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4240" windowHeight="13740"/>
  </bookViews>
  <sheets>
    <sheet name="Stavba" sheetId="1" r:id="rId1"/>
    <sheet name="VzorPolozky" sheetId="10" state="hidden" r:id="rId2"/>
    <sheet name="01 2019119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2019119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2019119 Pol'!$A$1:$W$170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20" i="12"/>
  <c r="M20" i="12" s="1"/>
  <c r="I20" i="12"/>
  <c r="K20" i="12"/>
  <c r="O20" i="12"/>
  <c r="Q20" i="12"/>
  <c r="U20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9" i="12"/>
  <c r="M39" i="12" s="1"/>
  <c r="I39" i="12"/>
  <c r="K39" i="12"/>
  <c r="O39" i="12"/>
  <c r="Q39" i="12"/>
  <c r="U39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61" i="12"/>
  <c r="M61" i="12" s="1"/>
  <c r="I61" i="12"/>
  <c r="K61" i="12"/>
  <c r="O61" i="12"/>
  <c r="Q61" i="12"/>
  <c r="U61" i="12"/>
  <c r="G63" i="12"/>
  <c r="M63" i="12" s="1"/>
  <c r="I63" i="12"/>
  <c r="K63" i="12"/>
  <c r="O63" i="12"/>
  <c r="Q63" i="12"/>
  <c r="U63" i="12"/>
  <c r="G72" i="12"/>
  <c r="M72" i="12" s="1"/>
  <c r="I72" i="12"/>
  <c r="K72" i="12"/>
  <c r="O72" i="12"/>
  <c r="Q72" i="12"/>
  <c r="U72" i="12"/>
  <c r="G75" i="12"/>
  <c r="M75" i="12" s="1"/>
  <c r="I75" i="12"/>
  <c r="K75" i="12"/>
  <c r="O75" i="12"/>
  <c r="Q75" i="12"/>
  <c r="U75" i="12"/>
  <c r="G79" i="12"/>
  <c r="M79" i="12" s="1"/>
  <c r="I79" i="12"/>
  <c r="K79" i="12"/>
  <c r="O79" i="12"/>
  <c r="Q79" i="12"/>
  <c r="U79" i="12"/>
  <c r="G83" i="12"/>
  <c r="M83" i="12" s="1"/>
  <c r="I83" i="12"/>
  <c r="K83" i="12"/>
  <c r="O83" i="12"/>
  <c r="Q83" i="12"/>
  <c r="U83" i="12"/>
  <c r="G87" i="12"/>
  <c r="M87" i="12" s="1"/>
  <c r="I87" i="12"/>
  <c r="K87" i="12"/>
  <c r="O87" i="12"/>
  <c r="Q87" i="12"/>
  <c r="U87" i="12"/>
  <c r="G94" i="12"/>
  <c r="M94" i="12" s="1"/>
  <c r="I94" i="12"/>
  <c r="K94" i="12"/>
  <c r="O94" i="12"/>
  <c r="Q94" i="12"/>
  <c r="U94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100" i="12"/>
  <c r="M100" i="12" s="1"/>
  <c r="I100" i="12"/>
  <c r="K100" i="12"/>
  <c r="O100" i="12"/>
  <c r="Q100" i="12"/>
  <c r="U100" i="12"/>
  <c r="G102" i="12"/>
  <c r="M102" i="12" s="1"/>
  <c r="I102" i="12"/>
  <c r="K102" i="12"/>
  <c r="O102" i="12"/>
  <c r="Q102" i="12"/>
  <c r="U102" i="12"/>
  <c r="G105" i="12"/>
  <c r="M105" i="12" s="1"/>
  <c r="I105" i="12"/>
  <c r="K105" i="12"/>
  <c r="O105" i="12"/>
  <c r="Q105" i="12"/>
  <c r="U105" i="12"/>
  <c r="G107" i="12"/>
  <c r="M107" i="12" s="1"/>
  <c r="I107" i="12"/>
  <c r="K107" i="12"/>
  <c r="O107" i="12"/>
  <c r="Q107" i="12"/>
  <c r="U107" i="12"/>
  <c r="G111" i="12"/>
  <c r="M111" i="12" s="1"/>
  <c r="I111" i="12"/>
  <c r="K111" i="12"/>
  <c r="O111" i="12"/>
  <c r="Q111" i="12"/>
  <c r="U111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7" i="12"/>
  <c r="M117" i="12" s="1"/>
  <c r="I117" i="12"/>
  <c r="K117" i="12"/>
  <c r="O117" i="12"/>
  <c r="Q117" i="12"/>
  <c r="U117" i="12"/>
  <c r="G119" i="12"/>
  <c r="M119" i="12" s="1"/>
  <c r="I119" i="12"/>
  <c r="K119" i="12"/>
  <c r="O119" i="12"/>
  <c r="Q119" i="12"/>
  <c r="U119" i="12"/>
  <c r="G123" i="12"/>
  <c r="M123" i="12" s="1"/>
  <c r="M122" i="12" s="1"/>
  <c r="I123" i="12"/>
  <c r="I122" i="12" s="1"/>
  <c r="K123" i="12"/>
  <c r="K122" i="12" s="1"/>
  <c r="O123" i="12"/>
  <c r="O122" i="12" s="1"/>
  <c r="Q123" i="12"/>
  <c r="Q122" i="12" s="1"/>
  <c r="U123" i="12"/>
  <c r="U122" i="12" s="1"/>
  <c r="G126" i="12"/>
  <c r="G125" i="12" s="1"/>
  <c r="I53" i="1" s="1"/>
  <c r="I126" i="12"/>
  <c r="I125" i="12" s="1"/>
  <c r="K126" i="12"/>
  <c r="K125" i="12" s="1"/>
  <c r="O126" i="12"/>
  <c r="O125" i="12" s="1"/>
  <c r="Q126" i="12"/>
  <c r="Q125" i="12" s="1"/>
  <c r="U126" i="12"/>
  <c r="U125" i="12" s="1"/>
  <c r="G130" i="12"/>
  <c r="M130" i="12" s="1"/>
  <c r="M129" i="12" s="1"/>
  <c r="I130" i="12"/>
  <c r="I129" i="12" s="1"/>
  <c r="K130" i="12"/>
  <c r="K129" i="12" s="1"/>
  <c r="O130" i="12"/>
  <c r="O129" i="12" s="1"/>
  <c r="Q130" i="12"/>
  <c r="Q129" i="12" s="1"/>
  <c r="U130" i="12"/>
  <c r="U129" i="12" s="1"/>
  <c r="G132" i="12"/>
  <c r="M132" i="12" s="1"/>
  <c r="I132" i="12"/>
  <c r="K132" i="12"/>
  <c r="O132" i="12"/>
  <c r="Q132" i="12"/>
  <c r="U132" i="12"/>
  <c r="G134" i="12"/>
  <c r="M134" i="12" s="1"/>
  <c r="I134" i="12"/>
  <c r="K134" i="12"/>
  <c r="O134" i="12"/>
  <c r="Q134" i="12"/>
  <c r="U134" i="12"/>
  <c r="G136" i="12"/>
  <c r="M136" i="12" s="1"/>
  <c r="I136" i="12"/>
  <c r="K136" i="12"/>
  <c r="O136" i="12"/>
  <c r="Q136" i="12"/>
  <c r="U136" i="12"/>
  <c r="G138" i="12"/>
  <c r="M138" i="12" s="1"/>
  <c r="I138" i="12"/>
  <c r="K138" i="12"/>
  <c r="O138" i="12"/>
  <c r="Q138" i="12"/>
  <c r="U138" i="12"/>
  <c r="G140" i="12"/>
  <c r="I140" i="12"/>
  <c r="K140" i="12"/>
  <c r="O140" i="12"/>
  <c r="Q140" i="12"/>
  <c r="U140" i="12"/>
  <c r="G145" i="12"/>
  <c r="M145" i="12" s="1"/>
  <c r="I145" i="12"/>
  <c r="K145" i="12"/>
  <c r="O145" i="12"/>
  <c r="Q145" i="12"/>
  <c r="U145" i="12"/>
  <c r="G149" i="12"/>
  <c r="M149" i="12" s="1"/>
  <c r="I149" i="12"/>
  <c r="K149" i="12"/>
  <c r="O149" i="12"/>
  <c r="Q149" i="12"/>
  <c r="U149" i="12"/>
  <c r="G150" i="12"/>
  <c r="M150" i="12" s="1"/>
  <c r="I150" i="12"/>
  <c r="K150" i="12"/>
  <c r="O150" i="12"/>
  <c r="Q150" i="12"/>
  <c r="U150" i="12"/>
  <c r="G151" i="12"/>
  <c r="M151" i="12" s="1"/>
  <c r="I151" i="12"/>
  <c r="K151" i="12"/>
  <c r="O151" i="12"/>
  <c r="Q151" i="12"/>
  <c r="U151" i="12"/>
  <c r="G153" i="12"/>
  <c r="I153" i="12"/>
  <c r="K153" i="12"/>
  <c r="O153" i="12"/>
  <c r="O152" i="12" s="1"/>
  <c r="Q153" i="12"/>
  <c r="U153" i="12"/>
  <c r="G154" i="12"/>
  <c r="M154" i="12" s="1"/>
  <c r="I154" i="12"/>
  <c r="K154" i="12"/>
  <c r="O154" i="12"/>
  <c r="Q154" i="12"/>
  <c r="U154" i="12"/>
  <c r="G156" i="12"/>
  <c r="M156" i="12" s="1"/>
  <c r="I156" i="12"/>
  <c r="K156" i="12"/>
  <c r="O156" i="12"/>
  <c r="Q156" i="12"/>
  <c r="U156" i="12"/>
  <c r="G157" i="12"/>
  <c r="M157" i="12" s="1"/>
  <c r="I157" i="12"/>
  <c r="K157" i="12"/>
  <c r="O157" i="12"/>
  <c r="Q157" i="12"/>
  <c r="U157" i="12"/>
  <c r="U155" i="12" s="1"/>
  <c r="G158" i="12"/>
  <c r="M158" i="12" s="1"/>
  <c r="I158" i="12"/>
  <c r="K158" i="12"/>
  <c r="O158" i="12"/>
  <c r="Q158" i="12"/>
  <c r="U158" i="12"/>
  <c r="AD160" i="12"/>
  <c r="F41" i="1" s="1"/>
  <c r="I18" i="1"/>
  <c r="Q152" i="12" l="1"/>
  <c r="I152" i="12"/>
  <c r="O155" i="12"/>
  <c r="M126" i="12"/>
  <c r="M125" i="12" s="1"/>
  <c r="U152" i="12"/>
  <c r="Q139" i="12"/>
  <c r="I139" i="12"/>
  <c r="U139" i="12"/>
  <c r="O139" i="12"/>
  <c r="K131" i="12"/>
  <c r="Q131" i="12"/>
  <c r="I131" i="12"/>
  <c r="G129" i="12"/>
  <c r="I54" i="1" s="1"/>
  <c r="G122" i="12"/>
  <c r="I52" i="1" s="1"/>
  <c r="U104" i="12"/>
  <c r="O104" i="12"/>
  <c r="U62" i="12"/>
  <c r="O62" i="12"/>
  <c r="Q8" i="12"/>
  <c r="I8" i="12"/>
  <c r="U8" i="12"/>
  <c r="O8" i="12"/>
  <c r="K155" i="12"/>
  <c r="Q155" i="12"/>
  <c r="I155" i="12"/>
  <c r="K152" i="12"/>
  <c r="G152" i="12"/>
  <c r="I57" i="1" s="1"/>
  <c r="I19" i="1" s="1"/>
  <c r="K139" i="12"/>
  <c r="G139" i="12"/>
  <c r="I56" i="1" s="1"/>
  <c r="U131" i="12"/>
  <c r="O131" i="12"/>
  <c r="K104" i="12"/>
  <c r="Q104" i="12"/>
  <c r="I104" i="12"/>
  <c r="K62" i="12"/>
  <c r="Q62" i="12"/>
  <c r="I62" i="12"/>
  <c r="K8" i="12"/>
  <c r="G8" i="12"/>
  <c r="F39" i="1"/>
  <c r="F40" i="1"/>
  <c r="M155" i="12"/>
  <c r="M104" i="12"/>
  <c r="M62" i="12"/>
  <c r="M131" i="12"/>
  <c r="G155" i="12"/>
  <c r="I58" i="1" s="1"/>
  <c r="I20" i="1" s="1"/>
  <c r="G131" i="12"/>
  <c r="I55" i="1" s="1"/>
  <c r="I17" i="1" s="1"/>
  <c r="G104" i="12"/>
  <c r="I51" i="1" s="1"/>
  <c r="G62" i="12"/>
  <c r="I50" i="1" s="1"/>
  <c r="AE160" i="12"/>
  <c r="M153" i="12"/>
  <c r="M152" i="12" s="1"/>
  <c r="M140" i="12"/>
  <c r="M139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I49" i="1" l="1"/>
  <c r="G160" i="12"/>
  <c r="G41" i="1"/>
  <c r="H41" i="1" s="1"/>
  <c r="I41" i="1" s="1"/>
  <c r="G40" i="1"/>
  <c r="H40" i="1" s="1"/>
  <c r="I40" i="1" s="1"/>
  <c r="G39" i="1"/>
  <c r="H39" i="1" s="1"/>
  <c r="H42" i="1" s="1"/>
  <c r="F42" i="1"/>
  <c r="G42" i="1" l="1"/>
  <c r="G25" i="1" s="1"/>
  <c r="A25" i="1" s="1"/>
  <c r="I39" i="1"/>
  <c r="I42" i="1" s="1"/>
  <c r="I16" i="1"/>
  <c r="I21" i="1" s="1"/>
  <c r="I59" i="1"/>
  <c r="G23" i="1"/>
  <c r="A23" i="1" s="1"/>
  <c r="G28" i="1" l="1"/>
  <c r="A26" i="1"/>
  <c r="G26" i="1"/>
  <c r="A24" i="1"/>
  <c r="G24" i="1"/>
  <c r="J58" i="1"/>
  <c r="J56" i="1"/>
  <c r="J54" i="1"/>
  <c r="J52" i="1"/>
  <c r="J50" i="1"/>
  <c r="J57" i="1"/>
  <c r="J55" i="1"/>
  <c r="J53" i="1"/>
  <c r="J51" i="1"/>
  <c r="J49" i="1"/>
  <c r="J41" i="1"/>
  <c r="J40" i="1"/>
  <c r="J39" i="1"/>
  <c r="J42" i="1" s="1"/>
  <c r="A27" i="1" l="1"/>
  <c r="A29" i="1" s="1"/>
  <c r="J59" i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<sst xmlns="http://schemas.openxmlformats.org/spreadsheetml/2006/main" count="673" uniqueCount="274">
  <si>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</si>
  <si>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</si>
  <si>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</si>
  <si>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</si>
  <si>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</si>
  <si>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</si>
  <si>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</si>
  <si>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</si>
  <si>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</si>
  <si>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</si>
  <si>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</si>
  <si>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</si>
  <si>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</si>
  <si>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</si>
  <si>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</si>
  <si>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</si>
  <si>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</si>
  <si>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</si>
  <si>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</si>
  <si>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</si>
  <si>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</si>
  <si>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</si>
  <si>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</si>
  <si>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</si>
  <si>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</si>
  <si>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</si>
  <si>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</si>
  <si>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</si>
  <si>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</si>
  <si>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</si>
  <si>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</si>
  <si>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</si>
  <si>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</si>
  <si>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</si>
  <si>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</si>
  <si>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</si>
  <si>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</si>
  <si>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</si>
  <si>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</si>
  <si>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</si>
  <si>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</si>
  <si>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2019119</t>
  </si>
  <si>
    <t>Česká Kamenice</t>
  </si>
  <si>
    <t>01</t>
  </si>
  <si>
    <t>Od vjezdu do areálu č.p. 35 ke křížení s ul. K. Světlé</t>
  </si>
  <si>
    <t>Objekt:</t>
  </si>
  <si>
    <t>Rozpočet:</t>
  </si>
  <si>
    <t>Česká Kamenice, chodník ul. Tyršova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</si>
  <si>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</si>
  <si>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</si>
  <si>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</si>
  <si>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</si>
  <si>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</si>
  <si>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</si>
  <si>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</si>
  <si>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</si>
  <si>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</si>
  <si>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</si>
  <si>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</si>
  <si>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</si>
  <si>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</si>
  <si>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</si>
  <si>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</si>
  <si>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</si>
  <si>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</si>
  <si>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</si>
  <si>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</si>
  <si>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</si>
  <si>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</si>
  <si>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</si>
  <si>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</si>
  <si>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</si>
  <si>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</si>
  <si>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</si>
  <si>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</si>
  <si>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</si>
  <si>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</si>
  <si>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</si>
  <si>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</si>
  <si>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</si>
  <si>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</si>
  <si>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</si>
  <si>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</si>
  <si>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</si>
  <si>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</si>
  <si>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</si>
  <si>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</si>
  <si>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</si>
  <si>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</si>
  <si>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</si>
  <si>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</si>
  <si>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</si>
  <si>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</si>
  <si>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</si>
  <si>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</si>
  <si>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</si>
  <si>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</si>
  <si>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</si>
  <si>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</si>
  <si>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</si>
  <si>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</si>
  <si>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19/ II</t>
  </si>
  <si>
    <t>Práce</t>
  </si>
  <si>
    <t>POL1_</t>
  </si>
  <si>
    <t>sjezd Charita : 4,8*2,5</t>
  </si>
  <si>
    <t>VV</t>
  </si>
  <si>
    <t>113107605R00</t>
  </si>
  <si>
    <t>Odstranění podkladu nad 50 m2,kam.drcené tl.5 cm</t>
  </si>
  <si>
    <t>20,5*(1,68-0,24)</t>
  </si>
  <si>
    <t>20,5*(3,5-1,68)*0,5</t>
  </si>
  <si>
    <t>(10+2,9+9,1+19,5)*(1,1-0,24)</t>
  </si>
  <si>
    <t>8,2*(1,2-0,24)</t>
  </si>
  <si>
    <t>9,14*(1,5-0,24)</t>
  </si>
  <si>
    <t>(14,35+14+1,5)*(1,55-0,2)</t>
  </si>
  <si>
    <t>Mezisoučet</t>
  </si>
  <si>
    <t>113108305R00</t>
  </si>
  <si>
    <t>Odstranění asfaltové vrstvy pl.do 50 m2, tl. 5 cm</t>
  </si>
  <si>
    <t>113108310R00</t>
  </si>
  <si>
    <t>Odstranění asfaltové vrstvy pl. do 50 m2, tl.10 cm</t>
  </si>
  <si>
    <t>podél komunikace : (20,5+10+2,9+9,1+4,8+19,5+31,7+14+1,5)*0,5</t>
  </si>
  <si>
    <t>113109310R00</t>
  </si>
  <si>
    <t>Odstranění podkladu pl.50 m2, bet.prostý tl.10 cm</t>
  </si>
  <si>
    <t>sjezd Charita : 4,8*1,1</t>
  </si>
  <si>
    <t>113109405R00</t>
  </si>
  <si>
    <t>Odstranění podkladu pl. nad 50 m2, beton, tl. 5 cm</t>
  </si>
  <si>
    <t xml:space="preserve">předpoklad 50% : </t>
  </si>
  <si>
    <t>20,5*(1,68-0,24)*0,5</t>
  </si>
  <si>
    <t>20,5*(3,5-1,68)*0,5*0,5</t>
  </si>
  <si>
    <t>(10+2,9+9,1+19,5)*(1,1-0,24)*0,5</t>
  </si>
  <si>
    <t>8,2*(1,2-0,24)*0,5</t>
  </si>
  <si>
    <t>9,14*(1,5-0,24)*0,5</t>
  </si>
  <si>
    <t>(14,35+14+1,5)*(1,55-0,2)*0,5</t>
  </si>
  <si>
    <t>113202111R00</t>
  </si>
  <si>
    <t>Vytrhání obrub obrubníků silničních</t>
  </si>
  <si>
    <t>m</t>
  </si>
  <si>
    <t>žula : 20,5+10+2,9+9,1+4,8+19,5+8,21+9,14</t>
  </si>
  <si>
    <t>žula štípaná : 14,35+14+1,5</t>
  </si>
  <si>
    <t>113204111R00</t>
  </si>
  <si>
    <t>Vytrhání obrubníků zahradních</t>
  </si>
  <si>
    <t>sjezd Charita : 2,5*2</t>
  </si>
  <si>
    <t>122201101R00</t>
  </si>
  <si>
    <t>Odkopávky nezapažené v hor. 3 do 100 m3</t>
  </si>
  <si>
    <t>m3</t>
  </si>
  <si>
    <t xml:space="preserve">sjezd Charita : </t>
  </si>
  <si>
    <t>4,8*2,5*0,2</t>
  </si>
  <si>
    <t>122201109R00</t>
  </si>
  <si>
    <t>Příplatek za lepivost - odkopávky v hor. 3</t>
  </si>
  <si>
    <t>162701105R00</t>
  </si>
  <si>
    <t>Vodorovné přemístění výkopku z hor.1-4 do 10000 m</t>
  </si>
  <si>
    <t>167101101R00</t>
  </si>
  <si>
    <t>Nakládání výkopku z hor.1-4 v množství do 100 m3</t>
  </si>
  <si>
    <t>181101102R00</t>
  </si>
  <si>
    <t>Úprava pláně v zářezech v hor. 1-4, se zhutněním - Edef2=45 MPa</t>
  </si>
  <si>
    <t xml:space="preserve">chodník : </t>
  </si>
  <si>
    <t>(10+2,9+9,1+19,5)*1,2</t>
  </si>
  <si>
    <t>8,2*1,4</t>
  </si>
  <si>
    <t>(9,14+14,35+14)*1,6</t>
  </si>
  <si>
    <t xml:space="preserve">sjezd za mostem : </t>
  </si>
  <si>
    <t>2,79*1,5</t>
  </si>
  <si>
    <t>4,8*2,5</t>
  </si>
  <si>
    <t>199000002R00</t>
  </si>
  <si>
    <t>Poplatek za skládku horniny 1- 4</t>
  </si>
  <si>
    <t>564831111R00</t>
  </si>
  <si>
    <t>Podklad ze štěrkodrti po zhutnění tloušťky 10 cm</t>
  </si>
  <si>
    <t>564871111RT2</t>
  </si>
  <si>
    <t>Podklad ze štěrkodrti po zhutnění tloušťky 25 cm štěrkodrť frakce 0-32 mm</t>
  </si>
  <si>
    <t>565131211RT3</t>
  </si>
  <si>
    <t>Podklad z obal kamen. ACP 16+, š.nad 3 m, tl. 5 cm plochy 0-200 m2</t>
  </si>
  <si>
    <t>podél komunikace : (20,5+10+2,9+9,1+4,8+19,5+31,7+14+1,5)*0,2</t>
  </si>
  <si>
    <t>573211111R00</t>
  </si>
  <si>
    <t>Postřik živičný spojovací z asfaltu 0,5-0,7 kg/m2</t>
  </si>
  <si>
    <t>577131111RT3</t>
  </si>
  <si>
    <t>Beton asfalt. ACO 11+ obrusný, š. do 3 m, tl. 4 cm plochy 0-200 m2</t>
  </si>
  <si>
    <t>596215020R00</t>
  </si>
  <si>
    <t>Kladení zámkové dlažby tl. 6 cm do drtě tl. 3 cm</t>
  </si>
  <si>
    <t>596215040R00</t>
  </si>
  <si>
    <t>Kladení zámkové dlažby tl. 8 cm do drtě tl. 4 cm</t>
  </si>
  <si>
    <t>596291111R00</t>
  </si>
  <si>
    <t>Řezání zámkové dlažby tl. 60 mm</t>
  </si>
  <si>
    <t>59245266R</t>
  </si>
  <si>
    <t>Dlažba zámková barevná  20x10x8</t>
  </si>
  <si>
    <t>SPCM</t>
  </si>
  <si>
    <t>Specifikace</t>
  </si>
  <si>
    <t>POL3_</t>
  </si>
  <si>
    <t>12*1,05</t>
  </si>
  <si>
    <t>59245308R</t>
  </si>
  <si>
    <t>Dlažba zámková  20x10x6 cm - šedá</t>
  </si>
  <si>
    <t>169,439*0,9*1,05</t>
  </si>
  <si>
    <t>59245309R</t>
  </si>
  <si>
    <t>Dlažba zámková přír pro nevidomé 20x10x6 cm barevná</t>
  </si>
  <si>
    <t>169,439*0,1*1,05</t>
  </si>
  <si>
    <t>916561111R00</t>
  </si>
  <si>
    <t>Osazení záhon.obrubníků do lože z C 12/15 s opěrou</t>
  </si>
  <si>
    <t>20,5+10+9,1+19,5+31,7</t>
  </si>
  <si>
    <t>917461111R00</t>
  </si>
  <si>
    <t>Osaz. stoj. obrub. kamenného s opěrou, lože z C 12/15</t>
  </si>
  <si>
    <t>vjezd do areálu : 4,6</t>
  </si>
  <si>
    <t>podél komunikace : 17+10+2,9+9,1+4,8+19,5+31,7+14+1,5+2,8</t>
  </si>
  <si>
    <t>sjezd Charita : 2,5+2,5</t>
  </si>
  <si>
    <t>918101111R00</t>
  </si>
  <si>
    <t>Lože pod obrubníky nebo obruby dlažeb z C 12/15</t>
  </si>
  <si>
    <t>117,9*0,3*0,15</t>
  </si>
  <si>
    <t>919721211R00</t>
  </si>
  <si>
    <t>Dilatační spáry vkládané vyplněné asfalt. zálivkou</t>
  </si>
  <si>
    <t>919735112R00</t>
  </si>
  <si>
    <t>Řezání stávajícího živičného krytu tl. 5 - 10 cm</t>
  </si>
  <si>
    <t>vjezd do areálu : 3,5</t>
  </si>
  <si>
    <t>podél komunikace : 20,5+10+2,9+9,1+4,8+19,5+31,7+14+1,5</t>
  </si>
  <si>
    <t>58380303R</t>
  </si>
  <si>
    <t>Obrubník kamenný přímý  25x25 cm, materiálová skupina I/2 (žula)</t>
  </si>
  <si>
    <t>4,6+14,5+14+1,5+2,8+2,5+2,5</t>
  </si>
  <si>
    <t>59217421R</t>
  </si>
  <si>
    <t>Obrubník chodníkový1000/100/250 přírodní</t>
  </si>
  <si>
    <t>kus</t>
  </si>
  <si>
    <t>90,8*1,05</t>
  </si>
  <si>
    <t>-0,34</t>
  </si>
  <si>
    <t>953981204R00</t>
  </si>
  <si>
    <t>Chemické kotvy, beton, hl. 125 mm, M16, malta, vč. vyvrtání a dodávky kotvy</t>
  </si>
  <si>
    <t>kotvení úhelníku : 17</t>
  </si>
  <si>
    <t>979024441R00</t>
  </si>
  <si>
    <t>Očištění vybour. obrubníků všech loží a výplní</t>
  </si>
  <si>
    <t>998223011R00</t>
  </si>
  <si>
    <t>Přesun hmot, pozemní komunikace, kryt dlážděný</t>
  </si>
  <si>
    <t>t</t>
  </si>
  <si>
    <t>Přesun hmot</t>
  </si>
  <si>
    <t>POL7_</t>
  </si>
  <si>
    <t>767995104R00</t>
  </si>
  <si>
    <t>Výroba a montáž kov. atypických konstr. do 50 kg</t>
  </si>
  <si>
    <t>kg</t>
  </si>
  <si>
    <t>lemovací úhelník L100/100/6 : 16,4*9,259</t>
  </si>
  <si>
    <t>767.01</t>
  </si>
  <si>
    <t>Žárové zinkování</t>
  </si>
  <si>
    <t>Indiv</t>
  </si>
  <si>
    <t>13331630R</t>
  </si>
  <si>
    <t>Úhelník rovnoramenný L jakost S235  100x100x6 mm 11375</t>
  </si>
  <si>
    <t>lemovací úhelník L100/100/6 : 16,4*9,259*0,001*1,1</t>
  </si>
  <si>
    <t>998767101R00</t>
  </si>
  <si>
    <t>Přesun hmot pro zámečnické konstr., výšky do 6 m</t>
  </si>
  <si>
    <t>979990101R00</t>
  </si>
  <si>
    <t>Poplatek za sklád.suti-směs bet.a cihel do 30x30cm</t>
  </si>
  <si>
    <t>celkem : 89,42645</t>
  </si>
  <si>
    <t xml:space="preserve">asfalt : </t>
  </si>
  <si>
    <t>-143,5509*0,112</t>
  </si>
  <si>
    <t>-57*0,22</t>
  </si>
  <si>
    <t>979990113R00</t>
  </si>
  <si>
    <t>Poplatek za skládku suti - obalované kam. - asfalt</t>
  </si>
  <si>
    <t>143,5509*0,112</t>
  </si>
  <si>
    <t>57*0,22</t>
  </si>
  <si>
    <t>979087112R00</t>
  </si>
  <si>
    <t>Nakládání suti na dopravní prostředky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</si>
  <si>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</si>
  <si>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</si>
  <si>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</si>
  <si>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</si>
  <si>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</si>
  <si>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</si>
  <si>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00511 R</t>
  </si>
  <si>
    <t xml:space="preserve">Geodetické práce </t>
  </si>
  <si>
    <t>Soubor</t>
  </si>
  <si>
    <t>VRN</t>
  </si>
  <si>
    <t>POL99_8</t>
  </si>
  <si>
    <t>005121 R</t>
  </si>
  <si>
    <t>Zařízení staveniště</t>
  </si>
  <si>
    <t>005211030R</t>
  </si>
  <si>
    <t xml:space="preserve">Dočasná dopravní opatření </t>
  </si>
  <si>
    <t>00523  R</t>
  </si>
  <si>
    <t>Zkoušky a revize</t>
  </si>
  <si>
    <t>005241020R</t>
  </si>
  <si>
    <t xml:space="preserve">Geodetické zaměření skutečného provedení  </t>
  </si>
  <si>
    <t>SUM</t>
  </si>
  <si>
    <t>Poznámky uchazeče k zadání</t>
  </si>
  <si>
    <t>POPUZIV</t>
  </si>
  <si>
    <t>END</t>
  </si>
  <si>
    <t>Oprava chodníku ulice Tyršova, Česká Kamenice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</si>
</sst>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52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7" t="s">
        <v>24</v>
      </c>
      <c r="C2" s="78"/>
      <c r="D2" s="79" t="s">
        <v>41</v>
      </c>
      <c r="E2" s="201" t="s">
        <v>47</v>
      </c>
      <c r="F2" s="202"/>
      <c r="G2" s="202"/>
      <c r="H2" s="202"/>
      <c r="I2" s="202"/>
      <c r="J2" s="203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04" t="s">
        <v>273</v>
      </c>
      <c r="F3" s="205"/>
      <c r="G3" s="205"/>
      <c r="H3" s="205"/>
      <c r="I3" s="205"/>
      <c r="J3" s="206"/>
    </row>
    <row r="4" spans="1:15" ht="23.25" customHeight="1" x14ac:dyDescent="0.2">
      <c r="A4" s="76">
        <v>2021</v>
      </c>
      <c r="B4" s="82" t="s">
        <v>46</v>
      </c>
      <c r="C4" s="83"/>
      <c r="D4" s="84" t="s">
        <v>41</v>
      </c>
      <c r="E4" s="214" t="s">
        <v>42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8"/>
      <c r="E11" s="208"/>
      <c r="F11" s="208"/>
      <c r="G11" s="208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SUMIF(F49:F58,A16,I49:I58)+SUMIF(F49:F58,"PSU",I49:I58)</f>
        <v>0</v>
      </c>
      <c r="J16" s="20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SUMIF(F49:F58,A17,I49:I58)</f>
        <v>0</v>
      </c>
      <c r="J17" s="20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SUMIF(F49:F58,A18,I49:I58)</f>
        <v>0</v>
      </c>
      <c r="J18" s="200"/>
    </row>
    <row r="19" spans="1:10" ht="23.25" customHeight="1" x14ac:dyDescent="0.2">
      <c r="A19" s="139" t="s">
        <v>70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SUMIF(F49:F58,A19,I49:I58)</f>
        <v>0</v>
      </c>
      <c r="J19" s="200"/>
    </row>
    <row r="20" spans="1:10" ht="23.25" customHeight="1" x14ac:dyDescent="0.2">
      <c r="A20" s="139" t="s">
        <v>71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SUMIF(F49:F58,A20,I49:I58)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12"/>
      <c r="G21" s="211"/>
      <c r="H21" s="212"/>
      <c r="I21" s="211">
        <f>SUM(I16:J20)</f>
        <v>0</v>
      </c>
      <c r="J21" s="23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6">
        <f>A23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5">
        <f>A25</f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1">
        <f>ZakladDPHSniVypocet+ZakladDPHZaklVypocet</f>
        <v>0</v>
      </c>
      <c r="H28" s="232"/>
      <c r="I28" s="23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1">
        <f>A27</f>
        <v>0</v>
      </c>
      <c r="H29" s="231"/>
      <c r="I29" s="231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237"/>
      <c r="D39" s="237"/>
      <c r="E39" s="237"/>
      <c r="F39" s="100">
        <f>'01 2019119 Pol'!AD160</f>
        <v>0</v>
      </c>
      <c r="G39" s="101">
        <f>'01 2019119 Pol'!AE160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38" t="s">
        <v>44</v>
      </c>
      <c r="D40" s="238"/>
      <c r="E40" s="238"/>
      <c r="F40" s="105">
        <f>'01 2019119 Pol'!AD160</f>
        <v>0</v>
      </c>
      <c r="G40" s="106">
        <f>'01 2019119 Pol'!AE160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237" t="s">
        <v>42</v>
      </c>
      <c r="D41" s="237"/>
      <c r="E41" s="237"/>
      <c r="F41" s="109">
        <f>'01 2019119 Pol'!AD160</f>
        <v>0</v>
      </c>
      <c r="G41" s="102">
        <f>'01 2019119 Pol'!AE160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39" t="s">
        <v>49</v>
      </c>
      <c r="C42" s="240"/>
      <c r="D42" s="240"/>
      <c r="E42" s="241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242" t="s">
        <v>54</v>
      </c>
      <c r="D49" s="243"/>
      <c r="E49" s="243"/>
      <c r="F49" s="137" t="s">
        <v>26</v>
      </c>
      <c r="G49" s="130"/>
      <c r="H49" s="130"/>
      <c r="I49" s="130">
        <f>'01 2019119 Pol'!G8</f>
        <v>0</v>
      </c>
      <c r="J49" s="135" t="str">
        <f>IF(I59=0,"",I49/I59*100)</f>
        <v/>
      </c>
    </row>
    <row r="50" spans="1:10" ht="36.75" customHeight="1" x14ac:dyDescent="0.2">
      <c r="A50" s="124"/>
      <c r="B50" s="129" t="s">
        <v>55</v>
      </c>
      <c r="C50" s="242" t="s">
        <v>56</v>
      </c>
      <c r="D50" s="243"/>
      <c r="E50" s="243"/>
      <c r="F50" s="137" t="s">
        <v>26</v>
      </c>
      <c r="G50" s="130"/>
      <c r="H50" s="130"/>
      <c r="I50" s="130">
        <f>'01 2019119 Pol'!G62</f>
        <v>0</v>
      </c>
      <c r="J50" s="135" t="str">
        <f>IF(I59=0,"",I50/I59*100)</f>
        <v/>
      </c>
    </row>
    <row r="51" spans="1:10" ht="36.75" customHeight="1" x14ac:dyDescent="0.2">
      <c r="A51" s="124"/>
      <c r="B51" s="129" t="s">
        <v>57</v>
      </c>
      <c r="C51" s="242" t="s">
        <v>58</v>
      </c>
      <c r="D51" s="243"/>
      <c r="E51" s="243"/>
      <c r="F51" s="137" t="s">
        <v>26</v>
      </c>
      <c r="G51" s="130"/>
      <c r="H51" s="130"/>
      <c r="I51" s="130">
        <f>'01 2019119 Pol'!G104</f>
        <v>0</v>
      </c>
      <c r="J51" s="135" t="str">
        <f>IF(I59=0,"",I51/I59*100)</f>
        <v/>
      </c>
    </row>
    <row r="52" spans="1:10" ht="36.75" customHeight="1" x14ac:dyDescent="0.2">
      <c r="A52" s="124"/>
      <c r="B52" s="129" t="s">
        <v>59</v>
      </c>
      <c r="C52" s="242" t="s">
        <v>60</v>
      </c>
      <c r="D52" s="243"/>
      <c r="E52" s="243"/>
      <c r="F52" s="137" t="s">
        <v>26</v>
      </c>
      <c r="G52" s="130"/>
      <c r="H52" s="130"/>
      <c r="I52" s="130">
        <f>'01 2019119 Pol'!G122</f>
        <v>0</v>
      </c>
      <c r="J52" s="135" t="str">
        <f>IF(I59=0,"",I52/I59*100)</f>
        <v/>
      </c>
    </row>
    <row r="53" spans="1:10" ht="36.75" customHeight="1" x14ac:dyDescent="0.2">
      <c r="A53" s="124"/>
      <c r="B53" s="129" t="s">
        <v>61</v>
      </c>
      <c r="C53" s="242" t="s">
        <v>62</v>
      </c>
      <c r="D53" s="243"/>
      <c r="E53" s="243"/>
      <c r="F53" s="137" t="s">
        <v>26</v>
      </c>
      <c r="G53" s="130"/>
      <c r="H53" s="130"/>
      <c r="I53" s="130">
        <f>'01 2019119 Pol'!G125</f>
        <v>0</v>
      </c>
      <c r="J53" s="135" t="str">
        <f>IF(I59=0,"",I53/I59*100)</f>
        <v/>
      </c>
    </row>
    <row r="54" spans="1:10" ht="36.75" customHeight="1" x14ac:dyDescent="0.2">
      <c r="A54" s="124"/>
      <c r="B54" s="129" t="s">
        <v>63</v>
      </c>
      <c r="C54" s="242" t="s">
        <v>64</v>
      </c>
      <c r="D54" s="243"/>
      <c r="E54" s="243"/>
      <c r="F54" s="137" t="s">
        <v>26</v>
      </c>
      <c r="G54" s="130"/>
      <c r="H54" s="130"/>
      <c r="I54" s="130">
        <f>'01 2019119 Pol'!G129</f>
        <v>0</v>
      </c>
      <c r="J54" s="135" t="str">
        <f>IF(I59=0,"",I54/I59*100)</f>
        <v/>
      </c>
    </row>
    <row r="55" spans="1:10" ht="36.75" customHeight="1" x14ac:dyDescent="0.2">
      <c r="A55" s="124"/>
      <c r="B55" s="129" t="s">
        <v>65</v>
      </c>
      <c r="C55" s="242" t="s">
        <v>66</v>
      </c>
      <c r="D55" s="243"/>
      <c r="E55" s="243"/>
      <c r="F55" s="137" t="s">
        <v>27</v>
      </c>
      <c r="G55" s="130"/>
      <c r="H55" s="130"/>
      <c r="I55" s="130">
        <f>'01 2019119 Pol'!G131</f>
        <v>0</v>
      </c>
      <c r="J55" s="135" t="str">
        <f>IF(I59=0,"",I55/I59*100)</f>
        <v/>
      </c>
    </row>
    <row r="56" spans="1:10" ht="36.75" customHeight="1" x14ac:dyDescent="0.2">
      <c r="A56" s="124"/>
      <c r="B56" s="129" t="s">
        <v>67</v>
      </c>
      <c r="C56" s="242" t="s">
        <v>68</v>
      </c>
      <c r="D56" s="243"/>
      <c r="E56" s="243"/>
      <c r="F56" s="137" t="s">
        <v>69</v>
      </c>
      <c r="G56" s="130"/>
      <c r="H56" s="130"/>
      <c r="I56" s="130">
        <f>'01 2019119 Pol'!G139</f>
        <v>0</v>
      </c>
      <c r="J56" s="135" t="str">
        <f>IF(I59=0,"",I56/I59*100)</f>
        <v/>
      </c>
    </row>
    <row r="57" spans="1:10" ht="36.75" customHeight="1" x14ac:dyDescent="0.2">
      <c r="A57" s="124"/>
      <c r="B57" s="129" t="s">
        <v>70</v>
      </c>
      <c r="C57" s="242" t="s">
        <v>29</v>
      </c>
      <c r="D57" s="243"/>
      <c r="E57" s="243"/>
      <c r="F57" s="137" t="s">
        <v>70</v>
      </c>
      <c r="G57" s="130"/>
      <c r="H57" s="130"/>
      <c r="I57" s="130">
        <f>'01 2019119 Pol'!G152</f>
        <v>0</v>
      </c>
      <c r="J57" s="135" t="str">
        <f>IF(I59=0,"",I57/I59*100)</f>
        <v/>
      </c>
    </row>
    <row r="58" spans="1:10" ht="36.75" customHeight="1" x14ac:dyDescent="0.2">
      <c r="A58" s="124"/>
      <c r="B58" s="129" t="s">
        <v>71</v>
      </c>
      <c r="C58" s="242" t="s">
        <v>30</v>
      </c>
      <c r="D58" s="243"/>
      <c r="E58" s="243"/>
      <c r="F58" s="137" t="s">
        <v>71</v>
      </c>
      <c r="G58" s="130"/>
      <c r="H58" s="130"/>
      <c r="I58" s="130">
        <f>'01 2019119 Pol'!G155</f>
        <v>0</v>
      </c>
      <c r="J58" s="135" t="str">
        <f>IF(I59=0,"",I58/I59*100)</f>
        <v/>
      </c>
    </row>
    <row r="59" spans="1:10" ht="25.5" customHeight="1" x14ac:dyDescent="0.2">
      <c r="A59" s="125"/>
      <c r="B59" s="131" t="s">
        <v>1</v>
      </c>
      <c r="C59" s="132"/>
      <c r="D59" s="133"/>
      <c r="E59" s="133"/>
      <c r="F59" s="138"/>
      <c r="G59" s="134"/>
      <c r="H59" s="134"/>
      <c r="I59" s="134">
        <f>SUM(I49:I58)</f>
        <v>0</v>
      </c>
      <c r="J59" s="136">
        <f>SUM(J49:J58)</f>
        <v>0</v>
      </c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AC166" sqref="AC166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F1" t="s">
        <v>72</v>
      </c>
    </row>
    <row r="2" spans="1:59" ht="24.95" customHeight="1" x14ac:dyDescent="0.2">
      <c r="A2" s="140" t="s">
        <v>8</v>
      </c>
      <c r="B2" s="49" t="s">
        <v>41</v>
      </c>
      <c r="C2" s="261" t="s">
        <v>47</v>
      </c>
      <c r="D2" s="262"/>
      <c r="E2" s="262"/>
      <c r="F2" s="262"/>
      <c r="G2" s="263"/>
      <c r="AF2" t="s">
        <v>73</v>
      </c>
    </row>
    <row r="3" spans="1:59" ht="24.95" customHeight="1" x14ac:dyDescent="0.2">
      <c r="A3" s="140" t="s">
        <v>9</v>
      </c>
      <c r="B3" s="49" t="s">
        <v>43</v>
      </c>
      <c r="C3" s="261" t="s">
        <v>273</v>
      </c>
      <c r="D3" s="262"/>
      <c r="E3" s="262"/>
      <c r="F3" s="262"/>
      <c r="G3" s="263"/>
      <c r="AB3" s="122" t="s">
        <v>73</v>
      </c>
      <c r="AF3" t="s">
        <v>74</v>
      </c>
    </row>
    <row r="4" spans="1:59" ht="24.95" customHeight="1" x14ac:dyDescent="0.2">
      <c r="A4" s="141" t="s">
        <v>10</v>
      </c>
      <c r="B4" s="142" t="s">
        <v>41</v>
      </c>
      <c r="C4" s="264" t="s">
        <v>42</v>
      </c>
      <c r="D4" s="265"/>
      <c r="E4" s="265"/>
      <c r="F4" s="265"/>
      <c r="G4" s="266"/>
      <c r="AF4" t="s">
        <v>75</v>
      </c>
    </row>
    <row r="5" spans="1:59" x14ac:dyDescent="0.2">
      <c r="D5" s="10"/>
    </row>
    <row r="6" spans="1:59" ht="38.25" x14ac:dyDescent="0.2">
      <c r="A6" s="144" t="s">
        <v>76</v>
      </c>
      <c r="B6" s="146" t="s">
        <v>77</v>
      </c>
      <c r="C6" s="146" t="s">
        <v>78</v>
      </c>
      <c r="D6" s="145" t="s">
        <v>79</v>
      </c>
      <c r="E6" s="144" t="s">
        <v>80</v>
      </c>
      <c r="F6" s="143" t="s">
        <v>81</v>
      </c>
      <c r="G6" s="144" t="s">
        <v>31</v>
      </c>
      <c r="H6" s="147" t="s">
        <v>32</v>
      </c>
      <c r="I6" s="147" t="s">
        <v>82</v>
      </c>
      <c r="J6" s="147" t="s">
        <v>33</v>
      </c>
      <c r="K6" s="147" t="s">
        <v>83</v>
      </c>
      <c r="L6" s="147" t="s">
        <v>84</v>
      </c>
      <c r="M6" s="147" t="s">
        <v>85</v>
      </c>
      <c r="N6" s="147" t="s">
        <v>86</v>
      </c>
      <c r="O6" s="147" t="s">
        <v>87</v>
      </c>
      <c r="P6" s="147" t="s">
        <v>88</v>
      </c>
      <c r="Q6" s="147" t="s">
        <v>89</v>
      </c>
      <c r="R6" s="147" t="s">
        <v>90</v>
      </c>
      <c r="S6" s="147" t="s">
        <v>91</v>
      </c>
      <c r="T6" s="147" t="s">
        <v>92</v>
      </c>
      <c r="U6" s="147" t="s">
        <v>93</v>
      </c>
      <c r="V6" s="147" t="s">
        <v>94</v>
      </c>
      <c r="W6" s="147" t="s">
        <v>95</v>
      </c>
    </row>
    <row r="7" spans="1:59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3" t="s">
        <v>96</v>
      </c>
      <c r="B8" s="164" t="s">
        <v>53</v>
      </c>
      <c r="C8" s="184" t="s">
        <v>54</v>
      </c>
      <c r="D8" s="165"/>
      <c r="E8" s="166"/>
      <c r="F8" s="167"/>
      <c r="G8" s="167">
        <f>SUMIF(AF9:AF61,"&lt;&gt;NOR",G9:G61)</f>
        <v>0</v>
      </c>
      <c r="H8" s="167"/>
      <c r="I8" s="167">
        <f>SUM(I9:I61)</f>
        <v>0</v>
      </c>
      <c r="J8" s="167"/>
      <c r="K8" s="167">
        <f>SUM(K9:K61)</f>
        <v>50395.460000000006</v>
      </c>
      <c r="L8" s="167"/>
      <c r="M8" s="167">
        <f>SUM(M9:M61)</f>
        <v>0</v>
      </c>
      <c r="N8" s="167"/>
      <c r="O8" s="167">
        <f>SUM(O9:O61)</f>
        <v>0</v>
      </c>
      <c r="P8" s="167"/>
      <c r="Q8" s="167">
        <f>SUM(Q9:Q61)</f>
        <v>89.429999999999993</v>
      </c>
      <c r="R8" s="167"/>
      <c r="S8" s="168"/>
      <c r="T8" s="162"/>
      <c r="U8" s="162">
        <f>SUM(U9:U61)</f>
        <v>81.459999999999994</v>
      </c>
      <c r="V8" s="162"/>
      <c r="W8" s="162"/>
      <c r="AF8" t="s">
        <v>97</v>
      </c>
    </row>
    <row r="9" spans="1:59" outlineLevel="1" x14ac:dyDescent="0.2">
      <c r="A9" s="169">
        <v>1</v>
      </c>
      <c r="B9" s="170" t="s">
        <v>98</v>
      </c>
      <c r="C9" s="185" t="s">
        <v>99</v>
      </c>
      <c r="D9" s="171" t="s">
        <v>100</v>
      </c>
      <c r="E9" s="172">
        <v>12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52.5</v>
      </c>
      <c r="K9" s="174">
        <f>ROUND(E9*J9,2)</f>
        <v>630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0.22500000000000001</v>
      </c>
      <c r="Q9" s="174">
        <f>ROUND(E9*P9,2)</f>
        <v>2.7</v>
      </c>
      <c r="R9" s="174"/>
      <c r="S9" s="175" t="s">
        <v>101</v>
      </c>
      <c r="T9" s="157">
        <v>0.14199999999999999</v>
      </c>
      <c r="U9" s="157">
        <f>ROUND(E9*T9,2)</f>
        <v>1.7</v>
      </c>
      <c r="V9" s="157"/>
      <c r="W9" s="157" t="s">
        <v>102</v>
      </c>
      <c r="X9" s="148"/>
      <c r="Y9" s="148"/>
      <c r="Z9" s="148"/>
      <c r="AA9" s="148"/>
      <c r="AB9" s="148"/>
      <c r="AC9" s="148"/>
      <c r="AD9" s="148"/>
      <c r="AE9" s="148"/>
      <c r="AF9" s="148" t="s">
        <v>103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186" t="s">
        <v>104</v>
      </c>
      <c r="D10" s="158"/>
      <c r="E10" s="159">
        <v>12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105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69">
        <v>2</v>
      </c>
      <c r="B11" s="170" t="s">
        <v>106</v>
      </c>
      <c r="C11" s="185" t="s">
        <v>107</v>
      </c>
      <c r="D11" s="171" t="s">
        <v>100</v>
      </c>
      <c r="E11" s="172">
        <v>155.55090000000001</v>
      </c>
      <c r="F11" s="173">
        <v>0</v>
      </c>
      <c r="G11" s="174">
        <f>ROUND(E11*F11,2)</f>
        <v>0</v>
      </c>
      <c r="H11" s="173">
        <v>0</v>
      </c>
      <c r="I11" s="174">
        <f>ROUND(E11*H11,2)</f>
        <v>0</v>
      </c>
      <c r="J11" s="173">
        <v>14.9</v>
      </c>
      <c r="K11" s="174">
        <f>ROUND(E11*J11,2)</f>
        <v>2317.71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0.11</v>
      </c>
      <c r="Q11" s="174">
        <f>ROUND(E11*P11,2)</f>
        <v>17.11</v>
      </c>
      <c r="R11" s="174"/>
      <c r="S11" s="175" t="s">
        <v>101</v>
      </c>
      <c r="T11" s="157">
        <v>2.5899999999999999E-2</v>
      </c>
      <c r="U11" s="157">
        <f>ROUND(E11*T11,2)</f>
        <v>4.03</v>
      </c>
      <c r="V11" s="157"/>
      <c r="W11" s="157" t="s">
        <v>102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103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5"/>
      <c r="B12" s="156"/>
      <c r="C12" s="186" t="s">
        <v>108</v>
      </c>
      <c r="D12" s="158"/>
      <c r="E12" s="159">
        <v>29.52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105</v>
      </c>
      <c r="AG12" s="148">
        <v>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55"/>
      <c r="B13" s="156"/>
      <c r="C13" s="186" t="s">
        <v>109</v>
      </c>
      <c r="D13" s="158"/>
      <c r="E13" s="159">
        <v>18.655000000000001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 t="s">
        <v>105</v>
      </c>
      <c r="AG13" s="148">
        <v>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5"/>
      <c r="B14" s="156"/>
      <c r="C14" s="186" t="s">
        <v>110</v>
      </c>
      <c r="D14" s="158"/>
      <c r="E14" s="159">
        <v>35.69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 t="s">
        <v>105</v>
      </c>
      <c r="AG14" s="148">
        <v>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5"/>
      <c r="B15" s="156"/>
      <c r="C15" s="186" t="s">
        <v>111</v>
      </c>
      <c r="D15" s="158"/>
      <c r="E15" s="159">
        <v>7.8719999999999999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105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86" t="s">
        <v>112</v>
      </c>
      <c r="D16" s="158"/>
      <c r="E16" s="159">
        <v>11.516400000000001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105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86" t="s">
        <v>113</v>
      </c>
      <c r="D17" s="158"/>
      <c r="E17" s="159">
        <v>40.297499999999999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105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5"/>
      <c r="B18" s="156"/>
      <c r="C18" s="187" t="s">
        <v>114</v>
      </c>
      <c r="D18" s="160"/>
      <c r="E18" s="161">
        <v>143.55090000000001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 t="s">
        <v>105</v>
      </c>
      <c r="AG18" s="148">
        <v>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86" t="s">
        <v>104</v>
      </c>
      <c r="D19" s="158"/>
      <c r="E19" s="159">
        <v>12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105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69">
        <v>3</v>
      </c>
      <c r="B20" s="170" t="s">
        <v>115</v>
      </c>
      <c r="C20" s="185" t="s">
        <v>116</v>
      </c>
      <c r="D20" s="171" t="s">
        <v>100</v>
      </c>
      <c r="E20" s="172">
        <v>143.55090000000001</v>
      </c>
      <c r="F20" s="173">
        <v>0</v>
      </c>
      <c r="G20" s="174">
        <f>ROUND(E20*F20,2)</f>
        <v>0</v>
      </c>
      <c r="H20" s="173">
        <v>0</v>
      </c>
      <c r="I20" s="174">
        <f>ROUND(E20*H20,2)</f>
        <v>0</v>
      </c>
      <c r="J20" s="173">
        <v>107.5</v>
      </c>
      <c r="K20" s="174">
        <f>ROUND(E20*J20,2)</f>
        <v>15431.72</v>
      </c>
      <c r="L20" s="174">
        <v>21</v>
      </c>
      <c r="M20" s="174">
        <f>G20*(1+L20/100)</f>
        <v>0</v>
      </c>
      <c r="N20" s="174">
        <v>0</v>
      </c>
      <c r="O20" s="174">
        <f>ROUND(E20*N20,2)</f>
        <v>0</v>
      </c>
      <c r="P20" s="174">
        <v>0.11</v>
      </c>
      <c r="Q20" s="174">
        <f>ROUND(E20*P20,2)</f>
        <v>15.79</v>
      </c>
      <c r="R20" s="174"/>
      <c r="S20" s="175" t="s">
        <v>101</v>
      </c>
      <c r="T20" s="157">
        <v>0.2</v>
      </c>
      <c r="U20" s="157">
        <f>ROUND(E20*T20,2)</f>
        <v>28.71</v>
      </c>
      <c r="V20" s="157"/>
      <c r="W20" s="157" t="s">
        <v>102</v>
      </c>
      <c r="X20" s="148"/>
      <c r="Y20" s="148"/>
      <c r="Z20" s="148"/>
      <c r="AA20" s="148"/>
      <c r="AB20" s="148"/>
      <c r="AC20" s="148"/>
      <c r="AD20" s="148"/>
      <c r="AE20" s="148"/>
      <c r="AF20" s="148" t="s">
        <v>103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186" t="s">
        <v>108</v>
      </c>
      <c r="D21" s="158"/>
      <c r="E21" s="159">
        <v>29.52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105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5"/>
      <c r="B22" s="156"/>
      <c r="C22" s="186" t="s">
        <v>109</v>
      </c>
      <c r="D22" s="158"/>
      <c r="E22" s="159">
        <v>18.655000000000001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105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186" t="s">
        <v>110</v>
      </c>
      <c r="D23" s="158"/>
      <c r="E23" s="159">
        <v>35.69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105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186" t="s">
        <v>111</v>
      </c>
      <c r="D24" s="158"/>
      <c r="E24" s="159">
        <v>7.8719999999999999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105</v>
      </c>
      <c r="AG24" s="148">
        <v>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86" t="s">
        <v>112</v>
      </c>
      <c r="D25" s="158"/>
      <c r="E25" s="159">
        <v>11.516400000000001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105</v>
      </c>
      <c r="AG25" s="148">
        <v>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186" t="s">
        <v>113</v>
      </c>
      <c r="D26" s="158"/>
      <c r="E26" s="159">
        <v>40.297499999999999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105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69">
        <v>4</v>
      </c>
      <c r="B27" s="170" t="s">
        <v>117</v>
      </c>
      <c r="C27" s="185" t="s">
        <v>118</v>
      </c>
      <c r="D27" s="171" t="s">
        <v>100</v>
      </c>
      <c r="E27" s="172">
        <v>57</v>
      </c>
      <c r="F27" s="173">
        <v>0</v>
      </c>
      <c r="G27" s="174">
        <f>ROUND(E27*F27,2)</f>
        <v>0</v>
      </c>
      <c r="H27" s="173">
        <v>0</v>
      </c>
      <c r="I27" s="174">
        <f>ROUND(E27*H27,2)</f>
        <v>0</v>
      </c>
      <c r="J27" s="173">
        <v>201</v>
      </c>
      <c r="K27" s="174">
        <f>ROUND(E27*J27,2)</f>
        <v>11457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0.22</v>
      </c>
      <c r="Q27" s="174">
        <f>ROUND(E27*P27,2)</f>
        <v>12.54</v>
      </c>
      <c r="R27" s="174"/>
      <c r="S27" s="175" t="s">
        <v>101</v>
      </c>
      <c r="T27" s="157">
        <v>0.375</v>
      </c>
      <c r="U27" s="157">
        <f>ROUND(E27*T27,2)</f>
        <v>21.38</v>
      </c>
      <c r="V27" s="157"/>
      <c r="W27" s="157" t="s">
        <v>102</v>
      </c>
      <c r="X27" s="148"/>
      <c r="Y27" s="148"/>
      <c r="Z27" s="148"/>
      <c r="AA27" s="148"/>
      <c r="AB27" s="148"/>
      <c r="AC27" s="148"/>
      <c r="AD27" s="148"/>
      <c r="AE27" s="148"/>
      <c r="AF27" s="148" t="s">
        <v>103</v>
      </c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ht="22.5" outlineLevel="1" x14ac:dyDescent="0.2">
      <c r="A28" s="155"/>
      <c r="B28" s="156"/>
      <c r="C28" s="186" t="s">
        <v>119</v>
      </c>
      <c r="D28" s="158"/>
      <c r="E28" s="159">
        <v>57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105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69">
        <v>5</v>
      </c>
      <c r="B29" s="170" t="s">
        <v>120</v>
      </c>
      <c r="C29" s="185" t="s">
        <v>121</v>
      </c>
      <c r="D29" s="171" t="s">
        <v>100</v>
      </c>
      <c r="E29" s="172">
        <v>5.28</v>
      </c>
      <c r="F29" s="173">
        <v>0</v>
      </c>
      <c r="G29" s="174">
        <f>ROUND(E29*F29,2)</f>
        <v>0</v>
      </c>
      <c r="H29" s="173">
        <v>0</v>
      </c>
      <c r="I29" s="174">
        <f>ROUND(E29*H29,2)</f>
        <v>0</v>
      </c>
      <c r="J29" s="173">
        <v>450.5</v>
      </c>
      <c r="K29" s="174">
        <f>ROUND(E29*J29,2)</f>
        <v>2378.64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0.24</v>
      </c>
      <c r="Q29" s="174">
        <f>ROUND(E29*P29,2)</f>
        <v>1.27</v>
      </c>
      <c r="R29" s="174"/>
      <c r="S29" s="175" t="s">
        <v>101</v>
      </c>
      <c r="T29" s="157">
        <v>0.80647999999999997</v>
      </c>
      <c r="U29" s="157">
        <f>ROUND(E29*T29,2)</f>
        <v>4.26</v>
      </c>
      <c r="V29" s="157"/>
      <c r="W29" s="157" t="s">
        <v>102</v>
      </c>
      <c r="X29" s="148"/>
      <c r="Y29" s="148"/>
      <c r="Z29" s="148"/>
      <c r="AA29" s="148"/>
      <c r="AB29" s="148"/>
      <c r="AC29" s="148"/>
      <c r="AD29" s="148"/>
      <c r="AE29" s="148"/>
      <c r="AF29" s="148" t="s">
        <v>103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86" t="s">
        <v>122</v>
      </c>
      <c r="D30" s="158"/>
      <c r="E30" s="159">
        <v>5.28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105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69">
        <v>6</v>
      </c>
      <c r="B31" s="170" t="s">
        <v>123</v>
      </c>
      <c r="C31" s="185" t="s">
        <v>124</v>
      </c>
      <c r="D31" s="171" t="s">
        <v>100</v>
      </c>
      <c r="E31" s="172">
        <v>71.775450000000006</v>
      </c>
      <c r="F31" s="173">
        <v>0</v>
      </c>
      <c r="G31" s="174">
        <f>ROUND(E31*F31,2)</f>
        <v>0</v>
      </c>
      <c r="H31" s="173">
        <v>0</v>
      </c>
      <c r="I31" s="174">
        <f>ROUND(E31*H31,2)</f>
        <v>0</v>
      </c>
      <c r="J31" s="173">
        <v>37.299999999999997</v>
      </c>
      <c r="K31" s="174">
        <f>ROUND(E31*J31,2)</f>
        <v>2677.22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0.12</v>
      </c>
      <c r="Q31" s="174">
        <f>ROUND(E31*P31,2)</f>
        <v>8.61</v>
      </c>
      <c r="R31" s="174"/>
      <c r="S31" s="175" t="s">
        <v>101</v>
      </c>
      <c r="T31" s="157">
        <v>1.4999999999999999E-2</v>
      </c>
      <c r="U31" s="157">
        <f>ROUND(E31*T31,2)</f>
        <v>1.08</v>
      </c>
      <c r="V31" s="157"/>
      <c r="W31" s="157" t="s">
        <v>102</v>
      </c>
      <c r="X31" s="148"/>
      <c r="Y31" s="148"/>
      <c r="Z31" s="148"/>
      <c r="AA31" s="148"/>
      <c r="AB31" s="148"/>
      <c r="AC31" s="148"/>
      <c r="AD31" s="148"/>
      <c r="AE31" s="148"/>
      <c r="AF31" s="148" t="s">
        <v>103</v>
      </c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5"/>
      <c r="B32" s="156"/>
      <c r="C32" s="186" t="s">
        <v>125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 t="s">
        <v>105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186" t="s">
        <v>126</v>
      </c>
      <c r="D33" s="158"/>
      <c r="E33" s="159">
        <v>14.76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105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186" t="s">
        <v>127</v>
      </c>
      <c r="D34" s="158"/>
      <c r="E34" s="159">
        <v>9.3275000000000006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105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186" t="s">
        <v>128</v>
      </c>
      <c r="D35" s="158"/>
      <c r="E35" s="159">
        <v>17.844999999999999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105</v>
      </c>
      <c r="AG35" s="148">
        <v>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186" t="s">
        <v>129</v>
      </c>
      <c r="D36" s="158"/>
      <c r="E36" s="159">
        <v>3.9359999999999999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105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186" t="s">
        <v>130</v>
      </c>
      <c r="D37" s="158"/>
      <c r="E37" s="159">
        <v>5.7582000000000004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105</v>
      </c>
      <c r="AG37" s="148">
        <v>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186" t="s">
        <v>131</v>
      </c>
      <c r="D38" s="158"/>
      <c r="E38" s="159">
        <v>20.14875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105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69">
        <v>7</v>
      </c>
      <c r="B39" s="170" t="s">
        <v>132</v>
      </c>
      <c r="C39" s="185" t="s">
        <v>133</v>
      </c>
      <c r="D39" s="171" t="s">
        <v>134</v>
      </c>
      <c r="E39" s="172">
        <v>114</v>
      </c>
      <c r="F39" s="173">
        <v>0</v>
      </c>
      <c r="G39" s="174">
        <f>ROUND(E39*F39,2)</f>
        <v>0</v>
      </c>
      <c r="H39" s="173">
        <v>0</v>
      </c>
      <c r="I39" s="174">
        <f>ROUND(E39*H39,2)</f>
        <v>0</v>
      </c>
      <c r="J39" s="173">
        <v>91</v>
      </c>
      <c r="K39" s="174">
        <f>ROUND(E39*J39,2)</f>
        <v>10374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0.27</v>
      </c>
      <c r="Q39" s="174">
        <f>ROUND(E39*P39,2)</f>
        <v>30.78</v>
      </c>
      <c r="R39" s="174"/>
      <c r="S39" s="175" t="s">
        <v>101</v>
      </c>
      <c r="T39" s="157">
        <v>0.123</v>
      </c>
      <c r="U39" s="157">
        <f>ROUND(E39*T39,2)</f>
        <v>14.02</v>
      </c>
      <c r="V39" s="157"/>
      <c r="W39" s="157" t="s">
        <v>102</v>
      </c>
      <c r="X39" s="148"/>
      <c r="Y39" s="148"/>
      <c r="Z39" s="148"/>
      <c r="AA39" s="148"/>
      <c r="AB39" s="148"/>
      <c r="AC39" s="148"/>
      <c r="AD39" s="148"/>
      <c r="AE39" s="148"/>
      <c r="AF39" s="148" t="s">
        <v>103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86" t="s">
        <v>135</v>
      </c>
      <c r="D40" s="158"/>
      <c r="E40" s="159">
        <v>84.15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105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5"/>
      <c r="B41" s="156"/>
      <c r="C41" s="186" t="s">
        <v>136</v>
      </c>
      <c r="D41" s="158"/>
      <c r="E41" s="159">
        <v>29.85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 t="s">
        <v>105</v>
      </c>
      <c r="AG41" s="148">
        <v>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69">
        <v>8</v>
      </c>
      <c r="B42" s="170" t="s">
        <v>137</v>
      </c>
      <c r="C42" s="185" t="s">
        <v>138</v>
      </c>
      <c r="D42" s="171" t="s">
        <v>134</v>
      </c>
      <c r="E42" s="172">
        <v>5</v>
      </c>
      <c r="F42" s="173">
        <v>0</v>
      </c>
      <c r="G42" s="174">
        <f>ROUND(E42*F42,2)</f>
        <v>0</v>
      </c>
      <c r="H42" s="173">
        <v>0</v>
      </c>
      <c r="I42" s="174">
        <f>ROUND(E42*H42,2)</f>
        <v>0</v>
      </c>
      <c r="J42" s="173">
        <v>60.5</v>
      </c>
      <c r="K42" s="174">
        <f>ROUND(E42*J42,2)</f>
        <v>302.5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0.125</v>
      </c>
      <c r="Q42" s="174">
        <f>ROUND(E42*P42,2)</f>
        <v>0.63</v>
      </c>
      <c r="R42" s="174"/>
      <c r="S42" s="175" t="s">
        <v>101</v>
      </c>
      <c r="T42" s="157">
        <v>0.08</v>
      </c>
      <c r="U42" s="157">
        <f>ROUND(E42*T42,2)</f>
        <v>0.4</v>
      </c>
      <c r="V42" s="157"/>
      <c r="W42" s="157" t="s">
        <v>102</v>
      </c>
      <c r="X42" s="148"/>
      <c r="Y42" s="148"/>
      <c r="Z42" s="148"/>
      <c r="AA42" s="148"/>
      <c r="AB42" s="148"/>
      <c r="AC42" s="148"/>
      <c r="AD42" s="148"/>
      <c r="AE42" s="148"/>
      <c r="AF42" s="148" t="s">
        <v>103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5"/>
      <c r="B43" s="156"/>
      <c r="C43" s="186" t="s">
        <v>139</v>
      </c>
      <c r="D43" s="158"/>
      <c r="E43" s="159">
        <v>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 t="s">
        <v>105</v>
      </c>
      <c r="AG43" s="148">
        <v>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69">
        <v>9</v>
      </c>
      <c r="B44" s="170" t="s">
        <v>140</v>
      </c>
      <c r="C44" s="185" t="s">
        <v>141</v>
      </c>
      <c r="D44" s="171" t="s">
        <v>142</v>
      </c>
      <c r="E44" s="172">
        <v>2.4</v>
      </c>
      <c r="F44" s="173">
        <v>0</v>
      </c>
      <c r="G44" s="174">
        <f>ROUND(E44*F44,2)</f>
        <v>0</v>
      </c>
      <c r="H44" s="173">
        <v>0</v>
      </c>
      <c r="I44" s="174">
        <f>ROUND(E44*H44,2)</f>
        <v>0</v>
      </c>
      <c r="J44" s="173">
        <v>186.5</v>
      </c>
      <c r="K44" s="174">
        <f>ROUND(E44*J44,2)</f>
        <v>447.6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4"/>
      <c r="S44" s="175" t="s">
        <v>101</v>
      </c>
      <c r="T44" s="157">
        <v>0.36799999999999999</v>
      </c>
      <c r="U44" s="157">
        <f>ROUND(E44*T44,2)</f>
        <v>0.88</v>
      </c>
      <c r="V44" s="157"/>
      <c r="W44" s="157" t="s">
        <v>102</v>
      </c>
      <c r="X44" s="148"/>
      <c r="Y44" s="148"/>
      <c r="Z44" s="148"/>
      <c r="AA44" s="148"/>
      <c r="AB44" s="148"/>
      <c r="AC44" s="148"/>
      <c r="AD44" s="148"/>
      <c r="AE44" s="148"/>
      <c r="AF44" s="148" t="s">
        <v>103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5"/>
      <c r="B45" s="156"/>
      <c r="C45" s="186" t="s">
        <v>143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 t="s">
        <v>105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5"/>
      <c r="B46" s="156"/>
      <c r="C46" s="186" t="s">
        <v>144</v>
      </c>
      <c r="D46" s="158"/>
      <c r="E46" s="159">
        <v>2.4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105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76">
        <v>10</v>
      </c>
      <c r="B47" s="177" t="s">
        <v>145</v>
      </c>
      <c r="C47" s="188" t="s">
        <v>146</v>
      </c>
      <c r="D47" s="178" t="s">
        <v>142</v>
      </c>
      <c r="E47" s="179">
        <v>1.2</v>
      </c>
      <c r="F47" s="180">
        <v>0</v>
      </c>
      <c r="G47" s="181">
        <f>ROUND(E47*F47,2)</f>
        <v>0</v>
      </c>
      <c r="H47" s="180">
        <v>0</v>
      </c>
      <c r="I47" s="181">
        <f>ROUND(E47*H47,2)</f>
        <v>0</v>
      </c>
      <c r="J47" s="180">
        <v>37.299999999999997</v>
      </c>
      <c r="K47" s="181">
        <f>ROUND(E47*J47,2)</f>
        <v>44.76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/>
      <c r="S47" s="182" t="s">
        <v>101</v>
      </c>
      <c r="T47" s="157">
        <v>5.8000000000000003E-2</v>
      </c>
      <c r="U47" s="157">
        <f>ROUND(E47*T47,2)</f>
        <v>7.0000000000000007E-2</v>
      </c>
      <c r="V47" s="157"/>
      <c r="W47" s="157" t="s">
        <v>102</v>
      </c>
      <c r="X47" s="148"/>
      <c r="Y47" s="148"/>
      <c r="Z47" s="148"/>
      <c r="AA47" s="148"/>
      <c r="AB47" s="148"/>
      <c r="AC47" s="148"/>
      <c r="AD47" s="148"/>
      <c r="AE47" s="148"/>
      <c r="AF47" s="148" t="s">
        <v>103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ht="22.5" outlineLevel="1" x14ac:dyDescent="0.2">
      <c r="A48" s="176">
        <v>11</v>
      </c>
      <c r="B48" s="177" t="s">
        <v>147</v>
      </c>
      <c r="C48" s="188" t="s">
        <v>148</v>
      </c>
      <c r="D48" s="178" t="s">
        <v>142</v>
      </c>
      <c r="E48" s="179">
        <v>2.4</v>
      </c>
      <c r="F48" s="180">
        <v>0</v>
      </c>
      <c r="G48" s="181">
        <f>ROUND(E48*F48,2)</f>
        <v>0</v>
      </c>
      <c r="H48" s="180">
        <v>0</v>
      </c>
      <c r="I48" s="181">
        <f>ROUND(E48*H48,2)</f>
        <v>0</v>
      </c>
      <c r="J48" s="180">
        <v>264.5</v>
      </c>
      <c r="K48" s="181">
        <f>ROUND(E48*J48,2)</f>
        <v>634.79999999999995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2" t="s">
        <v>101</v>
      </c>
      <c r="T48" s="157">
        <v>1.0999999999999999E-2</v>
      </c>
      <c r="U48" s="157">
        <f>ROUND(E48*T48,2)</f>
        <v>0.03</v>
      </c>
      <c r="V48" s="157"/>
      <c r="W48" s="157" t="s">
        <v>102</v>
      </c>
      <c r="X48" s="148"/>
      <c r="Y48" s="148"/>
      <c r="Z48" s="148"/>
      <c r="AA48" s="148"/>
      <c r="AB48" s="148"/>
      <c r="AC48" s="148"/>
      <c r="AD48" s="148"/>
      <c r="AE48" s="148"/>
      <c r="AF48" s="148" t="s">
        <v>103</v>
      </c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76">
        <v>12</v>
      </c>
      <c r="B49" s="177" t="s">
        <v>149</v>
      </c>
      <c r="C49" s="188" t="s">
        <v>150</v>
      </c>
      <c r="D49" s="178" t="s">
        <v>142</v>
      </c>
      <c r="E49" s="179">
        <v>2.4</v>
      </c>
      <c r="F49" s="180">
        <v>0</v>
      </c>
      <c r="G49" s="181">
        <f>ROUND(E49*F49,2)</f>
        <v>0</v>
      </c>
      <c r="H49" s="180">
        <v>0</v>
      </c>
      <c r="I49" s="181">
        <f>ROUND(E49*H49,2)</f>
        <v>0</v>
      </c>
      <c r="J49" s="180">
        <v>256</v>
      </c>
      <c r="K49" s="181">
        <f>ROUND(E49*J49,2)</f>
        <v>614.4</v>
      </c>
      <c r="L49" s="181">
        <v>21</v>
      </c>
      <c r="M49" s="181">
        <f>G49*(1+L49/100)</f>
        <v>0</v>
      </c>
      <c r="N49" s="181">
        <v>0</v>
      </c>
      <c r="O49" s="181">
        <f>ROUND(E49*N49,2)</f>
        <v>0</v>
      </c>
      <c r="P49" s="181">
        <v>0</v>
      </c>
      <c r="Q49" s="181">
        <f>ROUND(E49*P49,2)</f>
        <v>0</v>
      </c>
      <c r="R49" s="181"/>
      <c r="S49" s="182" t="s">
        <v>101</v>
      </c>
      <c r="T49" s="157">
        <v>0.65200000000000002</v>
      </c>
      <c r="U49" s="157">
        <f>ROUND(E49*T49,2)</f>
        <v>1.56</v>
      </c>
      <c r="V49" s="157"/>
      <c r="W49" s="157" t="s">
        <v>102</v>
      </c>
      <c r="X49" s="148"/>
      <c r="Y49" s="148"/>
      <c r="Z49" s="148"/>
      <c r="AA49" s="148"/>
      <c r="AB49" s="148"/>
      <c r="AC49" s="148"/>
      <c r="AD49" s="148"/>
      <c r="AE49" s="148"/>
      <c r="AF49" s="148" t="s">
        <v>103</v>
      </c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ht="22.5" outlineLevel="1" x14ac:dyDescent="0.2">
      <c r="A50" s="169">
        <v>13</v>
      </c>
      <c r="B50" s="170" t="s">
        <v>151</v>
      </c>
      <c r="C50" s="185" t="s">
        <v>152</v>
      </c>
      <c r="D50" s="171" t="s">
        <v>100</v>
      </c>
      <c r="E50" s="172">
        <v>185.624</v>
      </c>
      <c r="F50" s="173">
        <v>0</v>
      </c>
      <c r="G50" s="174">
        <f>ROUND(E50*F50,2)</f>
        <v>0</v>
      </c>
      <c r="H50" s="173">
        <v>0</v>
      </c>
      <c r="I50" s="174">
        <f>ROUND(E50*H50,2)</f>
        <v>0</v>
      </c>
      <c r="J50" s="173">
        <v>13</v>
      </c>
      <c r="K50" s="174">
        <f>ROUND(E50*J50,2)</f>
        <v>2413.11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/>
      <c r="S50" s="175" t="s">
        <v>101</v>
      </c>
      <c r="T50" s="157">
        <v>1.7999999999999999E-2</v>
      </c>
      <c r="U50" s="157">
        <f>ROUND(E50*T50,2)</f>
        <v>3.34</v>
      </c>
      <c r="V50" s="157"/>
      <c r="W50" s="157" t="s">
        <v>102</v>
      </c>
      <c r="X50" s="148"/>
      <c r="Y50" s="148"/>
      <c r="Z50" s="148"/>
      <c r="AA50" s="148"/>
      <c r="AB50" s="148"/>
      <c r="AC50" s="148"/>
      <c r="AD50" s="148"/>
      <c r="AE50" s="148"/>
      <c r="AF50" s="148" t="s">
        <v>103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5"/>
      <c r="B51" s="156"/>
      <c r="C51" s="186" t="s">
        <v>153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105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86" t="s">
        <v>108</v>
      </c>
      <c r="D52" s="158"/>
      <c r="E52" s="159">
        <v>29.52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105</v>
      </c>
      <c r="AG52" s="148">
        <v>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55"/>
      <c r="B53" s="156"/>
      <c r="C53" s="186" t="s">
        <v>109</v>
      </c>
      <c r="D53" s="158"/>
      <c r="E53" s="159">
        <v>18.655000000000001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 t="s">
        <v>105</v>
      </c>
      <c r="AG53" s="148">
        <v>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186" t="s">
        <v>154</v>
      </c>
      <c r="D54" s="158"/>
      <c r="E54" s="159">
        <v>49.8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105</v>
      </c>
      <c r="AG54" s="148">
        <v>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5"/>
      <c r="B55" s="156"/>
      <c r="C55" s="186" t="s">
        <v>155</v>
      </c>
      <c r="D55" s="158"/>
      <c r="E55" s="159">
        <v>11.48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105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5"/>
      <c r="B56" s="156"/>
      <c r="C56" s="186" t="s">
        <v>156</v>
      </c>
      <c r="D56" s="158"/>
      <c r="E56" s="159">
        <v>59.984000000000002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105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55"/>
      <c r="B57" s="156"/>
      <c r="C57" s="186" t="s">
        <v>157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 t="s">
        <v>105</v>
      </c>
      <c r="AG57" s="148">
        <v>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186" t="s">
        <v>158</v>
      </c>
      <c r="D58" s="158"/>
      <c r="E58" s="159">
        <v>4.1849999999999996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105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186" t="s">
        <v>143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105</v>
      </c>
      <c r="AG59" s="148">
        <v>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5"/>
      <c r="B60" s="156"/>
      <c r="C60" s="186" t="s">
        <v>159</v>
      </c>
      <c r="D60" s="158"/>
      <c r="E60" s="159">
        <v>12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 t="s">
        <v>105</v>
      </c>
      <c r="AG60" s="148">
        <v>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76">
        <v>14</v>
      </c>
      <c r="B61" s="177" t="s">
        <v>160</v>
      </c>
      <c r="C61" s="188" t="s">
        <v>161</v>
      </c>
      <c r="D61" s="178" t="s">
        <v>142</v>
      </c>
      <c r="E61" s="179">
        <v>2.4</v>
      </c>
      <c r="F61" s="180">
        <v>0</v>
      </c>
      <c r="G61" s="181">
        <f>ROUND(E61*F61,2)</f>
        <v>0</v>
      </c>
      <c r="H61" s="180">
        <v>0</v>
      </c>
      <c r="I61" s="181">
        <f>ROUND(E61*H61,2)</f>
        <v>0</v>
      </c>
      <c r="J61" s="180">
        <v>280</v>
      </c>
      <c r="K61" s="181">
        <f>ROUND(E61*J61,2)</f>
        <v>672</v>
      </c>
      <c r="L61" s="181">
        <v>21</v>
      </c>
      <c r="M61" s="181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1"/>
      <c r="S61" s="182" t="s">
        <v>101</v>
      </c>
      <c r="T61" s="157">
        <v>0</v>
      </c>
      <c r="U61" s="157">
        <f>ROUND(E61*T61,2)</f>
        <v>0</v>
      </c>
      <c r="V61" s="157"/>
      <c r="W61" s="157" t="s">
        <v>102</v>
      </c>
      <c r="X61" s="148"/>
      <c r="Y61" s="148"/>
      <c r="Z61" s="148"/>
      <c r="AA61" s="148"/>
      <c r="AB61" s="148"/>
      <c r="AC61" s="148"/>
      <c r="AD61" s="148"/>
      <c r="AE61" s="148"/>
      <c r="AF61" s="148" t="s">
        <v>103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x14ac:dyDescent="0.2">
      <c r="A62" s="163" t="s">
        <v>96</v>
      </c>
      <c r="B62" s="164" t="s">
        <v>55</v>
      </c>
      <c r="C62" s="184" t="s">
        <v>56</v>
      </c>
      <c r="D62" s="165"/>
      <c r="E62" s="166"/>
      <c r="F62" s="167"/>
      <c r="G62" s="167">
        <f>SUMIF(AF63:AF103,"&lt;&gt;NOR",G63:G103)</f>
        <v>0</v>
      </c>
      <c r="H62" s="167"/>
      <c r="I62" s="167">
        <f>SUM(I63:I103)</f>
        <v>100818.18000000001</v>
      </c>
      <c r="J62" s="167"/>
      <c r="K62" s="167">
        <f>SUM(K63:K103)</f>
        <v>56211.799999999996</v>
      </c>
      <c r="L62" s="167"/>
      <c r="M62" s="167">
        <f>SUM(M63:M103)</f>
        <v>0</v>
      </c>
      <c r="N62" s="167"/>
      <c r="O62" s="167">
        <f>SUM(O63:O103)</f>
        <v>98.830000000000013</v>
      </c>
      <c r="P62" s="167"/>
      <c r="Q62" s="167">
        <f>SUM(Q63:Q103)</f>
        <v>0</v>
      </c>
      <c r="R62" s="167"/>
      <c r="S62" s="168"/>
      <c r="T62" s="162"/>
      <c r="U62" s="162">
        <f>SUM(U63:U103)</f>
        <v>95.699999999999989</v>
      </c>
      <c r="V62" s="162"/>
      <c r="W62" s="162"/>
      <c r="AF62" t="s">
        <v>97</v>
      </c>
    </row>
    <row r="63" spans="1:59" outlineLevel="1" x14ac:dyDescent="0.2">
      <c r="A63" s="169">
        <v>15</v>
      </c>
      <c r="B63" s="170" t="s">
        <v>162</v>
      </c>
      <c r="C63" s="185" t="s">
        <v>163</v>
      </c>
      <c r="D63" s="171" t="s">
        <v>100</v>
      </c>
      <c r="E63" s="172">
        <v>173.624</v>
      </c>
      <c r="F63" s="173">
        <v>0</v>
      </c>
      <c r="G63" s="174">
        <f>ROUND(E63*F63,2)</f>
        <v>0</v>
      </c>
      <c r="H63" s="173">
        <v>121.97</v>
      </c>
      <c r="I63" s="174">
        <f>ROUND(E63*H63,2)</f>
        <v>21176.92</v>
      </c>
      <c r="J63" s="173">
        <v>21.53</v>
      </c>
      <c r="K63" s="174">
        <f>ROUND(E63*J63,2)</f>
        <v>3738.12</v>
      </c>
      <c r="L63" s="174">
        <v>21</v>
      </c>
      <c r="M63" s="174">
        <f>G63*(1+L63/100)</f>
        <v>0</v>
      </c>
      <c r="N63" s="174">
        <v>0.28799999999999998</v>
      </c>
      <c r="O63" s="174">
        <f>ROUND(E63*N63,2)</f>
        <v>50</v>
      </c>
      <c r="P63" s="174">
        <v>0</v>
      </c>
      <c r="Q63" s="174">
        <f>ROUND(E63*P63,2)</f>
        <v>0</v>
      </c>
      <c r="R63" s="174"/>
      <c r="S63" s="175" t="s">
        <v>101</v>
      </c>
      <c r="T63" s="157">
        <v>2.3E-2</v>
      </c>
      <c r="U63" s="157">
        <f>ROUND(E63*T63,2)</f>
        <v>3.99</v>
      </c>
      <c r="V63" s="157"/>
      <c r="W63" s="157" t="s">
        <v>102</v>
      </c>
      <c r="X63" s="148"/>
      <c r="Y63" s="148"/>
      <c r="Z63" s="148"/>
      <c r="AA63" s="148"/>
      <c r="AB63" s="148"/>
      <c r="AC63" s="148"/>
      <c r="AD63" s="148"/>
      <c r="AE63" s="148"/>
      <c r="AF63" s="148" t="s">
        <v>103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5"/>
      <c r="B64" s="156"/>
      <c r="C64" s="186" t="s">
        <v>153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105</v>
      </c>
      <c r="AG64" s="148">
        <v>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186" t="s">
        <v>108</v>
      </c>
      <c r="D65" s="158"/>
      <c r="E65" s="159">
        <v>29.52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105</v>
      </c>
      <c r="AG65" s="148">
        <v>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55"/>
      <c r="B66" s="156"/>
      <c r="C66" s="186" t="s">
        <v>109</v>
      </c>
      <c r="D66" s="158"/>
      <c r="E66" s="159">
        <v>18.655000000000001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 t="s">
        <v>105</v>
      </c>
      <c r="AG66" s="148">
        <v>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86" t="s">
        <v>154</v>
      </c>
      <c r="D67" s="158"/>
      <c r="E67" s="159">
        <v>49.8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105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5"/>
      <c r="B68" s="156"/>
      <c r="C68" s="186" t="s">
        <v>155</v>
      </c>
      <c r="D68" s="158"/>
      <c r="E68" s="159">
        <v>11.48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 t="s">
        <v>105</v>
      </c>
      <c r="AG68" s="148">
        <v>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5"/>
      <c r="B69" s="156"/>
      <c r="C69" s="186" t="s">
        <v>156</v>
      </c>
      <c r="D69" s="158"/>
      <c r="E69" s="159">
        <v>59.984000000000002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 t="s">
        <v>105</v>
      </c>
      <c r="AG69" s="148">
        <v>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186" t="s">
        <v>157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105</v>
      </c>
      <c r="AG70" s="148">
        <v>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55"/>
      <c r="B71" s="156"/>
      <c r="C71" s="186" t="s">
        <v>158</v>
      </c>
      <c r="D71" s="158"/>
      <c r="E71" s="159">
        <v>4.1849999999999996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105</v>
      </c>
      <c r="AG71" s="148">
        <v>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ht="22.5" outlineLevel="1" x14ac:dyDescent="0.2">
      <c r="A72" s="169">
        <v>16</v>
      </c>
      <c r="B72" s="170" t="s">
        <v>164</v>
      </c>
      <c r="C72" s="185" t="s">
        <v>165</v>
      </c>
      <c r="D72" s="171" t="s">
        <v>100</v>
      </c>
      <c r="E72" s="172">
        <v>12</v>
      </c>
      <c r="F72" s="173">
        <v>0</v>
      </c>
      <c r="G72" s="174">
        <f>ROUND(E72*F72,2)</f>
        <v>0</v>
      </c>
      <c r="H72" s="173">
        <v>216.97</v>
      </c>
      <c r="I72" s="174">
        <f>ROUND(E72*H72,2)</f>
        <v>2603.64</v>
      </c>
      <c r="J72" s="173">
        <v>31.03</v>
      </c>
      <c r="K72" s="174">
        <f>ROUND(E72*J72,2)</f>
        <v>372.36</v>
      </c>
      <c r="L72" s="174">
        <v>21</v>
      </c>
      <c r="M72" s="174">
        <f>G72*(1+L72/100)</f>
        <v>0</v>
      </c>
      <c r="N72" s="174">
        <v>0.55125000000000002</v>
      </c>
      <c r="O72" s="174">
        <f>ROUND(E72*N72,2)</f>
        <v>6.62</v>
      </c>
      <c r="P72" s="174">
        <v>0</v>
      </c>
      <c r="Q72" s="174">
        <f>ROUND(E72*P72,2)</f>
        <v>0</v>
      </c>
      <c r="R72" s="174"/>
      <c r="S72" s="175" t="s">
        <v>101</v>
      </c>
      <c r="T72" s="157">
        <v>2.7E-2</v>
      </c>
      <c r="U72" s="157">
        <f>ROUND(E72*T72,2)</f>
        <v>0.32</v>
      </c>
      <c r="V72" s="157"/>
      <c r="W72" s="157" t="s">
        <v>102</v>
      </c>
      <c r="X72" s="148"/>
      <c r="Y72" s="148"/>
      <c r="Z72" s="148"/>
      <c r="AA72" s="148"/>
      <c r="AB72" s="148"/>
      <c r="AC72" s="148"/>
      <c r="AD72" s="148"/>
      <c r="AE72" s="148"/>
      <c r="AF72" s="148" t="s">
        <v>103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55"/>
      <c r="B73" s="156"/>
      <c r="C73" s="186" t="s">
        <v>143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 t="s">
        <v>105</v>
      </c>
      <c r="AG73" s="148">
        <v>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55"/>
      <c r="B74" s="156"/>
      <c r="C74" s="186" t="s">
        <v>159</v>
      </c>
      <c r="D74" s="158"/>
      <c r="E74" s="159">
        <v>12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 t="s">
        <v>105</v>
      </c>
      <c r="AG74" s="148">
        <v>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ht="22.5" outlineLevel="1" x14ac:dyDescent="0.2">
      <c r="A75" s="169">
        <v>17</v>
      </c>
      <c r="B75" s="170" t="s">
        <v>166</v>
      </c>
      <c r="C75" s="185" t="s">
        <v>167</v>
      </c>
      <c r="D75" s="171" t="s">
        <v>100</v>
      </c>
      <c r="E75" s="172">
        <v>26.984999999999999</v>
      </c>
      <c r="F75" s="173">
        <v>0</v>
      </c>
      <c r="G75" s="174">
        <f>ROUND(E75*F75,2)</f>
        <v>0</v>
      </c>
      <c r="H75" s="173">
        <v>263.42</v>
      </c>
      <c r="I75" s="174">
        <f>ROUND(E75*H75,2)</f>
        <v>7108.39</v>
      </c>
      <c r="J75" s="173">
        <v>192.08</v>
      </c>
      <c r="K75" s="174">
        <f>ROUND(E75*J75,2)</f>
        <v>5183.28</v>
      </c>
      <c r="L75" s="174">
        <v>21</v>
      </c>
      <c r="M75" s="174">
        <f>G75*(1+L75/100)</f>
        <v>0</v>
      </c>
      <c r="N75" s="174">
        <v>0.13188</v>
      </c>
      <c r="O75" s="174">
        <f>ROUND(E75*N75,2)</f>
        <v>3.56</v>
      </c>
      <c r="P75" s="174">
        <v>0</v>
      </c>
      <c r="Q75" s="174">
        <f>ROUND(E75*P75,2)</f>
        <v>0</v>
      </c>
      <c r="R75" s="174"/>
      <c r="S75" s="175" t="s">
        <v>101</v>
      </c>
      <c r="T75" s="157">
        <v>2.1000000000000001E-2</v>
      </c>
      <c r="U75" s="157">
        <f>ROUND(E75*T75,2)</f>
        <v>0.56999999999999995</v>
      </c>
      <c r="V75" s="157"/>
      <c r="W75" s="157" t="s">
        <v>102</v>
      </c>
      <c r="X75" s="148"/>
      <c r="Y75" s="148"/>
      <c r="Z75" s="148"/>
      <c r="AA75" s="148"/>
      <c r="AB75" s="148"/>
      <c r="AC75" s="148"/>
      <c r="AD75" s="148"/>
      <c r="AE75" s="148"/>
      <c r="AF75" s="148" t="s">
        <v>103</v>
      </c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ht="22.5" outlineLevel="1" x14ac:dyDescent="0.2">
      <c r="A76" s="155"/>
      <c r="B76" s="156"/>
      <c r="C76" s="186" t="s">
        <v>168</v>
      </c>
      <c r="D76" s="158"/>
      <c r="E76" s="159">
        <v>22.8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 t="s">
        <v>105</v>
      </c>
      <c r="AG76" s="148">
        <v>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 x14ac:dyDescent="0.2">
      <c r="A77" s="155"/>
      <c r="B77" s="156"/>
      <c r="C77" s="186" t="s">
        <v>157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 t="s">
        <v>105</v>
      </c>
      <c r="AG77" s="148">
        <v>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55"/>
      <c r="B78" s="156"/>
      <c r="C78" s="186" t="s">
        <v>158</v>
      </c>
      <c r="D78" s="158"/>
      <c r="E78" s="159">
        <v>4.1849999999999996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 t="s">
        <v>105</v>
      </c>
      <c r="AG78" s="148">
        <v>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69">
        <v>18</v>
      </c>
      <c r="B79" s="170" t="s">
        <v>169</v>
      </c>
      <c r="C79" s="185" t="s">
        <v>170</v>
      </c>
      <c r="D79" s="171" t="s">
        <v>100</v>
      </c>
      <c r="E79" s="172">
        <v>26.984999999999999</v>
      </c>
      <c r="F79" s="173">
        <v>0</v>
      </c>
      <c r="G79" s="174">
        <f>ROUND(E79*F79,2)</f>
        <v>0</v>
      </c>
      <c r="H79" s="173">
        <v>13.72</v>
      </c>
      <c r="I79" s="174">
        <f>ROUND(E79*H79,2)</f>
        <v>370.23</v>
      </c>
      <c r="J79" s="173">
        <v>1.08</v>
      </c>
      <c r="K79" s="174">
        <f>ROUND(E79*J79,2)</f>
        <v>29.14</v>
      </c>
      <c r="L79" s="174">
        <v>21</v>
      </c>
      <c r="M79" s="174">
        <f>G79*(1+L79/100)</f>
        <v>0</v>
      </c>
      <c r="N79" s="174">
        <v>6.0999999999999997E-4</v>
      </c>
      <c r="O79" s="174">
        <f>ROUND(E79*N79,2)</f>
        <v>0.02</v>
      </c>
      <c r="P79" s="174">
        <v>0</v>
      </c>
      <c r="Q79" s="174">
        <f>ROUND(E79*P79,2)</f>
        <v>0</v>
      </c>
      <c r="R79" s="174"/>
      <c r="S79" s="175" t="s">
        <v>101</v>
      </c>
      <c r="T79" s="157">
        <v>2E-3</v>
      </c>
      <c r="U79" s="157">
        <f>ROUND(E79*T79,2)</f>
        <v>0.05</v>
      </c>
      <c r="V79" s="157"/>
      <c r="W79" s="157" t="s">
        <v>102</v>
      </c>
      <c r="X79" s="148"/>
      <c r="Y79" s="148"/>
      <c r="Z79" s="148"/>
      <c r="AA79" s="148"/>
      <c r="AB79" s="148"/>
      <c r="AC79" s="148"/>
      <c r="AD79" s="148"/>
      <c r="AE79" s="148"/>
      <c r="AF79" s="148" t="s">
        <v>103</v>
      </c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ht="22.5" outlineLevel="1" x14ac:dyDescent="0.2">
      <c r="A80" s="155"/>
      <c r="B80" s="156"/>
      <c r="C80" s="186" t="s">
        <v>168</v>
      </c>
      <c r="D80" s="158"/>
      <c r="E80" s="159">
        <v>22.8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 t="s">
        <v>105</v>
      </c>
      <c r="AG80" s="148">
        <v>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55"/>
      <c r="B81" s="156"/>
      <c r="C81" s="186" t="s">
        <v>157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 t="s">
        <v>105</v>
      </c>
      <c r="AG81" s="148">
        <v>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55"/>
      <c r="B82" s="156"/>
      <c r="C82" s="186" t="s">
        <v>158</v>
      </c>
      <c r="D82" s="158"/>
      <c r="E82" s="159">
        <v>4.1849999999999996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 t="s">
        <v>105</v>
      </c>
      <c r="AG82" s="148">
        <v>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ht="22.5" outlineLevel="1" x14ac:dyDescent="0.2">
      <c r="A83" s="169">
        <v>19</v>
      </c>
      <c r="B83" s="170" t="s">
        <v>171</v>
      </c>
      <c r="C83" s="185" t="s">
        <v>172</v>
      </c>
      <c r="D83" s="171" t="s">
        <v>100</v>
      </c>
      <c r="E83" s="172">
        <v>26.984999999999999</v>
      </c>
      <c r="F83" s="173">
        <v>0</v>
      </c>
      <c r="G83" s="174">
        <f>ROUND(E83*F83,2)</f>
        <v>0</v>
      </c>
      <c r="H83" s="173">
        <v>212.04</v>
      </c>
      <c r="I83" s="174">
        <f>ROUND(E83*H83,2)</f>
        <v>5721.9</v>
      </c>
      <c r="J83" s="173">
        <v>146.46</v>
      </c>
      <c r="K83" s="174">
        <f>ROUND(E83*J83,2)</f>
        <v>3952.22</v>
      </c>
      <c r="L83" s="174">
        <v>21</v>
      </c>
      <c r="M83" s="174">
        <f>G83*(1+L83/100)</f>
        <v>0</v>
      </c>
      <c r="N83" s="174">
        <v>0.10373</v>
      </c>
      <c r="O83" s="174">
        <f>ROUND(E83*N83,2)</f>
        <v>2.8</v>
      </c>
      <c r="P83" s="174">
        <v>0</v>
      </c>
      <c r="Q83" s="174">
        <f>ROUND(E83*P83,2)</f>
        <v>0</v>
      </c>
      <c r="R83" s="174"/>
      <c r="S83" s="175" t="s">
        <v>101</v>
      </c>
      <c r="T83" s="157">
        <v>6.4000000000000001E-2</v>
      </c>
      <c r="U83" s="157">
        <f>ROUND(E83*T83,2)</f>
        <v>1.73</v>
      </c>
      <c r="V83" s="157"/>
      <c r="W83" s="157" t="s">
        <v>102</v>
      </c>
      <c r="X83" s="148"/>
      <c r="Y83" s="148"/>
      <c r="Z83" s="148"/>
      <c r="AA83" s="148"/>
      <c r="AB83" s="148"/>
      <c r="AC83" s="148"/>
      <c r="AD83" s="148"/>
      <c r="AE83" s="148"/>
      <c r="AF83" s="148" t="s">
        <v>103</v>
      </c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ht="22.5" outlineLevel="1" x14ac:dyDescent="0.2">
      <c r="A84" s="155"/>
      <c r="B84" s="156"/>
      <c r="C84" s="186" t="s">
        <v>168</v>
      </c>
      <c r="D84" s="158"/>
      <c r="E84" s="159">
        <v>22.8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 t="s">
        <v>105</v>
      </c>
      <c r="AG84" s="148">
        <v>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outlineLevel="1" x14ac:dyDescent="0.2">
      <c r="A85" s="155"/>
      <c r="B85" s="156"/>
      <c r="C85" s="186" t="s">
        <v>157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 t="s">
        <v>105</v>
      </c>
      <c r="AG85" s="148">
        <v>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 x14ac:dyDescent="0.2">
      <c r="A86" s="155"/>
      <c r="B86" s="156"/>
      <c r="C86" s="186" t="s">
        <v>158</v>
      </c>
      <c r="D86" s="158"/>
      <c r="E86" s="159">
        <v>4.1849999999999996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 t="s">
        <v>105</v>
      </c>
      <c r="AG86" s="148">
        <v>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outlineLevel="1" x14ac:dyDescent="0.2">
      <c r="A87" s="169">
        <v>20</v>
      </c>
      <c r="B87" s="170" t="s">
        <v>173</v>
      </c>
      <c r="C87" s="185" t="s">
        <v>174</v>
      </c>
      <c r="D87" s="171" t="s">
        <v>100</v>
      </c>
      <c r="E87" s="172">
        <v>169.43899999999999</v>
      </c>
      <c r="F87" s="173">
        <v>0</v>
      </c>
      <c r="G87" s="174">
        <f>ROUND(E87*F87,2)</f>
        <v>0</v>
      </c>
      <c r="H87" s="173">
        <v>29.88</v>
      </c>
      <c r="I87" s="174">
        <f>ROUND(E87*H87,2)</f>
        <v>5062.84</v>
      </c>
      <c r="J87" s="173">
        <v>211.12</v>
      </c>
      <c r="K87" s="174">
        <f>ROUND(E87*J87,2)</f>
        <v>35771.96</v>
      </c>
      <c r="L87" s="174">
        <v>21</v>
      </c>
      <c r="M87" s="174">
        <f>G87*(1+L87/100)</f>
        <v>0</v>
      </c>
      <c r="N87" s="174">
        <v>5.5449999999999999E-2</v>
      </c>
      <c r="O87" s="174">
        <f>ROUND(E87*N87,2)</f>
        <v>9.4</v>
      </c>
      <c r="P87" s="174">
        <v>0</v>
      </c>
      <c r="Q87" s="174">
        <f>ROUND(E87*P87,2)</f>
        <v>0</v>
      </c>
      <c r="R87" s="174"/>
      <c r="S87" s="175" t="s">
        <v>101</v>
      </c>
      <c r="T87" s="157">
        <v>0.442</v>
      </c>
      <c r="U87" s="157">
        <f>ROUND(E87*T87,2)</f>
        <v>74.89</v>
      </c>
      <c r="V87" s="157"/>
      <c r="W87" s="157" t="s">
        <v>102</v>
      </c>
      <c r="X87" s="148"/>
      <c r="Y87" s="148"/>
      <c r="Z87" s="148"/>
      <c r="AA87" s="148"/>
      <c r="AB87" s="148"/>
      <c r="AC87" s="148"/>
      <c r="AD87" s="148"/>
      <c r="AE87" s="148"/>
      <c r="AF87" s="148" t="s">
        <v>103</v>
      </c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outlineLevel="1" x14ac:dyDescent="0.2">
      <c r="A88" s="155"/>
      <c r="B88" s="156"/>
      <c r="C88" s="186" t="s">
        <v>153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 t="s">
        <v>105</v>
      </c>
      <c r="AG88" s="148">
        <v>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outlineLevel="1" x14ac:dyDescent="0.2">
      <c r="A89" s="155"/>
      <c r="B89" s="156"/>
      <c r="C89" s="186" t="s">
        <v>108</v>
      </c>
      <c r="D89" s="158"/>
      <c r="E89" s="159">
        <v>29.52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 t="s">
        <v>105</v>
      </c>
      <c r="AG89" s="148">
        <v>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outlineLevel="1" x14ac:dyDescent="0.2">
      <c r="A90" s="155"/>
      <c r="B90" s="156"/>
      <c r="C90" s="186" t="s">
        <v>109</v>
      </c>
      <c r="D90" s="158"/>
      <c r="E90" s="159">
        <v>18.655000000000001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 t="s">
        <v>105</v>
      </c>
      <c r="AG90" s="148">
        <v>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 x14ac:dyDescent="0.2">
      <c r="A91" s="155"/>
      <c r="B91" s="156"/>
      <c r="C91" s="186" t="s">
        <v>154</v>
      </c>
      <c r="D91" s="158"/>
      <c r="E91" s="159">
        <v>49.8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 t="s">
        <v>105</v>
      </c>
      <c r="AG91" s="148">
        <v>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 x14ac:dyDescent="0.2">
      <c r="A92" s="155"/>
      <c r="B92" s="156"/>
      <c r="C92" s="186" t="s">
        <v>155</v>
      </c>
      <c r="D92" s="158"/>
      <c r="E92" s="159">
        <v>11.48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 t="s">
        <v>105</v>
      </c>
      <c r="AG92" s="148">
        <v>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55"/>
      <c r="B93" s="156"/>
      <c r="C93" s="186" t="s">
        <v>156</v>
      </c>
      <c r="D93" s="158"/>
      <c r="E93" s="159">
        <v>59.984000000000002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 t="s">
        <v>105</v>
      </c>
      <c r="AG93" s="148">
        <v>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69">
        <v>21</v>
      </c>
      <c r="B94" s="170" t="s">
        <v>175</v>
      </c>
      <c r="C94" s="185" t="s">
        <v>176</v>
      </c>
      <c r="D94" s="171" t="s">
        <v>100</v>
      </c>
      <c r="E94" s="172">
        <v>12</v>
      </c>
      <c r="F94" s="173">
        <v>0</v>
      </c>
      <c r="G94" s="174">
        <f>ROUND(E94*F94,2)</f>
        <v>0</v>
      </c>
      <c r="H94" s="173">
        <v>39.83</v>
      </c>
      <c r="I94" s="174">
        <f>ROUND(E94*H94,2)</f>
        <v>477.96</v>
      </c>
      <c r="J94" s="173">
        <v>229.17</v>
      </c>
      <c r="K94" s="174">
        <f>ROUND(E94*J94,2)</f>
        <v>2750.04</v>
      </c>
      <c r="L94" s="174">
        <v>21</v>
      </c>
      <c r="M94" s="174">
        <f>G94*(1+L94/100)</f>
        <v>0</v>
      </c>
      <c r="N94" s="174">
        <v>7.3899999999999993E-2</v>
      </c>
      <c r="O94" s="174">
        <f>ROUND(E94*N94,2)</f>
        <v>0.89</v>
      </c>
      <c r="P94" s="174">
        <v>0</v>
      </c>
      <c r="Q94" s="174">
        <f>ROUND(E94*P94,2)</f>
        <v>0</v>
      </c>
      <c r="R94" s="174"/>
      <c r="S94" s="175" t="s">
        <v>101</v>
      </c>
      <c r="T94" s="157">
        <v>0.47799999999999998</v>
      </c>
      <c r="U94" s="157">
        <f>ROUND(E94*T94,2)</f>
        <v>5.74</v>
      </c>
      <c r="V94" s="157"/>
      <c r="W94" s="157" t="s">
        <v>102</v>
      </c>
      <c r="X94" s="148"/>
      <c r="Y94" s="148"/>
      <c r="Z94" s="148"/>
      <c r="AA94" s="148"/>
      <c r="AB94" s="148"/>
      <c r="AC94" s="148"/>
      <c r="AD94" s="148"/>
      <c r="AE94" s="148"/>
      <c r="AF94" s="148" t="s">
        <v>103</v>
      </c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55"/>
      <c r="B95" s="156"/>
      <c r="C95" s="186" t="s">
        <v>143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 t="s">
        <v>105</v>
      </c>
      <c r="AG95" s="148">
        <v>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55"/>
      <c r="B96" s="156"/>
      <c r="C96" s="186" t="s">
        <v>159</v>
      </c>
      <c r="D96" s="158"/>
      <c r="E96" s="159">
        <v>12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 t="s">
        <v>105</v>
      </c>
      <c r="AG96" s="148">
        <v>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outlineLevel="1" x14ac:dyDescent="0.2">
      <c r="A97" s="176">
        <v>22</v>
      </c>
      <c r="B97" s="177" t="s">
        <v>177</v>
      </c>
      <c r="C97" s="188" t="s">
        <v>178</v>
      </c>
      <c r="D97" s="178" t="s">
        <v>134</v>
      </c>
      <c r="E97" s="179">
        <v>20.5</v>
      </c>
      <c r="F97" s="180">
        <v>0</v>
      </c>
      <c r="G97" s="181">
        <f>ROUND(E97*F97,2)</f>
        <v>0</v>
      </c>
      <c r="H97" s="180">
        <v>13.15</v>
      </c>
      <c r="I97" s="181">
        <f>ROUND(E97*H97,2)</f>
        <v>269.58</v>
      </c>
      <c r="J97" s="180">
        <v>215.35</v>
      </c>
      <c r="K97" s="181">
        <f>ROUND(E97*J97,2)</f>
        <v>4414.68</v>
      </c>
      <c r="L97" s="181">
        <v>21</v>
      </c>
      <c r="M97" s="181">
        <f>G97*(1+L97/100)</f>
        <v>0</v>
      </c>
      <c r="N97" s="181">
        <v>3.3E-4</v>
      </c>
      <c r="O97" s="181">
        <f>ROUND(E97*N97,2)</f>
        <v>0.01</v>
      </c>
      <c r="P97" s="181">
        <v>0</v>
      </c>
      <c r="Q97" s="181">
        <f>ROUND(E97*P97,2)</f>
        <v>0</v>
      </c>
      <c r="R97" s="181"/>
      <c r="S97" s="182" t="s">
        <v>101</v>
      </c>
      <c r="T97" s="157">
        <v>0.41</v>
      </c>
      <c r="U97" s="157">
        <f>ROUND(E97*T97,2)</f>
        <v>8.41</v>
      </c>
      <c r="V97" s="157"/>
      <c r="W97" s="157" t="s">
        <v>102</v>
      </c>
      <c r="X97" s="148"/>
      <c r="Y97" s="148"/>
      <c r="Z97" s="148"/>
      <c r="AA97" s="148"/>
      <c r="AB97" s="148"/>
      <c r="AC97" s="148"/>
      <c r="AD97" s="148"/>
      <c r="AE97" s="148"/>
      <c r="AF97" s="148" t="s">
        <v>103</v>
      </c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outlineLevel="1" x14ac:dyDescent="0.2">
      <c r="A98" s="169">
        <v>23</v>
      </c>
      <c r="B98" s="170" t="s">
        <v>179</v>
      </c>
      <c r="C98" s="185" t="s">
        <v>180</v>
      </c>
      <c r="D98" s="171" t="s">
        <v>100</v>
      </c>
      <c r="E98" s="172">
        <v>12.6</v>
      </c>
      <c r="F98" s="173">
        <v>0</v>
      </c>
      <c r="G98" s="174">
        <f>ROUND(E98*F98,2)</f>
        <v>0</v>
      </c>
      <c r="H98" s="173">
        <v>390.5</v>
      </c>
      <c r="I98" s="174">
        <f>ROUND(E98*H98,2)</f>
        <v>4920.3</v>
      </c>
      <c r="J98" s="173">
        <v>0</v>
      </c>
      <c r="K98" s="174">
        <f>ROUND(E98*J98,2)</f>
        <v>0</v>
      </c>
      <c r="L98" s="174">
        <v>21</v>
      </c>
      <c r="M98" s="174">
        <f>G98*(1+L98/100)</f>
        <v>0</v>
      </c>
      <c r="N98" s="174">
        <v>0.17599999999999999</v>
      </c>
      <c r="O98" s="174">
        <f>ROUND(E98*N98,2)</f>
        <v>2.2200000000000002</v>
      </c>
      <c r="P98" s="174">
        <v>0</v>
      </c>
      <c r="Q98" s="174">
        <f>ROUND(E98*P98,2)</f>
        <v>0</v>
      </c>
      <c r="R98" s="174" t="s">
        <v>181</v>
      </c>
      <c r="S98" s="175" t="s">
        <v>101</v>
      </c>
      <c r="T98" s="157">
        <v>0</v>
      </c>
      <c r="U98" s="157">
        <f>ROUND(E98*T98,2)</f>
        <v>0</v>
      </c>
      <c r="V98" s="157"/>
      <c r="W98" s="157" t="s">
        <v>182</v>
      </c>
      <c r="X98" s="148"/>
      <c r="Y98" s="148"/>
      <c r="Z98" s="148"/>
      <c r="AA98" s="148"/>
      <c r="AB98" s="148"/>
      <c r="AC98" s="148"/>
      <c r="AD98" s="148"/>
      <c r="AE98" s="148"/>
      <c r="AF98" s="148" t="s">
        <v>183</v>
      </c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55"/>
      <c r="B99" s="156"/>
      <c r="C99" s="186" t="s">
        <v>184</v>
      </c>
      <c r="D99" s="158"/>
      <c r="E99" s="159">
        <v>12.6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 t="s">
        <v>105</v>
      </c>
      <c r="AG99" s="148">
        <v>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69">
        <v>24</v>
      </c>
      <c r="B100" s="170" t="s">
        <v>185</v>
      </c>
      <c r="C100" s="185" t="s">
        <v>186</v>
      </c>
      <c r="D100" s="171" t="s">
        <v>100</v>
      </c>
      <c r="E100" s="172">
        <v>160.11985999999999</v>
      </c>
      <c r="F100" s="173">
        <v>0</v>
      </c>
      <c r="G100" s="174">
        <f>ROUND(E100*F100,2)</f>
        <v>0</v>
      </c>
      <c r="H100" s="173">
        <v>279.5</v>
      </c>
      <c r="I100" s="174">
        <f>ROUND(E100*H100,2)</f>
        <v>44753.5</v>
      </c>
      <c r="J100" s="173">
        <v>0</v>
      </c>
      <c r="K100" s="174">
        <f>ROUND(E100*J100,2)</f>
        <v>0</v>
      </c>
      <c r="L100" s="174">
        <v>21</v>
      </c>
      <c r="M100" s="174">
        <f>G100*(1+L100/100)</f>
        <v>0</v>
      </c>
      <c r="N100" s="174">
        <v>0.13100000000000001</v>
      </c>
      <c r="O100" s="174">
        <f>ROUND(E100*N100,2)</f>
        <v>20.98</v>
      </c>
      <c r="P100" s="174">
        <v>0</v>
      </c>
      <c r="Q100" s="174">
        <f>ROUND(E100*P100,2)</f>
        <v>0</v>
      </c>
      <c r="R100" s="174" t="s">
        <v>181</v>
      </c>
      <c r="S100" s="175" t="s">
        <v>101</v>
      </c>
      <c r="T100" s="157">
        <v>0</v>
      </c>
      <c r="U100" s="157">
        <f>ROUND(E100*T100,2)</f>
        <v>0</v>
      </c>
      <c r="V100" s="157"/>
      <c r="W100" s="157" t="s">
        <v>182</v>
      </c>
      <c r="X100" s="148"/>
      <c r="Y100" s="148"/>
      <c r="Z100" s="148"/>
      <c r="AA100" s="148"/>
      <c r="AB100" s="148"/>
      <c r="AC100" s="148"/>
      <c r="AD100" s="148"/>
      <c r="AE100" s="148"/>
      <c r="AF100" s="148" t="s">
        <v>183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5"/>
      <c r="B101" s="156"/>
      <c r="C101" s="186" t="s">
        <v>187</v>
      </c>
      <c r="D101" s="158"/>
      <c r="E101" s="159">
        <v>160.11985999999999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 t="s">
        <v>105</v>
      </c>
      <c r="AG101" s="148">
        <v>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ht="22.5" outlineLevel="1" x14ac:dyDescent="0.2">
      <c r="A102" s="169">
        <v>25</v>
      </c>
      <c r="B102" s="170" t="s">
        <v>188</v>
      </c>
      <c r="C102" s="185" t="s">
        <v>189</v>
      </c>
      <c r="D102" s="171" t="s">
        <v>100</v>
      </c>
      <c r="E102" s="172">
        <v>17.7911</v>
      </c>
      <c r="F102" s="173">
        <v>0</v>
      </c>
      <c r="G102" s="174">
        <f>ROUND(E102*F102,2)</f>
        <v>0</v>
      </c>
      <c r="H102" s="173">
        <v>469.5</v>
      </c>
      <c r="I102" s="174">
        <f>ROUND(E102*H102,2)</f>
        <v>8352.92</v>
      </c>
      <c r="J102" s="173">
        <v>0</v>
      </c>
      <c r="K102" s="174">
        <f>ROUND(E102*J102,2)</f>
        <v>0</v>
      </c>
      <c r="L102" s="174">
        <v>21</v>
      </c>
      <c r="M102" s="174">
        <f>G102*(1+L102/100)</f>
        <v>0</v>
      </c>
      <c r="N102" s="174">
        <v>0.13100000000000001</v>
      </c>
      <c r="O102" s="174">
        <f>ROUND(E102*N102,2)</f>
        <v>2.33</v>
      </c>
      <c r="P102" s="174">
        <v>0</v>
      </c>
      <c r="Q102" s="174">
        <f>ROUND(E102*P102,2)</f>
        <v>0</v>
      </c>
      <c r="R102" s="174" t="s">
        <v>181</v>
      </c>
      <c r="S102" s="175" t="s">
        <v>101</v>
      </c>
      <c r="T102" s="157">
        <v>0</v>
      </c>
      <c r="U102" s="157">
        <f>ROUND(E102*T102,2)</f>
        <v>0</v>
      </c>
      <c r="V102" s="157"/>
      <c r="W102" s="157" t="s">
        <v>182</v>
      </c>
      <c r="X102" s="148"/>
      <c r="Y102" s="148"/>
      <c r="Z102" s="148"/>
      <c r="AA102" s="148"/>
      <c r="AB102" s="148"/>
      <c r="AC102" s="148"/>
      <c r="AD102" s="148"/>
      <c r="AE102" s="148"/>
      <c r="AF102" s="148" t="s">
        <v>183</v>
      </c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55"/>
      <c r="B103" s="156"/>
      <c r="C103" s="186" t="s">
        <v>190</v>
      </c>
      <c r="D103" s="158"/>
      <c r="E103" s="159">
        <v>17.7911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 t="s">
        <v>105</v>
      </c>
      <c r="AG103" s="148">
        <v>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x14ac:dyDescent="0.2">
      <c r="A104" s="163" t="s">
        <v>96</v>
      </c>
      <c r="B104" s="164" t="s">
        <v>57</v>
      </c>
      <c r="C104" s="184" t="s">
        <v>58</v>
      </c>
      <c r="D104" s="165"/>
      <c r="E104" s="166"/>
      <c r="F104" s="167"/>
      <c r="G104" s="167">
        <f>SUMIF(AF105:AF121,"&lt;&gt;NOR",G105:G121)</f>
        <v>0</v>
      </c>
      <c r="H104" s="167"/>
      <c r="I104" s="167">
        <f>SUM(I105:I121)</f>
        <v>128203.12</v>
      </c>
      <c r="J104" s="167"/>
      <c r="K104" s="167">
        <f>SUM(K105:K121)</f>
        <v>38006.39</v>
      </c>
      <c r="L104" s="167"/>
      <c r="M104" s="167">
        <f>SUM(M105:M121)</f>
        <v>0</v>
      </c>
      <c r="N104" s="167"/>
      <c r="O104" s="167">
        <f>SUM(O105:O121)</f>
        <v>56.66</v>
      </c>
      <c r="P104" s="167"/>
      <c r="Q104" s="167">
        <f>SUM(Q105:Q121)</f>
        <v>0</v>
      </c>
      <c r="R104" s="167"/>
      <c r="S104" s="168"/>
      <c r="T104" s="162"/>
      <c r="U104" s="162">
        <f>SUM(U105:U121)</f>
        <v>85.46</v>
      </c>
      <c r="V104" s="162"/>
      <c r="W104" s="162"/>
      <c r="AF104" t="s">
        <v>97</v>
      </c>
    </row>
    <row r="105" spans="1:59" ht="22.5" outlineLevel="1" x14ac:dyDescent="0.2">
      <c r="A105" s="169">
        <v>26</v>
      </c>
      <c r="B105" s="170" t="s">
        <v>191</v>
      </c>
      <c r="C105" s="185" t="s">
        <v>192</v>
      </c>
      <c r="D105" s="171" t="s">
        <v>134</v>
      </c>
      <c r="E105" s="172">
        <v>90.8</v>
      </c>
      <c r="F105" s="173">
        <v>0</v>
      </c>
      <c r="G105" s="174">
        <f>ROUND(E105*F105,2)</f>
        <v>0</v>
      </c>
      <c r="H105" s="173">
        <v>89.82</v>
      </c>
      <c r="I105" s="174">
        <f>ROUND(E105*H105,2)</f>
        <v>8155.66</v>
      </c>
      <c r="J105" s="173">
        <v>63.18</v>
      </c>
      <c r="K105" s="174">
        <f>ROUND(E105*J105,2)</f>
        <v>5736.74</v>
      </c>
      <c r="L105" s="174">
        <v>21</v>
      </c>
      <c r="M105" s="174">
        <f>G105*(1+L105/100)</f>
        <v>0</v>
      </c>
      <c r="N105" s="174">
        <v>0.10249999999999999</v>
      </c>
      <c r="O105" s="174">
        <f>ROUND(E105*N105,2)</f>
        <v>9.31</v>
      </c>
      <c r="P105" s="174">
        <v>0</v>
      </c>
      <c r="Q105" s="174">
        <f>ROUND(E105*P105,2)</f>
        <v>0</v>
      </c>
      <c r="R105" s="174"/>
      <c r="S105" s="175" t="s">
        <v>101</v>
      </c>
      <c r="T105" s="157">
        <v>0.14000000000000001</v>
      </c>
      <c r="U105" s="157">
        <f>ROUND(E105*T105,2)</f>
        <v>12.71</v>
      </c>
      <c r="V105" s="157"/>
      <c r="W105" s="157" t="s">
        <v>102</v>
      </c>
      <c r="X105" s="148"/>
      <c r="Y105" s="148"/>
      <c r="Z105" s="148"/>
      <c r="AA105" s="148"/>
      <c r="AB105" s="148"/>
      <c r="AC105" s="148"/>
      <c r="AD105" s="148"/>
      <c r="AE105" s="148"/>
      <c r="AF105" s="148" t="s">
        <v>103</v>
      </c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 x14ac:dyDescent="0.2">
      <c r="A106" s="155"/>
      <c r="B106" s="156"/>
      <c r="C106" s="186" t="s">
        <v>193</v>
      </c>
      <c r="D106" s="158"/>
      <c r="E106" s="159">
        <v>90.8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 t="s">
        <v>105</v>
      </c>
      <c r="AG106" s="148">
        <v>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ht="22.5" outlineLevel="1" x14ac:dyDescent="0.2">
      <c r="A107" s="169">
        <v>27</v>
      </c>
      <c r="B107" s="170" t="s">
        <v>194</v>
      </c>
      <c r="C107" s="185" t="s">
        <v>195</v>
      </c>
      <c r="D107" s="171" t="s">
        <v>134</v>
      </c>
      <c r="E107" s="172">
        <v>122.9</v>
      </c>
      <c r="F107" s="173">
        <v>0</v>
      </c>
      <c r="G107" s="174">
        <f>ROUND(E107*F107,2)</f>
        <v>0</v>
      </c>
      <c r="H107" s="173">
        <v>138.38999999999999</v>
      </c>
      <c r="I107" s="174">
        <f>ROUND(E107*H107,2)</f>
        <v>17008.13</v>
      </c>
      <c r="J107" s="173">
        <v>133.61000000000001</v>
      </c>
      <c r="K107" s="174">
        <f>ROUND(E107*J107,2)</f>
        <v>16420.669999999998</v>
      </c>
      <c r="L107" s="174">
        <v>21</v>
      </c>
      <c r="M107" s="174">
        <f>G107*(1+L107/100)</f>
        <v>0</v>
      </c>
      <c r="N107" s="174">
        <v>0.15673999999999999</v>
      </c>
      <c r="O107" s="174">
        <f>ROUND(E107*N107,2)</f>
        <v>19.260000000000002</v>
      </c>
      <c r="P107" s="174">
        <v>0</v>
      </c>
      <c r="Q107" s="174">
        <f>ROUND(E107*P107,2)</f>
        <v>0</v>
      </c>
      <c r="R107" s="174"/>
      <c r="S107" s="175" t="s">
        <v>101</v>
      </c>
      <c r="T107" s="157">
        <v>0.29548000000000002</v>
      </c>
      <c r="U107" s="157">
        <f>ROUND(E107*T107,2)</f>
        <v>36.31</v>
      </c>
      <c r="V107" s="157"/>
      <c r="W107" s="157" t="s">
        <v>102</v>
      </c>
      <c r="X107" s="148"/>
      <c r="Y107" s="148"/>
      <c r="Z107" s="148"/>
      <c r="AA107" s="148"/>
      <c r="AB107" s="148"/>
      <c r="AC107" s="148"/>
      <c r="AD107" s="148"/>
      <c r="AE107" s="148"/>
      <c r="AF107" s="148" t="s">
        <v>103</v>
      </c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55"/>
      <c r="B108" s="156"/>
      <c r="C108" s="186" t="s">
        <v>196</v>
      </c>
      <c r="D108" s="158"/>
      <c r="E108" s="159">
        <v>4.5999999999999996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 t="s">
        <v>105</v>
      </c>
      <c r="AG108" s="148">
        <v>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ht="22.5" outlineLevel="1" x14ac:dyDescent="0.2">
      <c r="A109" s="155"/>
      <c r="B109" s="156"/>
      <c r="C109" s="186" t="s">
        <v>197</v>
      </c>
      <c r="D109" s="158"/>
      <c r="E109" s="159">
        <v>113.3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 t="s">
        <v>105</v>
      </c>
      <c r="AG109" s="148">
        <v>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55"/>
      <c r="B110" s="156"/>
      <c r="C110" s="186" t="s">
        <v>198</v>
      </c>
      <c r="D110" s="158"/>
      <c r="E110" s="159">
        <v>5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 t="s">
        <v>105</v>
      </c>
      <c r="AG110" s="148">
        <v>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69">
        <v>28</v>
      </c>
      <c r="B111" s="170" t="s">
        <v>199</v>
      </c>
      <c r="C111" s="185" t="s">
        <v>200</v>
      </c>
      <c r="D111" s="171" t="s">
        <v>142</v>
      </c>
      <c r="E111" s="172">
        <v>5.3055000000000003</v>
      </c>
      <c r="F111" s="173">
        <v>0</v>
      </c>
      <c r="G111" s="174">
        <f>ROUND(E111*F111,2)</f>
        <v>0</v>
      </c>
      <c r="H111" s="173">
        <v>2203.92</v>
      </c>
      <c r="I111" s="174">
        <f>ROUND(E111*H111,2)</f>
        <v>11692.9</v>
      </c>
      <c r="J111" s="173">
        <v>596.08000000000004</v>
      </c>
      <c r="K111" s="174">
        <f>ROUND(E111*J111,2)</f>
        <v>3162.5</v>
      </c>
      <c r="L111" s="174">
        <v>21</v>
      </c>
      <c r="M111" s="174">
        <f>G111*(1+L111/100)</f>
        <v>0</v>
      </c>
      <c r="N111" s="174">
        <v>2.5249999999999999</v>
      </c>
      <c r="O111" s="174">
        <f>ROUND(E111*N111,2)</f>
        <v>13.4</v>
      </c>
      <c r="P111" s="174">
        <v>0</v>
      </c>
      <c r="Q111" s="174">
        <f>ROUND(E111*P111,2)</f>
        <v>0</v>
      </c>
      <c r="R111" s="174"/>
      <c r="S111" s="175" t="s">
        <v>101</v>
      </c>
      <c r="T111" s="157">
        <v>1.4419999999999999</v>
      </c>
      <c r="U111" s="157">
        <f>ROUND(E111*T111,2)</f>
        <v>7.65</v>
      </c>
      <c r="V111" s="157"/>
      <c r="W111" s="157" t="s">
        <v>102</v>
      </c>
      <c r="X111" s="148"/>
      <c r="Y111" s="148"/>
      <c r="Z111" s="148"/>
      <c r="AA111" s="148"/>
      <c r="AB111" s="148"/>
      <c r="AC111" s="148"/>
      <c r="AD111" s="148"/>
      <c r="AE111" s="148"/>
      <c r="AF111" s="148" t="s">
        <v>103</v>
      </c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55"/>
      <c r="B112" s="156"/>
      <c r="C112" s="186" t="s">
        <v>201</v>
      </c>
      <c r="D112" s="158"/>
      <c r="E112" s="159">
        <v>5.3055000000000003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 t="s">
        <v>105</v>
      </c>
      <c r="AG112" s="148">
        <v>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 x14ac:dyDescent="0.2">
      <c r="A113" s="176">
        <v>29</v>
      </c>
      <c r="B113" s="177" t="s">
        <v>202</v>
      </c>
      <c r="C113" s="188" t="s">
        <v>203</v>
      </c>
      <c r="D113" s="178" t="s">
        <v>134</v>
      </c>
      <c r="E113" s="179">
        <v>117.5</v>
      </c>
      <c r="F113" s="180">
        <v>0</v>
      </c>
      <c r="G113" s="181">
        <f>ROUND(E113*F113,2)</f>
        <v>0</v>
      </c>
      <c r="H113" s="180">
        <v>91.1</v>
      </c>
      <c r="I113" s="181">
        <f>ROUND(E113*H113,2)</f>
        <v>10704.25</v>
      </c>
      <c r="J113" s="180">
        <v>77.400000000000006</v>
      </c>
      <c r="K113" s="181">
        <f>ROUND(E113*J113,2)</f>
        <v>9094.5</v>
      </c>
      <c r="L113" s="181">
        <v>21</v>
      </c>
      <c r="M113" s="181">
        <f>G113*(1+L113/100)</f>
        <v>0</v>
      </c>
      <c r="N113" s="181">
        <v>4.3E-3</v>
      </c>
      <c r="O113" s="181">
        <f>ROUND(E113*N113,2)</f>
        <v>0.51</v>
      </c>
      <c r="P113" s="181">
        <v>0</v>
      </c>
      <c r="Q113" s="181">
        <f>ROUND(E113*P113,2)</f>
        <v>0</v>
      </c>
      <c r="R113" s="181"/>
      <c r="S113" s="182" t="s">
        <v>101</v>
      </c>
      <c r="T113" s="157">
        <v>0.20799999999999999</v>
      </c>
      <c r="U113" s="157">
        <f>ROUND(E113*T113,2)</f>
        <v>24.44</v>
      </c>
      <c r="V113" s="157"/>
      <c r="W113" s="157" t="s">
        <v>102</v>
      </c>
      <c r="X113" s="148"/>
      <c r="Y113" s="148"/>
      <c r="Z113" s="148"/>
      <c r="AA113" s="148"/>
      <c r="AB113" s="148"/>
      <c r="AC113" s="148"/>
      <c r="AD113" s="148"/>
      <c r="AE113" s="148"/>
      <c r="AF113" s="148" t="s">
        <v>103</v>
      </c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69">
        <v>30</v>
      </c>
      <c r="B114" s="170" t="s">
        <v>204</v>
      </c>
      <c r="C114" s="185" t="s">
        <v>205</v>
      </c>
      <c r="D114" s="171" t="s">
        <v>134</v>
      </c>
      <c r="E114" s="172">
        <v>117.5</v>
      </c>
      <c r="F114" s="173">
        <v>0</v>
      </c>
      <c r="G114" s="174">
        <f>ROUND(E114*F114,2)</f>
        <v>0</v>
      </c>
      <c r="H114" s="173">
        <v>46.73</v>
      </c>
      <c r="I114" s="174">
        <f>ROUND(E114*H114,2)</f>
        <v>5490.78</v>
      </c>
      <c r="J114" s="173">
        <v>30.57</v>
      </c>
      <c r="K114" s="174">
        <f>ROUND(E114*J114,2)</f>
        <v>3591.98</v>
      </c>
      <c r="L114" s="174">
        <v>21</v>
      </c>
      <c r="M114" s="174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4"/>
      <c r="S114" s="175" t="s">
        <v>101</v>
      </c>
      <c r="T114" s="157">
        <v>3.6999999999999998E-2</v>
      </c>
      <c r="U114" s="157">
        <f>ROUND(E114*T114,2)</f>
        <v>4.3499999999999996</v>
      </c>
      <c r="V114" s="157"/>
      <c r="W114" s="157" t="s">
        <v>102</v>
      </c>
      <c r="X114" s="148"/>
      <c r="Y114" s="148"/>
      <c r="Z114" s="148"/>
      <c r="AA114" s="148"/>
      <c r="AB114" s="148"/>
      <c r="AC114" s="148"/>
      <c r="AD114" s="148"/>
      <c r="AE114" s="148"/>
      <c r="AF114" s="148" t="s">
        <v>103</v>
      </c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55"/>
      <c r="B115" s="156"/>
      <c r="C115" s="186" t="s">
        <v>206</v>
      </c>
      <c r="D115" s="158"/>
      <c r="E115" s="159">
        <v>3.5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 t="s">
        <v>105</v>
      </c>
      <c r="AG115" s="148">
        <v>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ht="22.5" outlineLevel="1" x14ac:dyDescent="0.2">
      <c r="A116" s="155"/>
      <c r="B116" s="156"/>
      <c r="C116" s="186" t="s">
        <v>207</v>
      </c>
      <c r="D116" s="158"/>
      <c r="E116" s="159">
        <v>114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 t="s">
        <v>105</v>
      </c>
      <c r="AG116" s="148">
        <v>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ht="22.5" outlineLevel="1" x14ac:dyDescent="0.2">
      <c r="A117" s="169">
        <v>31</v>
      </c>
      <c r="B117" s="170" t="s">
        <v>208</v>
      </c>
      <c r="C117" s="185" t="s">
        <v>209</v>
      </c>
      <c r="D117" s="171" t="s">
        <v>134</v>
      </c>
      <c r="E117" s="172">
        <v>42.4</v>
      </c>
      <c r="F117" s="173">
        <v>0</v>
      </c>
      <c r="G117" s="174">
        <f>ROUND(E117*F117,2)</f>
        <v>0</v>
      </c>
      <c r="H117" s="173">
        <v>1461</v>
      </c>
      <c r="I117" s="174">
        <f>ROUND(E117*H117,2)</f>
        <v>61946.400000000001</v>
      </c>
      <c r="J117" s="173">
        <v>0</v>
      </c>
      <c r="K117" s="174">
        <f>ROUND(E117*J117,2)</f>
        <v>0</v>
      </c>
      <c r="L117" s="174">
        <v>21</v>
      </c>
      <c r="M117" s="174">
        <f>G117*(1+L117/100)</f>
        <v>0</v>
      </c>
      <c r="N117" s="174">
        <v>0.2</v>
      </c>
      <c r="O117" s="174">
        <f>ROUND(E117*N117,2)</f>
        <v>8.48</v>
      </c>
      <c r="P117" s="174">
        <v>0</v>
      </c>
      <c r="Q117" s="174">
        <f>ROUND(E117*P117,2)</f>
        <v>0</v>
      </c>
      <c r="R117" s="174" t="s">
        <v>181</v>
      </c>
      <c r="S117" s="175" t="s">
        <v>101</v>
      </c>
      <c r="T117" s="157">
        <v>0</v>
      </c>
      <c r="U117" s="157">
        <f>ROUND(E117*T117,2)</f>
        <v>0</v>
      </c>
      <c r="V117" s="157"/>
      <c r="W117" s="157" t="s">
        <v>182</v>
      </c>
      <c r="X117" s="148"/>
      <c r="Y117" s="148"/>
      <c r="Z117" s="148"/>
      <c r="AA117" s="148"/>
      <c r="AB117" s="148"/>
      <c r="AC117" s="148"/>
      <c r="AD117" s="148"/>
      <c r="AE117" s="148"/>
      <c r="AF117" s="148" t="s">
        <v>183</v>
      </c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outlineLevel="1" x14ac:dyDescent="0.2">
      <c r="A118" s="155"/>
      <c r="B118" s="156"/>
      <c r="C118" s="186" t="s">
        <v>210</v>
      </c>
      <c r="D118" s="158"/>
      <c r="E118" s="159">
        <v>42.4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 t="s">
        <v>105</v>
      </c>
      <c r="AG118" s="148">
        <v>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69">
        <v>32</v>
      </c>
      <c r="B119" s="170" t="s">
        <v>211</v>
      </c>
      <c r="C119" s="185" t="s">
        <v>212</v>
      </c>
      <c r="D119" s="171" t="s">
        <v>213</v>
      </c>
      <c r="E119" s="172">
        <v>95</v>
      </c>
      <c r="F119" s="173">
        <v>0</v>
      </c>
      <c r="G119" s="174">
        <f>ROUND(E119*F119,2)</f>
        <v>0</v>
      </c>
      <c r="H119" s="173">
        <v>139</v>
      </c>
      <c r="I119" s="174">
        <f>ROUND(E119*H119,2)</f>
        <v>13205</v>
      </c>
      <c r="J119" s="173">
        <v>0</v>
      </c>
      <c r="K119" s="174">
        <f>ROUND(E119*J119,2)</f>
        <v>0</v>
      </c>
      <c r="L119" s="174">
        <v>21</v>
      </c>
      <c r="M119" s="174">
        <f>G119*(1+L119/100)</f>
        <v>0</v>
      </c>
      <c r="N119" s="174">
        <v>0.06</v>
      </c>
      <c r="O119" s="174">
        <f>ROUND(E119*N119,2)</f>
        <v>5.7</v>
      </c>
      <c r="P119" s="174">
        <v>0</v>
      </c>
      <c r="Q119" s="174">
        <f>ROUND(E119*P119,2)</f>
        <v>0</v>
      </c>
      <c r="R119" s="174" t="s">
        <v>181</v>
      </c>
      <c r="S119" s="175" t="s">
        <v>101</v>
      </c>
      <c r="T119" s="157">
        <v>0</v>
      </c>
      <c r="U119" s="157">
        <f>ROUND(E119*T119,2)</f>
        <v>0</v>
      </c>
      <c r="V119" s="157"/>
      <c r="W119" s="157" t="s">
        <v>182</v>
      </c>
      <c r="X119" s="148"/>
      <c r="Y119" s="148"/>
      <c r="Z119" s="148"/>
      <c r="AA119" s="148"/>
      <c r="AB119" s="148"/>
      <c r="AC119" s="148"/>
      <c r="AD119" s="148"/>
      <c r="AE119" s="148"/>
      <c r="AF119" s="148" t="s">
        <v>183</v>
      </c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55"/>
      <c r="B120" s="156"/>
      <c r="C120" s="186" t="s">
        <v>214</v>
      </c>
      <c r="D120" s="158"/>
      <c r="E120" s="159">
        <v>95.34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 t="s">
        <v>105</v>
      </c>
      <c r="AG120" s="148">
        <v>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55"/>
      <c r="B121" s="156"/>
      <c r="C121" s="186" t="s">
        <v>215</v>
      </c>
      <c r="D121" s="158"/>
      <c r="E121" s="159">
        <v>-0.34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 t="s">
        <v>105</v>
      </c>
      <c r="AG121" s="148">
        <v>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ht="25.5" x14ac:dyDescent="0.2">
      <c r="A122" s="163" t="s">
        <v>96</v>
      </c>
      <c r="B122" s="164" t="s">
        <v>59</v>
      </c>
      <c r="C122" s="184" t="s">
        <v>60</v>
      </c>
      <c r="D122" s="165"/>
      <c r="E122" s="166"/>
      <c r="F122" s="167"/>
      <c r="G122" s="167">
        <f>SUMIF(AF123:AF124,"&lt;&gt;NOR",G123:G124)</f>
        <v>0</v>
      </c>
      <c r="H122" s="167"/>
      <c r="I122" s="167">
        <f>SUM(I123:I124)</f>
        <v>1923.89</v>
      </c>
      <c r="J122" s="167"/>
      <c r="K122" s="167">
        <f>SUM(K123:K124)</f>
        <v>1017.11</v>
      </c>
      <c r="L122" s="167"/>
      <c r="M122" s="167">
        <f>SUM(M123:M124)</f>
        <v>0</v>
      </c>
      <c r="N122" s="167"/>
      <c r="O122" s="167">
        <f>SUM(O123:O124)</f>
        <v>0</v>
      </c>
      <c r="P122" s="167"/>
      <c r="Q122" s="167">
        <f>SUM(Q123:Q124)</f>
        <v>0</v>
      </c>
      <c r="R122" s="167"/>
      <c r="S122" s="168"/>
      <c r="T122" s="162"/>
      <c r="U122" s="162">
        <f>SUM(U123:U124)</f>
        <v>2.13</v>
      </c>
      <c r="V122" s="162"/>
      <c r="W122" s="162"/>
      <c r="AF122" t="s">
        <v>97</v>
      </c>
    </row>
    <row r="123" spans="1:59" ht="22.5" outlineLevel="1" x14ac:dyDescent="0.2">
      <c r="A123" s="169">
        <v>33</v>
      </c>
      <c r="B123" s="170" t="s">
        <v>216</v>
      </c>
      <c r="C123" s="185" t="s">
        <v>217</v>
      </c>
      <c r="D123" s="171" t="s">
        <v>213</v>
      </c>
      <c r="E123" s="172">
        <v>17</v>
      </c>
      <c r="F123" s="173">
        <v>0</v>
      </c>
      <c r="G123" s="174">
        <f>ROUND(E123*F123,2)</f>
        <v>0</v>
      </c>
      <c r="H123" s="173">
        <v>113.17</v>
      </c>
      <c r="I123" s="174">
        <f>ROUND(E123*H123,2)</f>
        <v>1923.89</v>
      </c>
      <c r="J123" s="173">
        <v>59.83</v>
      </c>
      <c r="K123" s="174">
        <f>ROUND(E123*J123,2)</f>
        <v>1017.11</v>
      </c>
      <c r="L123" s="174">
        <v>21</v>
      </c>
      <c r="M123" s="174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4"/>
      <c r="S123" s="175" t="s">
        <v>101</v>
      </c>
      <c r="T123" s="157">
        <v>0.125</v>
      </c>
      <c r="U123" s="157">
        <f>ROUND(E123*T123,2)</f>
        <v>2.13</v>
      </c>
      <c r="V123" s="157"/>
      <c r="W123" s="157" t="s">
        <v>102</v>
      </c>
      <c r="X123" s="148"/>
      <c r="Y123" s="148"/>
      <c r="Z123" s="148"/>
      <c r="AA123" s="148"/>
      <c r="AB123" s="148"/>
      <c r="AC123" s="148"/>
      <c r="AD123" s="148"/>
      <c r="AE123" s="148"/>
      <c r="AF123" s="148" t="s">
        <v>103</v>
      </c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55"/>
      <c r="B124" s="156"/>
      <c r="C124" s="186" t="s">
        <v>218</v>
      </c>
      <c r="D124" s="158"/>
      <c r="E124" s="159">
        <v>17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 t="s">
        <v>105</v>
      </c>
      <c r="AG124" s="148">
        <v>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x14ac:dyDescent="0.2">
      <c r="A125" s="163" t="s">
        <v>96</v>
      </c>
      <c r="B125" s="164" t="s">
        <v>61</v>
      </c>
      <c r="C125" s="184" t="s">
        <v>62</v>
      </c>
      <c r="D125" s="165"/>
      <c r="E125" s="166"/>
      <c r="F125" s="167"/>
      <c r="G125" s="167">
        <f>SUMIF(AF126:AF128,"&lt;&gt;NOR",G126:G128)</f>
        <v>0</v>
      </c>
      <c r="H125" s="167"/>
      <c r="I125" s="167">
        <f>SUM(I126:I128)</f>
        <v>0</v>
      </c>
      <c r="J125" s="167"/>
      <c r="K125" s="167">
        <f>SUM(K126:K128)</f>
        <v>3796.2</v>
      </c>
      <c r="L125" s="167"/>
      <c r="M125" s="167">
        <f>SUM(M126:M128)</f>
        <v>0</v>
      </c>
      <c r="N125" s="167"/>
      <c r="O125" s="167">
        <f>SUM(O126:O128)</f>
        <v>0</v>
      </c>
      <c r="P125" s="167"/>
      <c r="Q125" s="167">
        <f>SUM(Q126:Q128)</f>
        <v>0</v>
      </c>
      <c r="R125" s="167"/>
      <c r="S125" s="168"/>
      <c r="T125" s="162"/>
      <c r="U125" s="162">
        <f>SUM(U126:U128)</f>
        <v>10.26</v>
      </c>
      <c r="V125" s="162"/>
      <c r="W125" s="162"/>
      <c r="AF125" t="s">
        <v>97</v>
      </c>
    </row>
    <row r="126" spans="1:59" outlineLevel="1" x14ac:dyDescent="0.2">
      <c r="A126" s="169">
        <v>34</v>
      </c>
      <c r="B126" s="170" t="s">
        <v>219</v>
      </c>
      <c r="C126" s="185" t="s">
        <v>220</v>
      </c>
      <c r="D126" s="171" t="s">
        <v>134</v>
      </c>
      <c r="E126" s="172">
        <v>114</v>
      </c>
      <c r="F126" s="173">
        <v>0</v>
      </c>
      <c r="G126" s="174">
        <f>ROUND(E126*F126,2)</f>
        <v>0</v>
      </c>
      <c r="H126" s="173">
        <v>0</v>
      </c>
      <c r="I126" s="174">
        <f>ROUND(E126*H126,2)</f>
        <v>0</v>
      </c>
      <c r="J126" s="173">
        <v>33.299999999999997</v>
      </c>
      <c r="K126" s="174">
        <f>ROUND(E126*J126,2)</f>
        <v>3796.2</v>
      </c>
      <c r="L126" s="174">
        <v>21</v>
      </c>
      <c r="M126" s="174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4"/>
      <c r="S126" s="175" t="s">
        <v>101</v>
      </c>
      <c r="T126" s="157">
        <v>0.09</v>
      </c>
      <c r="U126" s="157">
        <f>ROUND(E126*T126,2)</f>
        <v>10.26</v>
      </c>
      <c r="V126" s="157"/>
      <c r="W126" s="157" t="s">
        <v>102</v>
      </c>
      <c r="X126" s="148"/>
      <c r="Y126" s="148"/>
      <c r="Z126" s="148"/>
      <c r="AA126" s="148"/>
      <c r="AB126" s="148"/>
      <c r="AC126" s="148"/>
      <c r="AD126" s="148"/>
      <c r="AE126" s="148"/>
      <c r="AF126" s="148" t="s">
        <v>103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55"/>
      <c r="B127" s="156"/>
      <c r="C127" s="186" t="s">
        <v>135</v>
      </c>
      <c r="D127" s="158"/>
      <c r="E127" s="159">
        <v>84.15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 t="s">
        <v>105</v>
      </c>
      <c r="AG127" s="148">
        <v>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 x14ac:dyDescent="0.2">
      <c r="A128" s="155"/>
      <c r="B128" s="156"/>
      <c r="C128" s="186" t="s">
        <v>136</v>
      </c>
      <c r="D128" s="158"/>
      <c r="E128" s="159">
        <v>29.85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 t="s">
        <v>105</v>
      </c>
      <c r="AG128" s="148">
        <v>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x14ac:dyDescent="0.2">
      <c r="A129" s="163" t="s">
        <v>96</v>
      </c>
      <c r="B129" s="164" t="s">
        <v>63</v>
      </c>
      <c r="C129" s="184" t="s">
        <v>64</v>
      </c>
      <c r="D129" s="165"/>
      <c r="E129" s="166"/>
      <c r="F129" s="167"/>
      <c r="G129" s="167">
        <f>SUMIF(AF130:AF130,"&lt;&gt;NOR",G130:G130)</f>
        <v>0</v>
      </c>
      <c r="H129" s="167"/>
      <c r="I129" s="167">
        <f>SUM(I130:I130)</f>
        <v>0</v>
      </c>
      <c r="J129" s="167"/>
      <c r="K129" s="167">
        <f>SUM(K130:K130)</f>
        <v>33812.11</v>
      </c>
      <c r="L129" s="167"/>
      <c r="M129" s="167">
        <f>SUM(M130:M130)</f>
        <v>0</v>
      </c>
      <c r="N129" s="167"/>
      <c r="O129" s="167">
        <f>SUM(O130:O130)</f>
        <v>0</v>
      </c>
      <c r="P129" s="167"/>
      <c r="Q129" s="167">
        <f>SUM(Q130:Q130)</f>
        <v>0</v>
      </c>
      <c r="R129" s="167"/>
      <c r="S129" s="168"/>
      <c r="T129" s="162"/>
      <c r="U129" s="162">
        <f>SUM(U130:U130)</f>
        <v>60.63</v>
      </c>
      <c r="V129" s="162"/>
      <c r="W129" s="162"/>
      <c r="AF129" t="s">
        <v>97</v>
      </c>
    </row>
    <row r="130" spans="1:59" outlineLevel="1" x14ac:dyDescent="0.2">
      <c r="A130" s="176">
        <v>35</v>
      </c>
      <c r="B130" s="177" t="s">
        <v>221</v>
      </c>
      <c r="C130" s="188" t="s">
        <v>222</v>
      </c>
      <c r="D130" s="178" t="s">
        <v>223</v>
      </c>
      <c r="E130" s="179">
        <v>155.45799</v>
      </c>
      <c r="F130" s="180">
        <v>0</v>
      </c>
      <c r="G130" s="181">
        <f>ROUND(E130*F130,2)</f>
        <v>0</v>
      </c>
      <c r="H130" s="180">
        <v>0</v>
      </c>
      <c r="I130" s="181">
        <f>ROUND(E130*H130,2)</f>
        <v>0</v>
      </c>
      <c r="J130" s="180">
        <v>217.5</v>
      </c>
      <c r="K130" s="181">
        <f>ROUND(E130*J130,2)</f>
        <v>33812.11</v>
      </c>
      <c r="L130" s="181">
        <v>21</v>
      </c>
      <c r="M130" s="181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1"/>
      <c r="S130" s="182" t="s">
        <v>101</v>
      </c>
      <c r="T130" s="157">
        <v>0.39</v>
      </c>
      <c r="U130" s="157">
        <f>ROUND(E130*T130,2)</f>
        <v>60.63</v>
      </c>
      <c r="V130" s="157"/>
      <c r="W130" s="157" t="s">
        <v>224</v>
      </c>
      <c r="X130" s="148"/>
      <c r="Y130" s="148"/>
      <c r="Z130" s="148"/>
      <c r="AA130" s="148"/>
      <c r="AB130" s="148"/>
      <c r="AC130" s="148"/>
      <c r="AD130" s="148"/>
      <c r="AE130" s="148"/>
      <c r="AF130" s="148" t="s">
        <v>225</v>
      </c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x14ac:dyDescent="0.2">
      <c r="A131" s="163" t="s">
        <v>96</v>
      </c>
      <c r="B131" s="164" t="s">
        <v>65</v>
      </c>
      <c r="C131" s="184" t="s">
        <v>66</v>
      </c>
      <c r="D131" s="165"/>
      <c r="E131" s="166"/>
      <c r="F131" s="167"/>
      <c r="G131" s="167">
        <f>SUMIF(AF132:AF138,"&lt;&gt;NOR",G132:G138)</f>
        <v>0</v>
      </c>
      <c r="H131" s="167"/>
      <c r="I131" s="167">
        <f>SUM(I132:I138)</f>
        <v>4498.1399999999994</v>
      </c>
      <c r="J131" s="167"/>
      <c r="K131" s="167">
        <f>SUM(K132:K138)</f>
        <v>12467.17</v>
      </c>
      <c r="L131" s="167"/>
      <c r="M131" s="167">
        <f>SUM(M132:M138)</f>
        <v>0</v>
      </c>
      <c r="N131" s="167"/>
      <c r="O131" s="167">
        <f>SUM(O132:O138)</f>
        <v>0.18000000000000002</v>
      </c>
      <c r="P131" s="167"/>
      <c r="Q131" s="167">
        <f>SUM(Q132:Q138)</f>
        <v>0</v>
      </c>
      <c r="R131" s="167"/>
      <c r="S131" s="168"/>
      <c r="T131" s="162"/>
      <c r="U131" s="162">
        <f>SUM(U132:U138)</f>
        <v>15.76</v>
      </c>
      <c r="V131" s="162"/>
      <c r="W131" s="162"/>
      <c r="AF131" t="s">
        <v>97</v>
      </c>
    </row>
    <row r="132" spans="1:59" outlineLevel="1" x14ac:dyDescent="0.2">
      <c r="A132" s="169">
        <v>36</v>
      </c>
      <c r="B132" s="170" t="s">
        <v>226</v>
      </c>
      <c r="C132" s="185" t="s">
        <v>227</v>
      </c>
      <c r="D132" s="171" t="s">
        <v>228</v>
      </c>
      <c r="E132" s="172">
        <v>151.8476</v>
      </c>
      <c r="F132" s="173">
        <v>0</v>
      </c>
      <c r="G132" s="174">
        <f>ROUND(E132*F132,2)</f>
        <v>0</v>
      </c>
      <c r="H132" s="173">
        <v>7.37</v>
      </c>
      <c r="I132" s="174">
        <f>ROUND(E132*H132,2)</f>
        <v>1119.1199999999999</v>
      </c>
      <c r="J132" s="173">
        <v>45.63</v>
      </c>
      <c r="K132" s="174">
        <f>ROUND(E132*J132,2)</f>
        <v>6928.81</v>
      </c>
      <c r="L132" s="174">
        <v>21</v>
      </c>
      <c r="M132" s="174">
        <f>G132*(1+L132/100)</f>
        <v>0</v>
      </c>
      <c r="N132" s="174">
        <v>5.0000000000000002E-5</v>
      </c>
      <c r="O132" s="174">
        <f>ROUND(E132*N132,2)</f>
        <v>0.01</v>
      </c>
      <c r="P132" s="174">
        <v>0</v>
      </c>
      <c r="Q132" s="174">
        <f>ROUND(E132*P132,2)</f>
        <v>0</v>
      </c>
      <c r="R132" s="174"/>
      <c r="S132" s="175" t="s">
        <v>101</v>
      </c>
      <c r="T132" s="157">
        <v>0.1</v>
      </c>
      <c r="U132" s="157">
        <f>ROUND(E132*T132,2)</f>
        <v>15.18</v>
      </c>
      <c r="V132" s="157"/>
      <c r="W132" s="157" t="s">
        <v>102</v>
      </c>
      <c r="X132" s="148"/>
      <c r="Y132" s="148"/>
      <c r="Z132" s="148"/>
      <c r="AA132" s="148"/>
      <c r="AB132" s="148"/>
      <c r="AC132" s="148"/>
      <c r="AD132" s="148"/>
      <c r="AE132" s="148"/>
      <c r="AF132" s="148" t="s">
        <v>103</v>
      </c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 x14ac:dyDescent="0.2">
      <c r="A133" s="155"/>
      <c r="B133" s="156"/>
      <c r="C133" s="186" t="s">
        <v>229</v>
      </c>
      <c r="D133" s="158"/>
      <c r="E133" s="159">
        <v>151.8476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 t="s">
        <v>105</v>
      </c>
      <c r="AG133" s="148">
        <v>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69">
        <v>37</v>
      </c>
      <c r="B134" s="170" t="s">
        <v>230</v>
      </c>
      <c r="C134" s="185" t="s">
        <v>231</v>
      </c>
      <c r="D134" s="171" t="s">
        <v>228</v>
      </c>
      <c r="E134" s="172">
        <v>151.8476</v>
      </c>
      <c r="F134" s="173">
        <v>0</v>
      </c>
      <c r="G134" s="174">
        <f>ROUND(E134*F134,2)</f>
        <v>0</v>
      </c>
      <c r="H134" s="173">
        <v>0</v>
      </c>
      <c r="I134" s="174">
        <f>ROUND(E134*H134,2)</f>
        <v>0</v>
      </c>
      <c r="J134" s="173">
        <v>35</v>
      </c>
      <c r="K134" s="174">
        <f>ROUND(E134*J134,2)</f>
        <v>5314.67</v>
      </c>
      <c r="L134" s="174">
        <v>21</v>
      </c>
      <c r="M134" s="174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4"/>
      <c r="S134" s="175" t="s">
        <v>232</v>
      </c>
      <c r="T134" s="157">
        <v>0</v>
      </c>
      <c r="U134" s="157">
        <f>ROUND(E134*T134,2)</f>
        <v>0</v>
      </c>
      <c r="V134" s="157"/>
      <c r="W134" s="157" t="s">
        <v>102</v>
      </c>
      <c r="X134" s="148"/>
      <c r="Y134" s="148"/>
      <c r="Z134" s="148"/>
      <c r="AA134" s="148"/>
      <c r="AB134" s="148"/>
      <c r="AC134" s="148"/>
      <c r="AD134" s="148"/>
      <c r="AE134" s="148"/>
      <c r="AF134" s="148" t="s">
        <v>103</v>
      </c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55"/>
      <c r="B135" s="156"/>
      <c r="C135" s="186" t="s">
        <v>229</v>
      </c>
      <c r="D135" s="158"/>
      <c r="E135" s="159">
        <v>151.8476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 t="s">
        <v>105</v>
      </c>
      <c r="AG135" s="148">
        <v>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ht="22.5" outlineLevel="1" x14ac:dyDescent="0.2">
      <c r="A136" s="169">
        <v>38</v>
      </c>
      <c r="B136" s="170" t="s">
        <v>233</v>
      </c>
      <c r="C136" s="185" t="s">
        <v>234</v>
      </c>
      <c r="D136" s="171" t="s">
        <v>223</v>
      </c>
      <c r="E136" s="172">
        <v>0.16703000000000001</v>
      </c>
      <c r="F136" s="173">
        <v>0</v>
      </c>
      <c r="G136" s="174">
        <f>ROUND(E136*F136,2)</f>
        <v>0</v>
      </c>
      <c r="H136" s="173">
        <v>20230</v>
      </c>
      <c r="I136" s="174">
        <f>ROUND(E136*H136,2)</f>
        <v>3379.02</v>
      </c>
      <c r="J136" s="173">
        <v>0</v>
      </c>
      <c r="K136" s="174">
        <f>ROUND(E136*J136,2)</f>
        <v>0</v>
      </c>
      <c r="L136" s="174">
        <v>21</v>
      </c>
      <c r="M136" s="174">
        <f>G136*(1+L136/100)</f>
        <v>0</v>
      </c>
      <c r="N136" s="174">
        <v>1</v>
      </c>
      <c r="O136" s="174">
        <f>ROUND(E136*N136,2)</f>
        <v>0.17</v>
      </c>
      <c r="P136" s="174">
        <v>0</v>
      </c>
      <c r="Q136" s="174">
        <f>ROUND(E136*P136,2)</f>
        <v>0</v>
      </c>
      <c r="R136" s="174" t="s">
        <v>181</v>
      </c>
      <c r="S136" s="175" t="s">
        <v>101</v>
      </c>
      <c r="T136" s="157">
        <v>0</v>
      </c>
      <c r="U136" s="157">
        <f>ROUND(E136*T136,2)</f>
        <v>0</v>
      </c>
      <c r="V136" s="157"/>
      <c r="W136" s="157" t="s">
        <v>182</v>
      </c>
      <c r="X136" s="148"/>
      <c r="Y136" s="148"/>
      <c r="Z136" s="148"/>
      <c r="AA136" s="148"/>
      <c r="AB136" s="148"/>
      <c r="AC136" s="148"/>
      <c r="AD136" s="148"/>
      <c r="AE136" s="148"/>
      <c r="AF136" s="148" t="s">
        <v>183</v>
      </c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outlineLevel="1" x14ac:dyDescent="0.2">
      <c r="A137" s="155"/>
      <c r="B137" s="156"/>
      <c r="C137" s="186" t="s">
        <v>235</v>
      </c>
      <c r="D137" s="158"/>
      <c r="E137" s="159">
        <v>0.16703000000000001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 t="s">
        <v>105</v>
      </c>
      <c r="AG137" s="148">
        <v>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76">
        <v>39</v>
      </c>
      <c r="B138" s="177" t="s">
        <v>236</v>
      </c>
      <c r="C138" s="188" t="s">
        <v>237</v>
      </c>
      <c r="D138" s="178" t="s">
        <v>223</v>
      </c>
      <c r="E138" s="179">
        <v>0.17462</v>
      </c>
      <c r="F138" s="180">
        <v>0</v>
      </c>
      <c r="G138" s="181">
        <f>ROUND(E138*F138,2)</f>
        <v>0</v>
      </c>
      <c r="H138" s="180">
        <v>0</v>
      </c>
      <c r="I138" s="181">
        <f>ROUND(E138*H138,2)</f>
        <v>0</v>
      </c>
      <c r="J138" s="180">
        <v>1281</v>
      </c>
      <c r="K138" s="181">
        <f>ROUND(E138*J138,2)</f>
        <v>223.69</v>
      </c>
      <c r="L138" s="181">
        <v>21</v>
      </c>
      <c r="M138" s="181">
        <f>G138*(1+L138/100)</f>
        <v>0</v>
      </c>
      <c r="N138" s="181">
        <v>0</v>
      </c>
      <c r="O138" s="181">
        <f>ROUND(E138*N138,2)</f>
        <v>0</v>
      </c>
      <c r="P138" s="181">
        <v>0</v>
      </c>
      <c r="Q138" s="181">
        <f>ROUND(E138*P138,2)</f>
        <v>0</v>
      </c>
      <c r="R138" s="181"/>
      <c r="S138" s="182" t="s">
        <v>101</v>
      </c>
      <c r="T138" s="157">
        <v>3.327</v>
      </c>
      <c r="U138" s="157">
        <f>ROUND(E138*T138,2)</f>
        <v>0.57999999999999996</v>
      </c>
      <c r="V138" s="157"/>
      <c r="W138" s="157" t="s">
        <v>224</v>
      </c>
      <c r="X138" s="148"/>
      <c r="Y138" s="148"/>
      <c r="Z138" s="148"/>
      <c r="AA138" s="148"/>
      <c r="AB138" s="148"/>
      <c r="AC138" s="148"/>
      <c r="AD138" s="148"/>
      <c r="AE138" s="148"/>
      <c r="AF138" s="148" t="s">
        <v>225</v>
      </c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x14ac:dyDescent="0.2">
      <c r="A139" s="163" t="s">
        <v>96</v>
      </c>
      <c r="B139" s="164" t="s">
        <v>67</v>
      </c>
      <c r="C139" s="184" t="s">
        <v>68</v>
      </c>
      <c r="D139" s="165"/>
      <c r="E139" s="166"/>
      <c r="F139" s="167"/>
      <c r="G139" s="167">
        <f>SUMIF(AF140:AF151,"&lt;&gt;NOR",G140:G151)</f>
        <v>0</v>
      </c>
      <c r="H139" s="167"/>
      <c r="I139" s="167">
        <f>SUM(I140:I151)</f>
        <v>0</v>
      </c>
      <c r="J139" s="167"/>
      <c r="K139" s="167">
        <f>SUM(K140:K151)</f>
        <v>89874.43</v>
      </c>
      <c r="L139" s="167"/>
      <c r="M139" s="167">
        <f>SUM(M140:M151)</f>
        <v>0</v>
      </c>
      <c r="N139" s="167"/>
      <c r="O139" s="167">
        <f>SUM(O140:O151)</f>
        <v>0</v>
      </c>
      <c r="P139" s="167"/>
      <c r="Q139" s="167">
        <f>SUM(Q140:Q151)</f>
        <v>0</v>
      </c>
      <c r="R139" s="167"/>
      <c r="S139" s="168"/>
      <c r="T139" s="162"/>
      <c r="U139" s="162">
        <f>SUM(U140:U151)</f>
        <v>58.49</v>
      </c>
      <c r="V139" s="162"/>
      <c r="W139" s="162"/>
      <c r="AF139" t="s">
        <v>97</v>
      </c>
    </row>
    <row r="140" spans="1:59" outlineLevel="1" x14ac:dyDescent="0.2">
      <c r="A140" s="169">
        <v>40</v>
      </c>
      <c r="B140" s="170" t="s">
        <v>238</v>
      </c>
      <c r="C140" s="185" t="s">
        <v>239</v>
      </c>
      <c r="D140" s="171" t="s">
        <v>223</v>
      </c>
      <c r="E140" s="172">
        <v>60.808750000000003</v>
      </c>
      <c r="F140" s="173">
        <v>0</v>
      </c>
      <c r="G140" s="174">
        <f>ROUND(E140*F140,2)</f>
        <v>0</v>
      </c>
      <c r="H140" s="173">
        <v>0</v>
      </c>
      <c r="I140" s="174">
        <f>ROUND(E140*H140,2)</f>
        <v>0</v>
      </c>
      <c r="J140" s="173">
        <v>300</v>
      </c>
      <c r="K140" s="174">
        <f>ROUND(E140*J140,2)</f>
        <v>18242.63</v>
      </c>
      <c r="L140" s="174">
        <v>21</v>
      </c>
      <c r="M140" s="174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4"/>
      <c r="S140" s="175" t="s">
        <v>101</v>
      </c>
      <c r="T140" s="157">
        <v>0</v>
      </c>
      <c r="U140" s="157">
        <f>ROUND(E140*T140,2)</f>
        <v>0</v>
      </c>
      <c r="V140" s="157"/>
      <c r="W140" s="157" t="s">
        <v>102</v>
      </c>
      <c r="X140" s="148"/>
      <c r="Y140" s="148"/>
      <c r="Z140" s="148"/>
      <c r="AA140" s="148"/>
      <c r="AB140" s="148"/>
      <c r="AC140" s="148"/>
      <c r="AD140" s="148"/>
      <c r="AE140" s="148"/>
      <c r="AF140" s="148" t="s">
        <v>103</v>
      </c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outlineLevel="1" x14ac:dyDescent="0.2">
      <c r="A141" s="155"/>
      <c r="B141" s="156"/>
      <c r="C141" s="186" t="s">
        <v>240</v>
      </c>
      <c r="D141" s="158"/>
      <c r="E141" s="159">
        <v>89.426450000000003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 t="s">
        <v>105</v>
      </c>
      <c r="AG141" s="148">
        <v>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55"/>
      <c r="B142" s="156"/>
      <c r="C142" s="186" t="s">
        <v>241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105</v>
      </c>
      <c r="AG142" s="148">
        <v>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outlineLevel="1" x14ac:dyDescent="0.2">
      <c r="A143" s="155"/>
      <c r="B143" s="156"/>
      <c r="C143" s="186" t="s">
        <v>242</v>
      </c>
      <c r="D143" s="158"/>
      <c r="E143" s="159">
        <v>-16.0777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 t="s">
        <v>105</v>
      </c>
      <c r="AG143" s="148">
        <v>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outlineLevel="1" x14ac:dyDescent="0.2">
      <c r="A144" s="155"/>
      <c r="B144" s="156"/>
      <c r="C144" s="186" t="s">
        <v>243</v>
      </c>
      <c r="D144" s="158"/>
      <c r="E144" s="159">
        <v>-12.54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 t="s">
        <v>105</v>
      </c>
      <c r="AG144" s="148">
        <v>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69">
        <v>41</v>
      </c>
      <c r="B145" s="170" t="s">
        <v>244</v>
      </c>
      <c r="C145" s="185" t="s">
        <v>245</v>
      </c>
      <c r="D145" s="171" t="s">
        <v>223</v>
      </c>
      <c r="E145" s="172">
        <v>28.617699999999999</v>
      </c>
      <c r="F145" s="173">
        <v>0</v>
      </c>
      <c r="G145" s="174">
        <f>ROUND(E145*F145,2)</f>
        <v>0</v>
      </c>
      <c r="H145" s="173">
        <v>0</v>
      </c>
      <c r="I145" s="174">
        <f>ROUND(E145*H145,2)</f>
        <v>0</v>
      </c>
      <c r="J145" s="173">
        <v>985</v>
      </c>
      <c r="K145" s="174">
        <f>ROUND(E145*J145,2)</f>
        <v>28188.43</v>
      </c>
      <c r="L145" s="174">
        <v>21</v>
      </c>
      <c r="M145" s="174">
        <f>G145*(1+L145/100)</f>
        <v>0</v>
      </c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74"/>
      <c r="S145" s="175" t="s">
        <v>101</v>
      </c>
      <c r="T145" s="157">
        <v>0</v>
      </c>
      <c r="U145" s="157">
        <f>ROUND(E145*T145,2)</f>
        <v>0</v>
      </c>
      <c r="V145" s="157"/>
      <c r="W145" s="157" t="s">
        <v>102</v>
      </c>
      <c r="X145" s="148"/>
      <c r="Y145" s="148"/>
      <c r="Z145" s="148"/>
      <c r="AA145" s="148"/>
      <c r="AB145" s="148"/>
      <c r="AC145" s="148"/>
      <c r="AD145" s="148"/>
      <c r="AE145" s="148"/>
      <c r="AF145" s="148" t="s">
        <v>103</v>
      </c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55"/>
      <c r="B146" s="156"/>
      <c r="C146" s="186" t="s">
        <v>241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 t="s">
        <v>105</v>
      </c>
      <c r="AG146" s="148">
        <v>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55"/>
      <c r="B147" s="156"/>
      <c r="C147" s="186" t="s">
        <v>246</v>
      </c>
      <c r="D147" s="158"/>
      <c r="E147" s="159">
        <v>16.0777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 t="s">
        <v>105</v>
      </c>
      <c r="AG147" s="148">
        <v>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5"/>
      <c r="B148" s="156"/>
      <c r="C148" s="186" t="s">
        <v>247</v>
      </c>
      <c r="D148" s="158"/>
      <c r="E148" s="159">
        <v>12.54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105</v>
      </c>
      <c r="AG148" s="148">
        <v>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76">
        <v>42</v>
      </c>
      <c r="B149" s="177" t="s">
        <v>248</v>
      </c>
      <c r="C149" s="188" t="s">
        <v>249</v>
      </c>
      <c r="D149" s="178" t="s">
        <v>223</v>
      </c>
      <c r="E149" s="179">
        <v>89.426450000000003</v>
      </c>
      <c r="F149" s="180">
        <v>0</v>
      </c>
      <c r="G149" s="181">
        <f>ROUND(E149*F149,2)</f>
        <v>0</v>
      </c>
      <c r="H149" s="180">
        <v>0</v>
      </c>
      <c r="I149" s="181">
        <f>ROUND(E149*H149,2)</f>
        <v>0</v>
      </c>
      <c r="J149" s="180">
        <v>124.5</v>
      </c>
      <c r="K149" s="181">
        <f>ROUND(E149*J149,2)</f>
        <v>11133.59</v>
      </c>
      <c r="L149" s="181">
        <v>21</v>
      </c>
      <c r="M149" s="181">
        <f>G149*(1+L149/100)</f>
        <v>0</v>
      </c>
      <c r="N149" s="181">
        <v>0</v>
      </c>
      <c r="O149" s="181">
        <f>ROUND(E149*N149,2)</f>
        <v>0</v>
      </c>
      <c r="P149" s="181">
        <v>0</v>
      </c>
      <c r="Q149" s="181">
        <f>ROUND(E149*P149,2)</f>
        <v>0</v>
      </c>
      <c r="R149" s="181"/>
      <c r="S149" s="182" t="s">
        <v>101</v>
      </c>
      <c r="T149" s="157">
        <v>0.16400000000000001</v>
      </c>
      <c r="U149" s="157">
        <f>ROUND(E149*T149,2)</f>
        <v>14.67</v>
      </c>
      <c r="V149" s="157"/>
      <c r="W149" s="157" t="s">
        <v>250</v>
      </c>
      <c r="X149" s="148"/>
      <c r="Y149" s="148"/>
      <c r="Z149" s="148"/>
      <c r="AA149" s="148"/>
      <c r="AB149" s="148"/>
      <c r="AC149" s="148"/>
      <c r="AD149" s="148"/>
      <c r="AE149" s="148"/>
      <c r="AF149" s="148" t="s">
        <v>251</v>
      </c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 x14ac:dyDescent="0.2">
      <c r="A150" s="176">
        <v>43</v>
      </c>
      <c r="B150" s="177" t="s">
        <v>252</v>
      </c>
      <c r="C150" s="188" t="s">
        <v>253</v>
      </c>
      <c r="D150" s="178" t="s">
        <v>223</v>
      </c>
      <c r="E150" s="179">
        <v>89.426450000000003</v>
      </c>
      <c r="F150" s="180">
        <v>0</v>
      </c>
      <c r="G150" s="181">
        <f>ROUND(E150*F150,2)</f>
        <v>0</v>
      </c>
      <c r="H150" s="180">
        <v>0</v>
      </c>
      <c r="I150" s="181">
        <f>ROUND(E150*H150,2)</f>
        <v>0</v>
      </c>
      <c r="J150" s="180">
        <v>220</v>
      </c>
      <c r="K150" s="181">
        <f>ROUND(E150*J150,2)</f>
        <v>19673.82</v>
      </c>
      <c r="L150" s="181">
        <v>21</v>
      </c>
      <c r="M150" s="181">
        <f>G150*(1+L150/100)</f>
        <v>0</v>
      </c>
      <c r="N150" s="181">
        <v>0</v>
      </c>
      <c r="O150" s="181">
        <f>ROUND(E150*N150,2)</f>
        <v>0</v>
      </c>
      <c r="P150" s="181">
        <v>0</v>
      </c>
      <c r="Q150" s="181">
        <f>ROUND(E150*P150,2)</f>
        <v>0</v>
      </c>
      <c r="R150" s="181"/>
      <c r="S150" s="182" t="s">
        <v>101</v>
      </c>
      <c r="T150" s="157">
        <v>0.49</v>
      </c>
      <c r="U150" s="157">
        <f>ROUND(E150*T150,2)</f>
        <v>43.82</v>
      </c>
      <c r="V150" s="157"/>
      <c r="W150" s="157" t="s">
        <v>250</v>
      </c>
      <c r="X150" s="148"/>
      <c r="Y150" s="148"/>
      <c r="Z150" s="148"/>
      <c r="AA150" s="148"/>
      <c r="AB150" s="148"/>
      <c r="AC150" s="148"/>
      <c r="AD150" s="148"/>
      <c r="AE150" s="148"/>
      <c r="AF150" s="148" t="s">
        <v>251</v>
      </c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76">
        <v>44</v>
      </c>
      <c r="B151" s="177" t="s">
        <v>254</v>
      </c>
      <c r="C151" s="188" t="s">
        <v>255</v>
      </c>
      <c r="D151" s="178" t="s">
        <v>223</v>
      </c>
      <c r="E151" s="179">
        <v>804.83807000000002</v>
      </c>
      <c r="F151" s="180">
        <v>0</v>
      </c>
      <c r="G151" s="181">
        <f>ROUND(E151*F151,2)</f>
        <v>0</v>
      </c>
      <c r="H151" s="180">
        <v>0</v>
      </c>
      <c r="I151" s="181">
        <f>ROUND(E151*H151,2)</f>
        <v>0</v>
      </c>
      <c r="J151" s="180">
        <v>15.7</v>
      </c>
      <c r="K151" s="181">
        <f>ROUND(E151*J151,2)</f>
        <v>12635.96</v>
      </c>
      <c r="L151" s="181">
        <v>21</v>
      </c>
      <c r="M151" s="181">
        <f>G151*(1+L151/100)</f>
        <v>0</v>
      </c>
      <c r="N151" s="181">
        <v>0</v>
      </c>
      <c r="O151" s="181">
        <f>ROUND(E151*N151,2)</f>
        <v>0</v>
      </c>
      <c r="P151" s="181">
        <v>0</v>
      </c>
      <c r="Q151" s="181">
        <f>ROUND(E151*P151,2)</f>
        <v>0</v>
      </c>
      <c r="R151" s="181"/>
      <c r="S151" s="182" t="s">
        <v>101</v>
      </c>
      <c r="T151" s="157">
        <v>0</v>
      </c>
      <c r="U151" s="157">
        <f>ROUND(E151*T151,2)</f>
        <v>0</v>
      </c>
      <c r="V151" s="157"/>
      <c r="W151" s="157" t="s">
        <v>250</v>
      </c>
      <c r="X151" s="148"/>
      <c r="Y151" s="148"/>
      <c r="Z151" s="148"/>
      <c r="AA151" s="148"/>
      <c r="AB151" s="148"/>
      <c r="AC151" s="148"/>
      <c r="AD151" s="148"/>
      <c r="AE151" s="148"/>
      <c r="AF151" s="148" t="s">
        <v>251</v>
      </c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x14ac:dyDescent="0.2">
      <c r="A152" s="163" t="s">
        <v>96</v>
      </c>
      <c r="B152" s="164" t="s">
        <v>70</v>
      </c>
      <c r="C152" s="184" t="s">
        <v>29</v>
      </c>
      <c r="D152" s="165"/>
      <c r="E152" s="166"/>
      <c r="F152" s="167"/>
      <c r="G152" s="167">
        <f>SUMIF(AF153:AF154,"&lt;&gt;NOR",G153:G154)</f>
        <v>0</v>
      </c>
      <c r="H152" s="167"/>
      <c r="I152" s="167">
        <f>SUM(I153:I154)</f>
        <v>0</v>
      </c>
      <c r="J152" s="167"/>
      <c r="K152" s="167">
        <f>SUM(K153:K154)</f>
        <v>18500</v>
      </c>
      <c r="L152" s="167"/>
      <c r="M152" s="167">
        <f>SUM(M153:M154)</f>
        <v>0</v>
      </c>
      <c r="N152" s="167"/>
      <c r="O152" s="167">
        <f>SUM(O153:O154)</f>
        <v>0</v>
      </c>
      <c r="P152" s="167"/>
      <c r="Q152" s="167">
        <f>SUM(Q153:Q154)</f>
        <v>0</v>
      </c>
      <c r="R152" s="167"/>
      <c r="S152" s="168"/>
      <c r="T152" s="162"/>
      <c r="U152" s="162">
        <f>SUM(U153:U154)</f>
        <v>0</v>
      </c>
      <c r="V152" s="162"/>
      <c r="W152" s="162"/>
      <c r="AF152" t="s">
        <v>97</v>
      </c>
    </row>
    <row r="153" spans="1:59" outlineLevel="1" x14ac:dyDescent="0.2">
      <c r="A153" s="176">
        <v>45</v>
      </c>
      <c r="B153" s="177" t="s">
        <v>256</v>
      </c>
      <c r="C153" s="188" t="s">
        <v>257</v>
      </c>
      <c r="D153" s="178" t="s">
        <v>258</v>
      </c>
      <c r="E153" s="179">
        <v>1</v>
      </c>
      <c r="F153" s="180">
        <v>0</v>
      </c>
      <c r="G153" s="181">
        <f>ROUND(E153*F153,2)</f>
        <v>0</v>
      </c>
      <c r="H153" s="180">
        <v>0</v>
      </c>
      <c r="I153" s="181">
        <f>ROUND(E153*H153,2)</f>
        <v>0</v>
      </c>
      <c r="J153" s="180">
        <v>3500</v>
      </c>
      <c r="K153" s="181">
        <f>ROUND(E153*J153,2)</f>
        <v>3500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2" t="s">
        <v>232</v>
      </c>
      <c r="T153" s="157">
        <v>0</v>
      </c>
      <c r="U153" s="157">
        <f>ROUND(E153*T153,2)</f>
        <v>0</v>
      </c>
      <c r="V153" s="157"/>
      <c r="W153" s="157" t="s">
        <v>259</v>
      </c>
      <c r="X153" s="148"/>
      <c r="Y153" s="148"/>
      <c r="Z153" s="148"/>
      <c r="AA153" s="148"/>
      <c r="AB153" s="148"/>
      <c r="AC153" s="148"/>
      <c r="AD153" s="148"/>
      <c r="AE153" s="148"/>
      <c r="AF153" s="148" t="s">
        <v>260</v>
      </c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outlineLevel="1" x14ac:dyDescent="0.2">
      <c r="A154" s="176">
        <v>46</v>
      </c>
      <c r="B154" s="177" t="s">
        <v>261</v>
      </c>
      <c r="C154" s="188" t="s">
        <v>262</v>
      </c>
      <c r="D154" s="178" t="s">
        <v>258</v>
      </c>
      <c r="E154" s="179">
        <v>1</v>
      </c>
      <c r="F154" s="180">
        <v>0</v>
      </c>
      <c r="G154" s="181">
        <f>ROUND(E154*F154,2)</f>
        <v>0</v>
      </c>
      <c r="H154" s="180">
        <v>0</v>
      </c>
      <c r="I154" s="181">
        <f>ROUND(E154*H154,2)</f>
        <v>0</v>
      </c>
      <c r="J154" s="180">
        <v>15000</v>
      </c>
      <c r="K154" s="181">
        <f>ROUND(E154*J154,2)</f>
        <v>15000</v>
      </c>
      <c r="L154" s="181">
        <v>21</v>
      </c>
      <c r="M154" s="181">
        <f>G154*(1+L154/100)</f>
        <v>0</v>
      </c>
      <c r="N154" s="181">
        <v>0</v>
      </c>
      <c r="O154" s="181">
        <f>ROUND(E154*N154,2)</f>
        <v>0</v>
      </c>
      <c r="P154" s="181">
        <v>0</v>
      </c>
      <c r="Q154" s="181">
        <f>ROUND(E154*P154,2)</f>
        <v>0</v>
      </c>
      <c r="R154" s="181"/>
      <c r="S154" s="182" t="s">
        <v>232</v>
      </c>
      <c r="T154" s="157">
        <v>0</v>
      </c>
      <c r="U154" s="157">
        <f>ROUND(E154*T154,2)</f>
        <v>0</v>
      </c>
      <c r="V154" s="157"/>
      <c r="W154" s="157" t="s">
        <v>259</v>
      </c>
      <c r="X154" s="148"/>
      <c r="Y154" s="148"/>
      <c r="Z154" s="148"/>
      <c r="AA154" s="148"/>
      <c r="AB154" s="148"/>
      <c r="AC154" s="148"/>
      <c r="AD154" s="148"/>
      <c r="AE154" s="148"/>
      <c r="AF154" s="148" t="s">
        <v>260</v>
      </c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x14ac:dyDescent="0.2">
      <c r="A155" s="163" t="s">
        <v>96</v>
      </c>
      <c r="B155" s="164" t="s">
        <v>71</v>
      </c>
      <c r="C155" s="184" t="s">
        <v>30</v>
      </c>
      <c r="D155" s="165"/>
      <c r="E155" s="166"/>
      <c r="F155" s="167"/>
      <c r="G155" s="167">
        <f>SUMIF(AF156:AF158,"&lt;&gt;NOR",G156:G158)</f>
        <v>0</v>
      </c>
      <c r="H155" s="167"/>
      <c r="I155" s="167">
        <f>SUM(I156:I158)</f>
        <v>0</v>
      </c>
      <c r="J155" s="167"/>
      <c r="K155" s="167">
        <f>SUM(K156:K158)</f>
        <v>15500</v>
      </c>
      <c r="L155" s="167"/>
      <c r="M155" s="167">
        <f>SUM(M156:M158)</f>
        <v>0</v>
      </c>
      <c r="N155" s="167"/>
      <c r="O155" s="167">
        <f>SUM(O156:O158)</f>
        <v>0</v>
      </c>
      <c r="P155" s="167"/>
      <c r="Q155" s="167">
        <f>SUM(Q156:Q158)</f>
        <v>0</v>
      </c>
      <c r="R155" s="167"/>
      <c r="S155" s="168"/>
      <c r="T155" s="162"/>
      <c r="U155" s="162">
        <f>SUM(U156:U158)</f>
        <v>0</v>
      </c>
      <c r="V155" s="162"/>
      <c r="W155" s="162"/>
      <c r="AF155" t="s">
        <v>97</v>
      </c>
    </row>
    <row r="156" spans="1:59" outlineLevel="1" x14ac:dyDescent="0.2">
      <c r="A156" s="176">
        <v>47</v>
      </c>
      <c r="B156" s="177" t="s">
        <v>263</v>
      </c>
      <c r="C156" s="188" t="s">
        <v>264</v>
      </c>
      <c r="D156" s="178" t="s">
        <v>258</v>
      </c>
      <c r="E156" s="179">
        <v>1</v>
      </c>
      <c r="F156" s="180">
        <v>0</v>
      </c>
      <c r="G156" s="181">
        <f>ROUND(E156*F156,2)</f>
        <v>0</v>
      </c>
      <c r="H156" s="180">
        <v>0</v>
      </c>
      <c r="I156" s="181">
        <f>ROUND(E156*H156,2)</f>
        <v>0</v>
      </c>
      <c r="J156" s="180">
        <v>10000</v>
      </c>
      <c r="K156" s="181">
        <f>ROUND(E156*J156,2)</f>
        <v>10000</v>
      </c>
      <c r="L156" s="181">
        <v>21</v>
      </c>
      <c r="M156" s="181">
        <f>G156*(1+L156/100)</f>
        <v>0</v>
      </c>
      <c r="N156" s="181">
        <v>0</v>
      </c>
      <c r="O156" s="181">
        <f>ROUND(E156*N156,2)</f>
        <v>0</v>
      </c>
      <c r="P156" s="181">
        <v>0</v>
      </c>
      <c r="Q156" s="181">
        <f>ROUND(E156*P156,2)</f>
        <v>0</v>
      </c>
      <c r="R156" s="181"/>
      <c r="S156" s="182" t="s">
        <v>232</v>
      </c>
      <c r="T156" s="157">
        <v>0</v>
      </c>
      <c r="U156" s="157">
        <f>ROUND(E156*T156,2)</f>
        <v>0</v>
      </c>
      <c r="V156" s="157"/>
      <c r="W156" s="157" t="s">
        <v>259</v>
      </c>
      <c r="X156" s="148"/>
      <c r="Y156" s="148"/>
      <c r="Z156" s="148"/>
      <c r="AA156" s="148"/>
      <c r="AB156" s="148"/>
      <c r="AC156" s="148"/>
      <c r="AD156" s="148"/>
      <c r="AE156" s="148"/>
      <c r="AF156" s="148" t="s">
        <v>260</v>
      </c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outlineLevel="1" x14ac:dyDescent="0.2">
      <c r="A157" s="176">
        <v>48</v>
      </c>
      <c r="B157" s="177" t="s">
        <v>265</v>
      </c>
      <c r="C157" s="188" t="s">
        <v>266</v>
      </c>
      <c r="D157" s="178" t="s">
        <v>258</v>
      </c>
      <c r="E157" s="179">
        <v>1</v>
      </c>
      <c r="F157" s="180">
        <v>0</v>
      </c>
      <c r="G157" s="181">
        <f>ROUND(E157*F157,2)</f>
        <v>0</v>
      </c>
      <c r="H157" s="180">
        <v>0</v>
      </c>
      <c r="I157" s="181">
        <f>ROUND(E157*H157,2)</f>
        <v>0</v>
      </c>
      <c r="J157" s="180">
        <v>2500</v>
      </c>
      <c r="K157" s="181">
        <f>ROUND(E157*J157,2)</f>
        <v>2500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/>
      <c r="S157" s="182" t="s">
        <v>232</v>
      </c>
      <c r="T157" s="157">
        <v>0</v>
      </c>
      <c r="U157" s="157">
        <f>ROUND(E157*T157,2)</f>
        <v>0</v>
      </c>
      <c r="V157" s="157"/>
      <c r="W157" s="157" t="s">
        <v>259</v>
      </c>
      <c r="X157" s="148"/>
      <c r="Y157" s="148"/>
      <c r="Z157" s="148"/>
      <c r="AA157" s="148"/>
      <c r="AB157" s="148"/>
      <c r="AC157" s="148"/>
      <c r="AD157" s="148"/>
      <c r="AE157" s="148"/>
      <c r="AF157" s="148" t="s">
        <v>260</v>
      </c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 x14ac:dyDescent="0.2">
      <c r="A158" s="169">
        <v>49</v>
      </c>
      <c r="B158" s="170" t="s">
        <v>267</v>
      </c>
      <c r="C158" s="185" t="s">
        <v>268</v>
      </c>
      <c r="D158" s="171" t="s">
        <v>258</v>
      </c>
      <c r="E158" s="172">
        <v>1</v>
      </c>
      <c r="F158" s="173">
        <v>0</v>
      </c>
      <c r="G158" s="174">
        <f>ROUND(E158*F158,2)</f>
        <v>0</v>
      </c>
      <c r="H158" s="173">
        <v>0</v>
      </c>
      <c r="I158" s="174">
        <f>ROUND(E158*H158,2)</f>
        <v>0</v>
      </c>
      <c r="J158" s="173">
        <v>3000</v>
      </c>
      <c r="K158" s="174">
        <f>ROUND(E158*J158,2)</f>
        <v>3000</v>
      </c>
      <c r="L158" s="174">
        <v>21</v>
      </c>
      <c r="M158" s="174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4"/>
      <c r="S158" s="175" t="s">
        <v>232</v>
      </c>
      <c r="T158" s="157">
        <v>0</v>
      </c>
      <c r="U158" s="157">
        <f>ROUND(E158*T158,2)</f>
        <v>0</v>
      </c>
      <c r="V158" s="157"/>
      <c r="W158" s="157" t="s">
        <v>259</v>
      </c>
      <c r="X158" s="148"/>
      <c r="Y158" s="148"/>
      <c r="Z158" s="148"/>
      <c r="AA158" s="148"/>
      <c r="AB158" s="148"/>
      <c r="AC158" s="148"/>
      <c r="AD158" s="148"/>
      <c r="AE158" s="148"/>
      <c r="AF158" s="148" t="s">
        <v>260</v>
      </c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x14ac:dyDescent="0.2">
      <c r="A159" s="3"/>
      <c r="B159" s="4"/>
      <c r="C159" s="189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AD159">
        <v>15</v>
      </c>
      <c r="AE159">
        <v>21</v>
      </c>
      <c r="AF159" t="s">
        <v>84</v>
      </c>
    </row>
    <row r="160" spans="1:59" x14ac:dyDescent="0.2">
      <c r="A160" s="151"/>
      <c r="B160" s="152" t="s">
        <v>31</v>
      </c>
      <c r="C160" s="190"/>
      <c r="D160" s="153"/>
      <c r="E160" s="154"/>
      <c r="F160" s="154"/>
      <c r="G160" s="183">
        <f>G8+G62+G104+G122+G125+G129+G131+G139+G152+G155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AD160">
        <f>SUMIF(L7:L158,AD159,G7:G158)</f>
        <v>0</v>
      </c>
      <c r="AE160">
        <f>SUMIF(L7:L158,AE159,G7:G158)</f>
        <v>0</v>
      </c>
      <c r="AF160" t="s">
        <v>269</v>
      </c>
    </row>
    <row r="161" spans="1:32" x14ac:dyDescent="0.2">
      <c r="A161" s="3"/>
      <c r="B161" s="4"/>
      <c r="C161" s="189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32" x14ac:dyDescent="0.2">
      <c r="A162" s="3"/>
      <c r="B162" s="4"/>
      <c r="C162" s="189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32" x14ac:dyDescent="0.2">
      <c r="A163" s="267" t="s">
        <v>270</v>
      </c>
      <c r="B163" s="267"/>
      <c r="C163" s="268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32" x14ac:dyDescent="0.2">
      <c r="A164" s="248"/>
      <c r="B164" s="249"/>
      <c r="C164" s="250"/>
      <c r="D164" s="249"/>
      <c r="E164" s="249"/>
      <c r="F164" s="249"/>
      <c r="G164" s="25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AF164" t="s">
        <v>271</v>
      </c>
    </row>
    <row r="165" spans="1:32" x14ac:dyDescent="0.2">
      <c r="A165" s="252"/>
      <c r="B165" s="253"/>
      <c r="C165" s="254"/>
      <c r="D165" s="253"/>
      <c r="E165" s="253"/>
      <c r="F165" s="253"/>
      <c r="G165" s="25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32" x14ac:dyDescent="0.2">
      <c r="A166" s="252"/>
      <c r="B166" s="253"/>
      <c r="C166" s="254"/>
      <c r="D166" s="253"/>
      <c r="E166" s="253"/>
      <c r="F166" s="253"/>
      <c r="G166" s="25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32" x14ac:dyDescent="0.2">
      <c r="A167" s="252"/>
      <c r="B167" s="253"/>
      <c r="C167" s="254"/>
      <c r="D167" s="253"/>
      <c r="E167" s="253"/>
      <c r="F167" s="253"/>
      <c r="G167" s="25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32" x14ac:dyDescent="0.2">
      <c r="A168" s="256"/>
      <c r="B168" s="257"/>
      <c r="C168" s="258"/>
      <c r="D168" s="257"/>
      <c r="E168" s="257"/>
      <c r="F168" s="257"/>
      <c r="G168" s="259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32" x14ac:dyDescent="0.2">
      <c r="A169" s="3"/>
      <c r="B169" s="4"/>
      <c r="C169" s="18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32" x14ac:dyDescent="0.2">
      <c r="C170" s="191"/>
      <c r="D170" s="10"/>
      <c r="AF170" t="s">
        <v>272</v>
      </c>
    </row>
    <row r="171" spans="1:32" x14ac:dyDescent="0.2">
      <c r="D171" s="10"/>
    </row>
    <row r="172" spans="1:32" x14ac:dyDescent="0.2">
      <c r="D172" s="10"/>
    </row>
    <row r="173" spans="1:32" x14ac:dyDescent="0.2">
      <c r="D173" s="10"/>
    </row>
    <row r="174" spans="1:32" x14ac:dyDescent="0.2">
      <c r="D174" s="10"/>
    </row>
    <row r="175" spans="1:32" x14ac:dyDescent="0.2">
      <c r="D175" s="10"/>
    </row>
    <row r="176" spans="1:32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4:G168"/>
    <mergeCell ref="A1:G1"/>
    <mergeCell ref="C2:G2"/>
    <mergeCell ref="C3:G3"/>
    <mergeCell ref="C4:G4"/>
    <mergeCell ref="A163:C1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2019119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2019119 Pol'!Názvy_tisku</vt:lpstr>
      <vt:lpstr>oadresa</vt:lpstr>
      <vt:lpstr>Stavba!Objednatel</vt:lpstr>
      <vt:lpstr>Stavba!Objekt</vt:lpstr>
      <vt:lpstr>'01 2019119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Ing. Petra Stejskalová</cp:lastModifiedBy>
  <cp:lastPrinted>2019-10-01T05:49:21Z</cp:lastPrinted>
  <dcterms:created xsi:type="dcterms:W3CDTF">2009-04-08T07:15:50Z</dcterms:created>
  <dcterms:modified xsi:type="dcterms:W3CDTF">2019-10-07T13:40:46Z</dcterms:modified>
</cp:coreProperties>
</file>