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40" windowWidth="20775" windowHeight="9660"/>
  </bookViews>
  <sheets>
    <sheet name="Rekapitulace stavby" sheetId="1" r:id="rId1"/>
    <sheet name="SO 101 - Chodník pro pěší..." sheetId="2" r:id="rId2"/>
    <sheet name="SO 101a - Zpevněné plochy..." sheetId="3" r:id="rId3"/>
    <sheet name="SO 102 -  Zpevněné plochy..." sheetId="4" r:id="rId4"/>
    <sheet name="SO 201 - Mostní objekty" sheetId="5" r:id="rId5"/>
    <sheet name="SO 301 - Odvodnění komuni..." sheetId="6" r:id="rId6"/>
    <sheet name="SO 401 - Veřejné osvětlení" sheetId="7" r:id="rId7"/>
    <sheet name="VRN - VRN" sheetId="8" r:id="rId8"/>
    <sheet name="Pokyny pro vyplnění" sheetId="9" r:id="rId9"/>
  </sheets>
  <definedNames>
    <definedName name="_xlnm._FilterDatabase" localSheetId="1" hidden="1">'SO 101 - Chodník pro pěší...'!$C$93:$K$876</definedName>
    <definedName name="_xlnm._FilterDatabase" localSheetId="2" hidden="1">'SO 101a - Zpevněné plochy...'!$C$84:$K$215</definedName>
    <definedName name="_xlnm._FilterDatabase" localSheetId="3" hidden="1">'SO 102 -  Zpevněné plochy...'!$C$94:$K$395</definedName>
    <definedName name="_xlnm._FilterDatabase" localSheetId="4" hidden="1">'SO 201 - Mostní objekty'!$C$93:$K$480</definedName>
    <definedName name="_xlnm._FilterDatabase" localSheetId="5" hidden="1">'SO 301 - Odvodnění komuni...'!$C$87:$K$300</definedName>
    <definedName name="_xlnm._FilterDatabase" localSheetId="6" hidden="1">'SO 401 - Veřejné osvětlení'!$C$86:$K$325</definedName>
    <definedName name="_xlnm._FilterDatabase" localSheetId="7" hidden="1">'VRN - VRN'!$C$83:$K$121</definedName>
    <definedName name="_xlnm.Print_Titles" localSheetId="0">'Rekapitulace stavby'!$52:$52</definedName>
    <definedName name="_xlnm.Print_Titles" localSheetId="1">'SO 101 - Chodník pro pěší...'!$93:$93</definedName>
    <definedName name="_xlnm.Print_Titles" localSheetId="2">'SO 101a - Zpevněné plochy...'!$84:$84</definedName>
    <definedName name="_xlnm.Print_Titles" localSheetId="3">'SO 102 -  Zpevněné plochy...'!$94:$94</definedName>
    <definedName name="_xlnm.Print_Titles" localSheetId="4">'SO 201 - Mostní objekty'!$93:$93</definedName>
    <definedName name="_xlnm.Print_Titles" localSheetId="5">'SO 301 - Odvodnění komuni...'!$87:$87</definedName>
    <definedName name="_xlnm.Print_Titles" localSheetId="6">'SO 401 - Veřejné osvětlení'!$86:$86</definedName>
    <definedName name="_xlnm.Print_Titles" localSheetId="7">'VRN - VRN'!$83:$83</definedName>
    <definedName name="_xlnm.Print_Area" localSheetId="8">'Pokyny pro vyplnění'!$B$2:$K$71,'Pokyny pro vyplnění'!$B$74:$K$118,'Pokyny pro vyplnění'!$B$121:$K$161,'Pokyny pro vyplnění'!$B$164:$K$218</definedName>
    <definedName name="_xlnm.Print_Area" localSheetId="0">'Rekapitulace stavby'!$D$4:$AO$36,'Rekapitulace stavby'!$C$42:$AQ$62</definedName>
    <definedName name="_xlnm.Print_Area" localSheetId="1">'SO 101 - Chodník pro pěší...'!$C$4:$J$39,'SO 101 - Chodník pro pěší...'!$C$45:$J$75,'SO 101 - Chodník pro pěší...'!$C$81:$K$876</definedName>
    <definedName name="_xlnm.Print_Area" localSheetId="2">'SO 101a - Zpevněné plochy...'!$C$4:$J$39,'SO 101a - Zpevněné plochy...'!$C$45:$J$66,'SO 101a - Zpevněné plochy...'!$C$72:$K$215</definedName>
    <definedName name="_xlnm.Print_Area" localSheetId="3">'SO 102 -  Zpevněné plochy...'!$C$4:$J$39,'SO 102 -  Zpevněné plochy...'!$C$45:$J$76,'SO 102 -  Zpevněné plochy...'!$C$82:$K$395</definedName>
    <definedName name="_xlnm.Print_Area" localSheetId="4">'SO 201 - Mostní objekty'!$C$4:$J$39,'SO 201 - Mostní objekty'!$C$45:$J$75,'SO 201 - Mostní objekty'!$C$81:$K$480</definedName>
    <definedName name="_xlnm.Print_Area" localSheetId="5">'SO 301 - Odvodnění komuni...'!$C$4:$J$39,'SO 301 - Odvodnění komuni...'!$C$45:$J$69,'SO 301 - Odvodnění komuni...'!$C$75:$K$300</definedName>
    <definedName name="_xlnm.Print_Area" localSheetId="6">'SO 401 - Veřejné osvětlení'!$C$4:$J$39,'SO 401 - Veřejné osvětlení'!$C$45:$J$68,'SO 401 - Veřejné osvětlení'!$C$74:$K$325</definedName>
    <definedName name="_xlnm.Print_Area" localSheetId="7">'VRN - VRN'!$C$4:$J$39,'VRN - VRN'!$C$45:$J$65,'VRN - VRN'!$C$71:$K$121</definedName>
  </definedNames>
  <calcPr calcId="145621"/>
</workbook>
</file>

<file path=xl/calcChain.xml><?xml version="1.0" encoding="utf-8"?>
<calcChain xmlns="http://schemas.openxmlformats.org/spreadsheetml/2006/main">
  <c r="J37" i="8" l="1"/>
  <c r="J36" i="8"/>
  <c r="AY61" i="1" s="1"/>
  <c r="J35" i="8"/>
  <c r="AX61" i="1" s="1"/>
  <c r="BI119" i="8"/>
  <c r="BH119" i="8"/>
  <c r="BG119" i="8"/>
  <c r="BF119" i="8"/>
  <c r="T119" i="8"/>
  <c r="R119" i="8"/>
  <c r="P119" i="8"/>
  <c r="BI116" i="8"/>
  <c r="BH116" i="8"/>
  <c r="BG116" i="8"/>
  <c r="BF116" i="8"/>
  <c r="T116" i="8"/>
  <c r="R116" i="8"/>
  <c r="P116" i="8"/>
  <c r="BI112" i="8"/>
  <c r="BH112" i="8"/>
  <c r="BG112" i="8"/>
  <c r="BF112" i="8"/>
  <c r="T112" i="8"/>
  <c r="T111" i="8"/>
  <c r="R112" i="8"/>
  <c r="R111" i="8" s="1"/>
  <c r="P112" i="8"/>
  <c r="P111" i="8"/>
  <c r="BI108" i="8"/>
  <c r="BH108" i="8"/>
  <c r="BG108" i="8"/>
  <c r="BF108" i="8"/>
  <c r="T108" i="8"/>
  <c r="R108" i="8"/>
  <c r="P108" i="8"/>
  <c r="BI105" i="8"/>
  <c r="BH105" i="8"/>
  <c r="BG105" i="8"/>
  <c r="BF105" i="8"/>
  <c r="T105" i="8"/>
  <c r="R105" i="8"/>
  <c r="P105" i="8"/>
  <c r="BI101" i="8"/>
  <c r="BH101" i="8"/>
  <c r="BG101" i="8"/>
  <c r="BF101" i="8"/>
  <c r="T101" i="8"/>
  <c r="R101" i="8"/>
  <c r="P101" i="8"/>
  <c r="BI97" i="8"/>
  <c r="BH97" i="8"/>
  <c r="BG97" i="8"/>
  <c r="BF97" i="8"/>
  <c r="T97" i="8"/>
  <c r="R97" i="8"/>
  <c r="P97" i="8"/>
  <c r="BI93" i="8"/>
  <c r="BH93" i="8"/>
  <c r="BG93" i="8"/>
  <c r="BF93" i="8"/>
  <c r="T93" i="8"/>
  <c r="R93" i="8"/>
  <c r="P93" i="8"/>
  <c r="BI90" i="8"/>
  <c r="BH90" i="8"/>
  <c r="BG90" i="8"/>
  <c r="BF90" i="8"/>
  <c r="T90" i="8"/>
  <c r="R90" i="8"/>
  <c r="P90" i="8"/>
  <c r="BI87" i="8"/>
  <c r="BH87" i="8"/>
  <c r="BG87" i="8"/>
  <c r="BF87" i="8"/>
  <c r="T87" i="8"/>
  <c r="R87" i="8"/>
  <c r="P87" i="8"/>
  <c r="J81" i="8"/>
  <c r="J80" i="8"/>
  <c r="F80" i="8"/>
  <c r="F78" i="8"/>
  <c r="E76" i="8"/>
  <c r="J55" i="8"/>
  <c r="J54" i="8"/>
  <c r="F54" i="8"/>
  <c r="F52" i="8"/>
  <c r="E50" i="8"/>
  <c r="J18" i="8"/>
  <c r="E18" i="8"/>
  <c r="F81" i="8" s="1"/>
  <c r="J17" i="8"/>
  <c r="J12" i="8"/>
  <c r="J78" i="8" s="1"/>
  <c r="E7" i="8"/>
  <c r="E48" i="8" s="1"/>
  <c r="J37" i="7"/>
  <c r="J36" i="7"/>
  <c r="AY60" i="1" s="1"/>
  <c r="J35" i="7"/>
  <c r="AX60" i="1" s="1"/>
  <c r="BI323" i="7"/>
  <c r="BH323" i="7"/>
  <c r="BG323" i="7"/>
  <c r="BF323" i="7"/>
  <c r="T323" i="7"/>
  <c r="T322" i="7" s="1"/>
  <c r="T321" i="7" s="1"/>
  <c r="R323" i="7"/>
  <c r="R322" i="7" s="1"/>
  <c r="R321" i="7" s="1"/>
  <c r="P323" i="7"/>
  <c r="P322" i="7"/>
  <c r="P321" i="7" s="1"/>
  <c r="BI317" i="7"/>
  <c r="BH317" i="7"/>
  <c r="BG317" i="7"/>
  <c r="BF317" i="7"/>
  <c r="T317" i="7"/>
  <c r="R317" i="7"/>
  <c r="P317" i="7"/>
  <c r="BI313" i="7"/>
  <c r="BH313" i="7"/>
  <c r="BG313" i="7"/>
  <c r="BF313" i="7"/>
  <c r="T313" i="7"/>
  <c r="R313" i="7"/>
  <c r="P313" i="7"/>
  <c r="BI309" i="7"/>
  <c r="BH309" i="7"/>
  <c r="BG309" i="7"/>
  <c r="BF309" i="7"/>
  <c r="T309" i="7"/>
  <c r="R309" i="7"/>
  <c r="P309" i="7"/>
  <c r="BI305" i="7"/>
  <c r="BH305" i="7"/>
  <c r="BG305" i="7"/>
  <c r="BF305" i="7"/>
  <c r="T305" i="7"/>
  <c r="R305" i="7"/>
  <c r="P305" i="7"/>
  <c r="BI301" i="7"/>
  <c r="BH301" i="7"/>
  <c r="BG301" i="7"/>
  <c r="BF301" i="7"/>
  <c r="T301" i="7"/>
  <c r="R301" i="7"/>
  <c r="P301" i="7"/>
  <c r="BI298" i="7"/>
  <c r="BH298" i="7"/>
  <c r="BG298" i="7"/>
  <c r="BF298" i="7"/>
  <c r="T298" i="7"/>
  <c r="R298" i="7"/>
  <c r="P298" i="7"/>
  <c r="BI296" i="7"/>
  <c r="BH296" i="7"/>
  <c r="BG296" i="7"/>
  <c r="BF296" i="7"/>
  <c r="T296" i="7"/>
  <c r="R296" i="7"/>
  <c r="P296" i="7"/>
  <c r="BI293" i="7"/>
  <c r="BH293" i="7"/>
  <c r="BG293" i="7"/>
  <c r="BF293" i="7"/>
  <c r="T293" i="7"/>
  <c r="R293" i="7"/>
  <c r="P293" i="7"/>
  <c r="BI288" i="7"/>
  <c r="BH288" i="7"/>
  <c r="BG288" i="7"/>
  <c r="BF288" i="7"/>
  <c r="T288" i="7"/>
  <c r="R288" i="7"/>
  <c r="P288" i="7"/>
  <c r="BI284" i="7"/>
  <c r="BH284" i="7"/>
  <c r="BG284" i="7"/>
  <c r="BF284" i="7"/>
  <c r="T284" i="7"/>
  <c r="R284" i="7"/>
  <c r="P284" i="7"/>
  <c r="BI281" i="7"/>
  <c r="BH281" i="7"/>
  <c r="BG281" i="7"/>
  <c r="BF281" i="7"/>
  <c r="T281" i="7"/>
  <c r="R281" i="7"/>
  <c r="P281" i="7"/>
  <c r="BI278" i="7"/>
  <c r="BH278" i="7"/>
  <c r="BG278" i="7"/>
  <c r="BF278" i="7"/>
  <c r="T278" i="7"/>
  <c r="R278" i="7"/>
  <c r="P278" i="7"/>
  <c r="BI274" i="7"/>
  <c r="BH274" i="7"/>
  <c r="BG274" i="7"/>
  <c r="BF274" i="7"/>
  <c r="T274" i="7"/>
  <c r="R274" i="7"/>
  <c r="P274" i="7"/>
  <c r="BI269" i="7"/>
  <c r="BH269" i="7"/>
  <c r="BG269" i="7"/>
  <c r="BF269" i="7"/>
  <c r="T269" i="7"/>
  <c r="R269" i="7"/>
  <c r="P269" i="7"/>
  <c r="BI265" i="7"/>
  <c r="BH265" i="7"/>
  <c r="BG265" i="7"/>
  <c r="BF265" i="7"/>
  <c r="T265" i="7"/>
  <c r="R265" i="7"/>
  <c r="P265" i="7"/>
  <c r="BI261" i="7"/>
  <c r="BH261" i="7"/>
  <c r="BG261" i="7"/>
  <c r="BF261" i="7"/>
  <c r="T261" i="7"/>
  <c r="R261" i="7"/>
  <c r="P261" i="7"/>
  <c r="BI257" i="7"/>
  <c r="BH257" i="7"/>
  <c r="BG257" i="7"/>
  <c r="BF257" i="7"/>
  <c r="T257" i="7"/>
  <c r="R257" i="7"/>
  <c r="P257" i="7"/>
  <c r="BI251" i="7"/>
  <c r="BH251" i="7"/>
  <c r="BG251" i="7"/>
  <c r="BF251" i="7"/>
  <c r="T251" i="7"/>
  <c r="R251" i="7"/>
  <c r="P251" i="7"/>
  <c r="BI247" i="7"/>
  <c r="BH247" i="7"/>
  <c r="BG247" i="7"/>
  <c r="BF247" i="7"/>
  <c r="T247" i="7"/>
  <c r="R247" i="7"/>
  <c r="P247" i="7"/>
  <c r="BI244" i="7"/>
  <c r="BH244" i="7"/>
  <c r="BG244" i="7"/>
  <c r="BF244" i="7"/>
  <c r="T244" i="7"/>
  <c r="R244" i="7"/>
  <c r="P244" i="7"/>
  <c r="BI239" i="7"/>
  <c r="BH239" i="7"/>
  <c r="BG239" i="7"/>
  <c r="BF239" i="7"/>
  <c r="T239" i="7"/>
  <c r="R239" i="7"/>
  <c r="P239" i="7"/>
  <c r="BI235" i="7"/>
  <c r="BH235" i="7"/>
  <c r="BG235" i="7"/>
  <c r="BF235" i="7"/>
  <c r="T235" i="7"/>
  <c r="R235" i="7"/>
  <c r="P235" i="7"/>
  <c r="BI231" i="7"/>
  <c r="BH231" i="7"/>
  <c r="BG231" i="7"/>
  <c r="BF231" i="7"/>
  <c r="T231" i="7"/>
  <c r="R231" i="7"/>
  <c r="P231" i="7"/>
  <c r="BI228" i="7"/>
  <c r="BH228" i="7"/>
  <c r="BG228" i="7"/>
  <c r="BF228" i="7"/>
  <c r="T228" i="7"/>
  <c r="R228" i="7"/>
  <c r="P228" i="7"/>
  <c r="BI224" i="7"/>
  <c r="BH224" i="7"/>
  <c r="BG224" i="7"/>
  <c r="BF224" i="7"/>
  <c r="T224" i="7"/>
  <c r="R224" i="7"/>
  <c r="P224" i="7"/>
  <c r="BI222" i="7"/>
  <c r="BH222" i="7"/>
  <c r="BG222" i="7"/>
  <c r="BF222" i="7"/>
  <c r="T222" i="7"/>
  <c r="R222" i="7"/>
  <c r="P222" i="7"/>
  <c r="BI219" i="7"/>
  <c r="BH219" i="7"/>
  <c r="BG219" i="7"/>
  <c r="BF219" i="7"/>
  <c r="T219" i="7"/>
  <c r="R219" i="7"/>
  <c r="P219" i="7"/>
  <c r="BI215" i="7"/>
  <c r="BH215" i="7"/>
  <c r="BG215" i="7"/>
  <c r="BF215" i="7"/>
  <c r="T215" i="7"/>
  <c r="R215" i="7"/>
  <c r="P215" i="7"/>
  <c r="BI211" i="7"/>
  <c r="BH211" i="7"/>
  <c r="BG211" i="7"/>
  <c r="BF211" i="7"/>
  <c r="T211" i="7"/>
  <c r="R211" i="7"/>
  <c r="P211" i="7"/>
  <c r="BI209" i="7"/>
  <c r="BH209" i="7"/>
  <c r="BG209" i="7"/>
  <c r="BF209" i="7"/>
  <c r="T209" i="7"/>
  <c r="R209" i="7"/>
  <c r="P209" i="7"/>
  <c r="BI207" i="7"/>
  <c r="BH207" i="7"/>
  <c r="BG207" i="7"/>
  <c r="BF207" i="7"/>
  <c r="T207" i="7"/>
  <c r="R207" i="7"/>
  <c r="P207" i="7"/>
  <c r="BI204" i="7"/>
  <c r="BH204" i="7"/>
  <c r="BG204" i="7"/>
  <c r="BF204" i="7"/>
  <c r="T204" i="7"/>
  <c r="R204" i="7"/>
  <c r="P204" i="7"/>
  <c r="BI200" i="7"/>
  <c r="BH200" i="7"/>
  <c r="BG200" i="7"/>
  <c r="BF200" i="7"/>
  <c r="T200" i="7"/>
  <c r="R200" i="7"/>
  <c r="P200" i="7"/>
  <c r="BI196" i="7"/>
  <c r="BH196" i="7"/>
  <c r="BG196" i="7"/>
  <c r="BF196" i="7"/>
  <c r="T196" i="7"/>
  <c r="R196" i="7"/>
  <c r="P196" i="7"/>
  <c r="BI194" i="7"/>
  <c r="BH194" i="7"/>
  <c r="BG194" i="7"/>
  <c r="BF194" i="7"/>
  <c r="T194" i="7"/>
  <c r="R194" i="7"/>
  <c r="P194" i="7"/>
  <c r="BI192" i="7"/>
  <c r="BH192" i="7"/>
  <c r="BG192" i="7"/>
  <c r="BF192" i="7"/>
  <c r="T192" i="7"/>
  <c r="R192" i="7"/>
  <c r="P192" i="7"/>
  <c r="BI190" i="7"/>
  <c r="BH190" i="7"/>
  <c r="BG190" i="7"/>
  <c r="BF190" i="7"/>
  <c r="T190" i="7"/>
  <c r="R190" i="7"/>
  <c r="P190" i="7"/>
  <c r="BI188" i="7"/>
  <c r="BH188" i="7"/>
  <c r="BG188" i="7"/>
  <c r="BF188" i="7"/>
  <c r="T188" i="7"/>
  <c r="R188" i="7"/>
  <c r="P188" i="7"/>
  <c r="BI186" i="7"/>
  <c r="BH186" i="7"/>
  <c r="BG186" i="7"/>
  <c r="BF186" i="7"/>
  <c r="T186" i="7"/>
  <c r="R186" i="7"/>
  <c r="P186" i="7"/>
  <c r="BI183" i="7"/>
  <c r="BH183" i="7"/>
  <c r="BG183" i="7"/>
  <c r="BF183" i="7"/>
  <c r="T183" i="7"/>
  <c r="R183" i="7"/>
  <c r="P183" i="7"/>
  <c r="BI179" i="7"/>
  <c r="BH179" i="7"/>
  <c r="BG179" i="7"/>
  <c r="BF179" i="7"/>
  <c r="T179" i="7"/>
  <c r="R179" i="7"/>
  <c r="P179" i="7"/>
  <c r="BI177" i="7"/>
  <c r="BH177" i="7"/>
  <c r="BG177" i="7"/>
  <c r="BF177" i="7"/>
  <c r="T177" i="7"/>
  <c r="R177" i="7"/>
  <c r="P177" i="7"/>
  <c r="BI173" i="7"/>
  <c r="BH173" i="7"/>
  <c r="BG173" i="7"/>
  <c r="BF173" i="7"/>
  <c r="T173" i="7"/>
  <c r="R173" i="7"/>
  <c r="P173" i="7"/>
  <c r="BI168" i="7"/>
  <c r="BH168" i="7"/>
  <c r="BG168" i="7"/>
  <c r="BF168" i="7"/>
  <c r="T168" i="7"/>
  <c r="R168" i="7"/>
  <c r="P168" i="7"/>
  <c r="BI165" i="7"/>
  <c r="BH165" i="7"/>
  <c r="BG165" i="7"/>
  <c r="BF165" i="7"/>
  <c r="T165" i="7"/>
  <c r="R165" i="7"/>
  <c r="P165" i="7"/>
  <c r="BI161" i="7"/>
  <c r="BH161" i="7"/>
  <c r="BG161" i="7"/>
  <c r="BF161" i="7"/>
  <c r="T161" i="7"/>
  <c r="R161" i="7"/>
  <c r="P161" i="7"/>
  <c r="BI159" i="7"/>
  <c r="BH159" i="7"/>
  <c r="BG159" i="7"/>
  <c r="BF159" i="7"/>
  <c r="T159" i="7"/>
  <c r="R159" i="7"/>
  <c r="P159" i="7"/>
  <c r="BI157" i="7"/>
  <c r="BH157" i="7"/>
  <c r="BG157" i="7"/>
  <c r="BF157" i="7"/>
  <c r="T157" i="7"/>
  <c r="R157" i="7"/>
  <c r="P157" i="7"/>
  <c r="BI153" i="7"/>
  <c r="BH153" i="7"/>
  <c r="BG153" i="7"/>
  <c r="BF153" i="7"/>
  <c r="T153" i="7"/>
  <c r="R153" i="7"/>
  <c r="P153" i="7"/>
  <c r="BI149" i="7"/>
  <c r="BH149" i="7"/>
  <c r="BG149" i="7"/>
  <c r="BF149" i="7"/>
  <c r="T149" i="7"/>
  <c r="R149" i="7"/>
  <c r="P149" i="7"/>
  <c r="BI144" i="7"/>
  <c r="BH144" i="7"/>
  <c r="BG144" i="7"/>
  <c r="BF144" i="7"/>
  <c r="T144" i="7"/>
  <c r="R144" i="7"/>
  <c r="P144" i="7"/>
  <c r="BI140" i="7"/>
  <c r="BH140" i="7"/>
  <c r="BG140" i="7"/>
  <c r="BF140" i="7"/>
  <c r="T140" i="7"/>
  <c r="R140" i="7"/>
  <c r="P140" i="7"/>
  <c r="BI137" i="7"/>
  <c r="BH137" i="7"/>
  <c r="BG137" i="7"/>
  <c r="BF137" i="7"/>
  <c r="T137" i="7"/>
  <c r="R137" i="7"/>
  <c r="P137" i="7"/>
  <c r="BI134" i="7"/>
  <c r="BH134" i="7"/>
  <c r="BG134" i="7"/>
  <c r="BF134" i="7"/>
  <c r="T134" i="7"/>
  <c r="R134" i="7"/>
  <c r="P134" i="7"/>
  <c r="BI132" i="7"/>
  <c r="BH132" i="7"/>
  <c r="BG132" i="7"/>
  <c r="BF132" i="7"/>
  <c r="T132" i="7"/>
  <c r="R132" i="7"/>
  <c r="P132" i="7"/>
  <c r="BI129" i="7"/>
  <c r="BH129" i="7"/>
  <c r="BG129" i="7"/>
  <c r="BF129" i="7"/>
  <c r="T129" i="7"/>
  <c r="R129" i="7"/>
  <c r="P129" i="7"/>
  <c r="BI127" i="7"/>
  <c r="BH127" i="7"/>
  <c r="BG127" i="7"/>
  <c r="BF127" i="7"/>
  <c r="T127" i="7"/>
  <c r="R127" i="7"/>
  <c r="P127" i="7"/>
  <c r="BI125" i="7"/>
  <c r="BH125" i="7"/>
  <c r="BG125" i="7"/>
  <c r="BF125" i="7"/>
  <c r="T125" i="7"/>
  <c r="R125" i="7"/>
  <c r="P125" i="7"/>
  <c r="BI121" i="7"/>
  <c r="BH121" i="7"/>
  <c r="BG121" i="7"/>
  <c r="BF121" i="7"/>
  <c r="T121" i="7"/>
  <c r="R121" i="7"/>
  <c r="P121" i="7"/>
  <c r="BI119" i="7"/>
  <c r="BH119" i="7"/>
  <c r="BG119" i="7"/>
  <c r="BF119" i="7"/>
  <c r="T119" i="7"/>
  <c r="R119" i="7"/>
  <c r="P119" i="7"/>
  <c r="BI113" i="7"/>
  <c r="BH113" i="7"/>
  <c r="BG113" i="7"/>
  <c r="BF113" i="7"/>
  <c r="T113" i="7"/>
  <c r="R113" i="7"/>
  <c r="P113" i="7"/>
  <c r="BI109" i="7"/>
  <c r="BH109" i="7"/>
  <c r="BG109" i="7"/>
  <c r="BF109" i="7"/>
  <c r="T109" i="7"/>
  <c r="R109" i="7"/>
  <c r="P109" i="7"/>
  <c r="BI105" i="7"/>
  <c r="BH105" i="7"/>
  <c r="BG105" i="7"/>
  <c r="BF105" i="7"/>
  <c r="T105" i="7"/>
  <c r="R105" i="7"/>
  <c r="P105" i="7"/>
  <c r="BI102" i="7"/>
  <c r="BH102" i="7"/>
  <c r="BG102" i="7"/>
  <c r="BF102" i="7"/>
  <c r="T102" i="7"/>
  <c r="R102" i="7"/>
  <c r="P102" i="7"/>
  <c r="BI99" i="7"/>
  <c r="BH99" i="7"/>
  <c r="BG99" i="7"/>
  <c r="BF99" i="7"/>
  <c r="T99" i="7"/>
  <c r="R99" i="7"/>
  <c r="P99" i="7"/>
  <c r="BI95" i="7"/>
  <c r="BH95" i="7"/>
  <c r="BG95" i="7"/>
  <c r="BF95" i="7"/>
  <c r="T95" i="7"/>
  <c r="R95" i="7"/>
  <c r="P95" i="7"/>
  <c r="BI90" i="7"/>
  <c r="BH90" i="7"/>
  <c r="BG90" i="7"/>
  <c r="BF90" i="7"/>
  <c r="T90" i="7"/>
  <c r="R90" i="7"/>
  <c r="P90" i="7"/>
  <c r="J84" i="7"/>
  <c r="F81" i="7"/>
  <c r="E79" i="7"/>
  <c r="J55" i="7"/>
  <c r="F52" i="7"/>
  <c r="E50" i="7"/>
  <c r="J21" i="7"/>
  <c r="E21" i="7"/>
  <c r="J83" i="7" s="1"/>
  <c r="J20" i="7"/>
  <c r="J18" i="7"/>
  <c r="E18" i="7"/>
  <c r="F55" i="7"/>
  <c r="J17" i="7"/>
  <c r="J15" i="7"/>
  <c r="E15" i="7"/>
  <c r="F54" i="7" s="1"/>
  <c r="J14" i="7"/>
  <c r="J12" i="7"/>
  <c r="J81" i="7" s="1"/>
  <c r="E7" i="7"/>
  <c r="E48" i="7" s="1"/>
  <c r="J37" i="6"/>
  <c r="J36" i="6"/>
  <c r="AY59" i="1" s="1"/>
  <c r="J35" i="6"/>
  <c r="AX59" i="1" s="1"/>
  <c r="BI298" i="6"/>
  <c r="BH298" i="6"/>
  <c r="BG298" i="6"/>
  <c r="BF298" i="6"/>
  <c r="T298" i="6"/>
  <c r="T297" i="6" s="1"/>
  <c r="R298" i="6"/>
  <c r="R297" i="6" s="1"/>
  <c r="P298" i="6"/>
  <c r="P297" i="6" s="1"/>
  <c r="BI293" i="6"/>
  <c r="BH293" i="6"/>
  <c r="BG293" i="6"/>
  <c r="BF293" i="6"/>
  <c r="T293" i="6"/>
  <c r="R293" i="6"/>
  <c r="P293" i="6"/>
  <c r="BI288" i="6"/>
  <c r="BH288" i="6"/>
  <c r="BG288" i="6"/>
  <c r="BF288" i="6"/>
  <c r="T288" i="6"/>
  <c r="R288" i="6"/>
  <c r="P288" i="6"/>
  <c r="BI284" i="6"/>
  <c r="BH284" i="6"/>
  <c r="BG284" i="6"/>
  <c r="BF284" i="6"/>
  <c r="T284" i="6"/>
  <c r="R284" i="6"/>
  <c r="P284" i="6"/>
  <c r="BI279" i="6"/>
  <c r="BH279" i="6"/>
  <c r="BG279" i="6"/>
  <c r="BF279" i="6"/>
  <c r="T279" i="6"/>
  <c r="R279" i="6"/>
  <c r="P279" i="6"/>
  <c r="BI261" i="6"/>
  <c r="BH261" i="6"/>
  <c r="BG261" i="6"/>
  <c r="BF261" i="6"/>
  <c r="T261" i="6"/>
  <c r="R261" i="6"/>
  <c r="P261" i="6"/>
  <c r="BI259" i="6"/>
  <c r="BH259" i="6"/>
  <c r="BG259" i="6"/>
  <c r="BF259" i="6"/>
  <c r="T259" i="6"/>
  <c r="R259" i="6"/>
  <c r="P259" i="6"/>
  <c r="BI257" i="6"/>
  <c r="BH257" i="6"/>
  <c r="BG257" i="6"/>
  <c r="BF257" i="6"/>
  <c r="T257" i="6"/>
  <c r="R257" i="6"/>
  <c r="P257" i="6"/>
  <c r="BI255" i="6"/>
  <c r="BH255" i="6"/>
  <c r="BG255" i="6"/>
  <c r="BF255" i="6"/>
  <c r="T255" i="6"/>
  <c r="R255" i="6"/>
  <c r="P255" i="6"/>
  <c r="BI251" i="6"/>
  <c r="BH251" i="6"/>
  <c r="BG251" i="6"/>
  <c r="BF251" i="6"/>
  <c r="T251" i="6"/>
  <c r="R251" i="6"/>
  <c r="P251" i="6"/>
  <c r="BI249" i="6"/>
  <c r="BH249" i="6"/>
  <c r="BG249" i="6"/>
  <c r="BF249" i="6"/>
  <c r="T249" i="6"/>
  <c r="R249" i="6"/>
  <c r="P249" i="6"/>
  <c r="BI247" i="6"/>
  <c r="BH247" i="6"/>
  <c r="BG247" i="6"/>
  <c r="BF247" i="6"/>
  <c r="T247" i="6"/>
  <c r="R247" i="6"/>
  <c r="P247" i="6"/>
  <c r="BI245" i="6"/>
  <c r="BH245" i="6"/>
  <c r="BG245" i="6"/>
  <c r="BF245" i="6"/>
  <c r="T245" i="6"/>
  <c r="R245" i="6"/>
  <c r="P245" i="6"/>
  <c r="BI241" i="6"/>
  <c r="BH241" i="6"/>
  <c r="BG241" i="6"/>
  <c r="BF241" i="6"/>
  <c r="T241" i="6"/>
  <c r="R241" i="6"/>
  <c r="P241" i="6"/>
  <c r="BI238" i="6"/>
  <c r="BH238" i="6"/>
  <c r="BG238" i="6"/>
  <c r="BF238" i="6"/>
  <c r="T238" i="6"/>
  <c r="R238" i="6"/>
  <c r="P238" i="6"/>
  <c r="BI234" i="6"/>
  <c r="BH234" i="6"/>
  <c r="BG234" i="6"/>
  <c r="BF234" i="6"/>
  <c r="T234" i="6"/>
  <c r="R234" i="6"/>
  <c r="P234" i="6"/>
  <c r="BI231" i="6"/>
  <c r="BH231" i="6"/>
  <c r="BG231" i="6"/>
  <c r="BF231" i="6"/>
  <c r="T231" i="6"/>
  <c r="R231" i="6"/>
  <c r="P231" i="6"/>
  <c r="BI229" i="6"/>
  <c r="BH229" i="6"/>
  <c r="BG229" i="6"/>
  <c r="BF229" i="6"/>
  <c r="T229" i="6"/>
  <c r="R229" i="6"/>
  <c r="P229" i="6"/>
  <c r="BI225" i="6"/>
  <c r="BH225" i="6"/>
  <c r="BG225" i="6"/>
  <c r="BF225" i="6"/>
  <c r="T225" i="6"/>
  <c r="R225" i="6"/>
  <c r="P225" i="6"/>
  <c r="BI222" i="6"/>
  <c r="BH222" i="6"/>
  <c r="BG222" i="6"/>
  <c r="BF222" i="6"/>
  <c r="T222" i="6"/>
  <c r="R222" i="6"/>
  <c r="P222" i="6"/>
  <c r="BI219" i="6"/>
  <c r="BH219" i="6"/>
  <c r="BG219" i="6"/>
  <c r="BF219" i="6"/>
  <c r="T219" i="6"/>
  <c r="R219" i="6"/>
  <c r="P219" i="6"/>
  <c r="BI214" i="6"/>
  <c r="BH214" i="6"/>
  <c r="BG214" i="6"/>
  <c r="BF214" i="6"/>
  <c r="T214" i="6"/>
  <c r="R214" i="6"/>
  <c r="P214" i="6"/>
  <c r="BI209" i="6"/>
  <c r="BH209" i="6"/>
  <c r="BG209" i="6"/>
  <c r="BF209" i="6"/>
  <c r="T209" i="6"/>
  <c r="R209" i="6"/>
  <c r="P209" i="6"/>
  <c r="BI207" i="6"/>
  <c r="BH207" i="6"/>
  <c r="BG207" i="6"/>
  <c r="BF207" i="6"/>
  <c r="T207" i="6"/>
  <c r="R207" i="6"/>
  <c r="P207" i="6"/>
  <c r="BI203" i="6"/>
  <c r="BH203" i="6"/>
  <c r="BG203" i="6"/>
  <c r="BF203" i="6"/>
  <c r="T203" i="6"/>
  <c r="R203" i="6"/>
  <c r="P203" i="6"/>
  <c r="BI201" i="6"/>
  <c r="BH201" i="6"/>
  <c r="BG201" i="6"/>
  <c r="BF201" i="6"/>
  <c r="T201" i="6"/>
  <c r="R201" i="6"/>
  <c r="P201" i="6"/>
  <c r="BI197" i="6"/>
  <c r="BH197" i="6"/>
  <c r="BG197" i="6"/>
  <c r="BF197" i="6"/>
  <c r="T197" i="6"/>
  <c r="R197" i="6"/>
  <c r="P197" i="6"/>
  <c r="BI195" i="6"/>
  <c r="BH195" i="6"/>
  <c r="BG195" i="6"/>
  <c r="BF195" i="6"/>
  <c r="T195" i="6"/>
  <c r="R195" i="6"/>
  <c r="P195" i="6"/>
  <c r="BI191" i="6"/>
  <c r="BH191" i="6"/>
  <c r="BG191" i="6"/>
  <c r="BF191" i="6"/>
  <c r="T191" i="6"/>
  <c r="R191" i="6"/>
  <c r="P191" i="6"/>
  <c r="BI189" i="6"/>
  <c r="BH189" i="6"/>
  <c r="BG189" i="6"/>
  <c r="BF189" i="6"/>
  <c r="T189" i="6"/>
  <c r="R189" i="6"/>
  <c r="P189" i="6"/>
  <c r="BI185" i="6"/>
  <c r="BH185" i="6"/>
  <c r="BG185" i="6"/>
  <c r="BF185" i="6"/>
  <c r="T185" i="6"/>
  <c r="R185" i="6"/>
  <c r="P185" i="6"/>
  <c r="BI172" i="6"/>
  <c r="BH172" i="6"/>
  <c r="BG172" i="6"/>
  <c r="BF172" i="6"/>
  <c r="T172" i="6"/>
  <c r="R172" i="6"/>
  <c r="P172" i="6"/>
  <c r="BI165" i="6"/>
  <c r="BH165" i="6"/>
  <c r="BG165" i="6"/>
  <c r="BF165" i="6"/>
  <c r="T165" i="6"/>
  <c r="T164" i="6"/>
  <c r="R165" i="6"/>
  <c r="R164" i="6" s="1"/>
  <c r="P165" i="6"/>
  <c r="P164" i="6" s="1"/>
  <c r="BI153" i="6"/>
  <c r="BH153" i="6"/>
  <c r="BG153" i="6"/>
  <c r="BF153" i="6"/>
  <c r="T153" i="6"/>
  <c r="R153" i="6"/>
  <c r="P153" i="6"/>
  <c r="BI146" i="6"/>
  <c r="BH146" i="6"/>
  <c r="BG146" i="6"/>
  <c r="BF146" i="6"/>
  <c r="T146" i="6"/>
  <c r="T145" i="6" s="1"/>
  <c r="R146" i="6"/>
  <c r="R145" i="6" s="1"/>
  <c r="P146" i="6"/>
  <c r="P145" i="6" s="1"/>
  <c r="BI143" i="6"/>
  <c r="BH143" i="6"/>
  <c r="BG143" i="6"/>
  <c r="BF143" i="6"/>
  <c r="T143" i="6"/>
  <c r="R143" i="6"/>
  <c r="P143" i="6"/>
  <c r="BI137" i="6"/>
  <c r="BH137" i="6"/>
  <c r="BG137" i="6"/>
  <c r="BF137" i="6"/>
  <c r="T137" i="6"/>
  <c r="R137" i="6"/>
  <c r="P137" i="6"/>
  <c r="BI133" i="6"/>
  <c r="BH133" i="6"/>
  <c r="BG133" i="6"/>
  <c r="BF133" i="6"/>
  <c r="T133" i="6"/>
  <c r="R133" i="6"/>
  <c r="P133" i="6"/>
  <c r="BI126" i="6"/>
  <c r="BH126" i="6"/>
  <c r="BG126" i="6"/>
  <c r="BF126" i="6"/>
  <c r="T126" i="6"/>
  <c r="R126" i="6"/>
  <c r="P126" i="6"/>
  <c r="BI119" i="6"/>
  <c r="BH119" i="6"/>
  <c r="BG119" i="6"/>
  <c r="BF119" i="6"/>
  <c r="T119" i="6"/>
  <c r="R119" i="6"/>
  <c r="P119" i="6"/>
  <c r="BI112" i="6"/>
  <c r="BH112" i="6"/>
  <c r="BG112" i="6"/>
  <c r="BF112" i="6"/>
  <c r="T112" i="6"/>
  <c r="R112" i="6"/>
  <c r="P112" i="6"/>
  <c r="BI108" i="6"/>
  <c r="BH108" i="6"/>
  <c r="BG108" i="6"/>
  <c r="BF108" i="6"/>
  <c r="T108" i="6"/>
  <c r="R108" i="6"/>
  <c r="P108" i="6"/>
  <c r="BI97" i="6"/>
  <c r="BH97" i="6"/>
  <c r="BG97" i="6"/>
  <c r="BF97" i="6"/>
  <c r="T97" i="6"/>
  <c r="R97" i="6"/>
  <c r="P97" i="6"/>
  <c r="BI91" i="6"/>
  <c r="BH91" i="6"/>
  <c r="BG91" i="6"/>
  <c r="BF91" i="6"/>
  <c r="T91" i="6"/>
  <c r="R91" i="6"/>
  <c r="P91" i="6"/>
  <c r="J85" i="6"/>
  <c r="J84" i="6"/>
  <c r="F84" i="6"/>
  <c r="F82" i="6"/>
  <c r="E80" i="6"/>
  <c r="J55" i="6"/>
  <c r="J54" i="6"/>
  <c r="F54" i="6"/>
  <c r="F52" i="6"/>
  <c r="E50" i="6"/>
  <c r="J18" i="6"/>
  <c r="E18" i="6"/>
  <c r="F55" i="6"/>
  <c r="J17" i="6"/>
  <c r="J12" i="6"/>
  <c r="J82" i="6" s="1"/>
  <c r="E7" i="6"/>
  <c r="E78" i="6"/>
  <c r="J37" i="5"/>
  <c r="J36" i="5"/>
  <c r="AY58" i="1"/>
  <c r="J35" i="5"/>
  <c r="AX58" i="1"/>
  <c r="BI477" i="5"/>
  <c r="BH477" i="5"/>
  <c r="BG477" i="5"/>
  <c r="BF477" i="5"/>
  <c r="T477" i="5"/>
  <c r="T476" i="5"/>
  <c r="T475" i="5" s="1"/>
  <c r="R477" i="5"/>
  <c r="R476" i="5" s="1"/>
  <c r="R475" i="5" s="1"/>
  <c r="P477" i="5"/>
  <c r="P476" i="5" s="1"/>
  <c r="P475" i="5" s="1"/>
  <c r="BI473" i="5"/>
  <c r="BH473" i="5"/>
  <c r="BG473" i="5"/>
  <c r="BF473" i="5"/>
  <c r="T473" i="5"/>
  <c r="R473" i="5"/>
  <c r="P473" i="5"/>
  <c r="BI451" i="5"/>
  <c r="BH451" i="5"/>
  <c r="BG451" i="5"/>
  <c r="BF451" i="5"/>
  <c r="T451" i="5"/>
  <c r="R451" i="5"/>
  <c r="P451" i="5"/>
  <c r="BI448" i="5"/>
  <c r="BH448" i="5"/>
  <c r="BG448" i="5"/>
  <c r="BF448" i="5"/>
  <c r="T448" i="5"/>
  <c r="R448" i="5"/>
  <c r="P448" i="5"/>
  <c r="BI445" i="5"/>
  <c r="BH445" i="5"/>
  <c r="BG445" i="5"/>
  <c r="BF445" i="5"/>
  <c r="T445" i="5"/>
  <c r="R445" i="5"/>
  <c r="P445" i="5"/>
  <c r="BI442" i="5"/>
  <c r="BH442" i="5"/>
  <c r="BG442" i="5"/>
  <c r="BF442" i="5"/>
  <c r="T442" i="5"/>
  <c r="R442" i="5"/>
  <c r="P442" i="5"/>
  <c r="BI438" i="5"/>
  <c r="BH438" i="5"/>
  <c r="BG438" i="5"/>
  <c r="BF438" i="5"/>
  <c r="T438" i="5"/>
  <c r="R438" i="5"/>
  <c r="P438" i="5"/>
  <c r="BI421" i="5"/>
  <c r="BH421" i="5"/>
  <c r="BG421" i="5"/>
  <c r="BF421" i="5"/>
  <c r="T421" i="5"/>
  <c r="R421" i="5"/>
  <c r="P421" i="5"/>
  <c r="BI417" i="5"/>
  <c r="BH417" i="5"/>
  <c r="BG417" i="5"/>
  <c r="BF417" i="5"/>
  <c r="T417" i="5"/>
  <c r="R417" i="5"/>
  <c r="P417" i="5"/>
  <c r="BI414" i="5"/>
  <c r="BH414" i="5"/>
  <c r="BG414" i="5"/>
  <c r="BF414" i="5"/>
  <c r="T414" i="5"/>
  <c r="R414" i="5"/>
  <c r="P414" i="5"/>
  <c r="BI411" i="5"/>
  <c r="BH411" i="5"/>
  <c r="BG411" i="5"/>
  <c r="BF411" i="5"/>
  <c r="T411" i="5"/>
  <c r="R411" i="5"/>
  <c r="P411" i="5"/>
  <c r="BI406" i="5"/>
  <c r="BH406" i="5"/>
  <c r="BG406" i="5"/>
  <c r="BF406" i="5"/>
  <c r="T406" i="5"/>
  <c r="R406" i="5"/>
  <c r="P406" i="5"/>
  <c r="BI402" i="5"/>
  <c r="BH402" i="5"/>
  <c r="BG402" i="5"/>
  <c r="BF402" i="5"/>
  <c r="T402" i="5"/>
  <c r="R402" i="5"/>
  <c r="P402" i="5"/>
  <c r="BI396" i="5"/>
  <c r="BH396" i="5"/>
  <c r="BG396" i="5"/>
  <c r="BF396" i="5"/>
  <c r="T396" i="5"/>
  <c r="R396" i="5"/>
  <c r="P396" i="5"/>
  <c r="BI391" i="5"/>
  <c r="BH391" i="5"/>
  <c r="BG391" i="5"/>
  <c r="BF391" i="5"/>
  <c r="T391" i="5"/>
  <c r="R391" i="5"/>
  <c r="P391" i="5"/>
  <c r="BI386" i="5"/>
  <c r="BH386" i="5"/>
  <c r="BG386" i="5"/>
  <c r="BF386" i="5"/>
  <c r="T386" i="5"/>
  <c r="R386" i="5"/>
  <c r="P386" i="5"/>
  <c r="BI382" i="5"/>
  <c r="BH382" i="5"/>
  <c r="BG382" i="5"/>
  <c r="BF382" i="5"/>
  <c r="T382" i="5"/>
  <c r="R382" i="5"/>
  <c r="P382" i="5"/>
  <c r="BI377" i="5"/>
  <c r="BH377" i="5"/>
  <c r="BG377" i="5"/>
  <c r="BF377" i="5"/>
  <c r="T377" i="5"/>
  <c r="R377" i="5"/>
  <c r="P377" i="5"/>
  <c r="BI359" i="5"/>
  <c r="BH359" i="5"/>
  <c r="BG359" i="5"/>
  <c r="BF359" i="5"/>
  <c r="T359" i="5"/>
  <c r="R359" i="5"/>
  <c r="P359" i="5"/>
  <c r="BI354" i="5"/>
  <c r="BH354" i="5"/>
  <c r="BG354" i="5"/>
  <c r="BF354" i="5"/>
  <c r="T354" i="5"/>
  <c r="R354" i="5"/>
  <c r="P354" i="5"/>
  <c r="BI350" i="5"/>
  <c r="BH350" i="5"/>
  <c r="BG350" i="5"/>
  <c r="BF350" i="5"/>
  <c r="T350" i="5"/>
  <c r="R350" i="5"/>
  <c r="P350" i="5"/>
  <c r="BI346" i="5"/>
  <c r="BH346" i="5"/>
  <c r="BG346" i="5"/>
  <c r="BF346" i="5"/>
  <c r="T346" i="5"/>
  <c r="R346" i="5"/>
  <c r="P346" i="5"/>
  <c r="BI343" i="5"/>
  <c r="BH343" i="5"/>
  <c r="BG343" i="5"/>
  <c r="BF343" i="5"/>
  <c r="T343" i="5"/>
  <c r="R343" i="5"/>
  <c r="P343" i="5"/>
  <c r="BI326" i="5"/>
  <c r="BH326" i="5"/>
  <c r="BG326" i="5"/>
  <c r="BF326" i="5"/>
  <c r="T326" i="5"/>
  <c r="R326" i="5"/>
  <c r="P326" i="5"/>
  <c r="BI320" i="5"/>
  <c r="BH320" i="5"/>
  <c r="BG320" i="5"/>
  <c r="BF320" i="5"/>
  <c r="T320" i="5"/>
  <c r="T319" i="5" s="1"/>
  <c r="R320" i="5"/>
  <c r="R319" i="5"/>
  <c r="P320" i="5"/>
  <c r="P319" i="5"/>
  <c r="BI315" i="5"/>
  <c r="BH315" i="5"/>
  <c r="BG315" i="5"/>
  <c r="BF315" i="5"/>
  <c r="T315" i="5"/>
  <c r="R315" i="5"/>
  <c r="P315" i="5"/>
  <c r="BI309" i="5"/>
  <c r="BH309" i="5"/>
  <c r="BG309" i="5"/>
  <c r="BF309" i="5"/>
  <c r="T309" i="5"/>
  <c r="R309" i="5"/>
  <c r="P309" i="5"/>
  <c r="BI262" i="5"/>
  <c r="BH262" i="5"/>
  <c r="BG262" i="5"/>
  <c r="BF262" i="5"/>
  <c r="T262" i="5"/>
  <c r="R262" i="5"/>
  <c r="P262" i="5"/>
  <c r="BI259" i="5"/>
  <c r="BH259" i="5"/>
  <c r="BG259" i="5"/>
  <c r="BF259" i="5"/>
  <c r="T259" i="5"/>
  <c r="R259" i="5"/>
  <c r="P259" i="5"/>
  <c r="BI253" i="5"/>
  <c r="BH253" i="5"/>
  <c r="BG253" i="5"/>
  <c r="BF253" i="5"/>
  <c r="T253" i="5"/>
  <c r="R253" i="5"/>
  <c r="P253" i="5"/>
  <c r="BI249" i="5"/>
  <c r="BH249" i="5"/>
  <c r="BG249" i="5"/>
  <c r="BF249" i="5"/>
  <c r="T249" i="5"/>
  <c r="R249" i="5"/>
  <c r="P249" i="5"/>
  <c r="BI239" i="5"/>
  <c r="BH239" i="5"/>
  <c r="BG239" i="5"/>
  <c r="BF239" i="5"/>
  <c r="T239" i="5"/>
  <c r="R239" i="5"/>
  <c r="P239" i="5"/>
  <c r="BI235" i="5"/>
  <c r="BH235" i="5"/>
  <c r="BG235" i="5"/>
  <c r="BF235" i="5"/>
  <c r="T235" i="5"/>
  <c r="R235" i="5"/>
  <c r="P235" i="5"/>
  <c r="BI223" i="5"/>
  <c r="BH223" i="5"/>
  <c r="BG223" i="5"/>
  <c r="BF223" i="5"/>
  <c r="T223" i="5"/>
  <c r="R223" i="5"/>
  <c r="P223" i="5"/>
  <c r="BI215" i="5"/>
  <c r="BH215" i="5"/>
  <c r="BG215" i="5"/>
  <c r="BF215" i="5"/>
  <c r="T215" i="5"/>
  <c r="R215" i="5"/>
  <c r="P215" i="5"/>
  <c r="BI203" i="5"/>
  <c r="BH203" i="5"/>
  <c r="BG203" i="5"/>
  <c r="BF203" i="5"/>
  <c r="T203" i="5"/>
  <c r="R203" i="5"/>
  <c r="P203" i="5"/>
  <c r="BI199" i="5"/>
  <c r="BH199" i="5"/>
  <c r="BG199" i="5"/>
  <c r="BF199" i="5"/>
  <c r="T199" i="5"/>
  <c r="R199" i="5"/>
  <c r="P199" i="5"/>
  <c r="BI188" i="5"/>
  <c r="BH188" i="5"/>
  <c r="BG188" i="5"/>
  <c r="BF188" i="5"/>
  <c r="T188" i="5"/>
  <c r="R188" i="5"/>
  <c r="P188" i="5"/>
  <c r="BI184" i="5"/>
  <c r="BH184" i="5"/>
  <c r="BG184" i="5"/>
  <c r="BF184" i="5"/>
  <c r="T184" i="5"/>
  <c r="R184" i="5"/>
  <c r="P184" i="5"/>
  <c r="BI176" i="5"/>
  <c r="BH176" i="5"/>
  <c r="BG176" i="5"/>
  <c r="BF176" i="5"/>
  <c r="T176" i="5"/>
  <c r="R176" i="5"/>
  <c r="P176" i="5"/>
  <c r="BI159" i="5"/>
  <c r="BH159" i="5"/>
  <c r="BG159" i="5"/>
  <c r="BF159" i="5"/>
  <c r="T159" i="5"/>
  <c r="R159" i="5"/>
  <c r="P159" i="5"/>
  <c r="BI154" i="5"/>
  <c r="BH154" i="5"/>
  <c r="BG154" i="5"/>
  <c r="BF154" i="5"/>
  <c r="T154" i="5"/>
  <c r="R154" i="5"/>
  <c r="P154" i="5"/>
  <c r="BI149" i="5"/>
  <c r="BH149" i="5"/>
  <c r="BG149" i="5"/>
  <c r="BF149" i="5"/>
  <c r="T149" i="5"/>
  <c r="R149" i="5"/>
  <c r="P149" i="5"/>
  <c r="BI144" i="5"/>
  <c r="BH144" i="5"/>
  <c r="BG144" i="5"/>
  <c r="BF144" i="5"/>
  <c r="T144" i="5"/>
  <c r="R144" i="5"/>
  <c r="P144" i="5"/>
  <c r="BI141" i="5"/>
  <c r="BH141" i="5"/>
  <c r="BG141" i="5"/>
  <c r="BF141" i="5"/>
  <c r="T141" i="5"/>
  <c r="R141" i="5"/>
  <c r="P141" i="5"/>
  <c r="BI138" i="5"/>
  <c r="BH138" i="5"/>
  <c r="BG138" i="5"/>
  <c r="BF138" i="5"/>
  <c r="T138" i="5"/>
  <c r="R138" i="5"/>
  <c r="P138" i="5"/>
  <c r="BI134" i="5"/>
  <c r="BH134" i="5"/>
  <c r="BG134" i="5"/>
  <c r="BF134" i="5"/>
  <c r="T134" i="5"/>
  <c r="R134" i="5"/>
  <c r="P134" i="5"/>
  <c r="BI128" i="5"/>
  <c r="BH128" i="5"/>
  <c r="BG128" i="5"/>
  <c r="BF128" i="5"/>
  <c r="T128" i="5"/>
  <c r="R128" i="5"/>
  <c r="P128" i="5"/>
  <c r="BI124" i="5"/>
  <c r="BH124" i="5"/>
  <c r="BG124" i="5"/>
  <c r="BF124" i="5"/>
  <c r="T124" i="5"/>
  <c r="R124" i="5"/>
  <c r="P124" i="5"/>
  <c r="BI111" i="5"/>
  <c r="BH111" i="5"/>
  <c r="BG111" i="5"/>
  <c r="BF111" i="5"/>
  <c r="T111" i="5"/>
  <c r="R111" i="5"/>
  <c r="P111" i="5"/>
  <c r="BI106" i="5"/>
  <c r="BH106" i="5"/>
  <c r="BG106" i="5"/>
  <c r="BF106" i="5"/>
  <c r="T106" i="5"/>
  <c r="R106" i="5"/>
  <c r="P106" i="5"/>
  <c r="BI102" i="5"/>
  <c r="BH102" i="5"/>
  <c r="BG102" i="5"/>
  <c r="BF102" i="5"/>
  <c r="T102" i="5"/>
  <c r="R102" i="5"/>
  <c r="P102" i="5"/>
  <c r="BI97" i="5"/>
  <c r="BH97" i="5"/>
  <c r="BG97" i="5"/>
  <c r="BF97" i="5"/>
  <c r="T97" i="5"/>
  <c r="R97" i="5"/>
  <c r="P97" i="5"/>
  <c r="J91" i="5"/>
  <c r="J90" i="5"/>
  <c r="F90" i="5"/>
  <c r="F88" i="5"/>
  <c r="E86" i="5"/>
  <c r="J55" i="5"/>
  <c r="J54" i="5"/>
  <c r="F54" i="5"/>
  <c r="F52" i="5"/>
  <c r="E50" i="5"/>
  <c r="J18" i="5"/>
  <c r="E18" i="5"/>
  <c r="F91" i="5" s="1"/>
  <c r="J17" i="5"/>
  <c r="J12" i="5"/>
  <c r="J52" i="5" s="1"/>
  <c r="E7" i="5"/>
  <c r="E84" i="5"/>
  <c r="J37" i="4"/>
  <c r="J36" i="4"/>
  <c r="AY57" i="1" s="1"/>
  <c r="J35" i="4"/>
  <c r="AX57" i="1"/>
  <c r="BI390" i="4"/>
  <c r="BH390" i="4"/>
  <c r="BG390" i="4"/>
  <c r="BF390" i="4"/>
  <c r="T390" i="4"/>
  <c r="T389" i="4" s="1"/>
  <c r="R390" i="4"/>
  <c r="R389" i="4"/>
  <c r="P390" i="4"/>
  <c r="P389" i="4" s="1"/>
  <c r="BI386" i="4"/>
  <c r="BH386" i="4"/>
  <c r="BG386" i="4"/>
  <c r="BF386" i="4"/>
  <c r="T386" i="4"/>
  <c r="R386" i="4"/>
  <c r="P386" i="4"/>
  <c r="BI380" i="4"/>
  <c r="BH380" i="4"/>
  <c r="BG380" i="4"/>
  <c r="BF380" i="4"/>
  <c r="T380" i="4"/>
  <c r="R380" i="4"/>
  <c r="P380" i="4"/>
  <c r="BI376" i="4"/>
  <c r="BH376" i="4"/>
  <c r="BG376" i="4"/>
  <c r="BF376" i="4"/>
  <c r="T376" i="4"/>
  <c r="R376" i="4"/>
  <c r="P376" i="4"/>
  <c r="BI373" i="4"/>
  <c r="BH373" i="4"/>
  <c r="BG373" i="4"/>
  <c r="BF373" i="4"/>
  <c r="T373" i="4"/>
  <c r="R373" i="4"/>
  <c r="P373" i="4"/>
  <c r="BI370" i="4"/>
  <c r="BH370" i="4"/>
  <c r="BG370" i="4"/>
  <c r="BF370" i="4"/>
  <c r="T370" i="4"/>
  <c r="R370" i="4"/>
  <c r="P370" i="4"/>
  <c r="BI365" i="4"/>
  <c r="BH365" i="4"/>
  <c r="BG365" i="4"/>
  <c r="BF365" i="4"/>
  <c r="T365" i="4"/>
  <c r="R365" i="4"/>
  <c r="P365" i="4"/>
  <c r="BI359" i="4"/>
  <c r="BH359" i="4"/>
  <c r="BG359" i="4"/>
  <c r="BF359" i="4"/>
  <c r="T359" i="4"/>
  <c r="R359" i="4"/>
  <c r="P359" i="4"/>
  <c r="BI353" i="4"/>
  <c r="BH353" i="4"/>
  <c r="BG353" i="4"/>
  <c r="BF353" i="4"/>
  <c r="T353" i="4"/>
  <c r="R353" i="4"/>
  <c r="P353" i="4"/>
  <c r="BI347" i="4"/>
  <c r="BH347" i="4"/>
  <c r="BG347" i="4"/>
  <c r="BF347" i="4"/>
  <c r="T347" i="4"/>
  <c r="R347" i="4"/>
  <c r="P347" i="4"/>
  <c r="BI342" i="4"/>
  <c r="BH342" i="4"/>
  <c r="BG342" i="4"/>
  <c r="BF342" i="4"/>
  <c r="T342" i="4"/>
  <c r="R342" i="4"/>
  <c r="P342" i="4"/>
  <c r="BI338" i="4"/>
  <c r="BH338" i="4"/>
  <c r="BG338" i="4"/>
  <c r="BF338" i="4"/>
  <c r="T338" i="4"/>
  <c r="R338" i="4"/>
  <c r="P338" i="4"/>
  <c r="BI333" i="4"/>
  <c r="BH333" i="4"/>
  <c r="BG333" i="4"/>
  <c r="BF333" i="4"/>
  <c r="T333" i="4"/>
  <c r="R333" i="4"/>
  <c r="P333" i="4"/>
  <c r="BI328" i="4"/>
  <c r="BH328" i="4"/>
  <c r="BG328" i="4"/>
  <c r="BF328" i="4"/>
  <c r="T328" i="4"/>
  <c r="R328" i="4"/>
  <c r="P328" i="4"/>
  <c r="BI323" i="4"/>
  <c r="BH323" i="4"/>
  <c r="BG323" i="4"/>
  <c r="BF323" i="4"/>
  <c r="T323" i="4"/>
  <c r="R323" i="4"/>
  <c r="P323" i="4"/>
  <c r="BI317" i="4"/>
  <c r="BH317" i="4"/>
  <c r="BG317" i="4"/>
  <c r="BF317" i="4"/>
  <c r="T317" i="4"/>
  <c r="R317" i="4"/>
  <c r="P317" i="4"/>
  <c r="BI311" i="4"/>
  <c r="BH311" i="4"/>
  <c r="BG311" i="4"/>
  <c r="BF311" i="4"/>
  <c r="T311" i="4"/>
  <c r="T310" i="4" s="1"/>
  <c r="R311" i="4"/>
  <c r="R310" i="4"/>
  <c r="P311" i="4"/>
  <c r="P310" i="4"/>
  <c r="BI306" i="4"/>
  <c r="BH306" i="4"/>
  <c r="BG306" i="4"/>
  <c r="BF306" i="4"/>
  <c r="T306" i="4"/>
  <c r="T305" i="4"/>
  <c r="R306" i="4"/>
  <c r="R305" i="4"/>
  <c r="P306" i="4"/>
  <c r="P305" i="4" s="1"/>
  <c r="BI301" i="4"/>
  <c r="BH301" i="4"/>
  <c r="BG301" i="4"/>
  <c r="BF301" i="4"/>
  <c r="T301" i="4"/>
  <c r="R301" i="4"/>
  <c r="P301" i="4"/>
  <c r="BI296" i="4"/>
  <c r="BH296" i="4"/>
  <c r="BG296" i="4"/>
  <c r="BF296" i="4"/>
  <c r="T296" i="4"/>
  <c r="R296" i="4"/>
  <c r="P296" i="4"/>
  <c r="BI291" i="4"/>
  <c r="BH291" i="4"/>
  <c r="BG291" i="4"/>
  <c r="BF291" i="4"/>
  <c r="T291" i="4"/>
  <c r="R291" i="4"/>
  <c r="P291" i="4"/>
  <c r="BI288" i="4"/>
  <c r="BH288" i="4"/>
  <c r="BG288" i="4"/>
  <c r="BF288" i="4"/>
  <c r="T288" i="4"/>
  <c r="R288" i="4"/>
  <c r="P288" i="4"/>
  <c r="BI286" i="4"/>
  <c r="BH286" i="4"/>
  <c r="BG286" i="4"/>
  <c r="BF286" i="4"/>
  <c r="T286" i="4"/>
  <c r="R286" i="4"/>
  <c r="P286" i="4"/>
  <c r="BI282" i="4"/>
  <c r="BH282" i="4"/>
  <c r="BG282" i="4"/>
  <c r="BF282" i="4"/>
  <c r="T282" i="4"/>
  <c r="R282" i="4"/>
  <c r="P282" i="4"/>
  <c r="BI277" i="4"/>
  <c r="BH277" i="4"/>
  <c r="BG277" i="4"/>
  <c r="BF277" i="4"/>
  <c r="T277" i="4"/>
  <c r="R277" i="4"/>
  <c r="P277" i="4"/>
  <c r="BI272" i="4"/>
  <c r="BH272" i="4"/>
  <c r="BG272" i="4"/>
  <c r="BF272" i="4"/>
  <c r="T272" i="4"/>
  <c r="R272" i="4"/>
  <c r="P272" i="4"/>
  <c r="BI266" i="4"/>
  <c r="BH266" i="4"/>
  <c r="BG266" i="4"/>
  <c r="BF266" i="4"/>
  <c r="T266" i="4"/>
  <c r="R266" i="4"/>
  <c r="P266" i="4"/>
  <c r="BI260" i="4"/>
  <c r="BH260" i="4"/>
  <c r="BG260" i="4"/>
  <c r="BF260" i="4"/>
  <c r="T260" i="4"/>
  <c r="R260" i="4"/>
  <c r="P260" i="4"/>
  <c r="BI257" i="4"/>
  <c r="BH257" i="4"/>
  <c r="BG257" i="4"/>
  <c r="BF257" i="4"/>
  <c r="T257" i="4"/>
  <c r="R257" i="4"/>
  <c r="P257" i="4"/>
  <c r="BI253" i="4"/>
  <c r="BH253" i="4"/>
  <c r="BG253" i="4"/>
  <c r="BF253" i="4"/>
  <c r="T253" i="4"/>
  <c r="R253" i="4"/>
  <c r="P253" i="4"/>
  <c r="BI250" i="4"/>
  <c r="BH250" i="4"/>
  <c r="BG250" i="4"/>
  <c r="BF250" i="4"/>
  <c r="T250" i="4"/>
  <c r="R250" i="4"/>
  <c r="P250" i="4"/>
  <c r="BI246" i="4"/>
  <c r="BH246" i="4"/>
  <c r="BG246" i="4"/>
  <c r="BF246" i="4"/>
  <c r="T246" i="4"/>
  <c r="R246" i="4"/>
  <c r="P246" i="4"/>
  <c r="BI240" i="4"/>
  <c r="BH240" i="4"/>
  <c r="BG240" i="4"/>
  <c r="BF240" i="4"/>
  <c r="T240" i="4"/>
  <c r="T239" i="4" s="1"/>
  <c r="R240" i="4"/>
  <c r="R239" i="4" s="1"/>
  <c r="P240" i="4"/>
  <c r="P239" i="4"/>
  <c r="BI236" i="4"/>
  <c r="BH236" i="4"/>
  <c r="BG236" i="4"/>
  <c r="BF236" i="4"/>
  <c r="T236" i="4"/>
  <c r="R236" i="4"/>
  <c r="P236" i="4"/>
  <c r="BI230" i="4"/>
  <c r="BH230" i="4"/>
  <c r="BG230" i="4"/>
  <c r="BF230" i="4"/>
  <c r="T230" i="4"/>
  <c r="R230" i="4"/>
  <c r="P230" i="4"/>
  <c r="BI223" i="4"/>
  <c r="BH223" i="4"/>
  <c r="BG223" i="4"/>
  <c r="BF223" i="4"/>
  <c r="T223" i="4"/>
  <c r="R223" i="4"/>
  <c r="P223" i="4"/>
  <c r="BI220" i="4"/>
  <c r="BH220" i="4"/>
  <c r="BG220" i="4"/>
  <c r="BF220" i="4"/>
  <c r="T220" i="4"/>
  <c r="R220" i="4"/>
  <c r="P220" i="4"/>
  <c r="BI216" i="4"/>
  <c r="BH216" i="4"/>
  <c r="BG216" i="4"/>
  <c r="BF216" i="4"/>
  <c r="T216" i="4"/>
  <c r="R216" i="4"/>
  <c r="P216" i="4"/>
  <c r="BI210" i="4"/>
  <c r="BH210" i="4"/>
  <c r="BG210" i="4"/>
  <c r="BF210" i="4"/>
  <c r="T210" i="4"/>
  <c r="R210" i="4"/>
  <c r="P210" i="4"/>
  <c r="BI204" i="4"/>
  <c r="BH204" i="4"/>
  <c r="BG204" i="4"/>
  <c r="BF204" i="4"/>
  <c r="T204" i="4"/>
  <c r="R204" i="4"/>
  <c r="P204" i="4"/>
  <c r="BI195" i="4"/>
  <c r="BH195" i="4"/>
  <c r="BG195" i="4"/>
  <c r="BF195" i="4"/>
  <c r="T195" i="4"/>
  <c r="R195" i="4"/>
  <c r="P195" i="4"/>
  <c r="BI186" i="4"/>
  <c r="BH186" i="4"/>
  <c r="BG186" i="4"/>
  <c r="BF186" i="4"/>
  <c r="T186" i="4"/>
  <c r="R186" i="4"/>
  <c r="P186" i="4"/>
  <c r="BI182" i="4"/>
  <c r="BH182" i="4"/>
  <c r="BG182" i="4"/>
  <c r="BF182" i="4"/>
  <c r="T182" i="4"/>
  <c r="R182" i="4"/>
  <c r="P182" i="4"/>
  <c r="BI178" i="4"/>
  <c r="BH178" i="4"/>
  <c r="BG178" i="4"/>
  <c r="BF178" i="4"/>
  <c r="T178" i="4"/>
  <c r="R178" i="4"/>
  <c r="P178" i="4"/>
  <c r="BI173" i="4"/>
  <c r="BH173" i="4"/>
  <c r="BG173" i="4"/>
  <c r="BF173" i="4"/>
  <c r="T173" i="4"/>
  <c r="R173" i="4"/>
  <c r="P173" i="4"/>
  <c r="BI168" i="4"/>
  <c r="BH168" i="4"/>
  <c r="BG168" i="4"/>
  <c r="BF168" i="4"/>
  <c r="T168" i="4"/>
  <c r="R168" i="4"/>
  <c r="P168" i="4"/>
  <c r="BI163" i="4"/>
  <c r="BH163" i="4"/>
  <c r="BG163" i="4"/>
  <c r="BF163" i="4"/>
  <c r="T163" i="4"/>
  <c r="R163" i="4"/>
  <c r="P163" i="4"/>
  <c r="BI158" i="4"/>
  <c r="BH158" i="4"/>
  <c r="BG158" i="4"/>
  <c r="BF158" i="4"/>
  <c r="T158" i="4"/>
  <c r="R158" i="4"/>
  <c r="P158" i="4"/>
  <c r="BI152" i="4"/>
  <c r="BH152" i="4"/>
  <c r="BG152" i="4"/>
  <c r="BF152" i="4"/>
  <c r="T152" i="4"/>
  <c r="R152" i="4"/>
  <c r="P152" i="4"/>
  <c r="BI148" i="4"/>
  <c r="BH148" i="4"/>
  <c r="BG148" i="4"/>
  <c r="BF148" i="4"/>
  <c r="T148" i="4"/>
  <c r="R148" i="4"/>
  <c r="P148" i="4"/>
  <c r="BI141" i="4"/>
  <c r="BH141" i="4"/>
  <c r="BG141" i="4"/>
  <c r="BF141" i="4"/>
  <c r="T141" i="4"/>
  <c r="R141" i="4"/>
  <c r="P141" i="4"/>
  <c r="BI136" i="4"/>
  <c r="BH136" i="4"/>
  <c r="BG136" i="4"/>
  <c r="BF136" i="4"/>
  <c r="T136" i="4"/>
  <c r="R136" i="4"/>
  <c r="P136" i="4"/>
  <c r="BI130" i="4"/>
  <c r="BH130" i="4"/>
  <c r="BG130" i="4"/>
  <c r="BF130" i="4"/>
  <c r="T130" i="4"/>
  <c r="R130" i="4"/>
  <c r="P130" i="4"/>
  <c r="BI126" i="4"/>
  <c r="BH126" i="4"/>
  <c r="BG126" i="4"/>
  <c r="BF126" i="4"/>
  <c r="T126" i="4"/>
  <c r="R126" i="4"/>
  <c r="P126" i="4"/>
  <c r="BI121" i="4"/>
  <c r="BH121" i="4"/>
  <c r="BG121" i="4"/>
  <c r="BF121" i="4"/>
  <c r="T121" i="4"/>
  <c r="R121" i="4"/>
  <c r="P121" i="4"/>
  <c r="BI115" i="4"/>
  <c r="BH115" i="4"/>
  <c r="BG115" i="4"/>
  <c r="BF115" i="4"/>
  <c r="T115" i="4"/>
  <c r="R115" i="4"/>
  <c r="P115" i="4"/>
  <c r="BI104" i="4"/>
  <c r="BH104" i="4"/>
  <c r="BG104" i="4"/>
  <c r="BF104" i="4"/>
  <c r="T104" i="4"/>
  <c r="R104" i="4"/>
  <c r="P104" i="4"/>
  <c r="BI98" i="4"/>
  <c r="BH98" i="4"/>
  <c r="BG98" i="4"/>
  <c r="BF98" i="4"/>
  <c r="T98" i="4"/>
  <c r="R98" i="4"/>
  <c r="P98" i="4"/>
  <c r="J92" i="4"/>
  <c r="J91" i="4"/>
  <c r="F91" i="4"/>
  <c r="F89" i="4"/>
  <c r="E87" i="4"/>
  <c r="J55" i="4"/>
  <c r="J54" i="4"/>
  <c r="F54" i="4"/>
  <c r="F52" i="4"/>
  <c r="E50" i="4"/>
  <c r="J18" i="4"/>
  <c r="E18" i="4"/>
  <c r="F92" i="4" s="1"/>
  <c r="J17" i="4"/>
  <c r="J12" i="4"/>
  <c r="J89" i="4" s="1"/>
  <c r="E7" i="4"/>
  <c r="E48" i="4" s="1"/>
  <c r="J37" i="3"/>
  <c r="J36" i="3"/>
  <c r="AY56" i="1" s="1"/>
  <c r="J35" i="3"/>
  <c r="AX56" i="1" s="1"/>
  <c r="BI213" i="3"/>
  <c r="BH213" i="3"/>
  <c r="BG213" i="3"/>
  <c r="BF213" i="3"/>
  <c r="T213" i="3"/>
  <c r="T212" i="3" s="1"/>
  <c r="R213" i="3"/>
  <c r="R212" i="3" s="1"/>
  <c r="P213" i="3"/>
  <c r="P212" i="3"/>
  <c r="BI205" i="3"/>
  <c r="BH205" i="3"/>
  <c r="BG205" i="3"/>
  <c r="BF205" i="3"/>
  <c r="T205" i="3"/>
  <c r="R205" i="3"/>
  <c r="P205" i="3"/>
  <c r="BI201" i="3"/>
  <c r="BH201" i="3"/>
  <c r="BG201" i="3"/>
  <c r="BF201" i="3"/>
  <c r="T201" i="3"/>
  <c r="R201" i="3"/>
  <c r="P201" i="3"/>
  <c r="BI192" i="3"/>
  <c r="BH192" i="3"/>
  <c r="BG192" i="3"/>
  <c r="BF192" i="3"/>
  <c r="T192" i="3"/>
  <c r="R192" i="3"/>
  <c r="P192" i="3"/>
  <c r="BI188" i="3"/>
  <c r="BH188" i="3"/>
  <c r="BG188" i="3"/>
  <c r="BF188" i="3"/>
  <c r="T188" i="3"/>
  <c r="R188" i="3"/>
  <c r="P188" i="3"/>
  <c r="BI183" i="3"/>
  <c r="BH183" i="3"/>
  <c r="BG183" i="3"/>
  <c r="BF183" i="3"/>
  <c r="T183" i="3"/>
  <c r="R183" i="3"/>
  <c r="P183" i="3"/>
  <c r="BI178" i="3"/>
  <c r="BH178" i="3"/>
  <c r="BG178" i="3"/>
  <c r="BF178" i="3"/>
  <c r="T178" i="3"/>
  <c r="R178" i="3"/>
  <c r="P178" i="3"/>
  <c r="BI174" i="3"/>
  <c r="BH174" i="3"/>
  <c r="BG174" i="3"/>
  <c r="BF174" i="3"/>
  <c r="T174" i="3"/>
  <c r="R174" i="3"/>
  <c r="P174" i="3"/>
  <c r="BI168" i="3"/>
  <c r="BH168" i="3"/>
  <c r="BG168" i="3"/>
  <c r="BF168" i="3"/>
  <c r="T168" i="3"/>
  <c r="R168" i="3"/>
  <c r="P168" i="3"/>
  <c r="BI162" i="3"/>
  <c r="BH162" i="3"/>
  <c r="BG162" i="3"/>
  <c r="BF162" i="3"/>
  <c r="T162" i="3"/>
  <c r="R162" i="3"/>
  <c r="P162" i="3"/>
  <c r="BI157" i="3"/>
  <c r="BH157" i="3"/>
  <c r="BG157" i="3"/>
  <c r="BF157" i="3"/>
  <c r="T157" i="3"/>
  <c r="R157" i="3"/>
  <c r="P157" i="3"/>
  <c r="BI152" i="3"/>
  <c r="BH152" i="3"/>
  <c r="BG152" i="3"/>
  <c r="BF152" i="3"/>
  <c r="T152" i="3"/>
  <c r="R152" i="3"/>
  <c r="P152" i="3"/>
  <c r="BI142" i="3"/>
  <c r="BH142" i="3"/>
  <c r="BG142" i="3"/>
  <c r="BF142" i="3"/>
  <c r="T142" i="3"/>
  <c r="R142" i="3"/>
  <c r="P142" i="3"/>
  <c r="BI136" i="3"/>
  <c r="BH136" i="3"/>
  <c r="BG136" i="3"/>
  <c r="BF136" i="3"/>
  <c r="T136" i="3"/>
  <c r="R136" i="3"/>
  <c r="P136" i="3"/>
  <c r="BI130" i="3"/>
  <c r="BH130" i="3"/>
  <c r="BG130" i="3"/>
  <c r="BF130" i="3"/>
  <c r="T130" i="3"/>
  <c r="R130" i="3"/>
  <c r="P130" i="3"/>
  <c r="BI124" i="3"/>
  <c r="BH124" i="3"/>
  <c r="BG124" i="3"/>
  <c r="BF124" i="3"/>
  <c r="T124" i="3"/>
  <c r="R124" i="3"/>
  <c r="P124" i="3"/>
  <c r="BI118" i="3"/>
  <c r="BH118" i="3"/>
  <c r="BG118" i="3"/>
  <c r="BF118" i="3"/>
  <c r="T118" i="3"/>
  <c r="R118" i="3"/>
  <c r="P118" i="3"/>
  <c r="BI112" i="3"/>
  <c r="BH112" i="3"/>
  <c r="BG112" i="3"/>
  <c r="BF112" i="3"/>
  <c r="T112" i="3"/>
  <c r="R112" i="3"/>
  <c r="P112" i="3"/>
  <c r="BI106" i="3"/>
  <c r="BH106" i="3"/>
  <c r="BG106" i="3"/>
  <c r="BF106" i="3"/>
  <c r="T106" i="3"/>
  <c r="R106" i="3"/>
  <c r="P106" i="3"/>
  <c r="BI100" i="3"/>
  <c r="BH100" i="3"/>
  <c r="BG100" i="3"/>
  <c r="BF100" i="3"/>
  <c r="T100" i="3"/>
  <c r="R100" i="3"/>
  <c r="P100" i="3"/>
  <c r="BI94" i="3"/>
  <c r="BH94" i="3"/>
  <c r="BG94" i="3"/>
  <c r="BF94" i="3"/>
  <c r="T94" i="3"/>
  <c r="R94" i="3"/>
  <c r="P94" i="3"/>
  <c r="BI88" i="3"/>
  <c r="BH88" i="3"/>
  <c r="BG88" i="3"/>
  <c r="BF88" i="3"/>
  <c r="T88" i="3"/>
  <c r="R88" i="3"/>
  <c r="P88" i="3"/>
  <c r="J82" i="3"/>
  <c r="J81" i="3"/>
  <c r="F81" i="3"/>
  <c r="F79" i="3"/>
  <c r="E77" i="3"/>
  <c r="J55" i="3"/>
  <c r="J54" i="3"/>
  <c r="F54" i="3"/>
  <c r="F52" i="3"/>
  <c r="E50" i="3"/>
  <c r="J18" i="3"/>
  <c r="E18" i="3"/>
  <c r="F82" i="3"/>
  <c r="J17" i="3"/>
  <c r="J12" i="3"/>
  <c r="J52" i="3" s="1"/>
  <c r="E7" i="3"/>
  <c r="E75" i="3"/>
  <c r="J37" i="2"/>
  <c r="J36" i="2"/>
  <c r="AY55" i="1"/>
  <c r="J35" i="2"/>
  <c r="AX55" i="1"/>
  <c r="BI874" i="2"/>
  <c r="BH874" i="2"/>
  <c r="BG874" i="2"/>
  <c r="BF874" i="2"/>
  <c r="T874" i="2"/>
  <c r="T873" i="2"/>
  <c r="T872" i="2" s="1"/>
  <c r="R874" i="2"/>
  <c r="R873" i="2" s="1"/>
  <c r="R872" i="2" s="1"/>
  <c r="P874" i="2"/>
  <c r="P873" i="2" s="1"/>
  <c r="P872" i="2" s="1"/>
  <c r="BI869" i="2"/>
  <c r="BH869" i="2"/>
  <c r="BG869" i="2"/>
  <c r="BF869" i="2"/>
  <c r="T869" i="2"/>
  <c r="R869" i="2"/>
  <c r="P869" i="2"/>
  <c r="BI847" i="2"/>
  <c r="BH847" i="2"/>
  <c r="BG847" i="2"/>
  <c r="BF847" i="2"/>
  <c r="T847" i="2"/>
  <c r="R847" i="2"/>
  <c r="P847" i="2"/>
  <c r="BI843" i="2"/>
  <c r="BH843" i="2"/>
  <c r="BG843" i="2"/>
  <c r="BF843" i="2"/>
  <c r="T843" i="2"/>
  <c r="R843" i="2"/>
  <c r="P843" i="2"/>
  <c r="BI840" i="2"/>
  <c r="BH840" i="2"/>
  <c r="BG840" i="2"/>
  <c r="BF840" i="2"/>
  <c r="T840" i="2"/>
  <c r="R840" i="2"/>
  <c r="P840" i="2"/>
  <c r="BI837" i="2"/>
  <c r="BH837" i="2"/>
  <c r="BG837" i="2"/>
  <c r="BF837" i="2"/>
  <c r="T837" i="2"/>
  <c r="R837" i="2"/>
  <c r="P837" i="2"/>
  <c r="BI832" i="2"/>
  <c r="BH832" i="2"/>
  <c r="BG832" i="2"/>
  <c r="BF832" i="2"/>
  <c r="T832" i="2"/>
  <c r="R832" i="2"/>
  <c r="P832" i="2"/>
  <c r="BI828" i="2"/>
  <c r="BH828" i="2"/>
  <c r="BG828" i="2"/>
  <c r="BF828" i="2"/>
  <c r="T828" i="2"/>
  <c r="R828" i="2"/>
  <c r="P828" i="2"/>
  <c r="BI826" i="2"/>
  <c r="BH826" i="2"/>
  <c r="BG826" i="2"/>
  <c r="BF826" i="2"/>
  <c r="T826" i="2"/>
  <c r="R826" i="2"/>
  <c r="P826" i="2"/>
  <c r="BI807" i="2"/>
  <c r="BH807" i="2"/>
  <c r="BG807" i="2"/>
  <c r="BF807" i="2"/>
  <c r="T807" i="2"/>
  <c r="R807" i="2"/>
  <c r="P807" i="2"/>
  <c r="BI804" i="2"/>
  <c r="BH804" i="2"/>
  <c r="BG804" i="2"/>
  <c r="BF804" i="2"/>
  <c r="T804" i="2"/>
  <c r="R804" i="2"/>
  <c r="P804" i="2"/>
  <c r="BI799" i="2"/>
  <c r="BH799" i="2"/>
  <c r="BG799" i="2"/>
  <c r="BF799" i="2"/>
  <c r="T799" i="2"/>
  <c r="R799" i="2"/>
  <c r="P799" i="2"/>
  <c r="BI793" i="2"/>
  <c r="BH793" i="2"/>
  <c r="BG793" i="2"/>
  <c r="BF793" i="2"/>
  <c r="T793" i="2"/>
  <c r="R793" i="2"/>
  <c r="P793" i="2"/>
  <c r="BI787" i="2"/>
  <c r="BH787" i="2"/>
  <c r="BG787" i="2"/>
  <c r="BF787" i="2"/>
  <c r="T787" i="2"/>
  <c r="R787" i="2"/>
  <c r="P787" i="2"/>
  <c r="BI782" i="2"/>
  <c r="BH782" i="2"/>
  <c r="BG782" i="2"/>
  <c r="BF782" i="2"/>
  <c r="T782" i="2"/>
  <c r="R782" i="2"/>
  <c r="P782" i="2"/>
  <c r="BI778" i="2"/>
  <c r="BH778" i="2"/>
  <c r="BG778" i="2"/>
  <c r="BF778" i="2"/>
  <c r="T778" i="2"/>
  <c r="R778" i="2"/>
  <c r="P778" i="2"/>
  <c r="BI773" i="2"/>
  <c r="BH773" i="2"/>
  <c r="BG773" i="2"/>
  <c r="BF773" i="2"/>
  <c r="T773" i="2"/>
  <c r="R773" i="2"/>
  <c r="P773" i="2"/>
  <c r="BI750" i="2"/>
  <c r="BH750" i="2"/>
  <c r="BG750" i="2"/>
  <c r="BF750" i="2"/>
  <c r="T750" i="2"/>
  <c r="R750" i="2"/>
  <c r="P750" i="2"/>
  <c r="BI745" i="2"/>
  <c r="BH745" i="2"/>
  <c r="BG745" i="2"/>
  <c r="BF745" i="2"/>
  <c r="T745" i="2"/>
  <c r="T744" i="2" s="1"/>
  <c r="R745" i="2"/>
  <c r="R744" i="2" s="1"/>
  <c r="P745" i="2"/>
  <c r="P744" i="2"/>
  <c r="BI740" i="2"/>
  <c r="BH740" i="2"/>
  <c r="BG740" i="2"/>
  <c r="BF740" i="2"/>
  <c r="T740" i="2"/>
  <c r="R740" i="2"/>
  <c r="P740" i="2"/>
  <c r="BI736" i="2"/>
  <c r="BH736" i="2"/>
  <c r="BG736" i="2"/>
  <c r="BF736" i="2"/>
  <c r="T736" i="2"/>
  <c r="R736" i="2"/>
  <c r="P736" i="2"/>
  <c r="BI727" i="2"/>
  <c r="BH727" i="2"/>
  <c r="BG727" i="2"/>
  <c r="BF727" i="2"/>
  <c r="T727" i="2"/>
  <c r="R727" i="2"/>
  <c r="P727" i="2"/>
  <c r="BI723" i="2"/>
  <c r="BH723" i="2"/>
  <c r="BG723" i="2"/>
  <c r="BF723" i="2"/>
  <c r="T723" i="2"/>
  <c r="R723" i="2"/>
  <c r="P723" i="2"/>
  <c r="BI720" i="2"/>
  <c r="BH720" i="2"/>
  <c r="BG720" i="2"/>
  <c r="BF720" i="2"/>
  <c r="T720" i="2"/>
  <c r="R720" i="2"/>
  <c r="P720" i="2"/>
  <c r="BI716" i="2"/>
  <c r="BH716" i="2"/>
  <c r="BG716" i="2"/>
  <c r="BF716" i="2"/>
  <c r="T716" i="2"/>
  <c r="R716" i="2"/>
  <c r="P716" i="2"/>
  <c r="BI707" i="2"/>
  <c r="BH707" i="2"/>
  <c r="BG707" i="2"/>
  <c r="BF707" i="2"/>
  <c r="T707" i="2"/>
  <c r="R707" i="2"/>
  <c r="P707" i="2"/>
  <c r="BI702" i="2"/>
  <c r="BH702" i="2"/>
  <c r="BG702" i="2"/>
  <c r="BF702" i="2"/>
  <c r="T702" i="2"/>
  <c r="R702" i="2"/>
  <c r="P702" i="2"/>
  <c r="BI696" i="2"/>
  <c r="BH696" i="2"/>
  <c r="BG696" i="2"/>
  <c r="BF696" i="2"/>
  <c r="T696" i="2"/>
  <c r="R696" i="2"/>
  <c r="P696" i="2"/>
  <c r="BI690" i="2"/>
  <c r="BH690" i="2"/>
  <c r="BG690" i="2"/>
  <c r="BF690" i="2"/>
  <c r="T690" i="2"/>
  <c r="R690" i="2"/>
  <c r="P690" i="2"/>
  <c r="BI682" i="2"/>
  <c r="BH682" i="2"/>
  <c r="BG682" i="2"/>
  <c r="BF682" i="2"/>
  <c r="T682" i="2"/>
  <c r="R682" i="2"/>
  <c r="P682" i="2"/>
  <c r="BI679" i="2"/>
  <c r="BH679" i="2"/>
  <c r="BG679" i="2"/>
  <c r="BF679" i="2"/>
  <c r="T679" i="2"/>
  <c r="R679" i="2"/>
  <c r="P679" i="2"/>
  <c r="BI676" i="2"/>
  <c r="BH676" i="2"/>
  <c r="BG676" i="2"/>
  <c r="BF676" i="2"/>
  <c r="T676" i="2"/>
  <c r="R676" i="2"/>
  <c r="P676" i="2"/>
  <c r="BI663" i="2"/>
  <c r="BH663" i="2"/>
  <c r="BG663" i="2"/>
  <c r="BF663" i="2"/>
  <c r="T663" i="2"/>
  <c r="R663" i="2"/>
  <c r="P663" i="2"/>
  <c r="BI660" i="2"/>
  <c r="BH660" i="2"/>
  <c r="BG660" i="2"/>
  <c r="BF660" i="2"/>
  <c r="T660" i="2"/>
  <c r="R660" i="2"/>
  <c r="P660" i="2"/>
  <c r="BI656" i="2"/>
  <c r="BH656" i="2"/>
  <c r="BG656" i="2"/>
  <c r="BF656" i="2"/>
  <c r="T656" i="2"/>
  <c r="R656" i="2"/>
  <c r="P656" i="2"/>
  <c r="BI653" i="2"/>
  <c r="BH653" i="2"/>
  <c r="BG653" i="2"/>
  <c r="BF653" i="2"/>
  <c r="T653" i="2"/>
  <c r="R653" i="2"/>
  <c r="P653" i="2"/>
  <c r="BI650" i="2"/>
  <c r="BH650" i="2"/>
  <c r="BG650" i="2"/>
  <c r="BF650" i="2"/>
  <c r="T650" i="2"/>
  <c r="R650" i="2"/>
  <c r="P650" i="2"/>
  <c r="BI643" i="2"/>
  <c r="BH643" i="2"/>
  <c r="BG643" i="2"/>
  <c r="BF643" i="2"/>
  <c r="T643" i="2"/>
  <c r="R643" i="2"/>
  <c r="P643" i="2"/>
  <c r="BI640" i="2"/>
  <c r="BH640" i="2"/>
  <c r="BG640" i="2"/>
  <c r="BF640" i="2"/>
  <c r="T640" i="2"/>
  <c r="R640" i="2"/>
  <c r="P640" i="2"/>
  <c r="BI637" i="2"/>
  <c r="BH637" i="2"/>
  <c r="BG637" i="2"/>
  <c r="BF637" i="2"/>
  <c r="T637" i="2"/>
  <c r="R637" i="2"/>
  <c r="P637" i="2"/>
  <c r="BI628" i="2"/>
  <c r="BH628" i="2"/>
  <c r="BG628" i="2"/>
  <c r="BF628" i="2"/>
  <c r="T628" i="2"/>
  <c r="R628" i="2"/>
  <c r="P628" i="2"/>
  <c r="BI624" i="2"/>
  <c r="BH624" i="2"/>
  <c r="BG624" i="2"/>
  <c r="BF624" i="2"/>
  <c r="T624" i="2"/>
  <c r="R624" i="2"/>
  <c r="P624" i="2"/>
  <c r="BI620" i="2"/>
  <c r="BH620" i="2"/>
  <c r="BG620" i="2"/>
  <c r="BF620" i="2"/>
  <c r="T620" i="2"/>
  <c r="R620" i="2"/>
  <c r="P620" i="2"/>
  <c r="BI614" i="2"/>
  <c r="BH614" i="2"/>
  <c r="BG614" i="2"/>
  <c r="BF614" i="2"/>
  <c r="T614" i="2"/>
  <c r="R614" i="2"/>
  <c r="P614" i="2"/>
  <c r="BI608" i="2"/>
  <c r="BH608" i="2"/>
  <c r="BG608" i="2"/>
  <c r="BF608" i="2"/>
  <c r="T608" i="2"/>
  <c r="R608" i="2"/>
  <c r="P608" i="2"/>
  <c r="BI606" i="2"/>
  <c r="BH606" i="2"/>
  <c r="BG606" i="2"/>
  <c r="BF606" i="2"/>
  <c r="T606" i="2"/>
  <c r="R606" i="2"/>
  <c r="P606" i="2"/>
  <c r="BI604" i="2"/>
  <c r="BH604" i="2"/>
  <c r="BG604" i="2"/>
  <c r="BF604" i="2"/>
  <c r="T604" i="2"/>
  <c r="R604" i="2"/>
  <c r="P604" i="2"/>
  <c r="BI602" i="2"/>
  <c r="BH602" i="2"/>
  <c r="BG602" i="2"/>
  <c r="BF602" i="2"/>
  <c r="T602" i="2"/>
  <c r="R602" i="2"/>
  <c r="P602" i="2"/>
  <c r="BI598" i="2"/>
  <c r="BH598" i="2"/>
  <c r="BG598" i="2"/>
  <c r="BF598" i="2"/>
  <c r="T598" i="2"/>
  <c r="R598" i="2"/>
  <c r="P598" i="2"/>
  <c r="BI594" i="2"/>
  <c r="BH594" i="2"/>
  <c r="BG594" i="2"/>
  <c r="BF594" i="2"/>
  <c r="T594" i="2"/>
  <c r="R594" i="2"/>
  <c r="P594" i="2"/>
  <c r="BI590" i="2"/>
  <c r="BH590" i="2"/>
  <c r="BG590" i="2"/>
  <c r="BF590" i="2"/>
  <c r="T590" i="2"/>
  <c r="R590" i="2"/>
  <c r="P590" i="2"/>
  <c r="BI577" i="2"/>
  <c r="BH577" i="2"/>
  <c r="BG577" i="2"/>
  <c r="BF577" i="2"/>
  <c r="T577" i="2"/>
  <c r="R577" i="2"/>
  <c r="P577" i="2"/>
  <c r="BI571" i="2"/>
  <c r="BH571" i="2"/>
  <c r="BG571" i="2"/>
  <c r="BF571" i="2"/>
  <c r="T571" i="2"/>
  <c r="T570" i="2"/>
  <c r="R571" i="2"/>
  <c r="R570" i="2" s="1"/>
  <c r="P571" i="2"/>
  <c r="P570" i="2" s="1"/>
  <c r="BI564" i="2"/>
  <c r="BH564" i="2"/>
  <c r="BG564" i="2"/>
  <c r="BF564" i="2"/>
  <c r="T564" i="2"/>
  <c r="R564" i="2"/>
  <c r="P564" i="2"/>
  <c r="BI558" i="2"/>
  <c r="BH558" i="2"/>
  <c r="BG558" i="2"/>
  <c r="BF558" i="2"/>
  <c r="T558" i="2"/>
  <c r="R558" i="2"/>
  <c r="P558" i="2"/>
  <c r="BI554" i="2"/>
  <c r="BH554" i="2"/>
  <c r="BG554" i="2"/>
  <c r="BF554" i="2"/>
  <c r="T554" i="2"/>
  <c r="R554" i="2"/>
  <c r="P554" i="2"/>
  <c r="BI551" i="2"/>
  <c r="BH551" i="2"/>
  <c r="BG551" i="2"/>
  <c r="BF551" i="2"/>
  <c r="T551" i="2"/>
  <c r="R551" i="2"/>
  <c r="P551" i="2"/>
  <c r="BI548" i="2"/>
  <c r="BH548" i="2"/>
  <c r="BG548" i="2"/>
  <c r="BF548" i="2"/>
  <c r="T548" i="2"/>
  <c r="R548" i="2"/>
  <c r="P548" i="2"/>
  <c r="BI539" i="2"/>
  <c r="BH539" i="2"/>
  <c r="BG539" i="2"/>
  <c r="BF539" i="2"/>
  <c r="T539" i="2"/>
  <c r="R539" i="2"/>
  <c r="P539" i="2"/>
  <c r="BI534" i="2"/>
  <c r="BH534" i="2"/>
  <c r="BG534" i="2"/>
  <c r="BF534" i="2"/>
  <c r="T534" i="2"/>
  <c r="R534" i="2"/>
  <c r="P534" i="2"/>
  <c r="BI531" i="2"/>
  <c r="BH531" i="2"/>
  <c r="BG531" i="2"/>
  <c r="BF531" i="2"/>
  <c r="T531" i="2"/>
  <c r="R531" i="2"/>
  <c r="P531" i="2"/>
  <c r="BI528" i="2"/>
  <c r="BH528" i="2"/>
  <c r="BG528" i="2"/>
  <c r="BF528" i="2"/>
  <c r="T528" i="2"/>
  <c r="R528" i="2"/>
  <c r="P528" i="2"/>
  <c r="BI522" i="2"/>
  <c r="BH522" i="2"/>
  <c r="BG522" i="2"/>
  <c r="BF522" i="2"/>
  <c r="T522" i="2"/>
  <c r="R522" i="2"/>
  <c r="P522" i="2"/>
  <c r="BI511" i="2"/>
  <c r="BH511" i="2"/>
  <c r="BG511" i="2"/>
  <c r="BF511" i="2"/>
  <c r="T511" i="2"/>
  <c r="R511" i="2"/>
  <c r="P511" i="2"/>
  <c r="BI505" i="2"/>
  <c r="BH505" i="2"/>
  <c r="BG505" i="2"/>
  <c r="BF505" i="2"/>
  <c r="T505" i="2"/>
  <c r="R505" i="2"/>
  <c r="P505" i="2"/>
  <c r="BI494" i="2"/>
  <c r="BH494" i="2"/>
  <c r="BG494" i="2"/>
  <c r="BF494" i="2"/>
  <c r="T494" i="2"/>
  <c r="R494" i="2"/>
  <c r="P494" i="2"/>
  <c r="BI481" i="2"/>
  <c r="BH481" i="2"/>
  <c r="BG481" i="2"/>
  <c r="BF481" i="2"/>
  <c r="T481" i="2"/>
  <c r="R481" i="2"/>
  <c r="P481" i="2"/>
  <c r="BI471" i="2"/>
  <c r="BH471" i="2"/>
  <c r="BG471" i="2"/>
  <c r="BF471" i="2"/>
  <c r="T471" i="2"/>
  <c r="R471" i="2"/>
  <c r="P471" i="2"/>
  <c r="BI467" i="2"/>
  <c r="BH467" i="2"/>
  <c r="BG467" i="2"/>
  <c r="BF467" i="2"/>
  <c r="T467" i="2"/>
  <c r="R467" i="2"/>
  <c r="P467" i="2"/>
  <c r="BI463" i="2"/>
  <c r="BH463" i="2"/>
  <c r="BG463" i="2"/>
  <c r="BF463" i="2"/>
  <c r="T463" i="2"/>
  <c r="R463" i="2"/>
  <c r="P463" i="2"/>
  <c r="BI450" i="2"/>
  <c r="BH450" i="2"/>
  <c r="BG450" i="2"/>
  <c r="BF450" i="2"/>
  <c r="T450" i="2"/>
  <c r="R450" i="2"/>
  <c r="P450" i="2"/>
  <c r="BI444" i="2"/>
  <c r="BH444" i="2"/>
  <c r="BG444" i="2"/>
  <c r="BF444" i="2"/>
  <c r="T444" i="2"/>
  <c r="R444" i="2"/>
  <c r="P444" i="2"/>
  <c r="BI440" i="2"/>
  <c r="BH440" i="2"/>
  <c r="BG440" i="2"/>
  <c r="BF440" i="2"/>
  <c r="T440" i="2"/>
  <c r="R440" i="2"/>
  <c r="P440" i="2"/>
  <c r="BI421" i="2"/>
  <c r="BH421" i="2"/>
  <c r="BG421" i="2"/>
  <c r="BF421" i="2"/>
  <c r="T421" i="2"/>
  <c r="R421" i="2"/>
  <c r="P421" i="2"/>
  <c r="BI402" i="2"/>
  <c r="BH402" i="2"/>
  <c r="BG402" i="2"/>
  <c r="BF402" i="2"/>
  <c r="T402" i="2"/>
  <c r="R402" i="2"/>
  <c r="P402" i="2"/>
  <c r="BI396" i="2"/>
  <c r="BH396" i="2"/>
  <c r="BG396" i="2"/>
  <c r="BF396" i="2"/>
  <c r="T396" i="2"/>
  <c r="R396" i="2"/>
  <c r="P396" i="2"/>
  <c r="BI383" i="2"/>
  <c r="BH383" i="2"/>
  <c r="BG383" i="2"/>
  <c r="BF383" i="2"/>
  <c r="T383" i="2"/>
  <c r="R383" i="2"/>
  <c r="P383" i="2"/>
  <c r="BI378" i="2"/>
  <c r="BH378" i="2"/>
  <c r="BG378" i="2"/>
  <c r="BF378" i="2"/>
  <c r="T378" i="2"/>
  <c r="R378" i="2"/>
  <c r="P378" i="2"/>
  <c r="BI374" i="2"/>
  <c r="BH374" i="2"/>
  <c r="BG374" i="2"/>
  <c r="BF374" i="2"/>
  <c r="T374" i="2"/>
  <c r="R374" i="2"/>
  <c r="P374" i="2"/>
  <c r="BI355" i="2"/>
  <c r="BH355" i="2"/>
  <c r="BG355" i="2"/>
  <c r="BF355" i="2"/>
  <c r="T355" i="2"/>
  <c r="R355" i="2"/>
  <c r="P355" i="2"/>
  <c r="BI337" i="2"/>
  <c r="BH337" i="2"/>
  <c r="BG337" i="2"/>
  <c r="BF337" i="2"/>
  <c r="T337" i="2"/>
  <c r="R337" i="2"/>
  <c r="P337" i="2"/>
  <c r="BI334" i="2"/>
  <c r="BH334" i="2"/>
  <c r="BG334" i="2"/>
  <c r="BF334" i="2"/>
  <c r="T334" i="2"/>
  <c r="R334" i="2"/>
  <c r="P334" i="2"/>
  <c r="BI328" i="2"/>
  <c r="BH328" i="2"/>
  <c r="BG328" i="2"/>
  <c r="BF328" i="2"/>
  <c r="T328" i="2"/>
  <c r="R328" i="2"/>
  <c r="P328" i="2"/>
  <c r="BI316" i="2"/>
  <c r="BH316" i="2"/>
  <c r="BG316" i="2"/>
  <c r="BF316" i="2"/>
  <c r="T316" i="2"/>
  <c r="R316" i="2"/>
  <c r="P316" i="2"/>
  <c r="BI295" i="2"/>
  <c r="BH295" i="2"/>
  <c r="BG295" i="2"/>
  <c r="BF295" i="2"/>
  <c r="T295" i="2"/>
  <c r="R295" i="2"/>
  <c r="P295" i="2"/>
  <c r="BI292" i="2"/>
  <c r="BH292" i="2"/>
  <c r="BG292" i="2"/>
  <c r="BF292" i="2"/>
  <c r="T292" i="2"/>
  <c r="R292" i="2"/>
  <c r="P292" i="2"/>
  <c r="BI286" i="2"/>
  <c r="BH286" i="2"/>
  <c r="BG286" i="2"/>
  <c r="BF286" i="2"/>
  <c r="T286" i="2"/>
  <c r="R286" i="2"/>
  <c r="P286" i="2"/>
  <c r="BI283" i="2"/>
  <c r="BH283" i="2"/>
  <c r="BG283" i="2"/>
  <c r="BF283" i="2"/>
  <c r="T283" i="2"/>
  <c r="R283" i="2"/>
  <c r="P283" i="2"/>
  <c r="BI277" i="2"/>
  <c r="BH277" i="2"/>
  <c r="BG277" i="2"/>
  <c r="BF277" i="2"/>
  <c r="T277" i="2"/>
  <c r="R277" i="2"/>
  <c r="P277" i="2"/>
  <c r="BI271" i="2"/>
  <c r="BH271" i="2"/>
  <c r="BG271" i="2"/>
  <c r="BF271" i="2"/>
  <c r="T271" i="2"/>
  <c r="R271" i="2"/>
  <c r="P271" i="2"/>
  <c r="BI261" i="2"/>
  <c r="BH261" i="2"/>
  <c r="BG261" i="2"/>
  <c r="BF261" i="2"/>
  <c r="T261" i="2"/>
  <c r="R261" i="2"/>
  <c r="P261" i="2"/>
  <c r="BI257" i="2"/>
  <c r="BH257" i="2"/>
  <c r="BG257" i="2"/>
  <c r="BF257" i="2"/>
  <c r="T257" i="2"/>
  <c r="R257" i="2"/>
  <c r="P257" i="2"/>
  <c r="BI253" i="2"/>
  <c r="BH253" i="2"/>
  <c r="BG253" i="2"/>
  <c r="BF253" i="2"/>
  <c r="T253" i="2"/>
  <c r="R253" i="2"/>
  <c r="P253" i="2"/>
  <c r="BI249" i="2"/>
  <c r="BH249" i="2"/>
  <c r="BG249" i="2"/>
  <c r="BF249" i="2"/>
  <c r="T249" i="2"/>
  <c r="R249" i="2"/>
  <c r="P249" i="2"/>
  <c r="BI245" i="2"/>
  <c r="BH245" i="2"/>
  <c r="BG245" i="2"/>
  <c r="BF245" i="2"/>
  <c r="T245" i="2"/>
  <c r="R245" i="2"/>
  <c r="P245" i="2"/>
  <c r="BI240" i="2"/>
  <c r="BH240" i="2"/>
  <c r="BG240" i="2"/>
  <c r="BF240" i="2"/>
  <c r="T240" i="2"/>
  <c r="R240" i="2"/>
  <c r="P240" i="2"/>
  <c r="BI235" i="2"/>
  <c r="BH235" i="2"/>
  <c r="BG235" i="2"/>
  <c r="BF235" i="2"/>
  <c r="T235" i="2"/>
  <c r="R235" i="2"/>
  <c r="P235" i="2"/>
  <c r="BI230" i="2"/>
  <c r="BH230" i="2"/>
  <c r="BG230" i="2"/>
  <c r="BF230" i="2"/>
  <c r="T230" i="2"/>
  <c r="R230" i="2"/>
  <c r="P230" i="2"/>
  <c r="BI225" i="2"/>
  <c r="BH225" i="2"/>
  <c r="BG225" i="2"/>
  <c r="BF225" i="2"/>
  <c r="T225" i="2"/>
  <c r="R225" i="2"/>
  <c r="P225" i="2"/>
  <c r="BI220" i="2"/>
  <c r="BH220" i="2"/>
  <c r="BG220" i="2"/>
  <c r="BF220" i="2"/>
  <c r="T220" i="2"/>
  <c r="R220" i="2"/>
  <c r="P220" i="2"/>
  <c r="BI215" i="2"/>
  <c r="BH215" i="2"/>
  <c r="BG215" i="2"/>
  <c r="BF215" i="2"/>
  <c r="T215" i="2"/>
  <c r="R215" i="2"/>
  <c r="P215" i="2"/>
  <c r="BI211" i="2"/>
  <c r="BH211" i="2"/>
  <c r="BG211" i="2"/>
  <c r="BF211" i="2"/>
  <c r="T211" i="2"/>
  <c r="R211" i="2"/>
  <c r="P211" i="2"/>
  <c r="BI207" i="2"/>
  <c r="BH207" i="2"/>
  <c r="BG207" i="2"/>
  <c r="BF207" i="2"/>
  <c r="T207" i="2"/>
  <c r="R207" i="2"/>
  <c r="P207" i="2"/>
  <c r="BI203" i="2"/>
  <c r="BH203" i="2"/>
  <c r="BG203" i="2"/>
  <c r="BF203" i="2"/>
  <c r="T203" i="2"/>
  <c r="R203" i="2"/>
  <c r="P203" i="2"/>
  <c r="BI199" i="2"/>
  <c r="BH199" i="2"/>
  <c r="BG199" i="2"/>
  <c r="BF199" i="2"/>
  <c r="T199" i="2"/>
  <c r="R199" i="2"/>
  <c r="P199" i="2"/>
  <c r="BI195" i="2"/>
  <c r="BH195" i="2"/>
  <c r="BG195" i="2"/>
  <c r="BF195" i="2"/>
  <c r="T195" i="2"/>
  <c r="R195" i="2"/>
  <c r="P195" i="2"/>
  <c r="BI191" i="2"/>
  <c r="BH191" i="2"/>
  <c r="BG191" i="2"/>
  <c r="BF191" i="2"/>
  <c r="T191" i="2"/>
  <c r="R191" i="2"/>
  <c r="P191" i="2"/>
  <c r="BI188" i="2"/>
  <c r="BH188" i="2"/>
  <c r="BG188" i="2"/>
  <c r="BF188" i="2"/>
  <c r="T188" i="2"/>
  <c r="R188" i="2"/>
  <c r="P188" i="2"/>
  <c r="BI182" i="2"/>
  <c r="BH182" i="2"/>
  <c r="BG182" i="2"/>
  <c r="BF182" i="2"/>
  <c r="T182" i="2"/>
  <c r="R182" i="2"/>
  <c r="P182" i="2"/>
  <c r="BI176" i="2"/>
  <c r="BH176" i="2"/>
  <c r="BG176" i="2"/>
  <c r="BF176" i="2"/>
  <c r="T176" i="2"/>
  <c r="R176" i="2"/>
  <c r="P176" i="2"/>
  <c r="BI170" i="2"/>
  <c r="BH170" i="2"/>
  <c r="BG170" i="2"/>
  <c r="BF170" i="2"/>
  <c r="T170" i="2"/>
  <c r="R170" i="2"/>
  <c r="P170" i="2"/>
  <c r="BI165" i="2"/>
  <c r="BH165" i="2"/>
  <c r="BG165" i="2"/>
  <c r="BF165" i="2"/>
  <c r="T165" i="2"/>
  <c r="R165" i="2"/>
  <c r="P165" i="2"/>
  <c r="BI159" i="2"/>
  <c r="BH159" i="2"/>
  <c r="BG159" i="2"/>
  <c r="BF159" i="2"/>
  <c r="T159" i="2"/>
  <c r="R159" i="2"/>
  <c r="P159" i="2"/>
  <c r="BI155" i="2"/>
  <c r="BH155" i="2"/>
  <c r="BG155" i="2"/>
  <c r="BF155" i="2"/>
  <c r="T155" i="2"/>
  <c r="R155" i="2"/>
  <c r="P155" i="2"/>
  <c r="BI149" i="2"/>
  <c r="BH149" i="2"/>
  <c r="BG149" i="2"/>
  <c r="BF149" i="2"/>
  <c r="T149" i="2"/>
  <c r="R149" i="2"/>
  <c r="P149" i="2"/>
  <c r="BI143" i="2"/>
  <c r="BH143" i="2"/>
  <c r="BG143" i="2"/>
  <c r="BF143" i="2"/>
  <c r="T143" i="2"/>
  <c r="R143" i="2"/>
  <c r="P143" i="2"/>
  <c r="BI137" i="2"/>
  <c r="BH137" i="2"/>
  <c r="BG137" i="2"/>
  <c r="BF137" i="2"/>
  <c r="T137" i="2"/>
  <c r="R137" i="2"/>
  <c r="P137" i="2"/>
  <c r="BI131" i="2"/>
  <c r="BH131" i="2"/>
  <c r="BG131" i="2"/>
  <c r="BF131" i="2"/>
  <c r="T131" i="2"/>
  <c r="R131" i="2"/>
  <c r="P131" i="2"/>
  <c r="BI125" i="2"/>
  <c r="BH125" i="2"/>
  <c r="BG125" i="2"/>
  <c r="BF125" i="2"/>
  <c r="T125" i="2"/>
  <c r="R125" i="2"/>
  <c r="P125" i="2"/>
  <c r="BI119" i="2"/>
  <c r="BH119" i="2"/>
  <c r="BG119" i="2"/>
  <c r="BF119" i="2"/>
  <c r="T119" i="2"/>
  <c r="R119" i="2"/>
  <c r="P119" i="2"/>
  <c r="BI113" i="2"/>
  <c r="BH113" i="2"/>
  <c r="BG113" i="2"/>
  <c r="BF113" i="2"/>
  <c r="T113" i="2"/>
  <c r="R113" i="2"/>
  <c r="P113" i="2"/>
  <c r="BI109" i="2"/>
  <c r="BH109" i="2"/>
  <c r="BG109" i="2"/>
  <c r="BF109" i="2"/>
  <c r="T109" i="2"/>
  <c r="R109" i="2"/>
  <c r="P109" i="2"/>
  <c r="BI105" i="2"/>
  <c r="BH105" i="2"/>
  <c r="BG105" i="2"/>
  <c r="BF105" i="2"/>
  <c r="T105" i="2"/>
  <c r="R105" i="2"/>
  <c r="P105" i="2"/>
  <c r="BI101" i="2"/>
  <c r="BH101" i="2"/>
  <c r="BG101" i="2"/>
  <c r="BF101" i="2"/>
  <c r="T101" i="2"/>
  <c r="R101" i="2"/>
  <c r="P101" i="2"/>
  <c r="BI97" i="2"/>
  <c r="BH97" i="2"/>
  <c r="BG97" i="2"/>
  <c r="BF97" i="2"/>
  <c r="T97" i="2"/>
  <c r="R97" i="2"/>
  <c r="P97" i="2"/>
  <c r="J91" i="2"/>
  <c r="J90" i="2"/>
  <c r="F90" i="2"/>
  <c r="F88" i="2"/>
  <c r="E86" i="2"/>
  <c r="J55" i="2"/>
  <c r="J54" i="2"/>
  <c r="F54" i="2"/>
  <c r="F52" i="2"/>
  <c r="E50" i="2"/>
  <c r="J18" i="2"/>
  <c r="E18" i="2"/>
  <c r="F91" i="2"/>
  <c r="J17" i="2"/>
  <c r="J12" i="2"/>
  <c r="J88" i="2" s="1"/>
  <c r="E7" i="2"/>
  <c r="E84" i="2" s="1"/>
  <c r="L50" i="1"/>
  <c r="AM50" i="1"/>
  <c r="AM49" i="1"/>
  <c r="L49" i="1"/>
  <c r="AM47" i="1"/>
  <c r="L47" i="1"/>
  <c r="L45" i="1"/>
  <c r="L44" i="1"/>
  <c r="J874" i="2"/>
  <c r="BK843" i="2"/>
  <c r="J837" i="2"/>
  <c r="BK826" i="2"/>
  <c r="J804" i="2"/>
  <c r="BK787" i="2"/>
  <c r="BK782" i="2"/>
  <c r="J750" i="2"/>
  <c r="BK740" i="2"/>
  <c r="J736" i="2"/>
  <c r="J723" i="2"/>
  <c r="J716" i="2"/>
  <c r="BK702" i="2"/>
  <c r="J696" i="2"/>
  <c r="J679" i="2"/>
  <c r="J663" i="2"/>
  <c r="J656" i="2"/>
  <c r="J643" i="2"/>
  <c r="BK637" i="2"/>
  <c r="BK628" i="2"/>
  <c r="BK614" i="2"/>
  <c r="J604" i="2"/>
  <c r="BK558" i="2"/>
  <c r="J534" i="2"/>
  <c r="J471" i="2"/>
  <c r="J440" i="2"/>
  <c r="J374" i="2"/>
  <c r="J283" i="2"/>
  <c r="BK240" i="2"/>
  <c r="BK203" i="2"/>
  <c r="J182" i="2"/>
  <c r="J143" i="2"/>
  <c r="J113" i="2"/>
  <c r="BK192" i="3"/>
  <c r="BK100" i="3"/>
  <c r="J152" i="3"/>
  <c r="J100" i="3"/>
  <c r="J118" i="3"/>
  <c r="J386" i="4"/>
  <c r="BK266" i="4"/>
  <c r="BK163" i="4"/>
  <c r="J347" i="4"/>
  <c r="J323" i="4"/>
  <c r="BK240" i="4"/>
  <c r="J126" i="4"/>
  <c r="BK301" i="4"/>
  <c r="J246" i="4"/>
  <c r="BK130" i="4"/>
  <c r="BK333" i="4"/>
  <c r="BK236" i="4"/>
  <c r="J163" i="4"/>
  <c r="BK417" i="5"/>
  <c r="BK249" i="5"/>
  <c r="J402" i="5"/>
  <c r="BK215" i="5"/>
  <c r="J445" i="5"/>
  <c r="BK138" i="5"/>
  <c r="J354" i="5"/>
  <c r="BK154" i="5"/>
  <c r="BK259" i="6"/>
  <c r="BK207" i="6"/>
  <c r="BK249" i="6"/>
  <c r="J284" i="6"/>
  <c r="J251" i="6"/>
  <c r="J207" i="6"/>
  <c r="J284" i="7"/>
  <c r="BK134" i="7"/>
  <c r="J281" i="7"/>
  <c r="BK284" i="7"/>
  <c r="J192" i="7"/>
  <c r="BK274" i="7"/>
  <c r="J177" i="7"/>
  <c r="J188" i="7"/>
  <c r="BK95" i="7"/>
  <c r="BK116" i="8"/>
  <c r="BK604" i="2"/>
  <c r="J590" i="2"/>
  <c r="J564" i="2"/>
  <c r="BK531" i="2"/>
  <c r="BK505" i="2"/>
  <c r="BK450" i="2"/>
  <c r="J378" i="2"/>
  <c r="J316" i="2"/>
  <c r="J277" i="2"/>
  <c r="BK235" i="2"/>
  <c r="J211" i="2"/>
  <c r="J188" i="2"/>
  <c r="BK143" i="2"/>
  <c r="J119" i="2"/>
  <c r="BK101" i="2"/>
  <c r="J112" i="3"/>
  <c r="J205" i="3"/>
  <c r="BK178" i="3"/>
  <c r="J142" i="3"/>
  <c r="J106" i="3"/>
  <c r="BK201" i="3"/>
  <c r="J192" i="3"/>
  <c r="J88" i="3"/>
  <c r="BK286" i="4"/>
  <c r="BK260" i="4"/>
  <c r="BK178" i="4"/>
  <c r="BK98" i="4"/>
  <c r="BK373" i="4"/>
  <c r="BK328" i="4"/>
  <c r="BK272" i="4"/>
  <c r="BK223" i="4"/>
  <c r="J141" i="4"/>
  <c r="BK296" i="4"/>
  <c r="J253" i="4"/>
  <c r="J173" i="4"/>
  <c r="BK126" i="4"/>
  <c r="BK342" i="4"/>
  <c r="BK277" i="4"/>
  <c r="BK182" i="4"/>
  <c r="BK104" i="4"/>
  <c r="BK326" i="5"/>
  <c r="J184" i="5"/>
  <c r="BK414" i="5"/>
  <c r="BK259" i="5"/>
  <c r="J477" i="5"/>
  <c r="BK343" i="5"/>
  <c r="J438" i="5"/>
  <c r="BK239" i="5"/>
  <c r="J279" i="6"/>
  <c r="BK222" i="6"/>
  <c r="J259" i="6"/>
  <c r="J146" i="6"/>
  <c r="J108" i="6"/>
  <c r="BK153" i="6"/>
  <c r="J165" i="6"/>
  <c r="BK201" i="6"/>
  <c r="J313" i="7"/>
  <c r="J207" i="7"/>
  <c r="BK144" i="7"/>
  <c r="J309" i="7"/>
  <c r="BK317" i="7"/>
  <c r="J265" i="7"/>
  <c r="BK196" i="7"/>
  <c r="J102" i="7"/>
  <c r="BK257" i="7"/>
  <c r="J196" i="7"/>
  <c r="BK173" i="7"/>
  <c r="BK140" i="7"/>
  <c r="J101" i="8"/>
  <c r="J554" i="2"/>
  <c r="J531" i="2"/>
  <c r="J505" i="2"/>
  <c r="J467" i="2"/>
  <c r="BK421" i="2"/>
  <c r="J383" i="2"/>
  <c r="BK337" i="2"/>
  <c r="BK292" i="2"/>
  <c r="J271" i="2"/>
  <c r="BK249" i="2"/>
  <c r="BK225" i="2"/>
  <c r="J207" i="2"/>
  <c r="J199" i="2"/>
  <c r="BK176" i="2"/>
  <c r="J155" i="2"/>
  <c r="BK113" i="2"/>
  <c r="BK106" i="3"/>
  <c r="J157" i="3"/>
  <c r="J390" i="4"/>
  <c r="J306" i="4"/>
  <c r="BK257" i="4"/>
  <c r="BK210" i="4"/>
  <c r="J152" i="4"/>
  <c r="F36" i="4"/>
  <c r="BK93" i="8"/>
  <c r="J90" i="8"/>
  <c r="J869" i="2"/>
  <c r="J847" i="2"/>
  <c r="J840" i="2"/>
  <c r="J832" i="2"/>
  <c r="J826" i="2"/>
  <c r="J807" i="2"/>
  <c r="BK793" i="2"/>
  <c r="J782" i="2"/>
  <c r="BK773" i="2"/>
  <c r="BK745" i="2"/>
  <c r="BK736" i="2"/>
  <c r="BK727" i="2"/>
  <c r="BK720" i="2"/>
  <c r="J707" i="2"/>
  <c r="J690" i="2"/>
  <c r="BK679" i="2"/>
  <c r="J660" i="2"/>
  <c r="BK653" i="2"/>
  <c r="BK643" i="2"/>
  <c r="J637" i="2"/>
  <c r="BK624" i="2"/>
  <c r="BK608" i="2"/>
  <c r="BK590" i="2"/>
  <c r="J548" i="2"/>
  <c r="BK528" i="2"/>
  <c r="J463" i="2"/>
  <c r="BK383" i="2"/>
  <c r="J292" i="2"/>
  <c r="BK245" i="2"/>
  <c r="BK220" i="2"/>
  <c r="J191" i="2"/>
  <c r="BK149" i="2"/>
  <c r="J105" i="2"/>
  <c r="BK188" i="3"/>
  <c r="J213" i="3"/>
  <c r="BK136" i="3"/>
  <c r="J183" i="3"/>
  <c r="J178" i="3"/>
  <c r="J301" i="4"/>
  <c r="J195" i="4"/>
  <c r="J148" i="4"/>
  <c r="BK380" i="4"/>
  <c r="J250" i="4"/>
  <c r="J158" i="4"/>
  <c r="BK291" i="4"/>
  <c r="BK204" i="4"/>
  <c r="J353" i="4"/>
  <c r="J291" i="4"/>
  <c r="BK195" i="4"/>
  <c r="BK121" i="4"/>
  <c r="J350" i="5"/>
  <c r="BK159" i="5"/>
  <c r="BK354" i="5"/>
  <c r="J144" i="5"/>
  <c r="J391" i="5"/>
  <c r="BK411" i="5"/>
  <c r="J247" i="6"/>
  <c r="BK133" i="6"/>
  <c r="BK251" i="6"/>
  <c r="BK146" i="6"/>
  <c r="BK145" i="6" s="1"/>
  <c r="J145" i="6" s="1"/>
  <c r="J63" i="6" s="1"/>
  <c r="J225" i="6"/>
  <c r="BK97" i="6"/>
  <c r="J190" i="7"/>
  <c r="BK102" i="7"/>
  <c r="BK247" i="7"/>
  <c r="BK251" i="7"/>
  <c r="J168" i="7"/>
  <c r="J251" i="7"/>
  <c r="BK129" i="7"/>
  <c r="BK161" i="7"/>
  <c r="J112" i="8"/>
  <c r="J97" i="8"/>
  <c r="J614" i="2"/>
  <c r="BK594" i="2"/>
  <c r="BK554" i="2"/>
  <c r="BK539" i="2"/>
  <c r="J494" i="2"/>
  <c r="BK440" i="2"/>
  <c r="J355" i="2"/>
  <c r="J295" i="2"/>
  <c r="J253" i="2"/>
  <c r="J230" i="2"/>
  <c r="BK199" i="2"/>
  <c r="BK170" i="2"/>
  <c r="J137" i="2"/>
  <c r="J109" i="2"/>
  <c r="AS54" i="1"/>
  <c r="J124" i="3"/>
  <c r="J168" i="3"/>
  <c r="BK359" i="4"/>
  <c r="J223" i="4"/>
  <c r="BK136" i="4"/>
  <c r="J376" i="4"/>
  <c r="J342" i="4"/>
  <c r="BK253" i="4"/>
  <c r="BK216" i="4"/>
  <c r="BK376" i="4"/>
  <c r="J333" i="4"/>
  <c r="BK282" i="4"/>
  <c r="BK186" i="4"/>
  <c r="J365" i="4"/>
  <c r="BK311" i="4"/>
  <c r="J210" i="4"/>
  <c r="BK148" i="4"/>
  <c r="BK421" i="5"/>
  <c r="J309" i="5"/>
  <c r="J138" i="5"/>
  <c r="BK377" i="5"/>
  <c r="BK223" i="5"/>
  <c r="BK451" i="5"/>
  <c r="BK176" i="5"/>
  <c r="BK134" i="5"/>
  <c r="BK350" i="5"/>
  <c r="J134" i="5"/>
  <c r="BK234" i="6"/>
  <c r="BK119" i="6"/>
  <c r="J91" i="6"/>
  <c r="BK241" i="6"/>
  <c r="J261" i="6"/>
  <c r="BK209" i="6"/>
  <c r="J153" i="6"/>
  <c r="BK228" i="7"/>
  <c r="BK168" i="7"/>
  <c r="BK105" i="7"/>
  <c r="J288" i="7"/>
  <c r="J224" i="7"/>
  <c r="BK231" i="7"/>
  <c r="BK188" i="7"/>
  <c r="J323" i="7"/>
  <c r="BK235" i="7"/>
  <c r="J109" i="7"/>
  <c r="J125" i="7"/>
  <c r="J105" i="8"/>
  <c r="J539" i="2"/>
  <c r="J522" i="2"/>
  <c r="J481" i="2"/>
  <c r="J444" i="2"/>
  <c r="J402" i="2"/>
  <c r="BK374" i="2"/>
  <c r="BK316" i="2"/>
  <c r="J286" i="2"/>
  <c r="BK257" i="2"/>
  <c r="J235" i="2"/>
  <c r="BK215" i="2"/>
  <c r="BK188" i="2"/>
  <c r="J159" i="2"/>
  <c r="BK131" i="2"/>
  <c r="J101" i="2"/>
  <c r="J373" i="4"/>
  <c r="J359" i="4"/>
  <c r="J338" i="4"/>
  <c r="J288" i="4"/>
  <c r="J257" i="4"/>
  <c r="J204" i="4"/>
  <c r="BK173" i="4"/>
  <c r="J136" i="4"/>
  <c r="BK115" i="4"/>
  <c r="J98" i="4"/>
  <c r="BK445" i="5"/>
  <c r="BK406" i="5"/>
  <c r="J377" i="5"/>
  <c r="BK320" i="5"/>
  <c r="J253" i="5"/>
  <c r="J203" i="5"/>
  <c r="J176" i="5"/>
  <c r="BK128" i="5"/>
  <c r="J106" i="5"/>
  <c r="BK442" i="5"/>
  <c r="BK382" i="5"/>
  <c r="J343" i="5"/>
  <c r="J235" i="5"/>
  <c r="BK188" i="5"/>
  <c r="J473" i="5"/>
  <c r="J396" i="5"/>
  <c r="J111" i="5"/>
  <c r="BK386" i="5"/>
  <c r="J223" i="5"/>
  <c r="BK106" i="5"/>
  <c r="BK261" i="6"/>
  <c r="BK229" i="6"/>
  <c r="J143" i="6"/>
  <c r="BK255" i="6"/>
  <c r="J185" i="6"/>
  <c r="J137" i="6"/>
  <c r="J257" i="6"/>
  <c r="J126" i="6"/>
  <c r="BK197" i="6"/>
  <c r="J219" i="6"/>
  <c r="J172" i="6"/>
  <c r="BK265" i="7"/>
  <c r="J194" i="7"/>
  <c r="BK137" i="7"/>
  <c r="BK109" i="7"/>
  <c r="J293" i="7"/>
  <c r="J235" i="7"/>
  <c r="J298" i="7"/>
  <c r="J228" i="7"/>
  <c r="BK194" i="7"/>
  <c r="J95" i="7"/>
  <c r="BK261" i="7"/>
  <c r="J211" i="7"/>
  <c r="BK186" i="7"/>
  <c r="BK119" i="7"/>
  <c r="BK165" i="7"/>
  <c r="J134" i="7"/>
  <c r="J87" i="8"/>
  <c r="J93" i="8"/>
  <c r="BK105" i="8"/>
  <c r="BK281" i="7"/>
  <c r="J165" i="7"/>
  <c r="BK298" i="7"/>
  <c r="BK204" i="7"/>
  <c r="J105" i="7"/>
  <c r="J144" i="7"/>
  <c r="J108" i="8"/>
  <c r="BK869" i="2"/>
  <c r="BK847" i="2"/>
  <c r="BK840" i="2"/>
  <c r="BK832" i="2"/>
  <c r="J828" i="2"/>
  <c r="BK804" i="2"/>
  <c r="J799" i="2"/>
  <c r="J787" i="2"/>
  <c r="BK778" i="2"/>
  <c r="J773" i="2"/>
  <c r="J740" i="2"/>
  <c r="BK723" i="2"/>
  <c r="BK716" i="2"/>
  <c r="J702" i="2"/>
  <c r="BK690" i="2"/>
  <c r="J682" i="2"/>
  <c r="J676" i="2"/>
  <c r="BK660" i="2"/>
  <c r="J653" i="2"/>
  <c r="J650" i="2"/>
  <c r="BK640" i="2"/>
  <c r="J628" i="2"/>
  <c r="BK620" i="2"/>
  <c r="BK598" i="2"/>
  <c r="J571" i="2"/>
  <c r="BK481" i="2"/>
  <c r="BK402" i="2"/>
  <c r="BK334" i="2"/>
  <c r="BK253" i="2"/>
  <c r="BK211" i="2"/>
  <c r="BK159" i="2"/>
  <c r="J131" i="2"/>
  <c r="J97" i="2"/>
  <c r="BK152" i="3"/>
  <c r="J201" i="3"/>
  <c r="BK162" i="3"/>
  <c r="J130" i="3"/>
  <c r="J162" i="3"/>
  <c r="BK250" i="4"/>
  <c r="J104" i="4"/>
  <c r="BK370" i="4"/>
  <c r="J266" i="4"/>
  <c r="BK220" i="4"/>
  <c r="BK353" i="4"/>
  <c r="J260" i="4"/>
  <c r="BK168" i="4"/>
  <c r="J370" i="4"/>
  <c r="J272" i="4"/>
  <c r="BK141" i="4"/>
  <c r="J386" i="5"/>
  <c r="J199" i="5"/>
  <c r="J448" i="5"/>
  <c r="J262" i="5"/>
  <c r="BK477" i="5"/>
  <c r="BK262" i="5"/>
  <c r="BK448" i="5"/>
  <c r="J188" i="5"/>
  <c r="BK124" i="5"/>
  <c r="BK231" i="6"/>
  <c r="BK214" i="6"/>
  <c r="J298" i="6"/>
  <c r="BK225" i="6"/>
  <c r="BK195" i="6"/>
  <c r="J269" i="7"/>
  <c r="J173" i="7"/>
  <c r="BK121" i="7"/>
  <c r="BK301" i="7"/>
  <c r="J204" i="7"/>
  <c r="BK99" i="7"/>
  <c r="J183" i="7"/>
  <c r="BK192" i="7"/>
  <c r="J137" i="7"/>
  <c r="BK97" i="8"/>
  <c r="F34" i="2"/>
  <c r="BK253" i="5"/>
  <c r="J102" i="5"/>
  <c r="J442" i="5"/>
  <c r="BK315" i="5"/>
  <c r="BK144" i="5"/>
  <c r="J414" i="5"/>
  <c r="BK309" i="5"/>
  <c r="J159" i="5"/>
  <c r="BK298" i="6"/>
  <c r="J245" i="6"/>
  <c r="BK203" i="6"/>
  <c r="J97" i="6"/>
  <c r="J238" i="6"/>
  <c r="BK112" i="6"/>
  <c r="J201" i="6"/>
  <c r="BK238" i="6"/>
  <c r="BK126" i="6"/>
  <c r="J203" i="6"/>
  <c r="BK288" i="7"/>
  <c r="BK224" i="7"/>
  <c r="J159" i="7"/>
  <c r="BK127" i="7"/>
  <c r="BK313" i="7"/>
  <c r="BK269" i="7"/>
  <c r="BK309" i="7"/>
  <c r="J257" i="7"/>
  <c r="BK207" i="7"/>
  <c r="BK177" i="7"/>
  <c r="J119" i="7"/>
  <c r="J317" i="7"/>
  <c r="BK239" i="7"/>
  <c r="J149" i="7"/>
  <c r="BK90" i="7"/>
  <c r="J153" i="7"/>
  <c r="J113" i="7"/>
  <c r="J116" i="8"/>
  <c r="BK87" i="8"/>
  <c r="BK119" i="8"/>
  <c r="J608" i="2"/>
  <c r="J606" i="2"/>
  <c r="J598" i="2"/>
  <c r="J577" i="2"/>
  <c r="J558" i="2"/>
  <c r="BK548" i="2"/>
  <c r="BK522" i="2"/>
  <c r="BK494" i="2"/>
  <c r="BK463" i="2"/>
  <c r="J421" i="2"/>
  <c r="BK378" i="2"/>
  <c r="J337" i="2"/>
  <c r="BK295" i="2"/>
  <c r="BK277" i="2"/>
  <c r="J257" i="2"/>
  <c r="J240" i="2"/>
  <c r="J215" i="2"/>
  <c r="J203" i="2"/>
  <c r="BK182" i="2"/>
  <c r="BK165" i="2"/>
  <c r="J149" i="2"/>
  <c r="J125" i="2"/>
  <c r="BK105" i="2"/>
  <c r="J34" i="2"/>
  <c r="J141" i="5"/>
  <c r="BK438" i="5"/>
  <c r="J259" i="5"/>
  <c r="J128" i="5"/>
  <c r="BK396" i="5"/>
  <c r="BK346" i="5"/>
  <c r="BK149" i="5"/>
  <c r="J288" i="6"/>
  <c r="J241" i="6"/>
  <c r="J189" i="6"/>
  <c r="BK279" i="6"/>
  <c r="J191" i="6"/>
  <c r="BK172" i="6"/>
  <c r="BK247" i="6"/>
  <c r="BK91" i="6"/>
  <c r="J231" i="6"/>
  <c r="BK108" i="6"/>
  <c r="J197" i="6"/>
  <c r="BK296" i="7"/>
  <c r="J239" i="7"/>
  <c r="BK200" i="7"/>
  <c r="BK157" i="7"/>
  <c r="J129" i="7"/>
  <c r="J99" i="7"/>
  <c r="J244" i="7"/>
  <c r="J305" i="7"/>
  <c r="BK211" i="7"/>
  <c r="BK190" i="7"/>
  <c r="BK323" i="7"/>
  <c r="J219" i="7"/>
  <c r="J132" i="7"/>
  <c r="BK159" i="7"/>
  <c r="BK90" i="8"/>
  <c r="BK101" i="8"/>
  <c r="BK874" i="2"/>
  <c r="J843" i="2"/>
  <c r="BK837" i="2"/>
  <c r="BK828" i="2"/>
  <c r="BK807" i="2"/>
  <c r="BK799" i="2"/>
  <c r="J793" i="2"/>
  <c r="J778" i="2"/>
  <c r="BK750" i="2"/>
  <c r="J745" i="2"/>
  <c r="J727" i="2"/>
  <c r="J720" i="2"/>
  <c r="BK707" i="2"/>
  <c r="BK696" i="2"/>
  <c r="BK682" i="2"/>
  <c r="BK676" i="2"/>
  <c r="BK663" i="2"/>
  <c r="BK656" i="2"/>
  <c r="BK650" i="2"/>
  <c r="J640" i="2"/>
  <c r="J624" i="2"/>
  <c r="BK606" i="2"/>
  <c r="BK577" i="2"/>
  <c r="J511" i="2"/>
  <c r="J450" i="2"/>
  <c r="J328" i="2"/>
  <c r="BK271" i="2"/>
  <c r="BK230" i="2"/>
  <c r="BK195" i="2"/>
  <c r="J170" i="2"/>
  <c r="BK119" i="2"/>
  <c r="BK205" i="3"/>
  <c r="BK118" i="3"/>
  <c r="BK183" i="3"/>
  <c r="BK124" i="3"/>
  <c r="BK88" i="3"/>
  <c r="J328" i="4"/>
  <c r="J230" i="4"/>
  <c r="BK390" i="4"/>
  <c r="BK338" i="4"/>
  <c r="J277" i="4"/>
  <c r="J186" i="4"/>
  <c r="BK306" i="4"/>
  <c r="J286" i="4"/>
  <c r="J178" i="4"/>
  <c r="J380" i="4"/>
  <c r="J317" i="4"/>
  <c r="J216" i="4"/>
  <c r="J451" i="5"/>
  <c r="J315" i="5"/>
  <c r="BK111" i="5"/>
  <c r="J239" i="5"/>
  <c r="J421" i="5"/>
  <c r="J154" i="5"/>
  <c r="J326" i="5"/>
  <c r="BK284" i="6"/>
  <c r="J293" i="6"/>
  <c r="BK143" i="6"/>
  <c r="J209" i="6"/>
  <c r="BK137" i="6"/>
  <c r="BK165" i="6"/>
  <c r="BK222" i="7"/>
  <c r="BK153" i="7"/>
  <c r="BK305" i="7"/>
  <c r="J215" i="7"/>
  <c r="BK219" i="7"/>
  <c r="BK125" i="7"/>
  <c r="J231" i="7"/>
  <c r="BK149" i="7"/>
  <c r="J119" i="8"/>
  <c r="BK108" i="8"/>
  <c r="J602" i="2"/>
  <c r="BK571" i="2"/>
  <c r="J551" i="2"/>
  <c r="J528" i="2"/>
  <c r="BK467" i="2"/>
  <c r="BK396" i="2"/>
  <c r="J334" i="2"/>
  <c r="BK283" i="2"/>
  <c r="J261" i="2"/>
  <c r="J245" i="2"/>
  <c r="J220" i="2"/>
  <c r="BK191" i="2"/>
  <c r="J165" i="2"/>
  <c r="BK125" i="2"/>
  <c r="BK142" i="3"/>
  <c r="BK94" i="3"/>
  <c r="J188" i="3"/>
  <c r="BK157" i="3"/>
  <c r="BK130" i="3"/>
  <c r="J174" i="3"/>
  <c r="J94" i="3"/>
  <c r="J136" i="3"/>
  <c r="J311" i="4"/>
  <c r="J240" i="4"/>
  <c r="BK158" i="4"/>
  <c r="BK386" i="4"/>
  <c r="BK365" i="4"/>
  <c r="J296" i="4"/>
  <c r="BK246" i="4"/>
  <c r="J182" i="4"/>
  <c r="BK347" i="4"/>
  <c r="BK288" i="4"/>
  <c r="J220" i="4"/>
  <c r="BK152" i="4"/>
  <c r="J115" i="4"/>
  <c r="BK323" i="4"/>
  <c r="BK230" i="4"/>
  <c r="J130" i="4"/>
  <c r="J382" i="5"/>
  <c r="J215" i="5"/>
  <c r="BK97" i="5"/>
  <c r="J346" i="5"/>
  <c r="BK199" i="5"/>
  <c r="J411" i="5"/>
  <c r="J149" i="5"/>
  <c r="BK391" i="5"/>
  <c r="BK184" i="5"/>
  <c r="J255" i="6"/>
  <c r="BK191" i="6"/>
  <c r="J222" i="6"/>
  <c r="BK288" i="6"/>
  <c r="J234" i="6"/>
  <c r="J229" i="6"/>
  <c r="BK185" i="6"/>
  <c r="J278" i="7"/>
  <c r="J186" i="7"/>
  <c r="BK132" i="7"/>
  <c r="J261" i="7"/>
  <c r="BK293" i="7"/>
  <c r="BK209" i="7"/>
  <c r="J161" i="7"/>
  <c r="J301" i="7"/>
  <c r="J209" i="7"/>
  <c r="J140" i="7"/>
  <c r="J157" i="7"/>
  <c r="J90" i="7"/>
  <c r="F37" i="2"/>
  <c r="J620" i="2"/>
  <c r="BK602" i="2"/>
  <c r="J594" i="2"/>
  <c r="BK564" i="2"/>
  <c r="BK551" i="2"/>
  <c r="BK534" i="2"/>
  <c r="BK511" i="2"/>
  <c r="BK471" i="2"/>
  <c r="BK444" i="2"/>
  <c r="J396" i="2"/>
  <c r="BK355" i="2"/>
  <c r="BK328" i="2"/>
  <c r="BK286" i="2"/>
  <c r="BK261" i="2"/>
  <c r="J249" i="2"/>
  <c r="J225" i="2"/>
  <c r="BK207" i="2"/>
  <c r="J195" i="2"/>
  <c r="J176" i="2"/>
  <c r="BK155" i="2"/>
  <c r="BK137" i="2"/>
  <c r="BK109" i="2"/>
  <c r="BK97" i="2"/>
  <c r="BK168" i="3"/>
  <c r="BK213" i="3"/>
  <c r="BK174" i="3"/>
  <c r="BK112" i="3"/>
  <c r="BK317" i="4"/>
  <c r="J282" i="4"/>
  <c r="J236" i="4"/>
  <c r="J168" i="4"/>
  <c r="J121" i="4"/>
  <c r="J124" i="5"/>
  <c r="BK102" i="5"/>
  <c r="J406" i="5"/>
  <c r="J359" i="5"/>
  <c r="J320" i="5"/>
  <c r="J249" i="5"/>
  <c r="BK203" i="5"/>
  <c r="BK473" i="5"/>
  <c r="BK402" i="5"/>
  <c r="BK141" i="5"/>
  <c r="J417" i="5"/>
  <c r="BK359" i="5"/>
  <c r="BK235" i="5"/>
  <c r="J97" i="5"/>
  <c r="BK257" i="6"/>
  <c r="BK219" i="6"/>
  <c r="J112" i="6"/>
  <c r="BK245" i="6"/>
  <c r="J133" i="6"/>
  <c r="BK293" i="6"/>
  <c r="J195" i="6"/>
  <c r="J249" i="6"/>
  <c r="BK189" i="6"/>
  <c r="J214" i="6"/>
  <c r="J119" i="6"/>
  <c r="J274" i="7"/>
  <c r="BK215" i="7"/>
  <c r="BK183" i="7"/>
  <c r="BK113" i="7"/>
  <c r="BK278" i="7"/>
  <c r="J222" i="7"/>
  <c r="J296" i="7"/>
  <c r="BK244" i="7"/>
  <c r="J200" i="7"/>
  <c r="J121" i="7"/>
  <c r="J247" i="7"/>
  <c r="BK179" i="7"/>
  <c r="J179" i="7"/>
  <c r="J127" i="7"/>
  <c r="BK112" i="8"/>
  <c r="F35" i="2"/>
  <c r="F36" i="2"/>
  <c r="P836" i="2" l="1"/>
  <c r="T786" i="2"/>
  <c r="P115" i="8"/>
  <c r="T290" i="4"/>
  <c r="R283" i="6"/>
  <c r="R290" i="4"/>
  <c r="P283" i="6"/>
  <c r="P290" i="4"/>
  <c r="T283" i="6"/>
  <c r="P96" i="2"/>
  <c r="BK722" i="2"/>
  <c r="J722" i="2"/>
  <c r="J67" i="2"/>
  <c r="T96" i="2"/>
  <c r="R327" i="2"/>
  <c r="BK449" i="2"/>
  <c r="J449" i="2" s="1"/>
  <c r="J63" i="2" s="1"/>
  <c r="R449" i="2"/>
  <c r="T449" i="2"/>
  <c r="R470" i="2"/>
  <c r="R576" i="2"/>
  <c r="P722" i="2"/>
  <c r="R749" i="2"/>
  <c r="P786" i="2"/>
  <c r="BK96" i="2"/>
  <c r="J96" i="2" s="1"/>
  <c r="J61" i="2" s="1"/>
  <c r="BK327" i="2"/>
  <c r="J327" i="2"/>
  <c r="J62" i="2" s="1"/>
  <c r="T327" i="2"/>
  <c r="P449" i="2"/>
  <c r="P470" i="2"/>
  <c r="BK576" i="2"/>
  <c r="J576" i="2"/>
  <c r="J66" i="2"/>
  <c r="T576" i="2"/>
  <c r="T722" i="2"/>
  <c r="BK749" i="2"/>
  <c r="J749" i="2" s="1"/>
  <c r="J70" i="2" s="1"/>
  <c r="T749" i="2"/>
  <c r="BK786" i="2"/>
  <c r="J786" i="2"/>
  <c r="J71" i="2"/>
  <c r="T836" i="2"/>
  <c r="T87" i="3"/>
  <c r="P151" i="3"/>
  <c r="P177" i="3"/>
  <c r="P187" i="3"/>
  <c r="BK97" i="4"/>
  <c r="J97" i="4"/>
  <c r="J61" i="4"/>
  <c r="P114" i="4"/>
  <c r="T167" i="4"/>
  <c r="T157" i="4" s="1"/>
  <c r="T185" i="4"/>
  <c r="R245" i="4"/>
  <c r="R316" i="4"/>
  <c r="P346" i="4"/>
  <c r="T369" i="4"/>
  <c r="P96" i="5"/>
  <c r="T198" i="5"/>
  <c r="P222" i="5"/>
  <c r="P258" i="5"/>
  <c r="P308" i="5"/>
  <c r="BK325" i="5"/>
  <c r="J325" i="5"/>
  <c r="J68" i="5"/>
  <c r="BK358" i="5"/>
  <c r="J358" i="5"/>
  <c r="J69" i="5" s="1"/>
  <c r="BK390" i="5"/>
  <c r="J390" i="5" s="1"/>
  <c r="J70" i="5" s="1"/>
  <c r="BK410" i="5"/>
  <c r="J410" i="5"/>
  <c r="J71" i="5" s="1"/>
  <c r="R441" i="5"/>
  <c r="T90" i="6"/>
  <c r="R171" i="6"/>
  <c r="T89" i="7"/>
  <c r="T88" i="7" s="1"/>
  <c r="T172" i="7"/>
  <c r="R230" i="7"/>
  <c r="T304" i="7"/>
  <c r="P86" i="8"/>
  <c r="R104" i="8"/>
  <c r="R96" i="2"/>
  <c r="R95" i="2" s="1"/>
  <c r="P327" i="2"/>
  <c r="BK470" i="2"/>
  <c r="J470" i="2"/>
  <c r="J64" i="2" s="1"/>
  <c r="T470" i="2"/>
  <c r="P576" i="2"/>
  <c r="R722" i="2"/>
  <c r="P749" i="2"/>
  <c r="P748" i="2" s="1"/>
  <c r="R786" i="2"/>
  <c r="BK836" i="2"/>
  <c r="J836" i="2" s="1"/>
  <c r="J72" i="2" s="1"/>
  <c r="P87" i="3"/>
  <c r="P86" i="3"/>
  <c r="P85" i="3" s="1"/>
  <c r="AU56" i="1" s="1"/>
  <c r="BK151" i="3"/>
  <c r="J151" i="3"/>
  <c r="J62" i="3" s="1"/>
  <c r="BK177" i="3"/>
  <c r="J177" i="3" s="1"/>
  <c r="J63" i="3" s="1"/>
  <c r="BK187" i="3"/>
  <c r="J187" i="3" s="1"/>
  <c r="J64" i="3" s="1"/>
  <c r="T97" i="4"/>
  <c r="R114" i="4"/>
  <c r="R167" i="4"/>
  <c r="R157" i="4" s="1"/>
  <c r="P185" i="4"/>
  <c r="P245" i="4"/>
  <c r="P316" i="4"/>
  <c r="R346" i="4"/>
  <c r="R369" i="4"/>
  <c r="BK96" i="5"/>
  <c r="J96" i="5"/>
  <c r="J61" i="5" s="1"/>
  <c r="R198" i="5"/>
  <c r="BK222" i="5"/>
  <c r="J222" i="5" s="1"/>
  <c r="J63" i="5" s="1"/>
  <c r="R258" i="5"/>
  <c r="T308" i="5"/>
  <c r="P325" i="5"/>
  <c r="R358" i="5"/>
  <c r="R390" i="5"/>
  <c r="R410" i="5"/>
  <c r="BK441" i="5"/>
  <c r="J441" i="5"/>
  <c r="J72" i="5"/>
  <c r="P90" i="6"/>
  <c r="P136" i="6"/>
  <c r="BK171" i="6"/>
  <c r="J171" i="6"/>
  <c r="J65" i="6" s="1"/>
  <c r="P240" i="6"/>
  <c r="P89" i="7"/>
  <c r="P88" i="7"/>
  <c r="P172" i="7"/>
  <c r="R87" i="3"/>
  <c r="R151" i="3"/>
  <c r="T177" i="3"/>
  <c r="R187" i="3"/>
  <c r="P97" i="4"/>
  <c r="T114" i="4"/>
  <c r="P167" i="4"/>
  <c r="P157" i="4" s="1"/>
  <c r="R185" i="4"/>
  <c r="BK245" i="4"/>
  <c r="J245" i="4" s="1"/>
  <c r="J67" i="4" s="1"/>
  <c r="BK316" i="4"/>
  <c r="J316" i="4"/>
  <c r="J72" i="4"/>
  <c r="T346" i="4"/>
  <c r="P369" i="4"/>
  <c r="T96" i="5"/>
  <c r="P198" i="5"/>
  <c r="R222" i="5"/>
  <c r="BK258" i="5"/>
  <c r="J258" i="5"/>
  <c r="J64" i="5"/>
  <c r="BK308" i="5"/>
  <c r="J308" i="5"/>
  <c r="J65" i="5" s="1"/>
  <c r="T325" i="5"/>
  <c r="P358" i="5"/>
  <c r="P390" i="5"/>
  <c r="T410" i="5"/>
  <c r="P441" i="5"/>
  <c r="R90" i="6"/>
  <c r="R136" i="6"/>
  <c r="T171" i="6"/>
  <c r="T240" i="6"/>
  <c r="R89" i="7"/>
  <c r="R88" i="7" s="1"/>
  <c r="R172" i="7"/>
  <c r="R171" i="7"/>
  <c r="P230" i="7"/>
  <c r="BK304" i="7"/>
  <c r="J304" i="7" s="1"/>
  <c r="J65" i="7" s="1"/>
  <c r="R304" i="7"/>
  <c r="BK86" i="8"/>
  <c r="J86" i="8"/>
  <c r="J61" i="8"/>
  <c r="R86" i="8"/>
  <c r="BK104" i="8"/>
  <c r="J104" i="8" s="1"/>
  <c r="J62" i="8" s="1"/>
  <c r="P104" i="8"/>
  <c r="R115" i="8"/>
  <c r="R836" i="2"/>
  <c r="BK87" i="3"/>
  <c r="J87" i="3" s="1"/>
  <c r="J61" i="3" s="1"/>
  <c r="T151" i="3"/>
  <c r="R177" i="3"/>
  <c r="T187" i="3"/>
  <c r="R97" i="4"/>
  <c r="BK114" i="4"/>
  <c r="J114" i="4"/>
  <c r="J62" i="4" s="1"/>
  <c r="BK167" i="4"/>
  <c r="J167" i="4" s="1"/>
  <c r="J64" i="4" s="1"/>
  <c r="BK185" i="4"/>
  <c r="J185" i="4" s="1"/>
  <c r="J65" i="4" s="1"/>
  <c r="T245" i="4"/>
  <c r="T316" i="4"/>
  <c r="T309" i="4"/>
  <c r="BK346" i="4"/>
  <c r="J346" i="4" s="1"/>
  <c r="J73" i="4" s="1"/>
  <c r="BK369" i="4"/>
  <c r="J369" i="4"/>
  <c r="J74" i="4"/>
  <c r="R96" i="5"/>
  <c r="R95" i="5"/>
  <c r="R94" i="5" s="1"/>
  <c r="BK198" i="5"/>
  <c r="J198" i="5" s="1"/>
  <c r="J62" i="5" s="1"/>
  <c r="T222" i="5"/>
  <c r="T258" i="5"/>
  <c r="R308" i="5"/>
  <c r="R325" i="5"/>
  <c r="R324" i="5" s="1"/>
  <c r="T358" i="5"/>
  <c r="T390" i="5"/>
  <c r="P410" i="5"/>
  <c r="T441" i="5"/>
  <c r="BK90" i="6"/>
  <c r="J90" i="6" s="1"/>
  <c r="J61" i="6" s="1"/>
  <c r="BK136" i="6"/>
  <c r="J136" i="6" s="1"/>
  <c r="J62" i="6" s="1"/>
  <c r="T136" i="6"/>
  <c r="P171" i="6"/>
  <c r="BK240" i="6"/>
  <c r="J240" i="6" s="1"/>
  <c r="J66" i="6" s="1"/>
  <c r="R240" i="6"/>
  <c r="BK89" i="7"/>
  <c r="J89" i="7" s="1"/>
  <c r="J61" i="7" s="1"/>
  <c r="BK172" i="7"/>
  <c r="J172" i="7"/>
  <c r="J63" i="7" s="1"/>
  <c r="BK230" i="7"/>
  <c r="J230" i="7" s="1"/>
  <c r="J64" i="7" s="1"/>
  <c r="T230" i="7"/>
  <c r="P304" i="7"/>
  <c r="T86" i="8"/>
  <c r="T104" i="8"/>
  <c r="BK115" i="8"/>
  <c r="J115" i="8"/>
  <c r="J64" i="8" s="1"/>
  <c r="T115" i="8"/>
  <c r="BK570" i="2"/>
  <c r="J570" i="2" s="1"/>
  <c r="J65" i="2" s="1"/>
  <c r="BK744" i="2"/>
  <c r="J744" i="2" s="1"/>
  <c r="J68" i="2" s="1"/>
  <c r="BK212" i="3"/>
  <c r="J212" i="3"/>
  <c r="J65" i="3" s="1"/>
  <c r="BK476" i="5"/>
  <c r="J476" i="5"/>
  <c r="J74" i="5"/>
  <c r="BK290" i="4"/>
  <c r="J290" i="4"/>
  <c r="J68" i="4" s="1"/>
  <c r="BK305" i="4"/>
  <c r="J305" i="4" s="1"/>
  <c r="J69" i="4" s="1"/>
  <c r="BK310" i="4"/>
  <c r="J310" i="4"/>
  <c r="J71" i="4" s="1"/>
  <c r="BK389" i="4"/>
  <c r="J389" i="4" s="1"/>
  <c r="J75" i="4" s="1"/>
  <c r="BK319" i="5"/>
  <c r="J319" i="5" s="1"/>
  <c r="J66" i="5" s="1"/>
  <c r="BK164" i="6"/>
  <c r="J164" i="6" s="1"/>
  <c r="J64" i="6" s="1"/>
  <c r="BK283" i="6"/>
  <c r="J283" i="6"/>
  <c r="J67" i="6" s="1"/>
  <c r="BK322" i="7"/>
  <c r="J322" i="7"/>
  <c r="J67" i="7"/>
  <c r="BK111" i="8"/>
  <c r="J111" i="8"/>
  <c r="J63" i="8" s="1"/>
  <c r="BK873" i="2"/>
  <c r="J873" i="2" s="1"/>
  <c r="J74" i="2" s="1"/>
  <c r="BK239" i="4"/>
  <c r="J239" i="4" s="1"/>
  <c r="J66" i="4" s="1"/>
  <c r="BK297" i="6"/>
  <c r="J297" i="6" s="1"/>
  <c r="J68" i="6" s="1"/>
  <c r="BE87" i="8"/>
  <c r="BE90" i="8"/>
  <c r="BE93" i="8"/>
  <c r="BE116" i="8"/>
  <c r="F55" i="8"/>
  <c r="E74" i="8"/>
  <c r="BE119" i="8"/>
  <c r="J52" i="8"/>
  <c r="BE101" i="8"/>
  <c r="BE105" i="8"/>
  <c r="BE97" i="8"/>
  <c r="BE108" i="8"/>
  <c r="BE112" i="8"/>
  <c r="J52" i="7"/>
  <c r="E77" i="7"/>
  <c r="F84" i="7"/>
  <c r="BE99" i="7"/>
  <c r="BE102" i="7"/>
  <c r="BE113" i="7"/>
  <c r="BE119" i="7"/>
  <c r="BE168" i="7"/>
  <c r="BE183" i="7"/>
  <c r="BE194" i="7"/>
  <c r="BE196" i="7"/>
  <c r="BE200" i="7"/>
  <c r="BE207" i="7"/>
  <c r="J54" i="7"/>
  <c r="F83" i="7"/>
  <c r="BE95" i="7"/>
  <c r="BE121" i="7"/>
  <c r="BE125" i="7"/>
  <c r="BE134" i="7"/>
  <c r="BE153" i="7"/>
  <c r="BE157" i="7"/>
  <c r="BE159" i="7"/>
  <c r="BE161" i="7"/>
  <c r="BE165" i="7"/>
  <c r="BE188" i="7"/>
  <c r="BE190" i="7"/>
  <c r="BE192" i="7"/>
  <c r="BE219" i="7"/>
  <c r="BE224" i="7"/>
  <c r="BE235" i="7"/>
  <c r="BE244" i="7"/>
  <c r="BE261" i="7"/>
  <c r="BE265" i="7"/>
  <c r="BE278" i="7"/>
  <c r="BE281" i="7"/>
  <c r="BE284" i="7"/>
  <c r="BE293" i="7"/>
  <c r="BE309" i="7"/>
  <c r="BE313" i="7"/>
  <c r="BE317" i="7"/>
  <c r="BE323" i="7"/>
  <c r="BE105" i="7"/>
  <c r="BE109" i="7"/>
  <c r="BE127" i="7"/>
  <c r="BE129" i="7"/>
  <c r="BE132" i="7"/>
  <c r="BE137" i="7"/>
  <c r="BE140" i="7"/>
  <c r="BE144" i="7"/>
  <c r="BE149" i="7"/>
  <c r="BE179" i="7"/>
  <c r="BE186" i="7"/>
  <c r="BE209" i="7"/>
  <c r="BE211" i="7"/>
  <c r="BE222" i="7"/>
  <c r="BE269" i="7"/>
  <c r="BE215" i="7"/>
  <c r="BE228" i="7"/>
  <c r="BE296" i="7"/>
  <c r="BE298" i="7"/>
  <c r="BE90" i="7"/>
  <c r="BE173" i="7"/>
  <c r="BE177" i="7"/>
  <c r="BE204" i="7"/>
  <c r="BE231" i="7"/>
  <c r="BE239" i="7"/>
  <c r="BE247" i="7"/>
  <c r="BE251" i="7"/>
  <c r="BE257" i="7"/>
  <c r="BE274" i="7"/>
  <c r="BE288" i="7"/>
  <c r="BE301" i="7"/>
  <c r="BE305" i="7"/>
  <c r="E48" i="6"/>
  <c r="F85" i="6"/>
  <c r="BE108" i="6"/>
  <c r="BE112" i="6"/>
  <c r="BE119" i="6"/>
  <c r="BE126" i="6"/>
  <c r="BE143" i="6"/>
  <c r="BE146" i="6"/>
  <c r="BE189" i="6"/>
  <c r="BE225" i="6"/>
  <c r="BE231" i="6"/>
  <c r="BE245" i="6"/>
  <c r="BK475" i="5"/>
  <c r="J475" i="5" s="1"/>
  <c r="J73" i="5" s="1"/>
  <c r="J52" i="6"/>
  <c r="BE191" i="6"/>
  <c r="BE195" i="6"/>
  <c r="BE203" i="6"/>
  <c r="BE222" i="6"/>
  <c r="BE229" i="6"/>
  <c r="BE259" i="6"/>
  <c r="BK324" i="5"/>
  <c r="J324" i="5" s="1"/>
  <c r="J67" i="5" s="1"/>
  <c r="BE137" i="6"/>
  <c r="BE238" i="6"/>
  <c r="BE298" i="6"/>
  <c r="BK95" i="5"/>
  <c r="J95" i="5" s="1"/>
  <c r="J60" i="5" s="1"/>
  <c r="BE91" i="6"/>
  <c r="BE133" i="6"/>
  <c r="BE197" i="6"/>
  <c r="BE201" i="6"/>
  <c r="BE247" i="6"/>
  <c r="BE255" i="6"/>
  <c r="BE257" i="6"/>
  <c r="BE261" i="6"/>
  <c r="BE207" i="6"/>
  <c r="BE209" i="6"/>
  <c r="BE219" i="6"/>
  <c r="BE288" i="6"/>
  <c r="BE97" i="6"/>
  <c r="BE153" i="6"/>
  <c r="BE165" i="6"/>
  <c r="BE172" i="6"/>
  <c r="BE185" i="6"/>
  <c r="BE214" i="6"/>
  <c r="BE234" i="6"/>
  <c r="BE241" i="6"/>
  <c r="BE249" i="6"/>
  <c r="BE251" i="6"/>
  <c r="BE279" i="6"/>
  <c r="BE284" i="6"/>
  <c r="BE293" i="6"/>
  <c r="J88" i="5"/>
  <c r="BE134" i="5"/>
  <c r="BE138" i="5"/>
  <c r="BE141" i="5"/>
  <c r="BE199" i="5"/>
  <c r="BE203" i="5"/>
  <c r="BE249" i="5"/>
  <c r="BE253" i="5"/>
  <c r="BE315" i="5"/>
  <c r="BE320" i="5"/>
  <c r="BE382" i="5"/>
  <c r="BE402" i="5"/>
  <c r="BE406" i="5"/>
  <c r="BE417" i="5"/>
  <c r="BE442" i="5"/>
  <c r="BE445" i="5"/>
  <c r="E48" i="5"/>
  <c r="F55" i="5"/>
  <c r="BE97" i="5"/>
  <c r="BE102" i="5"/>
  <c r="BE184" i="5"/>
  <c r="BE188" i="5"/>
  <c r="BE215" i="5"/>
  <c r="BE239" i="5"/>
  <c r="BE326" i="5"/>
  <c r="BE346" i="5"/>
  <c r="BE350" i="5"/>
  <c r="BE359" i="5"/>
  <c r="BE377" i="5"/>
  <c r="BE448" i="5"/>
  <c r="BE451" i="5"/>
  <c r="BE473" i="5"/>
  <c r="BE477" i="5"/>
  <c r="BE106" i="5"/>
  <c r="BE111" i="5"/>
  <c r="BE124" i="5"/>
  <c r="BE128" i="5"/>
  <c r="BE149" i="5"/>
  <c r="BE154" i="5"/>
  <c r="BE159" i="5"/>
  <c r="BE176" i="5"/>
  <c r="BE262" i="5"/>
  <c r="BE309" i="5"/>
  <c r="BE386" i="5"/>
  <c r="BE391" i="5"/>
  <c r="BE414" i="5"/>
  <c r="BE421" i="5"/>
  <c r="BE144" i="5"/>
  <c r="BE223" i="5"/>
  <c r="BE235" i="5"/>
  <c r="BE259" i="5"/>
  <c r="BE343" i="5"/>
  <c r="BE354" i="5"/>
  <c r="BE396" i="5"/>
  <c r="BE411" i="5"/>
  <c r="BE438" i="5"/>
  <c r="J52" i="4"/>
  <c r="E85" i="4"/>
  <c r="BE152" i="4"/>
  <c r="BE178" i="4"/>
  <c r="BE216" i="4"/>
  <c r="BE236" i="4"/>
  <c r="BE250" i="4"/>
  <c r="BE253" i="4"/>
  <c r="BE260" i="4"/>
  <c r="BE282" i="4"/>
  <c r="BE291" i="4"/>
  <c r="BE296" i="4"/>
  <c r="BE306" i="4"/>
  <c r="BE347" i="4"/>
  <c r="BE365" i="4"/>
  <c r="BE376" i="4"/>
  <c r="F55" i="4"/>
  <c r="BE141" i="4"/>
  <c r="BE210" i="4"/>
  <c r="BE223" i="4"/>
  <c r="BE240" i="4"/>
  <c r="BE246" i="4"/>
  <c r="BE266" i="4"/>
  <c r="BE317" i="4"/>
  <c r="BE323" i="4"/>
  <c r="BE359" i="4"/>
  <c r="BE373" i="4"/>
  <c r="BE98" i="4"/>
  <c r="BE104" i="4"/>
  <c r="BE115" i="4"/>
  <c r="BE130" i="4"/>
  <c r="BE136" i="4"/>
  <c r="BE148" i="4"/>
  <c r="BE158" i="4"/>
  <c r="BE163" i="4"/>
  <c r="BE168" i="4"/>
  <c r="BE186" i="4"/>
  <c r="BE230" i="4"/>
  <c r="BE257" i="4"/>
  <c r="BE277" i="4"/>
  <c r="BE286" i="4"/>
  <c r="BE301" i="4"/>
  <c r="BE311" i="4"/>
  <c r="BE338" i="4"/>
  <c r="BE380" i="4"/>
  <c r="BE386" i="4"/>
  <c r="BE390" i="4"/>
  <c r="BE121" i="4"/>
  <c r="BE126" i="4"/>
  <c r="BE173" i="4"/>
  <c r="BE182" i="4"/>
  <c r="BE195" i="4"/>
  <c r="BE204" i="4"/>
  <c r="BE220" i="4"/>
  <c r="BE272" i="4"/>
  <c r="BE288" i="4"/>
  <c r="BE328" i="4"/>
  <c r="BE333" i="4"/>
  <c r="BE342" i="4"/>
  <c r="BE353" i="4"/>
  <c r="BE370" i="4"/>
  <c r="BC57" i="1"/>
  <c r="E48" i="3"/>
  <c r="BE88" i="3"/>
  <c r="BE106" i="3"/>
  <c r="BE118" i="3"/>
  <c r="BE142" i="3"/>
  <c r="J79" i="3"/>
  <c r="BE112" i="3"/>
  <c r="BE136" i="3"/>
  <c r="BE157" i="3"/>
  <c r="BE178" i="3"/>
  <c r="BE205" i="3"/>
  <c r="BE213" i="3"/>
  <c r="F55" i="3"/>
  <c r="BE94" i="3"/>
  <c r="BE183" i="3"/>
  <c r="BE192" i="3"/>
  <c r="BE100" i="3"/>
  <c r="BE124" i="3"/>
  <c r="BE130" i="3"/>
  <c r="BE152" i="3"/>
  <c r="BE162" i="3"/>
  <c r="BE168" i="3"/>
  <c r="BE174" i="3"/>
  <c r="BE188" i="3"/>
  <c r="BE201" i="3"/>
  <c r="E48" i="2"/>
  <c r="J52" i="2"/>
  <c r="F55" i="2"/>
  <c r="BE97" i="2"/>
  <c r="BE101" i="2"/>
  <c r="BE105" i="2"/>
  <c r="BE109" i="2"/>
  <c r="BE113" i="2"/>
  <c r="BE119" i="2"/>
  <c r="BE125" i="2"/>
  <c r="BE131" i="2"/>
  <c r="BE137" i="2"/>
  <c r="BE143" i="2"/>
  <c r="BE149" i="2"/>
  <c r="BE155" i="2"/>
  <c r="BE159" i="2"/>
  <c r="BE165" i="2"/>
  <c r="BE170" i="2"/>
  <c r="BE176" i="2"/>
  <c r="BE182" i="2"/>
  <c r="BE188" i="2"/>
  <c r="BE191" i="2"/>
  <c r="BE195" i="2"/>
  <c r="BE199" i="2"/>
  <c r="BE203" i="2"/>
  <c r="BE207" i="2"/>
  <c r="BE211" i="2"/>
  <c r="BE215" i="2"/>
  <c r="BE220" i="2"/>
  <c r="BE225" i="2"/>
  <c r="BE230" i="2"/>
  <c r="BE235" i="2"/>
  <c r="BE240" i="2"/>
  <c r="BE245" i="2"/>
  <c r="BE249" i="2"/>
  <c r="BE253" i="2"/>
  <c r="BE257" i="2"/>
  <c r="BE261" i="2"/>
  <c r="BE271" i="2"/>
  <c r="BE277" i="2"/>
  <c r="BE283" i="2"/>
  <c r="BE286" i="2"/>
  <c r="BE292" i="2"/>
  <c r="BE295" i="2"/>
  <c r="BE316" i="2"/>
  <c r="BE328" i="2"/>
  <c r="BE334" i="2"/>
  <c r="BE337" i="2"/>
  <c r="BE355" i="2"/>
  <c r="BE374" i="2"/>
  <c r="BE378" i="2"/>
  <c r="BE383" i="2"/>
  <c r="BE396" i="2"/>
  <c r="BE402" i="2"/>
  <c r="BE421" i="2"/>
  <c r="BE440" i="2"/>
  <c r="BE444" i="2"/>
  <c r="BE450" i="2"/>
  <c r="BE463" i="2"/>
  <c r="BE467" i="2"/>
  <c r="BE471" i="2"/>
  <c r="BE481" i="2"/>
  <c r="BE494" i="2"/>
  <c r="BE505" i="2"/>
  <c r="BE511" i="2"/>
  <c r="BE522" i="2"/>
  <c r="BE528" i="2"/>
  <c r="BE531" i="2"/>
  <c r="BE534" i="2"/>
  <c r="BE539" i="2"/>
  <c r="BE548" i="2"/>
  <c r="BE551" i="2"/>
  <c r="BE554" i="2"/>
  <c r="BE558" i="2"/>
  <c r="BE564" i="2"/>
  <c r="BE571" i="2"/>
  <c r="BE577" i="2"/>
  <c r="BE590" i="2"/>
  <c r="BE594" i="2"/>
  <c r="BE598" i="2"/>
  <c r="BE602" i="2"/>
  <c r="BE604" i="2"/>
  <c r="BE606" i="2"/>
  <c r="BE608" i="2"/>
  <c r="BE614" i="2"/>
  <c r="BE620" i="2"/>
  <c r="BE624" i="2"/>
  <c r="BE628" i="2"/>
  <c r="BE637" i="2"/>
  <c r="BE640" i="2"/>
  <c r="BE643" i="2"/>
  <c r="BE650" i="2"/>
  <c r="BE653" i="2"/>
  <c r="BE656" i="2"/>
  <c r="BE660" i="2"/>
  <c r="BE663" i="2"/>
  <c r="BE676" i="2"/>
  <c r="BE679" i="2"/>
  <c r="BE682" i="2"/>
  <c r="BE690" i="2"/>
  <c r="BE696" i="2"/>
  <c r="BE702" i="2"/>
  <c r="BE707" i="2"/>
  <c r="BE716" i="2"/>
  <c r="BE720" i="2"/>
  <c r="BE723" i="2"/>
  <c r="BE727" i="2"/>
  <c r="BE736" i="2"/>
  <c r="BE740" i="2"/>
  <c r="BE745" i="2"/>
  <c r="BE750" i="2"/>
  <c r="BE773" i="2"/>
  <c r="BE778" i="2"/>
  <c r="BE782" i="2"/>
  <c r="BE787" i="2"/>
  <c r="BE793" i="2"/>
  <c r="BE799" i="2"/>
  <c r="BE804" i="2"/>
  <c r="BE807" i="2"/>
  <c r="BE826" i="2"/>
  <c r="BE828" i="2"/>
  <c r="BE832" i="2"/>
  <c r="BE837" i="2"/>
  <c r="BE840" i="2"/>
  <c r="BE843" i="2"/>
  <c r="BE847" i="2"/>
  <c r="BE869" i="2"/>
  <c r="BE874" i="2"/>
  <c r="BD55" i="1"/>
  <c r="BA55" i="1"/>
  <c r="BC55" i="1"/>
  <c r="AW55" i="1"/>
  <c r="BB55" i="1"/>
  <c r="F34" i="4"/>
  <c r="BA57" i="1" s="1"/>
  <c r="F34" i="6"/>
  <c r="BA59" i="1" s="1"/>
  <c r="F37" i="8"/>
  <c r="BD61" i="1"/>
  <c r="F36" i="5"/>
  <c r="BC58" i="1" s="1"/>
  <c r="F36" i="6"/>
  <c r="BC59" i="1" s="1"/>
  <c r="J34" i="7"/>
  <c r="AW60" i="1" s="1"/>
  <c r="F34" i="5"/>
  <c r="BA58" i="1" s="1"/>
  <c r="J34" i="4"/>
  <c r="AW57" i="1" s="1"/>
  <c r="J34" i="5"/>
  <c r="AW58" i="1" s="1"/>
  <c r="F35" i="4"/>
  <c r="BB57" i="1" s="1"/>
  <c r="F35" i="7"/>
  <c r="BB60" i="1" s="1"/>
  <c r="F34" i="8"/>
  <c r="BA61" i="1" s="1"/>
  <c r="F34" i="7"/>
  <c r="BA60" i="1" s="1"/>
  <c r="F37" i="3"/>
  <c r="BD56" i="1" s="1"/>
  <c r="F34" i="3"/>
  <c r="BA56" i="1" s="1"/>
  <c r="F37" i="4"/>
  <c r="BD57" i="1" s="1"/>
  <c r="F37" i="7"/>
  <c r="BD60" i="1" s="1"/>
  <c r="F36" i="3"/>
  <c r="BC56" i="1" s="1"/>
  <c r="F35" i="6"/>
  <c r="BB59" i="1" s="1"/>
  <c r="F36" i="7"/>
  <c r="BC60" i="1" s="1"/>
  <c r="J34" i="6"/>
  <c r="AW59" i="1" s="1"/>
  <c r="J34" i="8"/>
  <c r="AW61" i="1" s="1"/>
  <c r="J34" i="3"/>
  <c r="AW56" i="1" s="1"/>
  <c r="F35" i="3"/>
  <c r="BB56" i="1" s="1"/>
  <c r="F37" i="6"/>
  <c r="BD59" i="1" s="1"/>
  <c r="F35" i="8"/>
  <c r="BB61" i="1" s="1"/>
  <c r="F35" i="5"/>
  <c r="BB58" i="1" s="1"/>
  <c r="F37" i="5"/>
  <c r="BD58" i="1" s="1"/>
  <c r="F36" i="8"/>
  <c r="BC61" i="1" s="1"/>
  <c r="BK157" i="4" l="1"/>
  <c r="J157" i="4" s="1"/>
  <c r="J63" i="4" s="1"/>
  <c r="P309" i="4"/>
  <c r="R309" i="4"/>
  <c r="T85" i="8"/>
  <c r="T84" i="8"/>
  <c r="R89" i="6"/>
  <c r="R88" i="6" s="1"/>
  <c r="T324" i="5"/>
  <c r="R86" i="3"/>
  <c r="R85" i="3" s="1"/>
  <c r="T171" i="7"/>
  <c r="R87" i="7"/>
  <c r="P324" i="5"/>
  <c r="P85" i="8"/>
  <c r="P84" i="8" s="1"/>
  <c r="AU61" i="1" s="1"/>
  <c r="T86" i="3"/>
  <c r="T85" i="3" s="1"/>
  <c r="T748" i="2"/>
  <c r="P95" i="2"/>
  <c r="P94" i="2"/>
  <c r="AU55" i="1" s="1"/>
  <c r="R85" i="8"/>
  <c r="R84" i="8"/>
  <c r="T95" i="5"/>
  <c r="T94" i="5" s="1"/>
  <c r="T87" i="7"/>
  <c r="P95" i="5"/>
  <c r="P94" i="5"/>
  <c r="AU58" i="1" s="1"/>
  <c r="R96" i="4"/>
  <c r="R95" i="4"/>
  <c r="P96" i="4"/>
  <c r="P95" i="4" s="1"/>
  <c r="AU57" i="1" s="1"/>
  <c r="P171" i="7"/>
  <c r="P87" i="7"/>
  <c r="AU60" i="1" s="1"/>
  <c r="P89" i="6"/>
  <c r="P88" i="6"/>
  <c r="AU59" i="1" s="1"/>
  <c r="T96" i="4"/>
  <c r="T95" i="4" s="1"/>
  <c r="R748" i="2"/>
  <c r="R94" i="2"/>
  <c r="T89" i="6"/>
  <c r="T88" i="6" s="1"/>
  <c r="T95" i="2"/>
  <c r="T94" i="2" s="1"/>
  <c r="BK748" i="2"/>
  <c r="J748" i="2" s="1"/>
  <c r="J69" i="2" s="1"/>
  <c r="BK85" i="8"/>
  <c r="J85" i="8" s="1"/>
  <c r="J60" i="8" s="1"/>
  <c r="BK95" i="2"/>
  <c r="J95" i="2" s="1"/>
  <c r="J60" i="2" s="1"/>
  <c r="BK309" i="4"/>
  <c r="J309" i="4"/>
  <c r="J70" i="4"/>
  <c r="BK872" i="2"/>
  <c r="J872" i="2" s="1"/>
  <c r="J73" i="2" s="1"/>
  <c r="BK96" i="4"/>
  <c r="J96" i="4" s="1"/>
  <c r="J60" i="4" s="1"/>
  <c r="BK89" i="6"/>
  <c r="J89" i="6"/>
  <c r="J60" i="6" s="1"/>
  <c r="BK88" i="7"/>
  <c r="J88" i="7"/>
  <c r="J60" i="7" s="1"/>
  <c r="BK171" i="7"/>
  <c r="J171" i="7" s="1"/>
  <c r="J62" i="7" s="1"/>
  <c r="BK86" i="3"/>
  <c r="BK85" i="3" s="1"/>
  <c r="J85" i="3" s="1"/>
  <c r="J30" i="3" s="1"/>
  <c r="AG56" i="1" s="1"/>
  <c r="AN56" i="1" s="1"/>
  <c r="BK321" i="7"/>
  <c r="J321" i="7" s="1"/>
  <c r="J66" i="7" s="1"/>
  <c r="BK94" i="5"/>
  <c r="J94" i="5"/>
  <c r="F33" i="2"/>
  <c r="AZ55" i="1" s="1"/>
  <c r="J33" i="2"/>
  <c r="AV55" i="1"/>
  <c r="AT55" i="1" s="1"/>
  <c r="F33" i="3"/>
  <c r="AZ56" i="1" s="1"/>
  <c r="J33" i="5"/>
  <c r="AV58" i="1"/>
  <c r="AT58" i="1" s="1"/>
  <c r="J30" i="5"/>
  <c r="AG58" i="1"/>
  <c r="J33" i="6"/>
  <c r="AV59" i="1" s="1"/>
  <c r="AT59" i="1" s="1"/>
  <c r="BC54" i="1"/>
  <c r="W32" i="1"/>
  <c r="BB54" i="1"/>
  <c r="W31" i="1"/>
  <c r="J33" i="8"/>
  <c r="AV61" i="1" s="1"/>
  <c r="AT61" i="1" s="1"/>
  <c r="J33" i="4"/>
  <c r="AV57" i="1" s="1"/>
  <c r="AT57" i="1" s="1"/>
  <c r="F33" i="6"/>
  <c r="AZ59" i="1" s="1"/>
  <c r="F33" i="7"/>
  <c r="AZ60" i="1" s="1"/>
  <c r="F33" i="8"/>
  <c r="AZ61" i="1"/>
  <c r="BA54" i="1"/>
  <c r="W30" i="1"/>
  <c r="J33" i="7"/>
  <c r="AV60" i="1" s="1"/>
  <c r="AT60" i="1" s="1"/>
  <c r="BD54" i="1"/>
  <c r="W33" i="1"/>
  <c r="J33" i="3"/>
  <c r="AV56" i="1" s="1"/>
  <c r="AT56" i="1" s="1"/>
  <c r="F33" i="4"/>
  <c r="AZ57" i="1" s="1"/>
  <c r="F33" i="5"/>
  <c r="AZ58" i="1"/>
  <c r="J86" i="3" l="1"/>
  <c r="J60" i="3"/>
  <c r="BK84" i="8"/>
  <c r="J84" i="8"/>
  <c r="J59" i="8"/>
  <c r="BK94" i="2"/>
  <c r="J94" i="2"/>
  <c r="J59" i="3"/>
  <c r="BK95" i="4"/>
  <c r="J95" i="4"/>
  <c r="J30" i="4" s="1"/>
  <c r="AG57" i="1" s="1"/>
  <c r="BK88" i="6"/>
  <c r="J88" i="6"/>
  <c r="J59" i="6"/>
  <c r="BK87" i="7"/>
  <c r="J87" i="7"/>
  <c r="J59" i="7"/>
  <c r="AN58" i="1"/>
  <c r="J59" i="5"/>
  <c r="J39" i="5"/>
  <c r="J39" i="3"/>
  <c r="AW54" i="1"/>
  <c r="AK30" i="1"/>
  <c r="J30" i="2"/>
  <c r="AG55" i="1"/>
  <c r="AY54" i="1"/>
  <c r="AU54" i="1"/>
  <c r="AX54" i="1"/>
  <c r="AZ54" i="1"/>
  <c r="W29" i="1"/>
  <c r="J39" i="2" l="1"/>
  <c r="J39" i="4"/>
  <c r="J59" i="4"/>
  <c r="J59" i="2"/>
  <c r="AN55" i="1"/>
  <c r="AN57" i="1"/>
  <c r="J30" i="7"/>
  <c r="AG60" i="1"/>
  <c r="J30" i="8"/>
  <c r="AG61" i="1"/>
  <c r="J30" i="6"/>
  <c r="AG59" i="1"/>
  <c r="AN59" i="1"/>
  <c r="AV54" i="1"/>
  <c r="AK29" i="1"/>
  <c r="J39" i="7" l="1"/>
  <c r="J39" i="8"/>
  <c r="J39" i="6"/>
  <c r="AN60" i="1"/>
  <c r="AN61" i="1"/>
  <c r="AT54" i="1"/>
  <c r="AG54" i="1"/>
  <c r="AK26" i="1"/>
  <c r="AK35" i="1" l="1"/>
  <c r="AN54" i="1"/>
</calcChain>
</file>

<file path=xl/sharedStrings.xml><?xml version="1.0" encoding="utf-8"?>
<sst xmlns="http://schemas.openxmlformats.org/spreadsheetml/2006/main" count="18033" uniqueCount="2561">
  <si>
    <t>Export Komplet</t>
  </si>
  <si>
    <t>VZ</t>
  </si>
  <si>
    <t>2.0</t>
  </si>
  <si>
    <t>ZAMOK</t>
  </si>
  <si>
    <t>False</t>
  </si>
  <si>
    <t>{ccbc6045-186e-4e83-964c-5de7b0ae7c49}</t>
  </si>
  <si>
    <t>0,01</t>
  </si>
  <si>
    <t>21</t>
  </si>
  <si>
    <t>15</t>
  </si>
  <si>
    <t>REKAPITULACE STAVBY</t>
  </si>
  <si>
    <t>v ---  níže se nacházejí doplnkové a pomocné údaje k sestavám  --- v</t>
  </si>
  <si>
    <t>Návod na vyplnění</t>
  </si>
  <si>
    <t>0,001</t>
  </si>
  <si>
    <t>Kód:</t>
  </si>
  <si>
    <t>2020-116-ver2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</si>
  <si>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</si>
  <si>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</si>
  <si>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Vybudování chodníku podél silnice I/13 ul. Děčínská II. etapa, Česká Kamenice</t>
  </si>
  <si>
    <t>KSO:</t>
  </si>
  <si>
    <t/>
  </si>
  <si>
    <t>CC-CZ:</t>
  </si>
  <si>
    <t>Místo:</t>
  </si>
  <si>
    <t xml:space="preserve"> </t>
  </si>
  <si>
    <t>Datum:</t>
  </si>
  <si>
    <t>14. 12. 2020</t>
  </si>
  <si>
    <t>Zadavatel:</t>
  </si>
  <si>
    <t>IČ:</t>
  </si>
  <si>
    <t>Město Česká Kamenice</t>
  </si>
  <si>
    <t>DIČ:</t>
  </si>
  <si>
    <t>Uchazeč:</t>
  </si>
  <si>
    <t>Vyplň údaj</t>
  </si>
  <si>
    <t>Projektant:</t>
  </si>
  <si>
    <t>03258106</t>
  </si>
  <si>
    <t>IQ PROJEKT s.r.o.</t>
  </si>
  <si>
    <t>True</t>
  </si>
  <si>
    <t>Zpracovatel:</t>
  </si>
  <si>
    <t>75900513</t>
  </si>
  <si>
    <t>Ing. Kateřina Tumpachová</t>
  </si>
  <si>
    <t>CZ7556082479</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</si>
  <si>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</si>
  <si>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</si>
  <si>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</si>
  <si>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</si>
  <si>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</si>
  <si>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</si>
  <si>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</si>
  <si>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</si>
  <si>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</si>
  <si>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</si>
  <si>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</si>
  <si>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</si>
  <si>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</si>
  <si>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</si>
  <si>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</si>
  <si>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</si>
  <si>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</si>
  <si>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</si>
  <si>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</si>
  <si>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</si>
  <si>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</si>
  <si>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</si>
  <si>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</si>
  <si>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</si>
  <si>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</si>
  <si>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</si>
  <si>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</si>
  <si>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</si>
  <si>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</si>
  <si>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</si>
  <si>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</si>
  <si>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</si>
  <si>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</si>
  <si>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</si>
  <si>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</si>
  <si>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</si>
  <si>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</si>
  <si>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</si>
  <si>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</si>
  <si>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</si>
  <si>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</si>
  <si>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101</t>
  </si>
  <si>
    <t xml:space="preserve">Chodník pro pěší - hlavní trasa </t>
  </si>
  <si>
    <t>STA</t>
  </si>
  <si>
    <t>1</t>
  </si>
  <si>
    <t>{6655d051-fc89-455b-8830-5c6e4718e51b}</t>
  </si>
  <si>
    <t>2</t>
  </si>
  <si>
    <t>SO 101a</t>
  </si>
  <si>
    <t>Zpevněné plochy související s hlavní trasou</t>
  </si>
  <si>
    <t>{4b630a46-5904-42df-9cc8-af558dd895cb}</t>
  </si>
  <si>
    <t>SO 102</t>
  </si>
  <si>
    <t xml:space="preserve"> Zpevněné plochy mimo hlavní trasu</t>
  </si>
  <si>
    <t>{63e3cd64-be53-4bd9-963c-86427d05990f}</t>
  </si>
  <si>
    <t>SO 201</t>
  </si>
  <si>
    <t>Mostní objekty</t>
  </si>
  <si>
    <t>{5bccfdd4-02c1-4e92-a637-ca3ba1aca870}</t>
  </si>
  <si>
    <t>SO 301</t>
  </si>
  <si>
    <t>Odvodnění komunikací</t>
  </si>
  <si>
    <t>{c52af938-f26c-499f-be7b-be21620bc3e2}</t>
  </si>
  <si>
    <t>SO 401</t>
  </si>
  <si>
    <t>Veřejné osvětlení</t>
  </si>
  <si>
    <t>{1ac356be-8210-4e9c-96ae-75c9a21bb278}</t>
  </si>
  <si>
    <t>VRN</t>
  </si>
  <si>
    <t>{87dabea3-eaa2-4411-9a90-b7c86cc39d5b}</t>
  </si>
  <si>
    <t>KRYCÍ LIST SOUPISU PRACÍ</t>
  </si>
  <si>
    <t>Objekt:</t>
  </si>
  <si>
    <t xml:space="preserve">SO 101 - Chodník pro pěší - hlavní trasa </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</si>
  <si>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</si>
  <si>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</si>
  <si>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</si>
  <si>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</si>
  <si>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</si>
  <si>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</si>
  <si>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</si>
  <si>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</si>
  <si>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</si>
  <si>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</si>
  <si>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</si>
  <si>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</si>
  <si>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</si>
  <si>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</si>
  <si>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762 - Konstrukce tesařské</t>
  </si>
  <si>
    <t xml:space="preserve">    767 - Konstrukce zámečnické</t>
  </si>
  <si>
    <t xml:space="preserve">    783 - Dokončovací práce - nátěry</t>
  </si>
  <si>
    <t>VRN - Vedlejší rozpočtové náklady</t>
  </si>
  <si>
    <t xml:space="preserve">    VRN1 - Průzkumné, geodetické a projektové práce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</si>
  <si>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</si>
  <si>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</si>
  <si>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</si>
  <si>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</si>
  <si>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</si>
  <si>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</si>
  <si>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</si>
  <si>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</si>
  <si>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</si>
  <si>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</si>
  <si>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</si>
  <si>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</si>
  <si>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</si>
  <si>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</si>
  <si>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</si>
  <si>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</si>
  <si>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</si>
  <si>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</si>
  <si>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112151112</t>
  </si>
  <si>
    <t>Směrové kácení stromů s rozřezáním a odvětvením D kmene přes 200 do 300 mm</t>
  </si>
  <si>
    <t>kus</t>
  </si>
  <si>
    <t>CS ÚRS 2022 01</t>
  </si>
  <si>
    <t>4</t>
  </si>
  <si>
    <t>-1132445761</t>
  </si>
  <si>
    <t>PP</t>
  </si>
  <si>
    <t>Pokácení stromu směrové v celku s odřezáním kmene a s odvětvením průměru kmene přes 200 do 300 mm</t>
  </si>
  <si>
    <t>Online PSC</t>
  </si>
  <si>
    <t>https://podminky.urs.cz/item/CS_URS_2022_01/112151112</t>
  </si>
  <si>
    <t>PSC</t>
  </si>
  <si>
    <t xml:space="preserve">Poznámka k souboru cen:_x000D_
1. V cenách jsou započteny i náklady na odklizení částí kmene a větví na vzdálenost do 20 m se složením na hromady nebo naložením na dopravní prostředek._x000D_
2. V cenách nejsou započteny náklady na:_x000D_
a) odkornění kmenů, tyto práce se oceňují individuálně,_x000D_
b) odvoz ani uložení na skládku,_x000D_
c) odstranění pařezu._x000D_
3. Ceny jsou určeny pouze pro pěstební zásahy a rekonstrukce v sadovnických a krajinářských úpravách._x000D_
4. Průměr pařezu se měří v místě řezu kmene na základě dvojího na sebe kolmého měření a následného zprůměrování naměřených hodnot nejčastěji ve výšce 0,15 m. V případě přítomnosti výrazných kořenových náběhů je měření prováděno nad nimi, nejčastěji v rozmezí 0,15-0,45 m nad povrchem stávajícího terénu._x000D_
5. Stromy o průměru kmene na řezné ploše větší než 1500 mm se oceňují individuálně._x000D_
</t>
  </si>
  <si>
    <t>112151364</t>
  </si>
  <si>
    <t>Kácení stromu s postupným spouštěním koruny a kmene D přes 1,4 do 1,5 m</t>
  </si>
  <si>
    <t>925414239</t>
  </si>
  <si>
    <t>Pokácení stromu postupné se spouštěním částí kmene a koruny o průměru na řezné ploše pařezu přes 1400 do 1500 mm</t>
  </si>
  <si>
    <t>https://podminky.urs.cz/item/CS_URS_2022_01/112151364</t>
  </si>
  <si>
    <t>3</t>
  </si>
  <si>
    <t>112201112</t>
  </si>
  <si>
    <t>Odstranění pařezů D přes 0,2 do 0,3 m v rovině a svahu do 1:5 s odklizením do 20 m a zasypáním jámy</t>
  </si>
  <si>
    <t>-1113220152</t>
  </si>
  <si>
    <t>Odstranění pařezu v rovině nebo na svahu do 1:5 o průměru pařezu na řezné ploše přes 200 do 300 mm</t>
  </si>
  <si>
    <t>https://podminky.urs.cz/item/CS_URS_2022_01/112201112</t>
  </si>
  <si>
    <t xml:space="preserve">Poznámka k souboru cen:_x000D_
1. V cenách jsou započteny i náklady na odstranění náběhových kořenů, odklizení získaného dřeva na vzdálenost do 20 m, jeho složení na hromady nebo naložení na dopravní prostředek, zasypání jámy, doplnění zeminy, zhutnění a úprava terénu._x000D_
2. Ceny jsou určeny jen pro pěstební zásahy a rekonstrukce v sadovnických a krajinářských úpravách._x000D_
3. Průměr pařezu se měří v místě řezu kmene na základě dvojího na sebe kolmého měření a následného zprůměrování naměřených hodnot nejčastěji ve výšce 0,15 m. V případě přítomnosti výrazných kořenových náběhů je měření prováděno nad nimi nejčastěji v rozmezí 0,15-0,45 m nad povrchem stávajícího terénu._x000D_
4. V cenách nejsou započteny náklady na:_x000D_
a) dodání zeminy,_x000D_
b) odvoz a uložení biologického odpadu na skládku._x000D_
5. Pařezy o průměru kmene na řezné ploše větší než 1500 mm se oceňují individuálně._x000D_
6. V cenách jsou započteny náklady na odstranění pařezu vykopáním, vytrháním, frézováním či jinou technologií s odstraněním náběhových kořenů._x000D_
</t>
  </si>
  <si>
    <t>112201124</t>
  </si>
  <si>
    <t>Odstranění pařezů D přes 1,4 do 1,5 m v rovině a svahu do 1:5 s odklizením do 20 m a zasypáním jámy</t>
  </si>
  <si>
    <t>-1317710644</t>
  </si>
  <si>
    <t>Odstranění pařezu v rovině nebo na svahu do 1:5 o průměru pařezu na řezné ploše přes 1400 do 1500 mm</t>
  </si>
  <si>
    <t>https://podminky.urs.cz/item/CS_URS_2022_01/112201124</t>
  </si>
  <si>
    <t>5</t>
  </si>
  <si>
    <t>113106123</t>
  </si>
  <si>
    <t>Rozebrání dlažeb ze zámkových dlaždic komunikací pro pěší ručně</t>
  </si>
  <si>
    <t>m2</t>
  </si>
  <si>
    <t>-607794504</t>
  </si>
  <si>
    <t>Rozebrání dlažeb komunikací pro pěší s přemístěním hmot na skládku na vzdálenost do 3 m nebo s naložením na dopravní prostředek s ložem z kameniva nebo živice a s jakoukoliv výplní spár ručně ze zámkové dlažby</t>
  </si>
  <si>
    <t>https://podminky.urs.cz/item/CS_URS_2022_01/113106123</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</si>
  <si>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</si>
  <si>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</si>
  <si>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Vybourání dlažby ve vjezdech</t>
  </si>
  <si>
    <t>32,93</t>
  </si>
  <si>
    <t>6</t>
  </si>
  <si>
    <t>113106571</t>
  </si>
  <si>
    <t>Rozebrání dlažeb vozovek ze zámkové dlažby s ložem z kameniva strojně pl přes 200 m2</t>
  </si>
  <si>
    <t>360494531</t>
  </si>
  <si>
    <t>Rozebrání dlažeb a dílců vozovek a ploch s přemístěním hmot na skládku na vzdálenost do 3 m nebo s naložením na dopravní prostředek, s jakoukoliv výplní spár strojně plochy jednotlivě přes 200 m2 ze zámkové dlažby s ložem z kameniva</t>
  </si>
  <si>
    <t>https://podminky.urs.cz/item/CS_URS_2022_01/113106571</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</si>
  <si>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</si>
  <si>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Rozebrání chodníků z betonové dlažby, bez výměny podkladu - výměna dlažby</t>
  </si>
  <si>
    <t>212,63</t>
  </si>
  <si>
    <t>7</t>
  </si>
  <si>
    <t>113107162</t>
  </si>
  <si>
    <t>Odstranění podkladu z kameniva drceného tl přes 100 do 200 mm strojně pl přes 50 do 200 m2</t>
  </si>
  <si>
    <t>-886483062</t>
  </si>
  <si>
    <t>Odstranění podkladů nebo krytů strojně plochy jednotlivě přes 50 m2 do 200 m2 s přemístěním hmot na skládku na vzdálenost do 20 m nebo s naložením na dopravní prostředek z kameniva hrubého drceného, o tl. vrstvy přes 100 do 200 mm</t>
  </si>
  <si>
    <t>https://podminky.urs.cz/item/CS_URS_2022_01/113107162</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</si>
  <si>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</si>
  <si>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bourání štěrkových ploch ve vjezdech tl.  150 mm</t>
  </si>
  <si>
    <t>118,16</t>
  </si>
  <si>
    <t>8</t>
  </si>
  <si>
    <t>113107322</t>
  </si>
  <si>
    <t>Odstranění podkladu z kameniva drceného tl přes 100 do 200 mm strojně pl do 50 m2</t>
  </si>
  <si>
    <t>970729482</t>
  </si>
  <si>
    <t>Odstranění podkladů nebo krytů strojně plochy jednotlivě do 50 m2 s přemístěním hmot na skládku na vzdálenost do 3 m nebo s naložením na dopravní prostředek z kameniva hrubého drceného, o tl. vrstvy přes 100 do 200 mm</t>
  </si>
  <si>
    <t>https://podminky.urs.cz/item/CS_URS_2022_01/113107322</t>
  </si>
  <si>
    <t>Vybourání podkladu ze ŠD pod dlažbou 150 mm</t>
  </si>
  <si>
    <t>9</t>
  </si>
  <si>
    <t>113107330</t>
  </si>
  <si>
    <t>Odstranění podkladu z betonu prostého tl do 100 mm strojně pl do 50 m2</t>
  </si>
  <si>
    <t>1786745566</t>
  </si>
  <si>
    <t>Odstranění podkladů nebo krytů strojně plochy jednotlivě do 50 m2 s přemístěním hmot na skládku na vzdálenost do 3 m nebo s naložením na dopravní prostředek z betonu prostého, o tl. vrstvy do 100 mm</t>
  </si>
  <si>
    <t>https://podminky.urs.cz/item/CS_URS_2022_01/113107330</t>
  </si>
  <si>
    <t>Vybourání betonového podkladu pod asfaltem 100 mm</t>
  </si>
  <si>
    <t>58,85</t>
  </si>
  <si>
    <t>10</t>
  </si>
  <si>
    <t>113107331</t>
  </si>
  <si>
    <t>Odstranění podkladu z betonu prostého tl přes 100 do 150 mm strojně pl do 50 m2</t>
  </si>
  <si>
    <t>-888590645</t>
  </si>
  <si>
    <t>Odstranění podkladů nebo krytů strojně plochy jednotlivě do 50 m2 s přemístěním hmot na skládku na vzdálenost do 3 m nebo s naložením na dopravní prostředek z betonu prostého, o tl. vrstvy přes 100 do 150 mm</t>
  </si>
  <si>
    <t>https://podminky.urs.cz/item/CS_URS_2022_01/113107331</t>
  </si>
  <si>
    <t>Vybourání betonovách ploch ve vjezdech tl. 150 mm</t>
  </si>
  <si>
    <t>19,4</t>
  </si>
  <si>
    <t>11</t>
  </si>
  <si>
    <t>113107341</t>
  </si>
  <si>
    <t>Odstranění podkladu živičného tl 50 mm strojně pl do 50 m2</t>
  </si>
  <si>
    <t>1098505367</t>
  </si>
  <si>
    <t>Odstranění podkladů nebo krytů strojně plochy jednotlivě do 50 m2 s přemístěním hmot na skládku na vzdálenost do 3 m nebo s naložením na dopravní prostředek živičných, o tl. vrstvy do 50 mm</t>
  </si>
  <si>
    <t>https://podminky.urs.cz/item/CS_URS_2022_01/113107341</t>
  </si>
  <si>
    <t>vybourání asfaltových ploch chodníků  a vjezdů - tl 50 mm</t>
  </si>
  <si>
    <t>12</t>
  </si>
  <si>
    <t>113202111</t>
  </si>
  <si>
    <t>Vytrhání obrub krajníků obrubníků stojatých</t>
  </si>
  <si>
    <t>m</t>
  </si>
  <si>
    <t>1857547379</t>
  </si>
  <si>
    <t>Vytrhání obrub s vybouráním lože, s přemístěním hmot na skládku na vzdálenost do 3 m nebo s naložením na dopravní prostředek z krajníků nebo obrubníků stojatých</t>
  </si>
  <si>
    <t>https://podminky.urs.cz/item/CS_URS_2022_01/113202111</t>
  </si>
  <si>
    <t xml:space="preserve">Poznámka k souboru cen:_x000D_
1. Ceny jsou určeny:_x000D_
a) pro vytrhání obrub, obrubníků nebo krajníků jakéhokoliv druhu a velikosti uložených v jakémkoliv loži popř. i s opěrami a vyspárovaných jakýmkoliv materiálem,_x000D_
b) pro obruby z dlažebních kostek uložených v jedné řadě._x000D_
2. V cenách nejsou započteny náklady na popř. nutné očištění:_x000D_
a) vytrhaných obrubníků nebo krajníků, které se oceňuje cenami souboru cen 979 0 . - . . Očištění vybouraných obrubníků, krajníků, desek nebo dílců části C 01 tohoto ceníku,_x000D_
b) vytrhaných dlažebních kostek, které se oceňují cenami souboru cen 979 07-11 Očištění vybouraných dlažebních kostek části C 01 tohoto ceníku._x000D_
3. Vytrhání obrub ze dvou řad kostek se oceňuje jako dvojnásobné množství vytrhání obrub z jedné řady kostek._x000D_
4. Přemístění vybouraných obrub, krajníků nebo dlažebních kostek včetně materiálu z lože a spár na vzdálenost přes 3 m se oceňuje cenami souborů cen 997 22-1 Vodorovná doprava suti a vybouraných hmot._x000D_
</t>
  </si>
  <si>
    <t>13</t>
  </si>
  <si>
    <t>122251104</t>
  </si>
  <si>
    <t>Odkopávky a prokopávky nezapažené v hornině třídy těžitelnosti I skupiny 3 objem do 500 m3 strojně</t>
  </si>
  <si>
    <t>m3</t>
  </si>
  <si>
    <t>-1168096228</t>
  </si>
  <si>
    <t>Odkopávky a prokopávky nezapažené strojně v hornině třídy těžitelnosti I skupiny 3 přes 100 do 500 m3</t>
  </si>
  <si>
    <t>https://podminky.urs.cz/item/CS_URS_2022_01/122251104</t>
  </si>
  <si>
    <t xml:space="preserve">Poznámka k souboru cen:_x000D_
1. V cenách jsou započteny i náklady na přehození výkopku na vzdálenost do 3 m nebo naložení na dopravní prostředek._x000D_
</t>
  </si>
  <si>
    <t>Odkopávky pod komunikaci v terénu</t>
  </si>
  <si>
    <t>139,93</t>
  </si>
  <si>
    <t>14</t>
  </si>
  <si>
    <t>131213702</t>
  </si>
  <si>
    <t>Hloubení nezapažených jam v nesoudržných horninách třídy těžitelnosti I skupiny 3 ručně</t>
  </si>
  <si>
    <t>625885479</t>
  </si>
  <si>
    <t>Hloubení nezapažených jam ručně s urovnáním dna do předepsaného profilu a spádu v hornině třídy těžitelnosti I skupiny 3 nesoudržných</t>
  </si>
  <si>
    <t>https://podminky.urs.cz/item/CS_URS_2022_01/131213702</t>
  </si>
  <si>
    <t>pro dopr.značky</t>
  </si>
  <si>
    <t>0,3*0,3*0,6*9</t>
  </si>
  <si>
    <t>131251100</t>
  </si>
  <si>
    <t>Hloubení jam nezapažených v hornině třídy těžitelnosti I skupiny 3 objem do 20 m3 strojně</t>
  </si>
  <si>
    <t>-1120604242</t>
  </si>
  <si>
    <t>Hloubení nezapažených jam a zářezů strojně s urovnáním dna do předepsaného profilu a spádu v hornině třídy těžitelnosti I skupiny 3 do 20 m3</t>
  </si>
  <si>
    <t>https://podminky.urs.cz/item/CS_URS_2022_01/131251100</t>
  </si>
  <si>
    <t xml:space="preserve">Poznámka k souboru cen:_x000D_
1. Hloubení nezapažených jam hloubky přes 16 m se oceňuje individuálně._x000D_
2. V cenách jsou započteny i náklady na případné nutné přemístění výkopku ve výkopišti a na přehození výkopku na přilehlém terénu na vzdálenost do 3 m od okraje jámy nebo naložení na dopravní prostředek._x000D_
</t>
  </si>
  <si>
    <t>výkop pro patky 0,5x0,5x0,5 m</t>
  </si>
  <si>
    <t>12,5</t>
  </si>
  <si>
    <t>16</t>
  </si>
  <si>
    <t>132251101</t>
  </si>
  <si>
    <t>Hloubení rýh nezapažených š do 800 mm v hornině třídy těžitelnosti I skupiny 3 objem do 20 m3 strojně</t>
  </si>
  <si>
    <t>1577640487</t>
  </si>
  <si>
    <t>Hloubení nezapažených rýh šířky do 800 mm strojně s urovnáním dna do předepsaného profilu a spádu v hornině třídy těžitelnosti I skupiny 3 do 20 m3</t>
  </si>
  <si>
    <t>https://podminky.urs.cz/item/CS_URS_2022_01/132251101</t>
  </si>
  <si>
    <t xml:space="preserve">Poznámka k souboru cen:_x000D_
1. V cenách jsou započteny i náklady na přehození výkopku na přilehlém terénu na vzdálenost do 3 m od podélné osy rýhy nebo naložení na dopravní prostředek._x000D_
</t>
  </si>
  <si>
    <t>Odkopávky pro gabiony</t>
  </si>
  <si>
    <t>20,08</t>
  </si>
  <si>
    <t>17</t>
  </si>
  <si>
    <t>155131312</t>
  </si>
  <si>
    <t>Zřízení protierozního zpevnění svahů geomříží, georohoží sklonu přes 1:2 do 1:1 včetně kotvení</t>
  </si>
  <si>
    <t>-720375060</t>
  </si>
  <si>
    <t>Zřízení protierozního zpevnění svahů geomříží nebo georohoží včetně plošného kotvení ocelovými skobami, ve sklonu přes 1:2 do 1:1</t>
  </si>
  <si>
    <t>https://podminky.urs.cz/item/CS_URS_2022_01/155131312</t>
  </si>
  <si>
    <t xml:space="preserve">Poznámka k souboru cen:_x000D_
1. V cenách jsou započteny i náklady na ukotvení horního okraje geomříže nebo georohože do mělké rýhy ocelovými skobami, na zřízení rýhy i její zasypání, na instalaci geomříže nebo georohože včetně přesahů a na plošné kotvení ocelovými skobami z betonářské oceli._x000D_
2. V cenách nejsou započteny náklady na dodávku geomříží nebo georohoží, která se oceňuje ve specifikaci. Ztratné včetně přesahů a kotvení krajů lze stanovit ve výši 15 až 20 %._x000D_
</t>
  </si>
  <si>
    <t>protierozní ochrana svahu - kokosová mříž</t>
  </si>
  <si>
    <t>54,2</t>
  </si>
  <si>
    <t>18</t>
  </si>
  <si>
    <t>M</t>
  </si>
  <si>
    <t>61894013</t>
  </si>
  <si>
    <t>síť protierozní z kokosových vláken 700g/m2</t>
  </si>
  <si>
    <t>-52250456</t>
  </si>
  <si>
    <t>54,2*1,15 'Přepočtené koeficientem množství</t>
  </si>
  <si>
    <t>19</t>
  </si>
  <si>
    <t>162201401</t>
  </si>
  <si>
    <t>Vodorovné přemístění větví stromů listnatých do 1 km D kmene přes 100 do 300 mm</t>
  </si>
  <si>
    <t>-259550602</t>
  </si>
  <si>
    <t>Vodorovné přemístění větví, kmenů nebo pařezů s naložením, složením a dopravou do 1000 m větví stromů listnatých, průměru kmene přes 100 do 300 mm</t>
  </si>
  <si>
    <t>https://podminky.urs.cz/item/CS_URS_2022_01/162201401</t>
  </si>
  <si>
    <t xml:space="preserve">Poznámka k souboru cen:_x000D_
1. Průměr kmene i pařezu se měří v místě řezu._x000D_
2. Měrná jednotka kus je 1 strom._x000D_
</t>
  </si>
  <si>
    <t>20</t>
  </si>
  <si>
    <t>162201411</t>
  </si>
  <si>
    <t>Vodorovné přemístění kmenů stromů listnatých do 1 km D kmene přes 100 do 300 mm</t>
  </si>
  <si>
    <t>-64385320</t>
  </si>
  <si>
    <t>Vodorovné přemístění větví, kmenů nebo pařezů s naložením, složením a dopravou do 1000 m kmenů stromů listnatých, průměru přes 100 do 300 mm</t>
  </si>
  <si>
    <t>https://podminky.urs.cz/item/CS_URS_2022_01/162201411</t>
  </si>
  <si>
    <t>162201421</t>
  </si>
  <si>
    <t>Vodorovné přemístění pařezů do 1 km D přes 100 do 300 mm</t>
  </si>
  <si>
    <t>-18943344</t>
  </si>
  <si>
    <t>Vodorovné přemístění větví, kmenů nebo pařezů s naložením, složením a dopravou do 1000 m pařezů kmenů, průměru přes 100 do 300 mm</t>
  </si>
  <si>
    <t>https://podminky.urs.cz/item/CS_URS_2022_01/162201421</t>
  </si>
  <si>
    <t>22</t>
  </si>
  <si>
    <t>162201502</t>
  </si>
  <si>
    <t>Vodorovné přemístění větví stromů listnatých do 1 km D kmene přes 1300 do 1500 mm</t>
  </si>
  <si>
    <t>536711066</t>
  </si>
  <si>
    <t>Vodorovné přemístění větví, kmenů nebo pařezů s naložením, složením a dopravou do 1000 m větví stromů listnatých, průměru kmene přes 1300 do 1500 mm</t>
  </si>
  <si>
    <t>https://podminky.urs.cz/item/CS_URS_2022_01/162201502</t>
  </si>
  <si>
    <t>23</t>
  </si>
  <si>
    <t>162201512</t>
  </si>
  <si>
    <t>Vodorovné přemístění kmenů stromů listnatých do 1 km D kmene přes 1300 do 1500 mm</t>
  </si>
  <si>
    <t>-1352441074</t>
  </si>
  <si>
    <t>Vodorovné přemístění větví, kmenů nebo pařezů s naložením, složením a dopravou do 1000 m kmenů stromů listnatých, průměru přes 1300 do 1500 mm</t>
  </si>
  <si>
    <t>https://podminky.urs.cz/item/CS_URS_2022_01/162201512</t>
  </si>
  <si>
    <t>24</t>
  </si>
  <si>
    <t>162201522</t>
  </si>
  <si>
    <t>Vodorovné přemístění pařezů do 1 km D přes 1300 do 1500 mm</t>
  </si>
  <si>
    <t>-2086073929</t>
  </si>
  <si>
    <t>Vodorovné přemístění větví, kmenů nebo pařezů s naložením, složením a dopravou do 1000 m pařezů kmenů, průměru přes 1300 do 1500 mm</t>
  </si>
  <si>
    <t>https://podminky.urs.cz/item/CS_URS_2022_01/162201522</t>
  </si>
  <si>
    <t>25</t>
  </si>
  <si>
    <t>162301931</t>
  </si>
  <si>
    <t>Příplatek k vodorovnému přemístění větví stromů listnatých D kmene přes 100 do 300 mm ZKD 1 km</t>
  </si>
  <si>
    <t>1794434234</t>
  </si>
  <si>
    <t>Vodorovné přemístění větví, kmenů nebo pařezů s naložením, složením a dopravou Příplatek k cenám za každých dalších i započatých 1000 m přes 1000 m větví stromů listnatých, průměru kmene přes 100 do 300 mm</t>
  </si>
  <si>
    <t>https://podminky.urs.cz/item/CS_URS_2022_01/162301931</t>
  </si>
  <si>
    <t>8*4 'Přepočtené koeficientem množství</t>
  </si>
  <si>
    <t>26</t>
  </si>
  <si>
    <t>162301937</t>
  </si>
  <si>
    <t>Příplatek k vodorovnému přemístění větví stromů listnatých D kmene přes 1300 do 1500 mm ZKD 1 km</t>
  </si>
  <si>
    <t>-416164582</t>
  </si>
  <si>
    <t>Vodorovné přemístění větví, kmenů nebo pařezů s naložením, složením a dopravou Příplatek k cenám za každých dalších i započatých 1000 m přes 1000 m větví stromů listnatých, průměru kmene přes 1300 do 1500 mm</t>
  </si>
  <si>
    <t>https://podminky.urs.cz/item/CS_URS_2022_01/162301937</t>
  </si>
  <si>
    <t>6*4 'Přepočtené koeficientem množství</t>
  </si>
  <si>
    <t>27</t>
  </si>
  <si>
    <t>162301951</t>
  </si>
  <si>
    <t>Příplatek k vodorovnému přemístění kmenů stromů listnatých D kmene přes 100 do 300 mm ZKD 1 km</t>
  </si>
  <si>
    <t>-1223964593</t>
  </si>
  <si>
    <t>Vodorovné přemístění větví, kmenů nebo pařezů s naložením, složením a dopravou Příplatek k cenám za každých dalších i započatých 1000 m přes 1000 m kmenů stromů listnatých, o průměru přes 100 do 300 mm</t>
  </si>
  <si>
    <t>https://podminky.urs.cz/item/CS_URS_2022_01/162301951</t>
  </si>
  <si>
    <t>28</t>
  </si>
  <si>
    <t>162301957</t>
  </si>
  <si>
    <t>Příplatek k vodorovnému přemístění kmenů stromů listnatých D kmene přes 1300 do 1500 mm ZKD 1 km</t>
  </si>
  <si>
    <t>2116782045</t>
  </si>
  <si>
    <t>Vodorovné přemístění větví, kmenů nebo pařezů s naložením, složením a dopravou Příplatek k cenám za každých dalších i započatých 1000 m přes 1000 m kmenů stromů listnatých, o průměru přes 1300 do 1500 mm</t>
  </si>
  <si>
    <t>https://podminky.urs.cz/item/CS_URS_2022_01/162301957</t>
  </si>
  <si>
    <t>29</t>
  </si>
  <si>
    <t>162301971</t>
  </si>
  <si>
    <t>Příplatek k vodorovnému přemístění pařezů D přes 100 do 300 mm ZKD 1 km</t>
  </si>
  <si>
    <t>1768710957</t>
  </si>
  <si>
    <t>Vodorovné přemístění větví, kmenů nebo pařezů s naložením, složením a dopravou Příplatek k cenám za každých dalších i započatých 1000 m přes 1000 m pařezů kmenů, průměru přes 100 do 300 mm</t>
  </si>
  <si>
    <t>https://podminky.urs.cz/item/CS_URS_2022_01/162301971</t>
  </si>
  <si>
    <t>30</t>
  </si>
  <si>
    <t>162301977</t>
  </si>
  <si>
    <t>Příplatek k vodorovnému přemístění pařezů D přes 1300 do 1500 mm ZKD 1 km</t>
  </si>
  <si>
    <t>-148235973</t>
  </si>
  <si>
    <t>Vodorovné přemístění větví, kmenů nebo pařezů s naložením, složením a dopravou Příplatek k cenám za každých dalších i započatých 1000 m přes 1000 m pařezů kmenů, průměru přes 1300 do 1500 mm</t>
  </si>
  <si>
    <t>https://podminky.urs.cz/item/CS_URS_2022_01/162301977</t>
  </si>
  <si>
    <t>31</t>
  </si>
  <si>
    <t>162351103</t>
  </si>
  <si>
    <t>Vodorovné přemístění přes 50 do 500 m výkopku/sypaniny z horniny třídy těžitelnosti I skupiny 1 až 3</t>
  </si>
  <si>
    <t>1745506961</t>
  </si>
  <si>
    <t>Vodorovné přemístění výkopku nebo sypaniny po suchu na obvyklém dopravním prostředku, bez naložení výkopku, avšak se složením bez rozhrnutí z horniny třídy těžitelnosti I skupiny 1 až 3 na vzdálenost přes 50 do 500 m</t>
  </si>
  <si>
    <t>https://podminky.urs.cz/item/CS_URS_2022_01/162351103</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</si>
  <si>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</si>
  <si>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32</t>
  </si>
  <si>
    <t>162651112</t>
  </si>
  <si>
    <t>Vodorovné přemístění přes 4 000 do 5000 m výkopku/sypaniny z horniny třídy těžitelnosti I skupiny 1 až 3</t>
  </si>
  <si>
    <t>828090365</t>
  </si>
  <si>
    <t>Vodorovné přemístění výkopku nebo sypaniny po suchu na obvyklém dopravním prostředku, bez naložení výkopku, avšak se složením bez rozhrnutí z horniny třídy těžitelnosti I skupiny 1 až 3 na vzdálenost přes 4 000 do 5 000 m</t>
  </si>
  <si>
    <t>https://podminky.urs.cz/item/CS_URS_2022_01/162651112</t>
  </si>
  <si>
    <t>33</t>
  </si>
  <si>
    <t>167151111</t>
  </si>
  <si>
    <t>Nakládání výkopku z hornin třídy těžitelnosti I skupiny 1 až 3 přes 100 m3</t>
  </si>
  <si>
    <t>328803724</t>
  </si>
  <si>
    <t>Nakládání, skládání a překládání neulehlého výkopku nebo sypaniny strojně nakládání, množství přes 100 m3, z hornin třídy těžitelnosti I, skupiny 1 až 3</t>
  </si>
  <si>
    <t>https://podminky.urs.cz/item/CS_URS_2022_01/167151111</t>
  </si>
  <si>
    <t xml:space="preserve">Poznámka k souboru cen:_x000D_
1. Ceny -1131 až -1133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2. Množství měrných jednotek se určí v rostlém stavu horniny._x000D_
</t>
  </si>
  <si>
    <t>34</t>
  </si>
  <si>
    <t>171151111</t>
  </si>
  <si>
    <t>Uložení sypaniny z hornin nesoudržných sypkých do násypů zhutněných strojně</t>
  </si>
  <si>
    <t>-1866846187</t>
  </si>
  <si>
    <t>Uložení sypanin do násypů strojně s rozprostřením sypaniny ve vrstvách a s hrubým urovnáním zhutněných z hornin nesoudržných sypkých</t>
  </si>
  <si>
    <t>https://podminky.urs.cz/item/CS_URS_2022_01/171151111</t>
  </si>
  <si>
    <t xml:space="preserve">Poznámka k souboru cen:_x000D_
1. Ceny lze použít i pro uložení sypaniny s předepsaným zhutněním na trvalé skládky, do koryt vodotečí a do prohlubní terénu._x000D_
2. Cenu 25-1101 lze použít i pro:_x000D_
a) rozprostření zbylého výkopu na místě po zásypu jam a rýh pro podzemní vedení a zářezů pro podzemní vedení; toto množství se určí v m3 uloženého výkopku, měřeného v rostlém stavu,_x000D_
b) uložení výkopku do násypů pod vodou._x000D_
3. Ceny nelze použít:_x000D_
a) pro uložení sypaniny do hrází; uložení netříděné sypaniny do hrází se oceňuje cenami souboru cen 171 uložení netříděných sypanin do hrází,_x000D_
b) pro uložení sypaniny do ochranných valů nebo těch jejich částí, jejichž šířka je menší než 3 m. Toto uložení se oceňuje cenami souboru cen 175 Obsyp objektů._x000D_
4. V cenách není započteno hutnění boků násypů. Toto hutnění se oceňuje cenami souboru cen 171 15-11 Hutnění boků násypů z hornin soudržných a sypkých._x000D_
</t>
  </si>
  <si>
    <t>35</t>
  </si>
  <si>
    <t>171251201</t>
  </si>
  <si>
    <t>Uložení sypaniny na skládky nebo meziskládky</t>
  </si>
  <si>
    <t>-1843926740</t>
  </si>
  <si>
    <t>Uložení sypaniny na skládky nebo meziskládky bez hutnění s upravením uložené sypaniny do předepsaného tvaru</t>
  </si>
  <si>
    <t>https://podminky.urs.cz/item/CS_URS_2022_01/171251201</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</si>
  <si>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</si>
  <si>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uložení na deponii obce</t>
  </si>
  <si>
    <t>přebytek zeminy z pilot</t>
  </si>
  <si>
    <t>28,260</t>
  </si>
  <si>
    <t>bilance zeminy - komunikace</t>
  </si>
  <si>
    <t>139,930+12,5+20,03-152,94-31,44+0,486</t>
  </si>
  <si>
    <t>Součet</t>
  </si>
  <si>
    <t>36</t>
  </si>
  <si>
    <t>174151101</t>
  </si>
  <si>
    <t>Zásyp jam, šachet rýh nebo kolem objektů sypaninou se zhutněním</t>
  </si>
  <si>
    <t>1459106767</t>
  </si>
  <si>
    <t>Zásyp sypaninou z jakékoliv horniny strojně s uložením výkopku ve vrstvách se zhutněním jam, šachet, rýh nebo kolem objektů v těchto vykopávkách</t>
  </si>
  <si>
    <t>https://podminky.urs.cz/item/CS_URS_2022_01/174151101</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</si>
  <si>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</si>
  <si>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zásyp pod chodník podél gabionů</t>
  </si>
  <si>
    <t>31,44</t>
  </si>
  <si>
    <t>37</t>
  </si>
  <si>
    <t>181311103</t>
  </si>
  <si>
    <t>Rozprostření ornice tl vrstvy do 200 mm v rovině nebo ve svahu do 1:5 ručně</t>
  </si>
  <si>
    <t>361956398</t>
  </si>
  <si>
    <t>Rozprostření a urovnání ornice v rovině nebo ve svahu sklonu do 1:5 ručně při souvislé ploše, tl. vrstvy do 200 mm</t>
  </si>
  <si>
    <t>https://podminky.urs.cz/item/CS_URS_2022_01/181311103</t>
  </si>
  <si>
    <t xml:space="preserve">Poznámka k souboru cen:_x000D_
1. V ceně jsou započteny i náklady na případné nutné přemístění hromad nebo dočasných skládek na místo spotřeby ze vzdálenosti do 3 m._x000D_
2. V ceně nejsou započteny náklady na získání ornice._x000D_
</t>
  </si>
  <si>
    <t>zatravnění ploch podél linie obrubníků v šířce 0,5 m</t>
  </si>
  <si>
    <t>289,65</t>
  </si>
  <si>
    <t>38</t>
  </si>
  <si>
    <t>10364101</t>
  </si>
  <si>
    <t>zemina pro terénní úpravy -  ornice</t>
  </si>
  <si>
    <t>t</t>
  </si>
  <si>
    <t>314583829</t>
  </si>
  <si>
    <t>289,650*0,15*1,8</t>
  </si>
  <si>
    <t>39</t>
  </si>
  <si>
    <t>181411131</t>
  </si>
  <si>
    <t>Založení parkového trávníku výsevem pl do 1000 m2 v rovině a ve svahu do 1:5</t>
  </si>
  <si>
    <t>-666951757</t>
  </si>
  <si>
    <t>Založení trávníku na půdě předem připravené plochy do 1000 m2 výsevem včetně utažení parkového v rovině nebo na svahu do 1:5</t>
  </si>
  <si>
    <t>https://podminky.urs.cz/item/CS_URS_2022_01/181411131</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</si>
  <si>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</si>
  <si>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40</t>
  </si>
  <si>
    <t>00572410</t>
  </si>
  <si>
    <t>osivo směs travní parková</t>
  </si>
  <si>
    <t>kg</t>
  </si>
  <si>
    <t>-1042957079</t>
  </si>
  <si>
    <t>289,65*0,03 'Přepočtené koeficientem množství</t>
  </si>
  <si>
    <t>41</t>
  </si>
  <si>
    <t>181951112</t>
  </si>
  <si>
    <t>Úprava pláně v hornině třídy těžitelnosti I skupiny 1 až 3 se zhutněním strojně</t>
  </si>
  <si>
    <t>-1552437686</t>
  </si>
  <si>
    <t>Úprava pláně vyrovnáním výškových rozdílů strojně v hornině třídy těžitelnosti I, skupiny 1 až 3 se zhutněním</t>
  </si>
  <si>
    <t>https://podminky.urs.cz/item/CS_URS_2022_01/181951112</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</si>
  <si>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šířky do 3 m přerušujících svahy, pro urovnání dna silničních a železničních příkopů pro jakoukoliv šířku dna; toto urovnání se oceňuje cenami souboru cen 182 Svahování._x000D_
3. Urovnání ploch ve sklonu přes 1 : 5 se oceňuje cenami souboru cen 182 Svahování trvalých svahů do projektovaných profilů strojně._x000D_
4. Ceny se zhutněním jsou určeny pro jakoukoliv míru zhutnění._x000D_
</t>
  </si>
  <si>
    <t>úprava podkladu pod chodníky SO 102</t>
  </si>
  <si>
    <t>4,63</t>
  </si>
  <si>
    <t>Nové chodníky D+L, dlažba přírodní 60 mm,  výměna povrchu</t>
  </si>
  <si>
    <t>Nové chodníky D+L, dlažba přírodní 60 mm</t>
  </si>
  <si>
    <t>718,58</t>
  </si>
  <si>
    <t>7,13</t>
  </si>
  <si>
    <t>29,07</t>
  </si>
  <si>
    <t>Mezisoučet</t>
  </si>
  <si>
    <t>Sjezdy D+L, dlažba přírodní 80 mm, skladba 2</t>
  </si>
  <si>
    <t>221,97</t>
  </si>
  <si>
    <t>Betonová dlažba nopová DL + L 80 mm</t>
  </si>
  <si>
    <t>44,42</t>
  </si>
  <si>
    <t>Odvodňovací žlábek - 3 řady žulových kostek 160/160</t>
  </si>
  <si>
    <t>378,16*1,0</t>
  </si>
  <si>
    <t>42</t>
  </si>
  <si>
    <t>182151111</t>
  </si>
  <si>
    <t>Svahování v zářezech v hornině třídy těžitelnosti I skupiny 1 až 3 strojně</t>
  </si>
  <si>
    <t>858814198</t>
  </si>
  <si>
    <t>Svahování trvalých svahů do projektovaných profilů strojně s potřebným přemístěním výkopku při svahování v zářezech v hornině třídy těžitelnosti I, skupiny 1 až 3</t>
  </si>
  <si>
    <t>https://podminky.urs.cz/item/CS_URS_2022_01/182151111</t>
  </si>
  <si>
    <t xml:space="preserve">Poznámka k souboru cen:_x000D_
1. Ceny jsou určeny pro svahování všech nově zřizovaných ploch výkopů nebo násypů ve sklonu přes 1:5._x000D_
2. Úprava ploch vodorovných nebo ve sklonu do 1 : 5 se oceňuje cenami souboru cen 181 Úprava pláně vyrovnáním výškových rozdílů strojně._x000D_
</t>
  </si>
  <si>
    <t>(290-275)*2,7</t>
  </si>
  <si>
    <t>23,65*2,25</t>
  </si>
  <si>
    <t>(40-23,65)*2,05</t>
  </si>
  <si>
    <t>20*1,85</t>
  </si>
  <si>
    <t>20*1,5</t>
  </si>
  <si>
    <t>20*1,1</t>
  </si>
  <si>
    <t>Zakládání</t>
  </si>
  <si>
    <t>43</t>
  </si>
  <si>
    <t>213111121</t>
  </si>
  <si>
    <t>Stabilizace základové spáry zřízením vrstvy z geomříže tuhé</t>
  </si>
  <si>
    <t>-1513791078</t>
  </si>
  <si>
    <t>Stabilizace základové spáry zřízením vrstvy z geomříže tuhé</t>
  </si>
  <si>
    <t>https://podminky.urs.cz/item/CS_URS_2022_01/213111121</t>
  </si>
  <si>
    <t xml:space="preserve">Poznámka k souboru cen:_x000D_
1. Ceny jsou určeny pro zřízení geomříží na upraveném povrchu._x000D_
2. V cenách jsou započteny i náklady na položení geomříží a jejich spojení včetně přesahů._x000D_
3. V cenách nejsou započteny náklady na dodávku geomříží, která se oceňuje ve specifikaci. Ztratné včetně přesahů a kotvení krajů lze stanovit ve výši 15 až 20 %._x000D_
</t>
  </si>
  <si>
    <t>vyztužení svahu</t>
  </si>
  <si>
    <t>34,2</t>
  </si>
  <si>
    <t>44</t>
  </si>
  <si>
    <t>69321022</t>
  </si>
  <si>
    <t>geomříž jednoosá tuhá HDPE s tahovou pevností 65kN/m</t>
  </si>
  <si>
    <t>-61232645</t>
  </si>
  <si>
    <t>34,2*1,15 'Přepočtené koeficientem množství</t>
  </si>
  <si>
    <t>45</t>
  </si>
  <si>
    <t>226111113</t>
  </si>
  <si>
    <t>Vrty velkoprofilové svislé nezapažené D přes 400 do 450 mm hl od 0 do 5 m hornina III</t>
  </si>
  <si>
    <t>-1799040822</t>
  </si>
  <si>
    <t>Velkoprofilové vrty náběrovým vrtáním svislé nezapažené průměru přes 400 do 450 mm, v hl od 0 do 5 m v hornině tř. III</t>
  </si>
  <si>
    <t>https://podminky.urs.cz/item/CS_URS_2022_01/226111113</t>
  </si>
  <si>
    <t>konzolový chodník 1</t>
  </si>
  <si>
    <t>4,0*8</t>
  </si>
  <si>
    <t>konzolový chodník 2</t>
  </si>
  <si>
    <t>4,0*18</t>
  </si>
  <si>
    <t>konzolový chodník 3</t>
  </si>
  <si>
    <t>4,0*32</t>
  </si>
  <si>
    <t>konzolový chodník 4</t>
  </si>
  <si>
    <t>konzolový chodník 5</t>
  </si>
  <si>
    <t>4,0*10</t>
  </si>
  <si>
    <t>konzolový chodník 6</t>
  </si>
  <si>
    <t>4,0*13</t>
  </si>
  <si>
    <t>konzolový chodník -dil.kus</t>
  </si>
  <si>
    <t>4,0*1</t>
  </si>
  <si>
    <t>46</t>
  </si>
  <si>
    <t>231212111</t>
  </si>
  <si>
    <t>Zřízení pilot svislých zapažených D přes 245 do 450 mm hl od 0 do 10 m s vytažením pažnic z betonu železového</t>
  </si>
  <si>
    <t>-628589528</t>
  </si>
  <si>
    <t>Zřízení výplně pilot zapažených s vytažením pažnic z vrtu svislých z betonu železového, v hl od 0 do 10 m, při průměru piloty přes 245 do 450 mm</t>
  </si>
  <si>
    <t>https://podminky.urs.cz/item/CS_URS_2022_01/231212111</t>
  </si>
  <si>
    <t xml:space="preserve">Poznámka k souboru cen:_x000D_
1. V cenách jsou započteny i náklady na vytažení pažnic._x000D_
2. Ceny neobsahují náklady na dodání výplně, tyto se oceňují podle ustanovení poznámky 1. a 3. souboru cen 231 1 . - Zřízení výplně pilot bez vytažení pažnic._x000D_
3. Množství měrných jednotek se u dodávky určuje v m3 objemu výplně piloty._x000D_
4. Pokud je výplň dodávána přímo na místo zabudování nebo do prostoru technologické manipulace, její hmotnost se nezapočítává do přesunu hmot._x000D_
5. V cenách nejsou započteny náklady na provedení vrtu._x000D_
</t>
  </si>
  <si>
    <t>47</t>
  </si>
  <si>
    <t>58933332R</t>
  </si>
  <si>
    <t>beton C 30/37 XA2 kamenivo frakce 0/16</t>
  </si>
  <si>
    <t>vlastní</t>
  </si>
  <si>
    <t>-1797739145</t>
  </si>
  <si>
    <t>vrtaná pilota pr. 300 mm, délka 4,0 m</t>
  </si>
  <si>
    <t>3,14*0,15*0,15*400</t>
  </si>
  <si>
    <t>48</t>
  </si>
  <si>
    <t>231611114</t>
  </si>
  <si>
    <t>Výztuž pilot betonovaných do země ocel z betonářské oceli 10 505</t>
  </si>
  <si>
    <t>1429929033</t>
  </si>
  <si>
    <t>Výztuž pilot betonovaných do země z oceli 10 505 (R)</t>
  </si>
  <si>
    <t>https://podminky.urs.cz/item/CS_URS_2022_01/231611114</t>
  </si>
  <si>
    <t xml:space="preserve">Poznámka k souboru cen:_x000D_
1. Ceny lze použít i pro zřízení armokošů._x000D_
2. V cenách nejsou započteny náklady na uložení výztuže a nastavení armokošů; tyto náklady jsou započteny v cenách souboru cen 231 . . - Zřízení výplně pilot z betonu železového, části A01 Zvláštní zakládání objektů._x000D_
</t>
  </si>
  <si>
    <t>28,260*0,12</t>
  </si>
  <si>
    <t>49</t>
  </si>
  <si>
    <t>271532213</t>
  </si>
  <si>
    <t>Podsyp pod základové konstrukce se zhutněním z hrubého kameniva frakce 8 až 16 mm</t>
  </si>
  <si>
    <t>-1283744448</t>
  </si>
  <si>
    <t>Podsyp pod základové konstrukce se zhutněním a urovnáním povrchu z kameniva hrubého, frakce 8 - 16 mm</t>
  </si>
  <si>
    <t>https://podminky.urs.cz/item/CS_URS_2022_01/271532213</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</si>
  <si>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</si>
  <si>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gabion 1 - délka 24,60 m</t>
  </si>
  <si>
    <t>1,1*0,2*24,6</t>
  </si>
  <si>
    <t>gabion 2 - délka 11,67 m</t>
  </si>
  <si>
    <t>1,1*0,2*11,67</t>
  </si>
  <si>
    <t>gabion3 - délka 4,0 m</t>
  </si>
  <si>
    <t>1,1*0,2*4,0</t>
  </si>
  <si>
    <t>gabion4 - délka 12,5 m</t>
  </si>
  <si>
    <t>1,1*0,2*12,5</t>
  </si>
  <si>
    <t>50</t>
  </si>
  <si>
    <t>275311611</t>
  </si>
  <si>
    <t>Základové patky prokládané kamenem z betonu tř. C 16/20</t>
  </si>
  <si>
    <t>-1053204524</t>
  </si>
  <si>
    <t>Základy z betonu prostého patky a bloky z betonu kamenem prokládaného tř. C 16/20</t>
  </si>
  <si>
    <t>https://podminky.urs.cz/item/CS_URS_2022_01/275311611</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</si>
  <si>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t>
  </si>
  <si>
    <t>51</t>
  </si>
  <si>
    <t>275322611</t>
  </si>
  <si>
    <t>Základové patky ze ŽB se zvýšenými nároky na prostředí tř. C 30/37</t>
  </si>
  <si>
    <t>205001746</t>
  </si>
  <si>
    <t>Základy z betonu železového (bez výztuže) patky z betonu se zvýšenými nároky na prostředí tř. C 30/37</t>
  </si>
  <si>
    <t>https://podminky.urs.cz/item/CS_URS_2022_01/275322611</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</si>
  <si>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</si>
  <si>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0,5*0,5*0,5*8</t>
  </si>
  <si>
    <t>0,5*0,5*0,5*18</t>
  </si>
  <si>
    <t>0,5*0,5*0,5*32</t>
  </si>
  <si>
    <t>0,5*0,5*0,5*10</t>
  </si>
  <si>
    <t>0,5*0,5*0,5*13</t>
  </si>
  <si>
    <t>0,5*0,5*0,5</t>
  </si>
  <si>
    <t>52</t>
  </si>
  <si>
    <t>275351121</t>
  </si>
  <si>
    <t>Zřízení bednění základových patek</t>
  </si>
  <si>
    <t>-357122748</t>
  </si>
  <si>
    <t>Bednění základů patek zřízení</t>
  </si>
  <si>
    <t>https://podminky.urs.cz/item/CS_URS_2022_01/275351121</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</si>
  <si>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</si>
  <si>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4*0,5*0,5*8</t>
  </si>
  <si>
    <t>4*0,5*0,5*18</t>
  </si>
  <si>
    <t>4*0,5*0,5*32</t>
  </si>
  <si>
    <t>4*0,5*0,5*10</t>
  </si>
  <si>
    <t>4*0,5*0,5*13</t>
  </si>
  <si>
    <t>4*0,5*0,5</t>
  </si>
  <si>
    <t>53</t>
  </si>
  <si>
    <t>275351122</t>
  </si>
  <si>
    <t>Odstranění bednění základových patek</t>
  </si>
  <si>
    <t>-11921451</t>
  </si>
  <si>
    <t>Bednění základů patek odstranění</t>
  </si>
  <si>
    <t>https://podminky.urs.cz/item/CS_URS_2022_01/275351122</t>
  </si>
  <si>
    <t>54</t>
  </si>
  <si>
    <t>275361821</t>
  </si>
  <si>
    <t>Výztuž základových patek betonářskou ocelí 10 505 (R)</t>
  </si>
  <si>
    <t>1417838885</t>
  </si>
  <si>
    <t>Výztuž základů patek z betonářské oceli 10 505 (R)</t>
  </si>
  <si>
    <t>https://podminky.urs.cz/item/CS_URS_2022_01/275361821</t>
  </si>
  <si>
    <t xml:space="preserve">Poznámka k souboru cen:_x000D_
1. Ceny platí pro desky rovné, s náběhy, hřibové nebo upnuté do žeber včetně výztuže těchto žeber._x000D_
</t>
  </si>
  <si>
    <t>12,500*0,12</t>
  </si>
  <si>
    <t>Svislé a kompletní konstrukce</t>
  </si>
  <si>
    <t>55</t>
  </si>
  <si>
    <t>327215111</t>
  </si>
  <si>
    <t>Opěrná zeď z gabionů dvouzákrutová síť s povrchovou úpravou galfan vyplněná lomovým kamenem</t>
  </si>
  <si>
    <t>243204663</t>
  </si>
  <si>
    <t>Opěrné zdi z drátokamenných gravitačních konstrukcí (gabionů) z lomového kamene neupraveného výplňového na sucho ze splétané dvouzákrutové ocelové sítě s povrchovou úpravou galfan</t>
  </si>
  <si>
    <t>https://podminky.urs.cz/item/CS_URS_2022_01/327215111</t>
  </si>
  <si>
    <t xml:space="preserve">Poznámka k souboru cen:_x000D_
1. V cenách jsou započteny náklady na sestavení drátěných košů včetně jejich dodávky, výplň košů kamenivem, lícové urovnání pohledové a horní plochy výplně gabionu a vyklínkování výplně._x000D_
2. V cenách nejsou započteny náklady na:_x000D_
a) vyhotovení štěrkového lože pod gabionem; tyto náklady se oceňují cenami souboru cen 271 .5-22.. Podsyp pod základové konstrukce katalogu 801-1,_x000D_
b) zpětný zásyp; tyto náklady se oceňují cenami souboru cen 174.. Zásyp sypaninou z jakékoliv horniny katalogu 800-1,_x000D_
c) filtrační geotextilii mezi rubem gabionu a zpětným zásypem; tyto náklady se oceňuji cenami souboru cen 213 14-11 Zřízení vrstvy z geotextilie katalogu 800-2._x000D_
</t>
  </si>
  <si>
    <t>(1*0,7*0,5+1*0,5*0,5)*24,6</t>
  </si>
  <si>
    <t>(1*0,7*0,5+2*0,5*0,5)*11,67</t>
  </si>
  <si>
    <t>(1*0,7*0,5+2*0,5*0,5)*4,0</t>
  </si>
  <si>
    <t>(1*0,7*0,5+2*0,5*0,5)*12,5</t>
  </si>
  <si>
    <t>56</t>
  </si>
  <si>
    <t>339921133</t>
  </si>
  <si>
    <t>Osazování betonových palisád do betonového základu v řadě výšky prvku přes 1 do 1,5 m</t>
  </si>
  <si>
    <t>1469434423</t>
  </si>
  <si>
    <t>Osazování palisád betonových v řadě se zabetonováním výšky palisády přes 1000 do 1500 mm</t>
  </si>
  <si>
    <t>https://podminky.urs.cz/item/CS_URS_2022_01/339921133</t>
  </si>
  <si>
    <t xml:space="preserve">Poznámka k souboru cen:_x000D_
1. V cenách nejsou započteny náklady na zřízení rýhy nebo jámy a na dodání palisád; tyto se oceňují ve specifikaci._x000D_
2. Ceny lze použít pro palisády o jakémkoli tvaru průřezu._x000D_
3. Měrnou jednotkou (u položek číslo -1131 až -1144) se rozumí metr délky palisádové stěny._x000D_
4. Výškou palisády je uvažována celková délka osazovaného prvku._x000D_
</t>
  </si>
  <si>
    <t>57</t>
  </si>
  <si>
    <t>59228R</t>
  </si>
  <si>
    <t>palisáda betonová tyčová hranatá přírodní 160x160x1200mm</t>
  </si>
  <si>
    <t>1314625273</t>
  </si>
  <si>
    <t>6,04*6,3 'Přepočtené koeficientem množství</t>
  </si>
  <si>
    <t>Komunikace pozemní</t>
  </si>
  <si>
    <t>58</t>
  </si>
  <si>
    <t>564851111</t>
  </si>
  <si>
    <t>Podklad ze štěrkodrtě ŠD plochy přes 100 m2 tl 150 mm</t>
  </si>
  <si>
    <t>1400494755</t>
  </si>
  <si>
    <t>Podklad ze štěrkodrti ŠD s rozprostřením a zhutněním plochy přes 100 m2, po zhutnění tl. 150 mm</t>
  </si>
  <si>
    <t>https://podminky.urs.cz/item/CS_URS_2022_01/564851111</t>
  </si>
  <si>
    <t>59</t>
  </si>
  <si>
    <t>564861111</t>
  </si>
  <si>
    <t>Podklad ze štěrkodrtě ŠD plochy přes 100 m2 tl 200 mm</t>
  </si>
  <si>
    <t>886024941</t>
  </si>
  <si>
    <t>Podklad ze štěrkodrti ŠD s rozprostřením a zhutněním plochy přes 100 m2, po zhutnění tl. 200 mm</t>
  </si>
  <si>
    <t>https://podminky.urs.cz/item/CS_URS_2022_01/564861111</t>
  </si>
  <si>
    <t>umělá vodící linie tl. 80 mm, š. 0,2 m</t>
  </si>
  <si>
    <t>13,35</t>
  </si>
  <si>
    <t>60</t>
  </si>
  <si>
    <t>567122114</t>
  </si>
  <si>
    <t>Podklad ze směsi stmelené cementem SC C 8/10 (KSC I) tl 150 mm</t>
  </si>
  <si>
    <t>1334676363</t>
  </si>
  <si>
    <t>Podklad ze směsi stmelené cementem SC bez dilatačních spár, s rozprostřením a zhutněním SC C 8/10 (KSC I), po zhutnění tl. 150 mm</t>
  </si>
  <si>
    <t>https://podminky.urs.cz/item/CS_URS_2022_01/567122114</t>
  </si>
  <si>
    <t xml:space="preserve">Poznámka k souboru cen:_x000D_
1. V cenách jsou započteny i náklady na ošetření povrchu podkladu vodou._x000D_
2. V cenách 567 1.-4 jsou započteny i náklady postřik proti odpařování vody._x000D_
3. V cenách nejsou započteny náklady na:_x000D_
a) příp. postřik, který se oceňuje cenou 919 74-8111 Postřik popř. zdrsnění povrchu cementobetonového krytu nebo podkladu ochrannou emulzí,_x000D_
b) zřízení dilatačních spár a jejich vyplnění; tyto práce se oceňují cenami souborů cen 919 11-1 Řezání dilatačních spár, 919 12-. Těsnění dilatačních spár a 919 13 Vyztužení dilatačních spár._x000D_
</t>
  </si>
  <si>
    <t>61</t>
  </si>
  <si>
    <t>572331111</t>
  </si>
  <si>
    <t>Vyspravení krytu komunikací po překopech pl přes 15 m2 obalovaným kamenivem tl přes 20 do 50 mm</t>
  </si>
  <si>
    <t>1516632198</t>
  </si>
  <si>
    <t>Vyspravení krytu komunikací po překopech inženýrských sítí plochy přes 15 m2 živičnou směsí z kameniva těženého nebo ze štěrkopísku obaleného asfaltem po zhutnění tl. přes 20 do 50 mm</t>
  </si>
  <si>
    <t>https://podminky.urs.cz/item/CS_URS_2022_01/572331111</t>
  </si>
  <si>
    <t xml:space="preserve">Poznámka k souboru cen:_x000D_
1. Ceny jsou určeny pro vyspravení krytů po překopech pro inženýrské sítě trvalé i dočasné (předepíše-li to projekt)._x000D_
2. Ceny jsou určeny pouze pro případy havárií, přeložek nebo běžných oprav inženýrských sítí._x000D_
3. Ceny nelze použít v rámci výstavby nových inženýrských sítí._x000D_
4. V cenách nejsou započteny náklady na:_x000D_
a) postřik živičný spojovací, který se oceňuje cenami souboru cen 573 2.-11 Postřik živičný spojovací části A 01 tohoto katalogu,_x000D_
b) zdrsňovací posyp, který se oceňuje cenami 578 90-112 Zdrsňovací posyp litého asfaltu z kameniva drobného drceného obaleného asfaltem při překopech inženýrských sítí, 572 40-41 Posyp živičného podkladu nebo krytu části C 01 tohoto katalogu._x000D_
</t>
  </si>
  <si>
    <t>Asfaltová zálivka podél obrubníků, š. 250 mm</t>
  </si>
  <si>
    <t>709,7*0,25</t>
  </si>
  <si>
    <t>62</t>
  </si>
  <si>
    <t>596211113</t>
  </si>
  <si>
    <t>Kladení zámkové dlažby komunikací pro pěší ručně tl 60 mm skupiny A pl přes 300 m2</t>
  </si>
  <si>
    <t>-1212386319</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</si>
  <si>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300 m2</t>
  </si>
  <si>
    <t>https://podminky.urs.cz/item/CS_URS_2022_01/596211113</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</si>
  <si>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40 mm se oceňuje cenami souboru cen 451 . . -9 . Příplatek za každých dalších 10 mm tloušťky podkladu nebo lože._x000D_
</t>
  </si>
  <si>
    <t>63</t>
  </si>
  <si>
    <t>59245018</t>
  </si>
  <si>
    <t>dlažba tvar obdélník betonová 200x100x60mm přírodní</t>
  </si>
  <si>
    <t>1797328636</t>
  </si>
  <si>
    <t>931,21*1,05 'Přepočtené koeficientem množství</t>
  </si>
  <si>
    <t>64</t>
  </si>
  <si>
    <t>59245008</t>
  </si>
  <si>
    <t>dlažba tvar obdélník betonová 200x100x60mm barevná</t>
  </si>
  <si>
    <t>-552320553</t>
  </si>
  <si>
    <t>7,13*1,05 'Přepočtené koeficientem množství</t>
  </si>
  <si>
    <t>65</t>
  </si>
  <si>
    <t>59245006</t>
  </si>
  <si>
    <t>dlažba tvar obdélník betonová pro nevidomé 200x100x60mm barevná</t>
  </si>
  <si>
    <t>6803365</t>
  </si>
  <si>
    <t>29,07*1,1 'Přepočtené koeficientem množství</t>
  </si>
  <si>
    <t>66</t>
  </si>
  <si>
    <t>596211114</t>
  </si>
  <si>
    <t>Příplatek za kombinaci dvou barev u kladení betonových dlažeb komunikací pro pěší ručně tl 60 mm skupiny A</t>
  </si>
  <si>
    <t>-2016549407</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</si>
  <si>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Příplatek k cenám za dlažbu z prvků dvou barev</t>
  </si>
  <si>
    <t>https://podminky.urs.cz/item/CS_URS_2022_01/596211114</t>
  </si>
  <si>
    <t>7,13+29,07</t>
  </si>
  <si>
    <t>67</t>
  </si>
  <si>
    <t>596212212</t>
  </si>
  <si>
    <t>Kladení zámkové dlažby pozemních komunikací ručně tl 80 mm skupiny A pl přes 100 do 300 m2</t>
  </si>
  <si>
    <t>448830847</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</si>
  <si>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100 do 300 m2</t>
  </si>
  <si>
    <t>https://podminky.urs.cz/item/CS_URS_2022_01/596212212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</si>
  <si>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50 mm se oceňuje cenami souboru cen 451 ..-9 Příplatek za každých dalších 10 mm tloušťky podkladu nebo lože._x000D_
</t>
  </si>
  <si>
    <t>68</t>
  </si>
  <si>
    <t>59245226</t>
  </si>
  <si>
    <t>dlažba tvar obdélník betonová pro nevidomé 200x100x80mm barevná</t>
  </si>
  <si>
    <t>254432141</t>
  </si>
  <si>
    <t>44,42*1,1 'Přepočtené koeficientem množství</t>
  </si>
  <si>
    <t>69</t>
  </si>
  <si>
    <t>59245020</t>
  </si>
  <si>
    <t>dlažba tvar obdélník betonová 200x100x80mm přírodní</t>
  </si>
  <si>
    <t>145180115</t>
  </si>
  <si>
    <t>221,97*1,05 'Přepočtené koeficientem množství</t>
  </si>
  <si>
    <t>70</t>
  </si>
  <si>
    <t>596212214</t>
  </si>
  <si>
    <t>Příplatek za kombinaci dvou barev u betonových dlažeb pozemních komunikací ručně tl 80 mm skupiny A</t>
  </si>
  <si>
    <t>75686720</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</si>
  <si>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Příplatek k cenám za dlažbu z prvků dvou barev</t>
  </si>
  <si>
    <t>https://podminky.urs.cz/item/CS_URS_2022_01/596212214</t>
  </si>
  <si>
    <t>71</t>
  </si>
  <si>
    <t>597661112</t>
  </si>
  <si>
    <t>Rigol dlážděný do lože z betonu tl 100 mm z dlažebních kostek velkých</t>
  </si>
  <si>
    <t>-2056882595</t>
  </si>
  <si>
    <t>Rigol dlážděný do lože z betonu prostého tl. 100 mm, s vyplněním a zatřením spár cementovou maltou z dlažebních kostek velkých</t>
  </si>
  <si>
    <t>https://podminky.urs.cz/item/CS_URS_2022_01/597661112</t>
  </si>
  <si>
    <t xml:space="preserve">Poznámka k souboru cen:_x000D_
1. Ceny nelze použít pro dlažby příkopů, které se oceňují cenami souboru cen 594 . . - . . souboru cen 594 . . - . . Dlažba nebo přídlažba._x000D_
2. V cenách nejsou započteny náklady na popř. nutné zemní práce, které se oceňují cenami části A 01 katalogu 800-1 Zemní práce._x000D_
3. Množství měrných jednotek se určuje v m2 rozvinuté plochy rigolu._x000D_
</t>
  </si>
  <si>
    <t>378,16*0,5</t>
  </si>
  <si>
    <t>72</t>
  </si>
  <si>
    <t>597069111</t>
  </si>
  <si>
    <t>Příplatek ZKD 10 mm tl lože přes 100 mm u rigolu dlážděného</t>
  </si>
  <si>
    <t>35772301</t>
  </si>
  <si>
    <t>Rigol dlážděný Příplatek k cenám za každých dalších i započatých 10 mm tloušťky lože přes 100 mm</t>
  </si>
  <si>
    <t>https://podminky.urs.cz/item/CS_URS_2022_01/597069111</t>
  </si>
  <si>
    <t>378,16*0,8</t>
  </si>
  <si>
    <t>Úpravy povrchů, podlahy a osazování výplní</t>
  </si>
  <si>
    <t>73</t>
  </si>
  <si>
    <t>628613611R</t>
  </si>
  <si>
    <t>Žárové zinkování ponorem dílů ocelových konstrukcí  hmotnosti do 100 kg</t>
  </si>
  <si>
    <t>-90117616</t>
  </si>
  <si>
    <t>Žárové zinkování ponorem dílů ocelových konstrukcí hmotnosti dílců do 100 kg</t>
  </si>
  <si>
    <t xml:space="preserve">Poznámka k souboru cen:_x000D_
1. Množství měrných jednotek se určuje v kg hmotnosti jednotlivých dílců ocelové konstrukce._x000D_
</t>
  </si>
  <si>
    <t>zábradlí</t>
  </si>
  <si>
    <t>471+429</t>
  </si>
  <si>
    <t>Ostatní konstrukce a práce, bourání</t>
  </si>
  <si>
    <t>74</t>
  </si>
  <si>
    <t>914111111</t>
  </si>
  <si>
    <t>Montáž svislé dopravní značky do velikosti 1 m2 objímkami na sloupek nebo konzolu</t>
  </si>
  <si>
    <t>-1939828859</t>
  </si>
  <si>
    <t>Montáž svislé dopravní značky základní velikosti do 1 m2 objímkami na sloupky nebo konzoly</t>
  </si>
  <si>
    <t>https://podminky.urs.cz/item/CS_URS_2022_01/914111111</t>
  </si>
  <si>
    <t xml:space="preserve">Poznámka k souboru cen:_x000D_
1. V cenách jsou započteny i náklady na montáž značek včetně upevňovacího materiálu na předem připravenou nosnou konstrukci (sloupek, konzolu, sloup)._x000D_
2. V cenách nejsou započteny náklady na:_x000D_
a) dodání značek, tyto se oceňují ve specifikaci,_x000D_
b) na montáž a dodávku ocelových nosných konstrukcí – sloupků, konzol, tyto se oceňují cenami souboru cen 914 51 Montáž sloupku a 914 53 Montáž konzol a nástavců,_x000D_
c) nátěry, tyto se oceňují jako práce PSV příslušnými cenami katalogu 800-783 Nátěry,_x000D_
d) naložení a odklizení výkopku, tyto se oceňují cenami části A 01 katalogu 800-1 Zemní práce._x000D_
3. Ceny nelze použít pro osazení a montáž svislých dopravních značek:_x000D_
a) světelných, tyto se oceňují cenami katalogu 800-741 Elektroinstalace - silnoproud,_x000D_
b) upevněných na lanech nebo speciálních konstrukcích nesoucích více značek, tyto se oceňují individuálně._x000D_
</t>
  </si>
  <si>
    <t>IP4b</t>
  </si>
  <si>
    <t>B2</t>
  </si>
  <si>
    <t>přemístění označníku zastávky IJ4b - demontáž + montáž</t>
  </si>
  <si>
    <t>přemístění značek mimo trasu chodníku</t>
  </si>
  <si>
    <t>75</t>
  </si>
  <si>
    <t>40445620</t>
  </si>
  <si>
    <t>zákazové, příkazové dopravní značky B1-B34, C1-15 700mm</t>
  </si>
  <si>
    <t>888777961</t>
  </si>
  <si>
    <t>76</t>
  </si>
  <si>
    <t>40445621</t>
  </si>
  <si>
    <t>informativní značky provozní IP1-IP3, IP4b-IP7, IP10a, b 500x500mm</t>
  </si>
  <si>
    <t>-1828369273</t>
  </si>
  <si>
    <t>77</t>
  </si>
  <si>
    <t>914511111</t>
  </si>
  <si>
    <t>Montáž sloupku dopravních značek délky do 3,5 m s betonovým základem</t>
  </si>
  <si>
    <t>880591054</t>
  </si>
  <si>
    <t>Montáž sloupku dopravních značek délky do 3,5 m do betonového základu</t>
  </si>
  <si>
    <t>https://podminky.urs.cz/item/CS_URS_2022_01/914511111</t>
  </si>
  <si>
    <t xml:space="preserve">Poznámka k souboru cen:_x000D_
1. V cenách jsou započteny i náklady na:_x000D_
a) vykopání jamek s odhozem výkopku na vzdálenost do 3 m,_x000D_
b) osazení sloupku včetně montáže a dodávky plastového víčka,_x000D_
2. V cenách -1111 jsou započteny i náklady na betonový základ._x000D_
3. V cenách -1112 jsou započteny i náklady na hliníkovou patku s betonovým základem._x000D_
4. V cenách nejsou započteny náklady na:_x000D_
a) dodání sloupku, tyto se oceňují ve specifikaci_x000D_
b) naložení a odklizení výkopku, tyto se oceňují cenami části A01 katalogu 800-1 Zemní práce._x000D_
</t>
  </si>
  <si>
    <t>78</t>
  </si>
  <si>
    <t>40445225</t>
  </si>
  <si>
    <t>sloupek pro dopravní značku Zn D 60mm v 3,5m</t>
  </si>
  <si>
    <t>1241516756</t>
  </si>
  <si>
    <t>79</t>
  </si>
  <si>
    <t>40445256</t>
  </si>
  <si>
    <t>svorka upínací na sloupek dopravní značky D 60mm</t>
  </si>
  <si>
    <t>-992579112</t>
  </si>
  <si>
    <t>80</t>
  </si>
  <si>
    <t>40445253</t>
  </si>
  <si>
    <t>víčko plastové na sloupek D 60mm</t>
  </si>
  <si>
    <t>1570873763</t>
  </si>
  <si>
    <t>81</t>
  </si>
  <si>
    <t>915221112</t>
  </si>
  <si>
    <t>Vodorovné dopravní značení vodící čáry souvislé š 250 mm retroreflexní bílý plast</t>
  </si>
  <si>
    <t>-2049087067</t>
  </si>
  <si>
    <t>Vodorovné dopravní značení stříkaným plastem vodící čára bílá šířky 250 mm souvislá retroreflexní</t>
  </si>
  <si>
    <t>https://podminky.urs.cz/item/CS_URS_2022_01/915221112</t>
  </si>
  <si>
    <t xml:space="preserve">Poznámka k souboru cen:_x000D_
1. Ceny jsou určeny pro dělicí čáry souvislé č. V 1a bílé, přerušované č. V 2a bílé, vodící č. V 4 bílé, souvislá č. V12b žlutá, přerušovaná č. V12c žlutá._x000D_
2. V cenách nejsou započteny náklady na:_x000D_
a) předznačení, tyto se oceňují cenami souboru cen 915 6.-11 Předznačení pro vodorovné značení,_x000D_
b) očištění vozovky, tyto se oceňují cenami souboru cen 938 90-9 . Odstranění bláta, prachu, nebo hlinitého nánosu s povrchu podkladu, nebo krytu části C 01 tohoto katalogu._x000D_
3. Množství měrných jednotek se určuje:_x000D_
a) u cen 912 21 a 915 22 v m délky dělící nebo vodící čáry (včetně mezer),_x000D_
b) u ceny 915 23 v m2 stříkané plochy bez mezer._x000D_
</t>
  </si>
  <si>
    <t>V4</t>
  </si>
  <si>
    <t>378,16</t>
  </si>
  <si>
    <t>82</t>
  </si>
  <si>
    <t>915495112</t>
  </si>
  <si>
    <t>Osazení desek z bílého betonu do lože z kameniva pásů a pruhů š 250 mm</t>
  </si>
  <si>
    <t>-2061219683</t>
  </si>
  <si>
    <t>Osazení desek z bílého betonu pro vodorovné značení do lože z kameniva těženého tl. 40 až 80 mm, s vyplněním spár pásů nebo pruhů šířky 250 mm</t>
  </si>
  <si>
    <t>https://podminky.urs.cz/item/CS_URS_2022_01/915495112</t>
  </si>
  <si>
    <t xml:space="preserve">Poznámka k souboru cen:_x000D_
1. Cena -5114 je určena jen pro osazení 1 kusu šipky bez vlastního pruhu. Tento pruh se oceňuje cenami -5111 až -5113._x000D_
2. V cenách jsou započteny i náklady na:_x000D_
a) zřízení lože z kameniva těženého,_x000D_
b) beranění desek nebo šipek,_x000D_
c) výplň spár kamenivem těženým._x000D_
3. V cenách nejsou započteny náklady na:_x000D_
a) popř. nutné zemní práce, které se oceňují cenami souborů cen části A01 katalogu 800-1 Zemní práce,_x000D_
b) popř. nutné bourání (rozebrání) vozovky, které se oceňují cenami části B01 tohoto katalogu,_x000D_
c) dodání desek nebo šipek, které se oceňuje ve specifikaci._x000D_
</t>
  </si>
  <si>
    <t>66,73</t>
  </si>
  <si>
    <t>83</t>
  </si>
  <si>
    <t>BET.VL8B01</t>
  </si>
  <si>
    <t>VODÍCÍ LINIE/8CM BÍLÁ</t>
  </si>
  <si>
    <t>-1863973333</t>
  </si>
  <si>
    <t>66,73*0,2</t>
  </si>
  <si>
    <t>13,346*1,1 'Přepočtené koeficientem množství</t>
  </si>
  <si>
    <t>84</t>
  </si>
  <si>
    <t>915611111</t>
  </si>
  <si>
    <t>Předznačení vodorovného liniového značení</t>
  </si>
  <si>
    <t>280317429</t>
  </si>
  <si>
    <t>Předznačení pro vodorovné značení stříkané barvou nebo prováděné z nátěrových hmot liniové dělicí čáry, vodicí proužky</t>
  </si>
  <si>
    <t>https://podminky.urs.cz/item/CS_URS_2022_01/915611111</t>
  </si>
  <si>
    <t xml:space="preserve">Poznámka k souboru cen:_x000D_
1. Množství měrných jednotek se určuje:_x000D_
a) pro cenu -1111 v m délky dělicí čáry nebo vodícího proužku (včetně mezer),_x000D_
b) pro cenu -1112 v m2 natírané nebo stříkané plochy._x000D_
</t>
  </si>
  <si>
    <t>85</t>
  </si>
  <si>
    <t>916131113</t>
  </si>
  <si>
    <t>Osazení silničního obrubníku betonového ležatého s boční opěrou do lože z betonu prostého</t>
  </si>
  <si>
    <t>1037100455</t>
  </si>
  <si>
    <t>Osazení silničního obrubníku betonového se zřízením lože, s vyplněním a zatřením spár cementovou maltou ležatého s boční opěrou z betonu prostého, do lože z betonu prostého</t>
  </si>
  <si>
    <t>https://podminky.urs.cz/item/CS_URS_2022_01/916131113</t>
  </si>
  <si>
    <t xml:space="preserve">Poznámka k souboru cen:_x000D_
1. V cenách silničních obrubníků ležatých i stojatých jsou započteny:_x000D_
a) pro osazení do lože z kameniva těženého i náklady na dodání hmot pro lože tl. 80 až 100 mm,_x000D_
b) pro osazení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</si>
  <si>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Obrubník silniční betonový ležatý - OS 01a</t>
  </si>
  <si>
    <t>153,55</t>
  </si>
  <si>
    <t>Obrubník silniční betonový přejezdový</t>
  </si>
  <si>
    <t>115,6</t>
  </si>
  <si>
    <t>86</t>
  </si>
  <si>
    <t>59217029</t>
  </si>
  <si>
    <t>obrubník betonový silniční nájezdový 1000x150x150mm</t>
  </si>
  <si>
    <t>1367652051</t>
  </si>
  <si>
    <t>115,6*1,05 'Přepočtené koeficientem množství</t>
  </si>
  <si>
    <t>87</t>
  </si>
  <si>
    <t>59217031</t>
  </si>
  <si>
    <t>obrubník betonový silniční 1000x150x250mm</t>
  </si>
  <si>
    <t>-956785025</t>
  </si>
  <si>
    <t>153,55*1,05 'Přepočtené koeficientem množství</t>
  </si>
  <si>
    <t>88</t>
  </si>
  <si>
    <t>916131213</t>
  </si>
  <si>
    <t>Osazení silničního obrubníku betonového stojatého s boční opěrou do lože z betonu prostého</t>
  </si>
  <si>
    <t>106871573</t>
  </si>
  <si>
    <t>Osazení silničního obrubníku betonového se zřízením lože, s vyplněním a zatřením spár cementovou maltou stojatého s boční opěrou z betonu prostého, do lože z betonu prostého</t>
  </si>
  <si>
    <t>https://podminky.urs.cz/item/CS_URS_2022_01/916131213</t>
  </si>
  <si>
    <t>59,23</t>
  </si>
  <si>
    <t>89</t>
  </si>
  <si>
    <t>-511996042</t>
  </si>
  <si>
    <t>59,23*1,05 'Přepočtené koeficientem množství</t>
  </si>
  <si>
    <t>90</t>
  </si>
  <si>
    <t>59217030</t>
  </si>
  <si>
    <t>obrubník betonový silniční přechodový 1000x150x150-250mm</t>
  </si>
  <si>
    <t>-1671913503</t>
  </si>
  <si>
    <t>30*1,05 'Přepočtené koeficientem množství</t>
  </si>
  <si>
    <t>91</t>
  </si>
  <si>
    <t>916231213</t>
  </si>
  <si>
    <t>Osazení chodníkového obrubníku betonového stojatého s boční opěrou do lože z betonu prostého</t>
  </si>
  <si>
    <t>967241418</t>
  </si>
  <si>
    <t>Osazení chodníkového obrubníku betonového se zřízením lože, s vyplněním a zatřením spár cementovou maltou stojatého s boční opěrou z betonu prostého, do lože z betonu prostého</t>
  </si>
  <si>
    <t>https://podminky.urs.cz/item/CS_URS_2022_01/916231213</t>
  </si>
  <si>
    <t xml:space="preserve">Poznámka k souboru cen:_x000D_
1.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4. Měrná jednotka u příplatků je m délky obrubníku._x000D_
</t>
  </si>
  <si>
    <t>92</t>
  </si>
  <si>
    <t>59217016</t>
  </si>
  <si>
    <t>obrubník betonový chodníkový 1000x80x250mm</t>
  </si>
  <si>
    <t>118272775</t>
  </si>
  <si>
    <t>579,3*1,05 'Přepočtené koeficientem množství</t>
  </si>
  <si>
    <t>93</t>
  </si>
  <si>
    <t>916241113</t>
  </si>
  <si>
    <t>Osazení obrubníku kamenného ležatého s boční opěrou do lože z betonu prostého</t>
  </si>
  <si>
    <t>-1812752708</t>
  </si>
  <si>
    <t>Osazení obrubníku kamenného se zřízením lože, s vyplněním a zatřením spár cementovou maltou ležatého s boční opěrou z betonu prostého, do lože z betonu prostého</t>
  </si>
  <si>
    <t>https://podminky.urs.cz/item/CS_URS_2022_01/916241113</t>
  </si>
  <si>
    <t xml:space="preserve">Poznámka k souboru cen:_x000D_
1. Ceny -1211, -1212 a -1213 lze použít i pro osazení krajníků z kamene._x000D_
2.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 opěry._x000D_
3. Část lože z betonu prostého přesahující tl. 100 mm se oceňuje cenou 916 99-1121 Lože pod obrubníky, krajníky nebo obruby z dlažebních kostek._x000D_
4. V cenách nejsou započteny náklady na dodání obrubníků nebo krajníků, tyto se oceňují ve specifikaci._x000D_
</t>
  </si>
  <si>
    <t>Obrubník silniční žulový 250x200 mm přímý</t>
  </si>
  <si>
    <t>271,53</t>
  </si>
  <si>
    <t>Obrubník silniční žulový 250x200 mm přímý - přechodový 20-120</t>
  </si>
  <si>
    <t>Obrubník silniční žulový 250x200 mm přímý - přejezdový 20 mm</t>
  </si>
  <si>
    <t>39,79</t>
  </si>
  <si>
    <t>Obrubník kamenný zastávkový atyp</t>
  </si>
  <si>
    <t>94</t>
  </si>
  <si>
    <t>58380005</t>
  </si>
  <si>
    <t>obrubník kamenný žulový přímý 1000x200x250mm</t>
  </si>
  <si>
    <t>-1014236795</t>
  </si>
  <si>
    <t>331,32*1,05 'Přepočtené koeficientem množství</t>
  </si>
  <si>
    <t>95</t>
  </si>
  <si>
    <t>583800R</t>
  </si>
  <si>
    <t>Obrubník kamenný zastávkový atyp 290/400 mm</t>
  </si>
  <si>
    <t>1170878811</t>
  </si>
  <si>
    <t>obrubník kamenný žulový přímý 320x240mm</t>
  </si>
  <si>
    <t>20*1,05 'Přepočtené koeficientem množství</t>
  </si>
  <si>
    <t>96</t>
  </si>
  <si>
    <t>916991121</t>
  </si>
  <si>
    <t>Lože pod obrubníky, krajníky nebo obruby z dlažebních kostek z betonu prostého</t>
  </si>
  <si>
    <t>2017005786</t>
  </si>
  <si>
    <t>Lože pod obrubníky, krajníky nebo obruby z dlažebních kostek z betonu prostého</t>
  </si>
  <si>
    <t>https://podminky.urs.cz/item/CS_URS_2022_01/916991121</t>
  </si>
  <si>
    <t>269,15*0,06</t>
  </si>
  <si>
    <t>89,23*0,07</t>
  </si>
  <si>
    <t>351,32*0,07</t>
  </si>
  <si>
    <t>579,3*0,05</t>
  </si>
  <si>
    <t>97</t>
  </si>
  <si>
    <t>919735113</t>
  </si>
  <si>
    <t>Řezání stávajícího živičného krytu hl přes 100 do 150 mm</t>
  </si>
  <si>
    <t>1656941238</t>
  </si>
  <si>
    <t>Řezání stávajícího živičného krytu nebo podkladu hloubky přes 100 do 150 mm</t>
  </si>
  <si>
    <t>https://podminky.urs.cz/item/CS_URS_2022_01/919735113</t>
  </si>
  <si>
    <t xml:space="preserve">Poznámka k souboru cen:_x000D_
1. V cenách jsou započteny i náklady na spotřebu vody._x000D_
</t>
  </si>
  <si>
    <t>zaříznutí asfaltu podél obrubníků a bouraných ploch</t>
  </si>
  <si>
    <t>709,7</t>
  </si>
  <si>
    <t>98</t>
  </si>
  <si>
    <t>953942851</t>
  </si>
  <si>
    <t>Osazování schodišťového zábradlí do otvorů ve stupních nebo balkonové desce na MC</t>
  </si>
  <si>
    <t>-495735309</t>
  </si>
  <si>
    <t>Osazování drobných kovových předmětů se zalitím maltou cementovou, do vysekaných kapes nebo připravených otvorů zábradlí ve stupních kamenných, železobetonových nebo v balkónové desce</t>
  </si>
  <si>
    <t>https://podminky.urs.cz/item/CS_URS_2022_01/953942851</t>
  </si>
  <si>
    <t xml:space="preserve">Poznámka k souboru cen:_x000D_
1. V cenách nejsou započteny náklady na dodávku kovových předmětů; tyto se oceňují ve specifikaci. Ztratné se nestanoví._x000D_
2. Cenu -2841 lze použít pro osazení rámu pod pružinový (roštový) ocelový základ např. domovních praček, odstředivek, ždímaček, motorových zařízení, ventilátorů apod._x000D_
3. Cena -2851 je určena pro zednické osazení zábradlí ze samostatných dílů nevyžadující samostatnou montáž._x000D_
4. Ceny platí za každé zalití._x000D_
</t>
  </si>
  <si>
    <t>zábradlí pro gabiony - sloupky á 1,375 m</t>
  </si>
  <si>
    <t>(19+9+10)</t>
  </si>
  <si>
    <t>99</t>
  </si>
  <si>
    <t>145502R</t>
  </si>
  <si>
    <t>ČTYŘHRANNÉ DUTÉ PROFILY (MSH) VÁLCOVANÉ ZA TEPLA 50x50x5mm</t>
  </si>
  <si>
    <t>-1345672261</t>
  </si>
  <si>
    <t>profil ocelový čtvercový svařovaný 50x50x5mm</t>
  </si>
  <si>
    <t>6,85 kg/m - dl. 1,5m</t>
  </si>
  <si>
    <t>6,85*(19+9+10)*1,5/1000</t>
  </si>
  <si>
    <t>0,39*1,1 'Přepočtené koeficientem množství</t>
  </si>
  <si>
    <t>100</t>
  </si>
  <si>
    <t>966006211</t>
  </si>
  <si>
    <t>Odstranění svislých dopravních značek ze sloupů, sloupků nebo konzol</t>
  </si>
  <si>
    <t>-46189802</t>
  </si>
  <si>
    <t>Odstranění (demontáž) svislých dopravních značek s odklizením materiálu na skládku na vzdálenost do 20 m nebo s naložením na dopravní prostředek ze sloupů, sloupků nebo konzol</t>
  </si>
  <si>
    <t>https://podminky.urs.cz/item/CS_URS_2022_01/966006211</t>
  </si>
  <si>
    <t xml:space="preserve">Poznámka k souboru cen:_x000D_
1. Přemístění demontovaných značek na vzdálenost přes 20 m se oceňuje cenami souborů cen 997 22-1 Vodorovná doprava vybouraných hmot._x000D_
</t>
  </si>
  <si>
    <t>101</t>
  </si>
  <si>
    <t>966008212</t>
  </si>
  <si>
    <t>Bourání odvodňovacího žlabu z betonových příkopových tvárnic š přes 500 do 800 mm</t>
  </si>
  <si>
    <t>-366425583</t>
  </si>
  <si>
    <t>Bourání odvodňovacího žlabu s odklizením a uložením vybouraného materiálu na skládku na vzdálenost do 10 m nebo s naložením na dopravní prostředek z betonových příkopových tvárnic nebo desek šířky přes 500 do 800 mm</t>
  </si>
  <si>
    <t>https://podminky.urs.cz/item/CS_URS_2022_01/966008212</t>
  </si>
  <si>
    <t xml:space="preserve">Poznámka k souboru cen:_x000D_
1. V cenách jsou započteny i náklady na bouráním obetonování žlabu a případné bourání betonového lože._x000D_
2. V cenách nejsou započteny náklady na zemní práce nutné při rozebírání žlabů._x000D_
3. Přemístění vybouraného materiálu na vzdálenost přes 10 m se oceňuje cenami souborů cen 997 22-1 Vodorovné přemístění vybouraných hmot._x000D_
</t>
  </si>
  <si>
    <t>102</t>
  </si>
  <si>
    <t>S</t>
  </si>
  <si>
    <t>úprava svodidel - zkrácení náběhu</t>
  </si>
  <si>
    <t>kpl</t>
  </si>
  <si>
    <t>142033775</t>
  </si>
  <si>
    <t>997</t>
  </si>
  <si>
    <t>Přesun sutě</t>
  </si>
  <si>
    <t>103</t>
  </si>
  <si>
    <t>997221551</t>
  </si>
  <si>
    <t>Vodorovná doprava suti ze sypkých materiálů do 1 km</t>
  </si>
  <si>
    <t>-1151699234</t>
  </si>
  <si>
    <t>Vodorovná doprava suti bez naložení, ale se složením a s hrubým urovnáním ze sypkých materiálů, na vzdálenost do 1 km</t>
  </si>
  <si>
    <t>https://podminky.urs.cz/item/CS_URS_2022_01/997221551</t>
  </si>
  <si>
    <t xml:space="preserve">Poznámka k souboru cen:_x000D_
1. Ceny nelze použít pro vodorovnou dopravu suti po železnici, po vodě nebo neobvyklými dopravními prostředky._x000D_
2. Je-li na dopravní dráze pro vodorovnou dopravu suti překážka, pro kterou je nutno suť překládat z jednoho dopravního prostředku na druhý, oceňuje se tato doprava v každém úseku samostatně._x000D_
3. Ceny 997 22-155 jsou určeny pro sypký materiál, např. kamenivo a hmoty kamenitého charakteru stmelené vápnem, cementem nebo živicí._x000D_
4. Ceny 997 22-156 jsou určeny pro drobný kusový materiál (dlažební kostky, lomový kámen)._x000D_
</t>
  </si>
  <si>
    <t>104</t>
  </si>
  <si>
    <t>997221559</t>
  </si>
  <si>
    <t>Příplatek ZKD 1 km u vodorovné dopravy suti ze sypkých materiálů</t>
  </si>
  <si>
    <t>-293200318</t>
  </si>
  <si>
    <t>Vodorovná doprava suti bez naložení, ale se složením a s hrubým urovnáním Příplatek k ceně za každý další i započatý 1 km přes 1 km</t>
  </si>
  <si>
    <t>https://podminky.urs.cz/item/CS_URS_2022_01/997221559</t>
  </si>
  <si>
    <t>asfalt na skládku</t>
  </si>
  <si>
    <t>5,767*14</t>
  </si>
  <si>
    <t>suť na deponii obce</t>
  </si>
  <si>
    <t>(222,762-5,767)*4</t>
  </si>
  <si>
    <t>105</t>
  </si>
  <si>
    <t>997221611</t>
  </si>
  <si>
    <t>Nakládání suti na dopravní prostředky pro vodorovnou dopravu</t>
  </si>
  <si>
    <t>-1802707248</t>
  </si>
  <si>
    <t>Nakládání na dopravní prostředky pro vodorovnou dopravu suti</t>
  </si>
  <si>
    <t>https://podminky.urs.cz/item/CS_URS_2022_01/997221611</t>
  </si>
  <si>
    <t xml:space="preserve">Poznámka k souboru cen:_x000D_
1. Ceny lze použít i pro překládání při lomené dopravě._x000D_
2. Ceny nelze použít při dopravě po železnici, po vodě nebo neobvyklými dopravními prostředky._x000D_
</t>
  </si>
  <si>
    <t>106</t>
  </si>
  <si>
    <t>997221875</t>
  </si>
  <si>
    <t>Poplatek za uložení stavebního odpadu na recyklační skládce (skládkovné) asfaltového bez obsahu dehtu zatříděného do Katalogu odpadů pod kódem 17 03 02</t>
  </si>
  <si>
    <t>-1299673370</t>
  </si>
  <si>
    <t>https://podminky.urs.cz/item/CS_URS_2022_01/997221875</t>
  </si>
  <si>
    <t xml:space="preserve">Poznámka k souboru cen:_x000D_
1. Ceny uvedené v souboru cen je doporučeno upravit podle aktuálních cen místně příslušné skládky odpadů._x000D_
2. Uložení odpadů neuvedených v souboru cen se oceňuje individuálně._x000D_
</t>
  </si>
  <si>
    <t>998</t>
  </si>
  <si>
    <t>Přesun hmot</t>
  </si>
  <si>
    <t>107</t>
  </si>
  <si>
    <t>998223011</t>
  </si>
  <si>
    <t>Přesun hmot pro pozemní komunikace s krytem dlážděným</t>
  </si>
  <si>
    <t>1064420312</t>
  </si>
  <si>
    <t>Přesun hmot pro pozemní komunikace s krytem dlážděným dopravní vzdálenost do 200 m jakékoliv délky objektu</t>
  </si>
  <si>
    <t>https://podminky.urs.cz/item/CS_URS_2022_01/998223011</t>
  </si>
  <si>
    <t>PSV</t>
  </si>
  <si>
    <t>Práce a dodávky PSV</t>
  </si>
  <si>
    <t>762</t>
  </si>
  <si>
    <t>Konstrukce tesařské</t>
  </si>
  <si>
    <t>108</t>
  </si>
  <si>
    <t>762112110</t>
  </si>
  <si>
    <t>Montáž tesařských stěn na hladko z hraněného řeziva průřezové pl do 120 cm2</t>
  </si>
  <si>
    <t>1708359568</t>
  </si>
  <si>
    <t>Montáž konstrukce stěn a příček na hladko (bez zářezů) z hraněného a polohraněného řeziva, průřezové plochy do 120 cm2</t>
  </si>
  <si>
    <t>https://podminky.urs.cz/item/CS_URS_2022_01/762112110</t>
  </si>
  <si>
    <t>P</t>
  </si>
  <si>
    <t>Poznámka k položce:_x000D_
Dodávku dřevěných prken pro zábradlí zajistí investor</t>
  </si>
  <si>
    <t>zábradlí pro gabiony - prkna 30/100 mm</t>
  </si>
  <si>
    <t>(24,6+11,67+12,5)*5</t>
  </si>
  <si>
    <t>174</t>
  </si>
  <si>
    <t>456,95</t>
  </si>
  <si>
    <t>802,85</t>
  </si>
  <si>
    <t>420,3</t>
  </si>
  <si>
    <t>250</t>
  </si>
  <si>
    <t>302,5</t>
  </si>
  <si>
    <t>25,3</t>
  </si>
  <si>
    <t>109</t>
  </si>
  <si>
    <t>762195000</t>
  </si>
  <si>
    <t>Spojovací prostředky pro montáž stěn, příček, bednění stěn</t>
  </si>
  <si>
    <t>-1343145496</t>
  </si>
  <si>
    <t>Spojovací prostředky stěn a příček hřebíky, svory, fixační prkna</t>
  </si>
  <si>
    <t>https://podminky.urs.cz/item/CS_URS_2022_01/762195000</t>
  </si>
  <si>
    <t xml:space="preserve">Poznámka k souboru cen:_x000D_
1. Cena je určena pouze pro soubory cen:_x000D_
a) 762 11- Montáž stěn a příček na hladko,_x000D_
b) 762 12- Montáž stěn a příček tesařsky vázaných,_x000D_
c) 762 13- Montáž bednění stěn._x000D_
2. Ochrana konstrukce se oceňuje samostatně, např. položkami 762 08-3 Impregnace řeziva tohoto katalogu nebo příslušnými položkami katalogu 800-783 Nátěry._x000D_
</t>
  </si>
  <si>
    <t>2675,750*0,03*0,1</t>
  </si>
  <si>
    <t>110</t>
  </si>
  <si>
    <t>998762101</t>
  </si>
  <si>
    <t>Přesun hmot tonážní pro kce tesařské v objektech v do 6 m</t>
  </si>
  <si>
    <t>-1097211982</t>
  </si>
  <si>
    <t>Přesun hmot pro konstrukce tesařské stanovený z hmotnosti přesunovaného materiálu vodorovná dopravní vzdálenost do 50 m v objektech výšky do 6 m</t>
  </si>
  <si>
    <t>https://podminky.urs.cz/item/CS_URS_2022_01/998762101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</si>
  <si>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</si>
  <si>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111</t>
  </si>
  <si>
    <t>998762181</t>
  </si>
  <si>
    <t>Příplatek k přesunu hmot tonážní 762 prováděný bez použití mechanizace</t>
  </si>
  <si>
    <t>-1122922199</t>
  </si>
  <si>
    <t>Přesun hmot pro konstrukce tesařské stanovený z hmotnosti přesunovaného materiálu Příplatek k cenám za přesun prováděný bez použití mechanizace pro jakoukoliv výšku objektu</t>
  </si>
  <si>
    <t>https://podminky.urs.cz/item/CS_URS_2022_01/998762181</t>
  </si>
  <si>
    <t>767</t>
  </si>
  <si>
    <t>Konstrukce zámečnické</t>
  </si>
  <si>
    <t>112</t>
  </si>
  <si>
    <t>767165114</t>
  </si>
  <si>
    <t>Montáž zábradlí rovného madla z trubek nebo tenkostěnných profilů svařovaného</t>
  </si>
  <si>
    <t>-304013951</t>
  </si>
  <si>
    <t>Montáž zábradlí rovného madel z trubek nebo tenkostěnných profilů svařováním</t>
  </si>
  <si>
    <t>https://podminky.urs.cz/item/CS_URS_2022_01/767165114</t>
  </si>
  <si>
    <t xml:space="preserve">Poznámka k souboru cen:_x000D_
1. Cenami -51 . . lze oceňovat i montáž madel a průběžnou (horizontální) výplň z trubek nebo tenkostěnných profilů, které se montují z dodaných dílů na samostatně osazované ocelové sloupky nebo na zabudované kotevní prvky._x000D_
2. Cenami nelze oceňovat montáž samostatného sloupku pro dřevěné madlo; tyto práce se oceňují cenou 767 22-0550 Osazení samostatného sloupku._x000D_
3. V cenách nejsou započteny náklady na:_x000D_
a) vytvoření ohybu nebo ohybníku; tyto práce se oceňují cenou 767 22-0191 nebo -0490 Příplatek za vytvoření ohybu,_x000D_
b) montáž hliníkových krycích lišt; tyto práce se oceňují cenami 767 89-6110 až -6115 Montáž ostatních zámečnických konstrukcí,_x000D_
c) montáž výplně tvarovaným plechem._x000D_
</t>
  </si>
  <si>
    <t xml:space="preserve">zábradlí pro gabiony </t>
  </si>
  <si>
    <t>(24,6+11,67+12,5)</t>
  </si>
  <si>
    <t>113</t>
  </si>
  <si>
    <t>145503R</t>
  </si>
  <si>
    <t>ČTYŘHRANNÉ DUTÉ PROFILY (MSH) VÁLCOVANÉ ZA TEPLA 100x50x4mm</t>
  </si>
  <si>
    <t>1983952776</t>
  </si>
  <si>
    <t>8,78 kg/m</t>
  </si>
  <si>
    <t>(24,6+11,67+12,5)*8,78/1000</t>
  </si>
  <si>
    <t>0,428*1,1 'Přepočtené koeficientem množství</t>
  </si>
  <si>
    <t>114</t>
  </si>
  <si>
    <t>767590120</t>
  </si>
  <si>
    <t>Montáž podlahového roštu šroubovaného</t>
  </si>
  <si>
    <t>1000693418</t>
  </si>
  <si>
    <t>Montáž podlahových konstrukcí podlahových roštů, podlah připevněných šroubováním</t>
  </si>
  <si>
    <t>https://podminky.urs.cz/item/CS_URS_2022_01/767590120</t>
  </si>
  <si>
    <t>konzolový chodník -podlahový rošt s malými oky</t>
  </si>
  <si>
    <t>17583,89+95,68</t>
  </si>
  <si>
    <t>115</t>
  </si>
  <si>
    <t>553470R</t>
  </si>
  <si>
    <t>rošt podlahový lisovaný žárově zinkovaný PR-40 /3-34/11-3-Zn-S3</t>
  </si>
  <si>
    <t>-1483473531</t>
  </si>
  <si>
    <t>17679,57*1,05 'Přepočtené koeficientem množství</t>
  </si>
  <si>
    <t>116</t>
  </si>
  <si>
    <t>767995117</t>
  </si>
  <si>
    <t>Montáž atypických zámečnických konstrukcí hm přes 250 do 500 kg</t>
  </si>
  <si>
    <t>546375750</t>
  </si>
  <si>
    <t>Montáž ostatních atypických zámečnických konstrukcí hmotnosti přes 250 do 500 kg</t>
  </si>
  <si>
    <t>https://podminky.urs.cz/item/CS_URS_2022_01/767995117</t>
  </si>
  <si>
    <t xml:space="preserve">Poznámka k souboru cen:_x000D_
1. Určení cen se řídí hmotností jednotlivě montovaného dílu konstrukce._x000D_
</t>
  </si>
  <si>
    <t>2098,82</t>
  </si>
  <si>
    <t>5623,07</t>
  </si>
  <si>
    <t>9496,15</t>
  </si>
  <si>
    <t>5179,84</t>
  </si>
  <si>
    <t>2970,23</t>
  </si>
  <si>
    <t>3701</t>
  </si>
  <si>
    <t>konzolový chodník 1 - dilatační kus</t>
  </si>
  <si>
    <t>366,4</t>
  </si>
  <si>
    <t>117</t>
  </si>
  <si>
    <t>Z</t>
  </si>
  <si>
    <t>výroba a dodávka konstrukcí konzolových chodníků</t>
  </si>
  <si>
    <t>-601524447</t>
  </si>
  <si>
    <t>118</t>
  </si>
  <si>
    <t>998767101</t>
  </si>
  <si>
    <t>Přesun hmot tonážní pro zámečnické konstrukce v objektech v do 6 m</t>
  </si>
  <si>
    <t>-996253578</t>
  </si>
  <si>
    <t>Přesun hmot pro zámečnické konstrukce stanovený z hmotnosti přesunovaného materiálu vodorovná dopravní vzdálenost do 50 m v objektech výšky do 6 m</t>
  </si>
  <si>
    <t>https://podminky.urs.cz/item/CS_URS_2022_01/998767101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</si>
  <si>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</si>
  <si>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119</t>
  </si>
  <si>
    <t>998767181</t>
  </si>
  <si>
    <t>Příplatek k přesunu hmot tonážní 767 prováděný bez použití mechanizace</t>
  </si>
  <si>
    <t>2007614297</t>
  </si>
  <si>
    <t>Přesun hmot pro zámečnické konstrukce stanovený z hmotnosti přesunovaného materiálu Příplatek k cenám za přesun prováděný bez použití mechanizace pro jakoukoliv výšku objektu</t>
  </si>
  <si>
    <t>https://podminky.urs.cz/item/CS_URS_2022_01/998767181</t>
  </si>
  <si>
    <t>783</t>
  </si>
  <si>
    <t>Dokončovací práce - nátěry</t>
  </si>
  <si>
    <t>120</t>
  </si>
  <si>
    <t>783201401</t>
  </si>
  <si>
    <t>Ometení tesařských konstrukcí před provedením nátěru</t>
  </si>
  <si>
    <t>1658317089</t>
  </si>
  <si>
    <t>Příprava podkladu tesařských konstrukcí před provedením nátěru ometení</t>
  </si>
  <si>
    <t>https://podminky.urs.cz/item/CS_URS_2022_01/783201401</t>
  </si>
  <si>
    <t>121</t>
  </si>
  <si>
    <t>783201403</t>
  </si>
  <si>
    <t>Oprášení tesařských konstrukcí před provedením nátěru</t>
  </si>
  <si>
    <t>548161154</t>
  </si>
  <si>
    <t>Příprava podkladu tesařských konstrukcí před provedením nátěru oprášení</t>
  </si>
  <si>
    <t>https://podminky.urs.cz/item/CS_URS_2022_01/783201403</t>
  </si>
  <si>
    <t>122</t>
  </si>
  <si>
    <t>783213011</t>
  </si>
  <si>
    <t>Napouštěcí jednonásobný syntetický biocidní nátěr tesařských prvků nezabudovaných do konstrukce</t>
  </si>
  <si>
    <t>-1607602824</t>
  </si>
  <si>
    <t>Preventivní napouštěcí nátěr tesařských prvků proti dřevokazným houbám, hmyzu a plísním nezabudovaných do konstrukce jednonásobný syntetický</t>
  </si>
  <si>
    <t>https://podminky.urs.cz/item/CS_URS_2022_01/783213011</t>
  </si>
  <si>
    <t xml:space="preserve">Poznámka k souboru cen:_x000D_
1. Položky souboru cen jsou určeny pro preventivní nátěr tesařských prvků natíraných před zabudováním do konstrukce._x000D_
2. Položky jednonásobného nátěru jsou určeny pro ochranu dřeva pod lazurovací nebo krycí nátěry do interiéru._x000D_
3. Položky dvojnásobného nátěru jsou určeny pro ochranu dřeva jako samostatného impregnačního nátěru prvků do interéru nebo pro ochranu dřeva pod lazurovací nebo krycí nátěry v exteriéru._x000D_
</t>
  </si>
  <si>
    <t>123</t>
  </si>
  <si>
    <t>783218211</t>
  </si>
  <si>
    <t>Lakovací dvojnásobný syntetický nátěr s mezibroušením tesařských konstrukcí</t>
  </si>
  <si>
    <t>-34666304</t>
  </si>
  <si>
    <t>Lakovací nátěr tesařských konstrukcí dvojnásobný s mezibroušením syntetický</t>
  </si>
  <si>
    <t>https://podminky.urs.cz/item/CS_URS_2022_01/783218211</t>
  </si>
  <si>
    <t>(24,6+11,67+12,5)*5*(0,03*2+0,1*2)</t>
  </si>
  <si>
    <t>174*(0,03*2+0,1*2)</t>
  </si>
  <si>
    <t>456,95*(0,03*2+0,1*2)</t>
  </si>
  <si>
    <t>802,85*(0,03*2+0,1*2)</t>
  </si>
  <si>
    <t>420,3*(0,03*2+0,1*2)</t>
  </si>
  <si>
    <t>250*(0,03*2+0,1*2)</t>
  </si>
  <si>
    <t>302,5*(0,03*2+0,1*2)</t>
  </si>
  <si>
    <t>25,3*(0,03*2+0,1*2)</t>
  </si>
  <si>
    <t>124</t>
  </si>
  <si>
    <t>783218111</t>
  </si>
  <si>
    <t>Lazurovací dvojnásobný syntetický nátěr tesařských konstrukcí</t>
  </si>
  <si>
    <t>-1037878144</t>
  </si>
  <si>
    <t>Lazurovací nátěr tesařských konstrukcí dvojnásobný syntetický</t>
  </si>
  <si>
    <t>https://podminky.urs.cz/item/CS_URS_2022_01/783218111</t>
  </si>
  <si>
    <t>Vedlejší rozpočtové náklady</t>
  </si>
  <si>
    <t>VRN1</t>
  </si>
  <si>
    <t>Průzkumné, geodetické a projektové práce</t>
  </si>
  <si>
    <t>125</t>
  </si>
  <si>
    <t>013244000</t>
  </si>
  <si>
    <t>Dokumentace pro provádění stavby - dílenská dokumentace konzolových chodníků</t>
  </si>
  <si>
    <t>1024</t>
  </si>
  <si>
    <t>-1225812439</t>
  </si>
  <si>
    <t>https://podminky.urs.cz/item/CS_URS_2022_01/013244000</t>
  </si>
  <si>
    <t>SO 101a - Zpevněné plochy související s hlavní trasou</t>
  </si>
  <si>
    <t>113106187</t>
  </si>
  <si>
    <t>Rozebrání dlažeb vozovek ze zámkové dlažby s ložem z kameniva strojně pl do 50 m2</t>
  </si>
  <si>
    <t>-347195047</t>
  </si>
  <si>
    <t>Rozebrání dlažeb a dílců vozovek a ploch s přemístěním hmot na skládku na vzdálenost do 3 m nebo s naložením na dopravní prostředek, s jakoukoliv výplní spár strojně plochy jednotlivě do 50 m2 ze zámkové dlažby s ložem z kameniva</t>
  </si>
  <si>
    <t>https://podminky.urs.cz/item/CS_URS_2022_01/113106187</t>
  </si>
  <si>
    <t>21,49</t>
  </si>
  <si>
    <t>2090496528</t>
  </si>
  <si>
    <t>Vybourání dlažby ve vjezdech-Vybourání podkladu ze ŠD pod dlažbou 150 mm</t>
  </si>
  <si>
    <t>-944824099</t>
  </si>
  <si>
    <t>88,68</t>
  </si>
  <si>
    <t>113107163</t>
  </si>
  <si>
    <t>Odstranění podkladu z kameniva drceného tl přes 200 do 300 mm strojně pl přes 50 do 200 m2</t>
  </si>
  <si>
    <t>198119462</t>
  </si>
  <si>
    <t>Odstranění podkladů nebo krytů strojně plochy jednotlivě přes 50 m2 do 200 m2 s přemístěním hmot na skládku na vzdálenost do 20 m nebo s naložením na dopravní prostředek z kameniva hrubého drceného, o tl. vrstvy přes 200 do 300 mm</t>
  </si>
  <si>
    <t>https://podminky.urs.cz/item/CS_URS_2022_01/113107163</t>
  </si>
  <si>
    <t>Vybourání podkladních vrstev pod asfaltem tl. 420 mm ( ŠD 250) - zastávka</t>
  </si>
  <si>
    <t>74,36</t>
  </si>
  <si>
    <t>113107171</t>
  </si>
  <si>
    <t>Odstranění podkladu z betonu prostého tl přes 100 do 150 mm strojně pl přes 50 do 200 m2</t>
  </si>
  <si>
    <t>820986751</t>
  </si>
  <si>
    <t>Odstranění podkladů nebo krytů strojně plochy jednotlivě přes 50 m2 do 200 m2 s přemístěním hmot na skládku na vzdálenost do 20 m nebo s naložením na dopravní prostředek z betonu prostého, o tl. vrstvy přes 100 do 150 mm</t>
  </si>
  <si>
    <t>https://podminky.urs.cz/item/CS_URS_2022_01/113107171</t>
  </si>
  <si>
    <t>Vybourání podkladních vrstev pod asfaltem tl. 420 mm (beton 150 mm) - zastávka</t>
  </si>
  <si>
    <t>113107184</t>
  </si>
  <si>
    <t>Odstranění podkladu živičného tl přes 150 do 200 mm strojně pl přes 50 do 200 m2</t>
  </si>
  <si>
    <t>1583005991</t>
  </si>
  <si>
    <t>Odstranění podkladů nebo krytů strojně plochy jednotlivě přes 50 m2 do 200 m2 s přemístěním hmot na skládku na vzdálenost do 20 m nebo s naložením na dopravní prostředek živičných, o tl. vrstvy přes 150 do 200 mm</t>
  </si>
  <si>
    <t>https://podminky.urs.cz/item/CS_URS_2022_01/113107184</t>
  </si>
  <si>
    <t>Vybourání konstrukce stávající vozovky - kryt AB 160 mm - zastávka</t>
  </si>
  <si>
    <t>-1921882875</t>
  </si>
  <si>
    <t>29,5</t>
  </si>
  <si>
    <t>334681852</t>
  </si>
  <si>
    <t>Vybourání betonových ploch ve vjezdech tl. 150 mm</t>
  </si>
  <si>
    <t>24,24</t>
  </si>
  <si>
    <t>704865181</t>
  </si>
  <si>
    <t>-175800280</t>
  </si>
  <si>
    <t>podklad pro chodníky SO 102</t>
  </si>
  <si>
    <t>kamenná dlažba pro záliv zastávky</t>
  </si>
  <si>
    <t>760782816</t>
  </si>
  <si>
    <t>štěrkodrť 150 mm podklad pro chodníky SO 102</t>
  </si>
  <si>
    <t>564871111</t>
  </si>
  <si>
    <t>Podklad ze štěrkodrtě ŠD plochy přes 100 m2 tl 250 mm</t>
  </si>
  <si>
    <t>-1985867206</t>
  </si>
  <si>
    <t>Podklad ze štěrkodrti ŠD s rozprostřením a zhutněním plochy přes 100 m2, po zhutnění tl. 250 mm</t>
  </si>
  <si>
    <t>https://podminky.urs.cz/item/CS_URS_2022_01/564871111</t>
  </si>
  <si>
    <t>581131115</t>
  </si>
  <si>
    <t>Kryt cementobetonový vozovek skupiny CB I tl 200 mm</t>
  </si>
  <si>
    <t>-756307831</t>
  </si>
  <si>
    <t>Kryt cementobetonový silničních komunikací skupiny CB I tl. 200 mm</t>
  </si>
  <si>
    <t>https://podminky.urs.cz/item/CS_URS_2022_01/581131115</t>
  </si>
  <si>
    <t xml:space="preserve">Poznámka k souboru cen:_x000D_
1. Ceny jsou určeny i pro vyztužený cementobetonový kryt silničních komunikací._x000D_
2. Ceny nelze použít pro cementobetonové kryty:_x000D_
a) komunikací pro pěší, které se oceňují cenami souboru cen 581 11-41 Kryt z prostého betonu komunikací pro pěší,_x000D_
b) letištních ploch, které se oceňují cenami souboru cen 581 1 . -61 Kryt cementobetonový letištních ploch skupiny L._x000D_
3. V cenách jsou započteny i náklady na:_x000D_
a) ošetření povrchu krytu vodou,_x000D_
b) postřik proti odpařování vody._x000D_
4. V cenách nejsou započteny náklady na:_x000D_
a) výztuž cementobetonových krytů vyztužených, která se oceňuje cenou 919 71-6111 Ocelová výztuž cementobetonového krytu,_x000D_
b) živičné postřiky, nátěry nebo mezivrstvy, které se oceňují cenami souborů cen stavebního dílu 57 Kryty pozemních komunikací,_x000D_
c) vložky z lepenky, které se oceňují cenami souboru cen 919 7. -51 Vložka pod litý asfalt,_x000D_
d) dilatační spáry vkládané, které se oceňují cenami souboru cen 911 12-41 Dilatační spáry vkládané,_x000D_
e) dilatační spáry řezané, které se oceňují cenami souboru cen 911 11-1 Řezání dilatačních spár a 911 12-. Těsnění dilatačních spár v cementobetonovém krytu,_x000D_
f) postřiky povrchu ochrannou emulzí, které se oceňují cenou 919 74-8111 Provedení postřiku povrchu cementobetonového krytu nebo podkladu ochrannou emulzí,_x000D_
g) kotvy a kluzné trny spár, které se oceňují cenami souboru cen 911 13-4. Vyztužení dilatačních spár v cementobetonovém krytu._x000D_
</t>
  </si>
  <si>
    <t>cementobetonová deska CBI 200 mm, C 30/37 XF4</t>
  </si>
  <si>
    <t>591111111</t>
  </si>
  <si>
    <t>Kladení dlažby z kostek velkých z kamene do lože z kameniva těženého tl 50 mm</t>
  </si>
  <si>
    <t>490199518</t>
  </si>
  <si>
    <t>Kladení dlažby z kostek s provedením lože do tl. 50 mm, s vyplněním spár, s dvojím beraněním a se smetením přebytečného materiálu na krajnici velkých z kamene, do lože z kameniva těženého</t>
  </si>
  <si>
    <t>https://podminky.urs.cz/item/CS_URS_2022_01/591111111</t>
  </si>
  <si>
    <t xml:space="preserve">Poznámka k souboru cen:_x000D_
1. Ceny 591 1.- pro dlažbu z kostek velkých jsou určeny pro dlažbu úhlopříčnou a řádkovou._x000D_
2. Ceny 591 2.- pro dlažbu z kostek drobných jsou určeny pro dlažbu úhlopříčnou, řádkovou a kroužkovou._x000D_
3. Dlažba vějířová z kostek drobných se oceňuje cenami 591 41-2111 a 591 44-2111 Kladení dlažby z mozaiky dvoubarevné a vícebarevné komunikací pro pěší._x000D_
4. V cenách jsou započteny i náklady na dodání hmot pro lože a na dodání téhož materiálu na výplň spár._x000D_
5. V cenách nejsou započteny náklady na:_x000D_
a) dodání dlažebních kostek, které se oceňuje ve specifikaci; ztratné lze dohodnout_x000D_
- u velkých kostek ve výši 1 %,_x000D_
- u drobných kostek ve výši 2 %,_x000D_
b) vyplnění spár dlažby živičnou zálivkou, které se oceňuje cenami souboru cen 599 1 . -11 Zálivka živičná spár dlažby._x000D_
6. Část lože přesahující tloušťku 50 mm se oceňuje cenami souboru cen 451 31-97 Příplatek za každých dalších 10 mm tloušťky podkladu nebo lože._x000D_
</t>
  </si>
  <si>
    <t>58381008</t>
  </si>
  <si>
    <t>kostka štípaná dlažební žula velká 15/17</t>
  </si>
  <si>
    <t>-496430797</t>
  </si>
  <si>
    <t>74,36*1,1 'Přepočtené koeficientem množství</t>
  </si>
  <si>
    <t>919716111</t>
  </si>
  <si>
    <t>Výztuž cementobetonového krytu ze svařovaných sítí hmotnosti do 7,5 kg/m2</t>
  </si>
  <si>
    <t>1410384690</t>
  </si>
  <si>
    <t>Ocelová výztuž cementobetonového krytu ze svařovaných sítí hmotnosti do 7,5 kg/m2</t>
  </si>
  <si>
    <t>https://podminky.urs.cz/item/CS_URS_2022_01/919716111</t>
  </si>
  <si>
    <t>cementobetonová deska CBI 200 mm, C 30/37 XF4 s kari sítí 2x8/8/100</t>
  </si>
  <si>
    <t>74,36*2*1,15*7,9/1000</t>
  </si>
  <si>
    <t>919741111</t>
  </si>
  <si>
    <t>Ošetření cementobetonové plochy vodou</t>
  </si>
  <si>
    <t>-510537658</t>
  </si>
  <si>
    <t>Ošetření cementobetonové plochy kropením vodou</t>
  </si>
  <si>
    <t>https://podminky.urs.cz/item/CS_URS_2022_01/919741111</t>
  </si>
  <si>
    <t xml:space="preserve">Poznámka k souboru cen:_x000D_
1. Cena je určena:_x000D_
a) pro jedno ošetření (kropení) plochy,_x000D_
b) i pro ošetření (kropení) vedlejších ploch souvisejících s prováděním betonáže letištních ploch za účelem vytváření potřebného mikroklimatu._x000D_
</t>
  </si>
  <si>
    <t>-390376814</t>
  </si>
  <si>
    <t>2100471816</t>
  </si>
  <si>
    <t>36,353*14</t>
  </si>
  <si>
    <t>(146,485-36,353)*4</t>
  </si>
  <si>
    <t>-701811188</t>
  </si>
  <si>
    <t>1935456112</t>
  </si>
  <si>
    <t>2,891</t>
  </si>
  <si>
    <t>33,462</t>
  </si>
  <si>
    <t>-1687897227</t>
  </si>
  <si>
    <t>SO 102 -  Zpevněné plochy mimo hlavní trasu</t>
  </si>
  <si>
    <t xml:space="preserve">    4 - Vodorovné konstrukce</t>
  </si>
  <si>
    <t xml:space="preserve">      43 - Schodišťové konstrukce a rampy</t>
  </si>
  <si>
    <t xml:space="preserve">    712 - Povlakové krytiny</t>
  </si>
  <si>
    <t>HZS - Hodinové zúčtovací sazby</t>
  </si>
  <si>
    <t>113106171</t>
  </si>
  <si>
    <t>Rozebrání dlažeb vozovek ze zámkové dlažby s ložem z kameniva ručně</t>
  </si>
  <si>
    <t>1485114013</t>
  </si>
  <si>
    <t>Rozebrání dlažeb a dílců vozovek a ploch s přemístěním hmot na skládku na vzdálenost do 3 m nebo s naložením na dopravní prostředek, s jakoukoliv výplní spár ručně ze zámkové dlažby s ložem z kameniva</t>
  </si>
  <si>
    <t>https://podminky.urs.cz/item/CS_URS_2022_01/113106171</t>
  </si>
  <si>
    <t>č.p. 118 - přeložení stávající dlažby - rozebrání, doplnění ŠD tl. 200 mm, nové uložení dlažby</t>
  </si>
  <si>
    <t>8,15</t>
  </si>
  <si>
    <t>249089454</t>
  </si>
  <si>
    <t>226,79</t>
  </si>
  <si>
    <t>Úpravy terénu na žádost účastníků řízení</t>
  </si>
  <si>
    <t>16+35+8,15+14</t>
  </si>
  <si>
    <t>273321411</t>
  </si>
  <si>
    <t>Základové desky ze ŽB bez zvýšených nároků na prostředí tř. C 20/25</t>
  </si>
  <si>
    <t>674522413</t>
  </si>
  <si>
    <t>Základy z betonu železového (bez výztuže) desky z betonu bez zvláštních nároků na prostředí tř. C 20/25</t>
  </si>
  <si>
    <t>https://podminky.urs.cz/item/CS_URS_2022_01/273321411</t>
  </si>
  <si>
    <t>Schodiště u č.p. 116</t>
  </si>
  <si>
    <t>1,86*3,12*0,12</t>
  </si>
  <si>
    <t>273351121</t>
  </si>
  <si>
    <t>Zřízení bednění základových desek</t>
  </si>
  <si>
    <t>-189398910</t>
  </si>
  <si>
    <t>Bednění základů desek zřízení</t>
  </si>
  <si>
    <t>https://podminky.urs.cz/item/CS_URS_2022_01/273351121</t>
  </si>
  <si>
    <t>0,2*(1,86*2+3,12*2)</t>
  </si>
  <si>
    <t>273351122</t>
  </si>
  <si>
    <t>Odstranění bednění základových desek</t>
  </si>
  <si>
    <t>1045563701</t>
  </si>
  <si>
    <t>Bednění základů desek odstranění</t>
  </si>
  <si>
    <t>https://podminky.urs.cz/item/CS_URS_2022_01/273351122</t>
  </si>
  <si>
    <t>273362021</t>
  </si>
  <si>
    <t>Výztuž základových desek svařovanými sítěmi Kari</t>
  </si>
  <si>
    <t>-1535264273</t>
  </si>
  <si>
    <t>Výztuž základů desek ze svařovaných sítí z drátů typu KARI</t>
  </si>
  <si>
    <t>https://podminky.urs.cz/item/CS_URS_2022_01/273362021</t>
  </si>
  <si>
    <t>0,0948</t>
  </si>
  <si>
    <t>274321411</t>
  </si>
  <si>
    <t>Základové pasy ze ŽB bez zvýšených nároků na prostředí tř. C 20/25</t>
  </si>
  <si>
    <t>1625954223</t>
  </si>
  <si>
    <t>Základy z betonu železového (bez výztuže) pasy z betonu bez zvláštních nároků na prostředí tř. C 20/25</t>
  </si>
  <si>
    <t>https://podminky.urs.cz/item/CS_URS_2022_01/274321411</t>
  </si>
  <si>
    <t>0,3*0,75*2,0*1,86</t>
  </si>
  <si>
    <t>274351121</t>
  </si>
  <si>
    <t>Zřízení bednění základových pasů rovného</t>
  </si>
  <si>
    <t>1196744112</t>
  </si>
  <si>
    <t>Bednění základů pasů rovné zřízení</t>
  </si>
  <si>
    <t>https://podminky.urs.cz/item/CS_URS_2022_01/274351121</t>
  </si>
  <si>
    <t>0,3*0,75*2*2</t>
  </si>
  <si>
    <t>0,75*1,86*4</t>
  </si>
  <si>
    <t>274351122</t>
  </si>
  <si>
    <t>Odstranění bednění základových pasů rovného</t>
  </si>
  <si>
    <t>-25498031</t>
  </si>
  <si>
    <t>Bednění základů pasů rovné odstranění</t>
  </si>
  <si>
    <t>https://podminky.urs.cz/item/CS_URS_2022_01/274351122</t>
  </si>
  <si>
    <t>274361821</t>
  </si>
  <si>
    <t>Výztuž základových pasů betonářskou ocelí 10 505 (R)</t>
  </si>
  <si>
    <t>-1393585429</t>
  </si>
  <si>
    <t>Výztuž základů pasů z betonářské oceli 10 505 (R) nebo BSt 500</t>
  </si>
  <si>
    <t>https://podminky.urs.cz/item/CS_URS_2022_01/274361821</t>
  </si>
  <si>
    <t>(14,36+28,42)/1000</t>
  </si>
  <si>
    <t>Vodorovné konstrukce</t>
  </si>
  <si>
    <t>434351141</t>
  </si>
  <si>
    <t>Zřízení bednění stupňů přímočarých schodišť</t>
  </si>
  <si>
    <t>-1424317234</t>
  </si>
  <si>
    <t>Bednění stupňů betonovaných na podstupňové desce nebo na terénu půdorysně přímočarých zřízení</t>
  </si>
  <si>
    <t>https://podminky.urs.cz/item/CS_URS_2022_01/434351141</t>
  </si>
  <si>
    <t xml:space="preserve">Poznámka k souboru cen:_x000D_
1. Množství měrných jednotek bednění stupňů se určuje v m2 plochy stupnic a podstupnic._x000D_
</t>
  </si>
  <si>
    <t>1,86*0,2*8+0,3*0,2*2*8</t>
  </si>
  <si>
    <t>434351142</t>
  </si>
  <si>
    <t>Odstranění bednění stupňů přímočarých schodišť</t>
  </si>
  <si>
    <t>1860751730</t>
  </si>
  <si>
    <t>Bednění stupňů betonovaných na podstupňové desce nebo na terénu půdorysně přímočarých odstranění</t>
  </si>
  <si>
    <t>https://podminky.urs.cz/item/CS_URS_2022_01/434351142</t>
  </si>
  <si>
    <t>Schodišťové konstrukce a rampy</t>
  </si>
  <si>
    <t>430321515</t>
  </si>
  <si>
    <t>Schodišťová konstrukce a rampa ze ŽB tř. C 20/25</t>
  </si>
  <si>
    <t>732056370</t>
  </si>
  <si>
    <t>Schodišťové konstrukce a rampy z betonu železového (bez výztuže) stupně, schodnice, ramena, podesty s nosníky tř. C 20/25</t>
  </si>
  <si>
    <t>https://podminky.urs.cz/item/CS_URS_2022_01/430321515</t>
  </si>
  <si>
    <t>nabetonované stupně</t>
  </si>
  <si>
    <t>0,28*1,86</t>
  </si>
  <si>
    <t>434121425</t>
  </si>
  <si>
    <t>Osazení ŽB schodišťových stupňů broušených nebo leštěných na desku</t>
  </si>
  <si>
    <t>1025172060</t>
  </si>
  <si>
    <t>Osazování schodišťových stupňů železobetonových s vyspárováním styčných spár, s provizorním dřevěným zábradlím a dočasným zakrytím stupnic prkny na desku, stupňů broušených nebo leštěných</t>
  </si>
  <si>
    <t>https://podminky.urs.cz/item/CS_URS_2022_01/434121425</t>
  </si>
  <si>
    <t xml:space="preserve">Poznámka k souboru cen:_x000D_
1. U cen -1441, -1442, -1451, -1452 je započtena podpěrná konstrukce visuté části stupňů._x000D_
2. Množství měrných jednotek se určuje v m délky stupňů včetně uložení._x000D_
3. Dodávka stupňů se oceňuje ve specifikaci._x000D_
</t>
  </si>
  <si>
    <t>1,86*9</t>
  </si>
  <si>
    <t>59373004</t>
  </si>
  <si>
    <t>prvek betonový vibrovlisovaný š 320 v 160 dl 300mm</t>
  </si>
  <si>
    <t>-1210540459</t>
  </si>
  <si>
    <t>7*8</t>
  </si>
  <si>
    <t>56*1,05 'Přepočtené koeficientem množství</t>
  </si>
  <si>
    <t>59373004R</t>
  </si>
  <si>
    <t>prvek betonový vibrovlisovaný š 320 v 160 dl 300mm ukončovací deska</t>
  </si>
  <si>
    <t>-583523142</t>
  </si>
  <si>
    <t>7*1,05 'Přepočtené koeficientem množství</t>
  </si>
  <si>
    <t>1134165086</t>
  </si>
  <si>
    <t>-1606516933</t>
  </si>
  <si>
    <t>č.p. 131 - zásyp štěrkodrtí pr. tl. 250 mm (dorovnání terénu)</t>
  </si>
  <si>
    <t xml:space="preserve">č.p. zásyp ŠD 0-32 </t>
  </si>
  <si>
    <t>564871116</t>
  </si>
  <si>
    <t>Podklad ze štěrkodrtě ŠD plochy přes 100 m2 tl. 300 mm</t>
  </si>
  <si>
    <t>660325956</t>
  </si>
  <si>
    <t>Podklad ze štěrkodrti ŠD s rozprostřením a zhutněním plochy přes 100 m2, po zhutnění tl. 300 mm</t>
  </si>
  <si>
    <t>https://podminky.urs.cz/item/CS_URS_2022_01/564871116</t>
  </si>
  <si>
    <t>sjezd na p.p.č. 785/8 - zásyp štěrkodrtí 0-32 pr. tl. 300 mm</t>
  </si>
  <si>
    <t>-1064014905</t>
  </si>
  <si>
    <t>596211110</t>
  </si>
  <si>
    <t>Kladení zámkové dlažby komunikací pro pěší ručně tl 60 mm skupiny A pl do 50 m2</t>
  </si>
  <si>
    <t>-1106949621</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</si>
  <si>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</si>
  <si>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https://podminky.urs.cz/item/CS_URS_2022_01/596211110</t>
  </si>
  <si>
    <t>-91693424</t>
  </si>
  <si>
    <t>4,63*1,05 'Přepočtené koeficientem množství</t>
  </si>
  <si>
    <t>596212210</t>
  </si>
  <si>
    <t>Kladení zámkové dlažby pozemních komunikací ručně tl 80 mm skupiny A pl do 50 m2</t>
  </si>
  <si>
    <t>-1545934948</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</si>
  <si>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do 50 m2</t>
  </si>
  <si>
    <t>https://podminky.urs.cz/item/CS_URS_2022_01/596212210</t>
  </si>
  <si>
    <t>-1018537899</t>
  </si>
  <si>
    <t>199155521</t>
  </si>
  <si>
    <t>226,79*1,05 'Přepočtené koeficientem množství</t>
  </si>
  <si>
    <t>435709356</t>
  </si>
  <si>
    <t>35+26</t>
  </si>
  <si>
    <t>361932340</t>
  </si>
  <si>
    <t>529676470</t>
  </si>
  <si>
    <t>71,94*1,05 'Přepočtené koeficientem množství</t>
  </si>
  <si>
    <t>1169355038</t>
  </si>
  <si>
    <t>-388481288</t>
  </si>
  <si>
    <t>51,4*1,05 'Přepočtené koeficientem množství</t>
  </si>
  <si>
    <t>-1648168659</t>
  </si>
  <si>
    <t>71,94*0,07</t>
  </si>
  <si>
    <t>51,4*0,05</t>
  </si>
  <si>
    <t>1244605246</t>
  </si>
  <si>
    <t>zábradlí pro schodiště</t>
  </si>
  <si>
    <t>152595471</t>
  </si>
  <si>
    <t>6,85 kg/m - dl. 1,55m</t>
  </si>
  <si>
    <t>6,85*1,55*3/1000</t>
  </si>
  <si>
    <t>0,032*1,1 'Přepočtené koeficientem množství</t>
  </si>
  <si>
    <t>961044111</t>
  </si>
  <si>
    <t>Bourání základů z betonu prostého</t>
  </si>
  <si>
    <t>1319936011</t>
  </si>
  <si>
    <t>Bourání základů z betonu prostého</t>
  </si>
  <si>
    <t>https://podminky.urs.cz/item/CS_URS_2022_01/961044111</t>
  </si>
  <si>
    <t>demontáž přístřešku zastávky - odhad</t>
  </si>
  <si>
    <t>0,5*0,5*0,8*5</t>
  </si>
  <si>
    <t>979054451</t>
  </si>
  <si>
    <t>Očištění vybouraných zámkových dlaždic s původním spárováním z kameniva těženého</t>
  </si>
  <si>
    <t>-1482621368</t>
  </si>
  <si>
    <t>Očištění vybouraných prvků komunikací od spojovacího materiálu s odklizením a uložením očištěných hmot a spojovacího materiálu na skládku na vzdálenost do 10 m zámkových dlaždic s vyplněním spár kamenivem</t>
  </si>
  <si>
    <t>https://podminky.urs.cz/item/CS_URS_2022_01/979054451</t>
  </si>
  <si>
    <t xml:space="preserve">Poznámka k souboru cen:_x000D_
1. Ceny 05-4441 a 05-4442 jsou určeny jen pro očištění vybouraných dlaždic, desek nebo tvarovek uložených do lože ze sypkého materiálu bez pojiva._x000D_
2. Přemístění vybouraných obrubníků, krajníků, desek nebo dílců na vzdálenost přes 10 m se oceňuje cenami souboru cen 997 22-1 Vodorovná doprava vybouraných hmot._x000D_
</t>
  </si>
  <si>
    <t>D+M nový přístřešek zastávky - bez bočnic, ocelová nosná konstrukce, střecha z bezpečnostního skla, zadní stěna z kaleného skla 1855x2860 mm včetně základů a zeních prací dle požadavků dodavatele přístřešku</t>
  </si>
  <si>
    <t>-1766957520</t>
  </si>
  <si>
    <t>statické zajištění stávající opěrné zdi podél zakládání lávky u čp. 118</t>
  </si>
  <si>
    <t>-263370817</t>
  </si>
  <si>
    <t>997221561</t>
  </si>
  <si>
    <t>Vodorovná doprava suti z kusových materiálů do 1 km</t>
  </si>
  <si>
    <t>-1793437578</t>
  </si>
  <si>
    <t>Vodorovná doprava suti bez naložení, ale se složením a s hrubým urovnáním z kusových materiálů, na vzdálenost do 1 km</t>
  </si>
  <si>
    <t>https://podminky.urs.cz/item/CS_URS_2022_01/997221561</t>
  </si>
  <si>
    <t>5,402-2,404</t>
  </si>
  <si>
    <t>997221569</t>
  </si>
  <si>
    <t>Příplatek ZKD 1 km u vodorovné dopravy suti z kusových materiálů</t>
  </si>
  <si>
    <t>-1950846012</t>
  </si>
  <si>
    <t>https://podminky.urs.cz/item/CS_URS_2022_01/997221569</t>
  </si>
  <si>
    <t>2,998*4 'Přepočtené koeficientem množství</t>
  </si>
  <si>
    <t>-763354642</t>
  </si>
  <si>
    <t>1903140502</t>
  </si>
  <si>
    <t>712</t>
  </si>
  <si>
    <t>Povlakové krytiny</t>
  </si>
  <si>
    <t>712340832</t>
  </si>
  <si>
    <t>Odstranění povlakové krytiny střech do 10° z pásů NAIP přitavených v plné ploše dvouvrstvé</t>
  </si>
  <si>
    <t>-379235739</t>
  </si>
  <si>
    <t>Odstranění povlakové krytiny střech plochých do 10° z přitavených pásů NAIP v plné ploše dvouvrstvé</t>
  </si>
  <si>
    <t>https://podminky.urs.cz/item/CS_URS_2022_01/712340832</t>
  </si>
  <si>
    <t>demontáž přístřešku zastávky</t>
  </si>
  <si>
    <t>8,84</t>
  </si>
  <si>
    <t>1627635164</t>
  </si>
  <si>
    <t>2,75*5</t>
  </si>
  <si>
    <t>1755112692</t>
  </si>
  <si>
    <t>13,75*0,03*0,1</t>
  </si>
  <si>
    <t>762132811</t>
  </si>
  <si>
    <t>DeMontáž bednění svislých stěn z prken hoblovaných jednostranně</t>
  </si>
  <si>
    <t>-983821210</t>
  </si>
  <si>
    <t>Demontáž bednění svislých stěn a nadstřešních stěn z jednostranně hoblovaných prken</t>
  </si>
  <si>
    <t>https://podminky.urs.cz/item/CS_URS_2022_01/762132811</t>
  </si>
  <si>
    <t>2,5*(2,0*2+3,4)</t>
  </si>
  <si>
    <t>762341821</t>
  </si>
  <si>
    <t>Demontáž bednění střech z fošen</t>
  </si>
  <si>
    <t>1320424576</t>
  </si>
  <si>
    <t>Demontáž bednění a laťování bednění střech rovných, obloukových, sklonu do 60° se všemi nadstřešními konstrukcemi z fošen hrubých, hoblovaných</t>
  </si>
  <si>
    <t>https://podminky.urs.cz/item/CS_URS_2022_01/762341821</t>
  </si>
  <si>
    <t>3,4*2,0*1,3</t>
  </si>
  <si>
    <t>-1359797472</t>
  </si>
  <si>
    <t>-1989012106</t>
  </si>
  <si>
    <t>-1405040865</t>
  </si>
  <si>
    <t>2,75</t>
  </si>
  <si>
    <t>-756329818</t>
  </si>
  <si>
    <t>2,75*8,78/1000</t>
  </si>
  <si>
    <t>0,024*1,1 'Přepočtené koeficientem množství</t>
  </si>
  <si>
    <t>767996704</t>
  </si>
  <si>
    <t>Demontáž atypických zámečnických konstrukcí řezáním hm jednotlivých dílů přes 250 do 500 kg</t>
  </si>
  <si>
    <t>121690465</t>
  </si>
  <si>
    <t>Demontáž ostatních zámečnických konstrukcí o hmotnosti jednotlivých dílů řezáním přes 250 do 500 kg</t>
  </si>
  <si>
    <t>https://podminky.urs.cz/item/CS_URS_2022_01/767996704</t>
  </si>
  <si>
    <t xml:space="preserve">Poznámka k souboru cen:_x000D_
1. Cenami nelze oceňovat demontáž jmenovité konstrukce, pro kterou jsou ceny v katalogu již stanoveny._x000D_
2. Ceny lze užít pro sortiment zámečnických konstrukcí, nikoliv pro sloupy, kolejnice, vazníky apod._x000D_
3. Volba cen se řídí hmotností jednotlivě demontovaného dílu konstrukce._x000D_
</t>
  </si>
  <si>
    <t>500</t>
  </si>
  <si>
    <t>699610466</t>
  </si>
  <si>
    <t>-1331894668</t>
  </si>
  <si>
    <t>1981791784</t>
  </si>
  <si>
    <t>-100970247</t>
  </si>
  <si>
    <t>1031736075</t>
  </si>
  <si>
    <t>zábradlí  - prkna 30/100 mm</t>
  </si>
  <si>
    <t>2,75*5*(0,03*2+0,1*2)</t>
  </si>
  <si>
    <t>-1784996640</t>
  </si>
  <si>
    <t>HZS</t>
  </si>
  <si>
    <t>Hodinové zúčtovací sazby</t>
  </si>
  <si>
    <t>HZS2132</t>
  </si>
  <si>
    <t>Hodinová zúčtovací sazba zámečník odborný</t>
  </si>
  <si>
    <t>hod</t>
  </si>
  <si>
    <t>512</t>
  </si>
  <si>
    <t>1992088427</t>
  </si>
  <si>
    <t>Hodinové zúčtovací sazby profesí PSV provádění stavebních konstrukcí zámečník odborný</t>
  </si>
  <si>
    <t>https://podminky.urs.cz/item/CS_URS_2022_01/HZS2132</t>
  </si>
  <si>
    <t>č.p. 118 - výšková úprava stávající brány - převaření do vyšší pozice</t>
  </si>
  <si>
    <t>2*8</t>
  </si>
  <si>
    <t>SO 201 - Mostní objekty</t>
  </si>
  <si>
    <t xml:space="preserve">    711 - Izolace proti vodě, vlhkosti a plynům</t>
  </si>
  <si>
    <t xml:space="preserve">    789 - Povrchové úpravy ocelových konstrukcí a technologických zařízení</t>
  </si>
  <si>
    <t>115101201</t>
  </si>
  <si>
    <t>Čerpání vody na dopravní výšku do 10 m průměrný přítok do 500 l/min</t>
  </si>
  <si>
    <t>-3506641</t>
  </si>
  <si>
    <t>Čerpání vody na dopravní výšku do 10 m s uvažovaným průměrným přítokem do 500 l/min</t>
  </si>
  <si>
    <t>https://podminky.urs.cz/item/CS_URS_2022_01/115101201</t>
  </si>
  <si>
    <t xml:space="preserve">Poznámka k souboru cen:_x000D_
1. Ceny nelze použít pro čerpání vody při snižování hladiny podzemní vody soustavou čerpacích jehel; toto snižování hladiny vody se oceňuje cenami souborů cen:_x000D_
a) 115 20-12 Čerpací jehla,_x000D_
b) 115 20-13 Montáž a demontáž zařízení čerpací a odsávací stanice,_x000D_
c) 115 20-14 Montáž, opotřebení a demontáž sběrného potrubí,_x000D_
d) 115 20-15 Montáž a demontáž odpadního potrubí,_x000D_
e) 115 20-16 Odsávání a čerpání vody sběrným potrubím._x000D_
2. V cenách jsou započteny i náklady montáž a demontáž potrubí nebo hadice v délce do 20 m. Pro převedení vody na vzdálenost větší než 20 m se použijí položky souboru cen 115 00-11 Převedení vody potrubím tohoto katalogu._x000D_
3. V cenách nejsou započteny náklady na zřízení čerpacích jímek nebo projektovaných studní:_x000D_
a) kopaných; tyto se oceňují příslušnými cenami části A03 Hloubené vykopávky._x000D_
b) vrtaných; tyto se oceňují příslušnými cenami katalogu 800-2 Zvláštní zakládání objektů._x000D_
4. Doba, po kterou nejsou čerpadla v činnosti, se neoceňuje. Výjimkou je přerušení čerpání vody na dobu do 15 minut jednotlivě; toto přerušení se od doby čerpání neodečítá._x000D_
5. Dopravní výškou vody se rozumí svislá vzdálenost mezi hladinou vody v jímce sníženou čerpáním a vodorovnou rovinou proloženou osou nejvyššího bodu výtlačného potrubí._x000D_
6. Množství jednotek se určuje v hodinách doby, po kterou je jednotlivé čerpadlo, popř. celý soubor čerpadel v činnosti._x000D_
7. Počet měrných jednotek se určí samostatně za každé čerpací místo (jámu, studnu, šachtu)._x000D_
</t>
  </si>
  <si>
    <t>60*6</t>
  </si>
  <si>
    <t>115101301</t>
  </si>
  <si>
    <t>Pohotovost čerpací soupravy pro dopravní výšku do 10 m přítok do 500 l/min</t>
  </si>
  <si>
    <t>den</t>
  </si>
  <si>
    <t>1635642670</t>
  </si>
  <si>
    <t>Pohotovost záložní čerpací soupravy pro dopravní výšku do 10 m s uvažovaným průměrným přítokem do 500 l/min</t>
  </si>
  <si>
    <t>https://podminky.urs.cz/item/CS_URS_2022_01/115101301</t>
  </si>
  <si>
    <t xml:space="preserve">Poznámka k souboru cen:_x000D_
1. V ceně nejsou započteny náklady na sací a výtlačné potrubí, příp. na odpadní žlaby a náklady na lešení pod čerpadlo a pod potrubí nebo pod odpadní žlaby, na energii a na záložní zdroje energie._x000D_
2. Oceňují se všechny kalendářní dny od skončení montáže do započetí demontáže čerpací soupravy s odečtením kalendářních dnů, ve kterých je tato souprava v činnosti._x000D_
3. Pohotovost záložní čerpací soupravy se oceňuje jen se souhlasem investora a to tehdy, mohla-li by porucha v čerpání ohrozit bezpečnost pracujících nebo budované dílo, příp. termín výstavby._x000D_
4. Dopravní výškou vody se rozumí svislá vzdálenost mezi hladinou vody v jímce sníženou čerpáním a vodorovnou rovinou, proloženou osou nejvyššího bodu výtlačného potrubí._x000D_
5. Počet měrných jednotek se určí samostatně za každé čerpací místo (jámu, studnu, šachtu)_x000D_
6. Pokud projekt předepíše zřízení samostatného sacího nebo výtlačného potrubí, oceňují se tyto náklady cenami souboru cen 115 00-11 Převedení vody potrubím._x000D_
</t>
  </si>
  <si>
    <t>121151103</t>
  </si>
  <si>
    <t>Sejmutí ornice plochy do 100 m2 tl vrstvy do 200 mm strojně</t>
  </si>
  <si>
    <t>-1792521869</t>
  </si>
  <si>
    <t>Sejmutí ornice strojně při souvislé ploše do 100 m2, tl. vrstvy do 200 mm</t>
  </si>
  <si>
    <t>https://podminky.urs.cz/item/CS_URS_2022_01/121151103</t>
  </si>
  <si>
    <t xml:space="preserve">Poznámka k souboru cen:_x000D_
1. V cenách jsou započteny i náklady na_x000D_
a) naložení sejmuté ornice na dopravní prostředek._x000D_
b) vodorovné přemístění na hromady v místě upotřebení nebo na dočasné či trvalé skládky na vzdálenost do 50 m a se složením._x000D_
2. Ceny lze použít i pro sejmutí podorničí._x000D_
3. V cenách nejsou započteny náklady na odstranění nevhodných přimísenin (kamenů, kořenů apod.); tyto práce se ocení individuálně._x000D_
</t>
  </si>
  <si>
    <t>2,0*2,0*4</t>
  </si>
  <si>
    <t>131251202</t>
  </si>
  <si>
    <t>Hloubení jam zapažených v hornině třídy těžitelnosti I skupiny 3 objem do 50 m3 strojně</t>
  </si>
  <si>
    <t>-1405658872</t>
  </si>
  <si>
    <t>Hloubení zapažených jam a zářezů strojně s urovnáním dna do předepsaného profilu a spádu v hornině třídy těžitelnosti I skupiny 3 přes 20 do 50 m3</t>
  </si>
  <si>
    <t>https://podminky.urs.cz/item/CS_URS_2022_01/131251202</t>
  </si>
  <si>
    <t xml:space="preserve">Poznámka k souboru cen:_x000D_
1. V cenách jsou započteny i náklady na případné nutné přemístění výkopku ve výkopišti a na přehození výkopku na přilehlém terénu na vzdálenost do 3 m od okraje jámy nebo naložení na dopravní prostředek._x000D_
2. Hloubení zapažených jam hloubky přes 16 m se oceňuje individuálně._x000D_
3. Výpočet objemu vykopávky v pažených prostorách se stanovuje dle přílohy č. 3 tohoto katalogu._x000D_
</t>
  </si>
  <si>
    <t>lávka 1</t>
  </si>
  <si>
    <t>(1,7+0,6*2)*(1,2+0,6*2)*(2,1+0,9+0,15*2)</t>
  </si>
  <si>
    <t>lávka 2</t>
  </si>
  <si>
    <t>(2,1+0,6*2)*(2,16+0,15)</t>
  </si>
  <si>
    <t>(1,9+0,6*2)*(2,64+0,15)</t>
  </si>
  <si>
    <t>do tř.4 - 50 %</t>
  </si>
  <si>
    <t>-39,24/2</t>
  </si>
  <si>
    <t>131351202</t>
  </si>
  <si>
    <t>Hloubení jam zapažených v hornině třídy těžitelnosti II skupiny 4 objem do 50 m3 strojně</t>
  </si>
  <si>
    <t>785964306</t>
  </si>
  <si>
    <t>Hloubení zapažených jam a zářezů strojně s urovnáním dna do předepsaného profilu a spádu v hornině třídy těžitelnosti II skupiny 4 přes 20 do 50 m3</t>
  </si>
  <si>
    <t>https://podminky.urs.cz/item/CS_URS_2022_01/131351202</t>
  </si>
  <si>
    <t>151711111</t>
  </si>
  <si>
    <t>Osazení zápor ocelových dl do 8 m</t>
  </si>
  <si>
    <t>1756162661</t>
  </si>
  <si>
    <t>Osazení ocelových zápor pro pažení hloubených vykopávek do předem provedených vrtů se zabetonováním spodního konce, s případným obsypem zápory pískem délky od 0 do 8 m</t>
  </si>
  <si>
    <t>https://podminky.urs.cz/item/CS_URS_2022_01/151711111</t>
  </si>
  <si>
    <t xml:space="preserve">Poznámka k souboru cen:_x000D_
1. V cenách nejsou započteny náklady na:_x000D_
a) vrchní kotvení zápor, které se oceňuje cenami souboru cen 151 71-31 Vrchní kotvení zápor na povrch výkopové jámy,_x000D_
b) pažení do ocelových zápor, které se oceňuje cenami souboru cen 151 72-11 Pažení do ocelových zápor,_x000D_
c) převázky ocelové, které se oceňují cenami 151 71-21 Převázka ocelová pro ukotvení záporového pažení,_x000D_
d) vrty pro osazení zápor, které se oceňují soubory cen 22. . . – Vrty_x000D_
e) dodání výplně z betonu nebo kameniva, které se oceňuje ve specifikaci_x000D_
f) dodání nebo opotřebení:_x000D_
- dodání zápor trvale zabudovaných se oceňuje ve specifikaci bez obratovosti,_x000D_
- opotřebení zápor dočasně zabudovaných se oceňuje ve specifikaci jako 0,5 násobek pořizovací ceny materiálu._x000D_
</t>
  </si>
  <si>
    <t>3ks zápor u každého základu do hl.5,0m</t>
  </si>
  <si>
    <t>8,0*3*4</t>
  </si>
  <si>
    <t>58331351</t>
  </si>
  <si>
    <t>kamenivo těžené drobné frakce 0/4</t>
  </si>
  <si>
    <t>-1141530906</t>
  </si>
  <si>
    <t>60*(3,14*0,15*0,15-0,0149)</t>
  </si>
  <si>
    <t>3,345*2 'Přepočtené koeficientem množství</t>
  </si>
  <si>
    <t>13010990</t>
  </si>
  <si>
    <t>ocel profilová jakost S235JR (11 375) průřez HEB 300</t>
  </si>
  <si>
    <t>1942776027</t>
  </si>
  <si>
    <t>96*0,117</t>
  </si>
  <si>
    <t>151711131</t>
  </si>
  <si>
    <t>Vytažení zápor ocelových dl do 8 m</t>
  </si>
  <si>
    <t>1652418993</t>
  </si>
  <si>
    <t>Vytažení ocelových zápor pro pažení délky od 0 do 8 m</t>
  </si>
  <si>
    <t>https://podminky.urs.cz/item/CS_URS_2022_01/151711131</t>
  </si>
  <si>
    <t>151721111</t>
  </si>
  <si>
    <t>Zřízení pažení do ocelových zápor hl výkopu do 4 m s jeho následným odstraněním</t>
  </si>
  <si>
    <t>1418212681</t>
  </si>
  <si>
    <t>Pažení do ocelových zápor bez ohledu na druh pažin, s odstraněním pažení, hloubky výkopu do 4 m</t>
  </si>
  <si>
    <t>https://podminky.urs.cz/item/CS_URS_2022_01/151721111</t>
  </si>
  <si>
    <t xml:space="preserve">Poznámka k souboru cen:_x000D_
1. V cenách nejsou započteny náklady na:_x000D_
a) zápory ocelové, které se oceňují cenami souboru cen 151 71-11 Osazení ocelových zápor pro pažení hloubených vykopávek._x000D_
b) převázky ocelové, které se oceňují cenou 151 71-2111 Převázka ocelová pro ukotvení záporového pažení,_x000D_
c) vrchní kotvení zápor, které se oceňuje cenami souboru cen 151 71-31 Vrchní kotvení zápor na povrch výkopové jámy._x000D_
</t>
  </si>
  <si>
    <t>3,0*3,0*4</t>
  </si>
  <si>
    <t>-1854613272</t>
  </si>
  <si>
    <t>31,407/2</t>
  </si>
  <si>
    <t>162651132</t>
  </si>
  <si>
    <t>Vodorovné přemístění přes 4 000 do 5000 m výkopku/sypaniny z horniny třídy těžitelnosti II skupiny 4 a 5</t>
  </si>
  <si>
    <t>31217039</t>
  </si>
  <si>
    <t>Vodorovné přemístění výkopku nebo sypaniny po suchu na obvyklém dopravním prostředku, bez naložení výkopku, avšak se složením bez rozhrnutí z horniny třídy těžitelnosti II skupiny 4 a 5 na vzdálenost přes 4 000 do 5 000 m</t>
  </si>
  <si>
    <t>https://podminky.urs.cz/item/CS_URS_2022_01/162651132</t>
  </si>
  <si>
    <t>447309893</t>
  </si>
  <si>
    <t>1,332</t>
  </si>
  <si>
    <t>1,2*1,7*2,1</t>
  </si>
  <si>
    <t>1,2*1,7*0,8</t>
  </si>
  <si>
    <t>1,2*1,9*1,95</t>
  </si>
  <si>
    <t>1,2*2,1*1,35</t>
  </si>
  <si>
    <t>zemina pro zásyp - cca 50% použitelné pro zásyp</t>
  </si>
  <si>
    <t>24,144/2</t>
  </si>
  <si>
    <t>přebytek z vrtání</t>
  </si>
  <si>
    <t>3,14*0,15*0,15*60</t>
  </si>
  <si>
    <t>-97114371</t>
  </si>
  <si>
    <t>Poznámka k položce:_x000D_
Zásypy opěr budou provedeny vhodnou nanamrzavou zeminou a řádně zhutněny. Hutnění se provede po_x000D_
vrstvách maximální tloušťky 300 mm na Id=0,85 nebo PS=100% dle použité zeminy</t>
  </si>
  <si>
    <t>19,620*2</t>
  </si>
  <si>
    <t>-15,096</t>
  </si>
  <si>
    <t>10364100</t>
  </si>
  <si>
    <t>zemina pro terénní úpravy - tříděná</t>
  </si>
  <si>
    <t>-309054713</t>
  </si>
  <si>
    <t>12,072*1,8 'Přepočtené koeficientem množství</t>
  </si>
  <si>
    <t>181912112</t>
  </si>
  <si>
    <t>Úprava pláně v hornině třídy těžitelnosti I skupiny 3 se zhutněním ručně</t>
  </si>
  <si>
    <t>92718846</t>
  </si>
  <si>
    <t>Úprava pláně vyrovnáním výškových rozdílů ručně v hornině třídy těžitelnosti I skupiny 3 se zhutněním</t>
  </si>
  <si>
    <t>https://podminky.urs.cz/item/CS_URS_2022_01/181912112</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</si>
  <si>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šířky do 3 m přerušujících svahy, pro urovnání dna silničních a železničních příkopů pro jakoukoliv šířku dna; toto urovnání se oceňuje cenami souboru cen 182 Svahování._x000D_
3. Urovnání ploch ve sklonu přes 1 : 5 se oceňuje cenami souboru cen 182 Svahování trvalých svahů do projektovaných profilů ručně._x000D_
4. Ceny se zhutněním jsou určeny pro jakoukoliv míru zhutnění._x000D_
</t>
  </si>
  <si>
    <t>1,2*1,7*2</t>
  </si>
  <si>
    <t>1,2*1,9</t>
  </si>
  <si>
    <t>1,2*2,1</t>
  </si>
  <si>
    <t>616308726</t>
  </si>
  <si>
    <t>5,0*3*4</t>
  </si>
  <si>
    <t>273313511</t>
  </si>
  <si>
    <t>Základové desky z betonu tř. C 12/15</t>
  </si>
  <si>
    <t>1512705495</t>
  </si>
  <si>
    <t>Základy z betonu prostého desky z betonu kamenem neprokládaného tř. C 12/15</t>
  </si>
  <si>
    <t>https://podminky.urs.cz/item/CS_URS_2022_01/273313511</t>
  </si>
  <si>
    <t>Poznámka k položce:_x000D_
podkladní beton C12/15n XA1</t>
  </si>
  <si>
    <t>Podkladní beton pod opěrami v tl. 150 mm</t>
  </si>
  <si>
    <t>0,15*1,2*1,7*2</t>
  </si>
  <si>
    <t>0,15*1,2*2,1</t>
  </si>
  <si>
    <t>0,15*1,2*1,9</t>
  </si>
  <si>
    <t>278383212</t>
  </si>
  <si>
    <t>Zálivka pod stroje z epoxidové zálivkové hmoty pl do 1 m2 tl přes 12 do 25 mm</t>
  </si>
  <si>
    <t>1419416499</t>
  </si>
  <si>
    <t>Zálivka pod stroje nebo technologická zařízení s bedněním a odbedněním, s úpravou povrchu z epoxidové zálivkové hmoty půdorysná plocha základu do 1 m2, tloušťka vrstvy přes 12 do 25 mm</t>
  </si>
  <si>
    <t>https://podminky.urs.cz/item/CS_URS_2022_01/278383212</t>
  </si>
  <si>
    <t xml:space="preserve">Poznámka k souboru cen:_x000D_
1. V cenách cementové zálivkové hmoty tloušťky nad 80 mm jsou započteny i náklady doplnění zálivkové hmoty křemičitým pískem._x000D_
2. V cenách epoxidové zálivkové hmoty jsou započteny i náklady na několikanásobné uhlazení povrchu zálivky._x000D_
3. V cenách nejsou započteny náklady na přípravu povrchu, na kterém se zálivka provádí - osekání, zdrsnění, očištění, apod.; tyto práce lze oceňovat cenami katalogu 800-5 Sanace._x000D_
</t>
  </si>
  <si>
    <t>Pod kotevní desku bude provedeno</t>
  </si>
  <si>
    <t>podlití polymerbetonem tloušťky 20 mm</t>
  </si>
  <si>
    <t>0,3*0,25*4*2</t>
  </si>
  <si>
    <t>334323118</t>
  </si>
  <si>
    <t>Mostní opěry a úložné prahy ze ŽB C 30/37</t>
  </si>
  <si>
    <t>-124257183</t>
  </si>
  <si>
    <t>Mostní opěry a úložné prahy z betonu železového C 30/37</t>
  </si>
  <si>
    <t>https://podminky.urs.cz/item/CS_URS_2022_01/334323118</t>
  </si>
  <si>
    <t xml:space="preserve">Poznámka k souboru cen:_x000D_
1. V cenách jsou započteny náklady na betonáž dříku a úložných prahů na plošném základu nebo na vrtací šabloně při založení na pilotách, kontrolu bednění a kontrolu uložení krycí vrstvy výztuže, vlastní betonáž zejména čerpadlem betonu, rozhrnutí a hutnění betonu požadované konzistence bez ohledu na hustotu výztuže, uhlazení horního povrchu úložného prahu včetně vyspádování do odtokového žlábku u závěrné zídky prahu, ošetření a ochranu čerstvě uloženého betonu._x000D_
2. V cenách nejsou započteny náklady na:_x000D_
a) uložení plastového žlábku do úložného prahu opěry, tyto se oceňují souborem cen 212 79- . . Odvodnění z plastových trub u mostní opěry,_x000D_
b) navazující kamenný chrlič, tyto se oceňují souborem cen 936 91-11 Montáž chrliče Žlabového ze žulového kamene,_x000D_
c) výplň tmelem a ochranu pracovní nebo dilatační spáry rubové strany výplně za opěrou, tyto se oceňují souborem cen 931 99-41 Těsnění spáry betonové konstrukce pásy, profily, tmely._x000D_
d) výplň dilatační spáry extrudovaným polystyrenem, tyto se oceňují souborem cen 931 99-21 Výplň dilatačních spár z polystyrenu,_x000D_
e) izolaci proti zemní vlhkosti, tyto se oceňují cenami katalogu 800-711 Izolace proti vodě, vlhkosti a plynům._x000D_
</t>
  </si>
  <si>
    <t>Poznámka k položce:_x000D_
úložné bloky C30/37 – XF4 XD3_x000D_
opěry C30/37 XF4 XD3</t>
  </si>
  <si>
    <t>1,2*1,7*2,13+1,7*0,45*0,12+1,7*0,3*0,76</t>
  </si>
  <si>
    <t>1,2*1,7*2,13+1,7*0,45*0,12+1,7*0,3*0,72</t>
  </si>
  <si>
    <t>1,2*1,9*1,95+0,45*0,12*1,6+1,9*0,3*0,95+0,9*0,27*0,95</t>
  </si>
  <si>
    <t>1,2*2,1*1,35+0,45*0,12*1,8+2,1*0,2*0,97+0,9*0,27*0,97</t>
  </si>
  <si>
    <t>334323191</t>
  </si>
  <si>
    <t>Příplatek k mostním opěrám a úložným prahům ze ŽB za betonáž malého rozsahu do 25 m3</t>
  </si>
  <si>
    <t>-402803662</t>
  </si>
  <si>
    <t>Mostní opěry a úložné prahy z betonu Příplatek k cenám za betonáž malého rozsahu do 25 m3</t>
  </si>
  <si>
    <t>https://podminky.urs.cz/item/CS_URS_2022_01/334323191</t>
  </si>
  <si>
    <t>334351112</t>
  </si>
  <si>
    <t>Bednění systémové mostních opěr a úložných prahů z překližek pro ŽB - zřízení</t>
  </si>
  <si>
    <t>1567826534</t>
  </si>
  <si>
    <t>Bednění mostních opěr a úložných prahů ze systémového bednění zřízení z překližek, pro železobeton</t>
  </si>
  <si>
    <t>https://podminky.urs.cz/item/CS_URS_2022_01/334351112</t>
  </si>
  <si>
    <t xml:space="preserve">Poznámka k souboru cen:_x000D_
1. V cenách jsou započteny i náklady na bednění dříku opěr a úložných prahů opěr do výšky 10 m ze systémového bednění s výplní pohledového bednění (palubky) pro lícovou stranu opěry a s výplní nepohledového bednění (překližky) pro rubovou stranu přesýpané výplně za opěrou._x000D_
2. V cenách zřízení je započteno sestavení a osazení inventárního bednění jeřábem, nástřik odformovacím prostředkem, nájemné rámů inventárního bednění a spínacích prvků vztažené k ploše bednění, spotřeba výplní opěry a distančních prvků._x000D_
3. V cenách odstranění je započteno odbednění dříku nebo úložného prahu, očištění bednění, vyplnění kuželových otvorů v betonu po spínacích tyčích bednění._x000D_
4. Drobný spotřební materiál (např. hřebíky, vruty, materiál pro vyplnění kuželových otvorů v základu po spínacích tyčích bednění) je započten v režijních nákladech._x000D_
5. Bednění pro železobetonovou konstrukci obsahuje materiál distančních tělísek krytí výztuže, ukládka tělísek je započtena v ukládce betonářské výztuže do bednění._x000D_
6. V cenách nejsou započteny náklady na:_x000D_
a) výklenky, drážky, kapsy přes 0,1 m3, zakřivení líce bednění nebo sklon, tyto práce se oceňují cenami příplatku k rovinnému bednění,_x000D_
b) vložení těsnících pásů do bednění pracovních čel nebo čel dilatačních spár, tyto se oceňují souborem cen 931 99-41 Těsnění spáry betonové konstrukce pásy, profily a tmely,_x000D_
c) bednění podpěrné těsnicích pásů, tyto se oceňují souborem cen 327 35-3 . Lištová vzpěra u bednění těsnicích pásů ve svislé spáře nebo souborem cen 411 35-3 . Lištová vzpěra u bednění těssnicích pásů ve vodorovné spáře,_x000D_
d) vložení extrudovaného polystyrenu do dilatačních spár, tyto se oceňují souborem cen 931 99-21 Výplň dilatačních spár z polystyrenu,_x000D_
e) očištění povrchu betonu po odbednění tlakovou vodou, tyto se oceňují cenou 938 53-3111 Očištění povrchu betonu tlakovou vodou části C01._x000D_
</t>
  </si>
  <si>
    <t>(1,2*2+1,7*2)*(2,13+0,12)*2+0,3*0,8*2*2+1,7*0,8*2*2</t>
  </si>
  <si>
    <t>(1,2*2+1,9*2)*(1,95+0,12)+1,0*(0,3+1,9+1,2+0,27+1,63+0,9)</t>
  </si>
  <si>
    <t>(1,2*2+2,1*2)*(1,35+0,12)+1,0*(0,3+2,1+1,2+0,27+0,9+1,83)</t>
  </si>
  <si>
    <t>334351211</t>
  </si>
  <si>
    <t>Bednění systémové mostních opěr a úložných prahů z překližek - odstranění</t>
  </si>
  <si>
    <t>-188839890</t>
  </si>
  <si>
    <t>Bednění mostních opěr a úložných prahů ze systémového bednění odstranění z překližek</t>
  </si>
  <si>
    <t>https://podminky.urs.cz/item/CS_URS_2022_01/334351211</t>
  </si>
  <si>
    <t>334361216</t>
  </si>
  <si>
    <t>Výztuž dříků opěr z betonářské oceli 10 505</t>
  </si>
  <si>
    <t>-989967077</t>
  </si>
  <si>
    <t>Výztuž betonářská mostních konstrukcí opěr, úložných prahů, křídel, závěrných zídek, bloků ložisek, pilířů a sloupů z oceli 10 505 (R) nebo BSt 500 dříků opěr</t>
  </si>
  <si>
    <t>https://podminky.urs.cz/item/CS_URS_2022_01/334361216</t>
  </si>
  <si>
    <t xml:space="preserve">Poznámka k souboru cen:_x000D_
1. V cenách jsou započteny náklady na sestavení armokošů a jejich uložení jeřábem do bednění se zajištěním polohy výztuže._x000D_
2. V cenách jsou započteny i náklady na osazení distančních tělísek pro předepsané krytí výztuže a případné úpravy pro osazení bednění. Materiál distančních tělísek je obsažen ve skladbě bednění konstrukce._x000D_
3. V cenách nejsou započteny náklady na:_x000D_
a) povrchový antikorozní nátěr výztuže v místech pracovní spáry, tyto se oceňují souborem cen 931 99-51 Nátěr betonářské výztuže,_x000D_
b) úpravu bednění ukládané výztuže ke zhotovení spoje, tyto se oceňují souborem cen 273 36-2 . Spoje nosné betonářské výztuže se zaručenou nebo dobrou svařitelností._x000D_
</t>
  </si>
  <si>
    <t>19,076*0,12</t>
  </si>
  <si>
    <t>423176511</t>
  </si>
  <si>
    <t>Montáž atypické OK š do 2,4 m, v do 3,0 m most o 1 poli rozpětí do 13 m</t>
  </si>
  <si>
    <t>-575241658</t>
  </si>
  <si>
    <t>Montáž atypické nebo speciální ocelové konstrukce šířky do 2,4 m, výšky do 3 m mostu o jednom poli, rozpětí pole do 13 m</t>
  </si>
  <si>
    <t>https://podminky.urs.cz/item/CS_URS_2022_01/423176511</t>
  </si>
  <si>
    <t>MO</t>
  </si>
  <si>
    <t>výroba a dodávka ocelových konstrukcí lávek</t>
  </si>
  <si>
    <t>1156429295</t>
  </si>
  <si>
    <t>Poznámka k položce:_x000D_
nosná ocelová konstrukce S 235 J2</t>
  </si>
  <si>
    <t>IPE160</t>
  </si>
  <si>
    <t>62,9</t>
  </si>
  <si>
    <t>IPE330</t>
  </si>
  <si>
    <t>670,4</t>
  </si>
  <si>
    <t>PL8*76</t>
  </si>
  <si>
    <t>13,1</t>
  </si>
  <si>
    <t>PL20*150</t>
  </si>
  <si>
    <t>65,9</t>
  </si>
  <si>
    <t>PL20*160</t>
  </si>
  <si>
    <t>30,1</t>
  </si>
  <si>
    <t>PL20*250</t>
  </si>
  <si>
    <t>47,1</t>
  </si>
  <si>
    <t>R16</t>
  </si>
  <si>
    <t>19,7</t>
  </si>
  <si>
    <t>QR80*4</t>
  </si>
  <si>
    <t>147,8</t>
  </si>
  <si>
    <t>5% prořez</t>
  </si>
  <si>
    <t>1057,0*0,05</t>
  </si>
  <si>
    <t>IPE200</t>
  </si>
  <si>
    <t>171,4</t>
  </si>
  <si>
    <t>IPE550</t>
  </si>
  <si>
    <t>2842,7</t>
  </si>
  <si>
    <t>PL10*99</t>
  </si>
  <si>
    <t>78,1</t>
  </si>
  <si>
    <t>16,8</t>
  </si>
  <si>
    <t>246,3</t>
  </si>
  <si>
    <t>3498,4*0,05</t>
  </si>
  <si>
    <t>953961116</t>
  </si>
  <si>
    <t>Kotvy chemickým tmelem M 24 hl 210 mm do betonu, ŽB nebo kamene s vyvrtáním otvoru</t>
  </si>
  <si>
    <t>-1347169007</t>
  </si>
  <si>
    <t>Kotvy chemické s vyvrtáním otvoru do betonu, železobetonu nebo tvrdého kamene tmel, velikost M 24, hloubka 210 mm</t>
  </si>
  <si>
    <t>https://podminky.urs.cz/item/CS_URS_2022_01/953961116</t>
  </si>
  <si>
    <t xml:space="preserve">Poznámka k souboru cen:_x000D_
1. V cenách 953 96-11 a 953 96-12 jsou započteny i náklady na:_x000D_
a) rozměření, vrtání a spotřebu vrtáků. Pro velikost M 8 až M 30 jsou započteny náklady na vrtání příklepovými vrtáky, pro velikost M 33 až M 39 diamantovými korunkami,_x000D_
b) vyfoukání otvoru, přípravu kotev k uložení do otvorů, vyplnění kotevních otvorů tmelem nebo chemickou patronou včetně dodávky materiálu._x000D_
2. V cenách 953 96-51.. jsou započteny náklady na dodání a zasunutí kotevního šroubu do otvoru vyplněného chemickým tmelem nebo patronou a dotažení matice._x000D_
</t>
  </si>
  <si>
    <t>Kotevní deska přípravků je na opěru připevněna pomocí 4 ks kotev M24.</t>
  </si>
  <si>
    <t>4*4*2</t>
  </si>
  <si>
    <t>953965151</t>
  </si>
  <si>
    <t>Kotevní šroub pro chemické kotvy M 24 dl 290 mm</t>
  </si>
  <si>
    <t>-413904630</t>
  </si>
  <si>
    <t>Kotvy chemické s vyvrtáním otvoru kotevní šrouby pro chemické kotvy, velikost M 24, délka 290 mm</t>
  </si>
  <si>
    <t>https://podminky.urs.cz/item/CS_URS_2022_01/953965151</t>
  </si>
  <si>
    <t>998212111</t>
  </si>
  <si>
    <t>Přesun hmot pro mosty zděné, monolitické betonové nebo ocelové v do 20 m</t>
  </si>
  <si>
    <t>-365835553</t>
  </si>
  <si>
    <t>Přesun hmot pro mosty zděné, betonové monolitické, spřažené ocelobetonové nebo kovové vodorovná dopravní vzdálenost do 100 m výška mostu do 20 m</t>
  </si>
  <si>
    <t>https://podminky.urs.cz/item/CS_URS_2022_01/998212111</t>
  </si>
  <si>
    <t xml:space="preserve">Poznámka k souboru cen:_x000D_
1. Ceny nelze použít pro oceňování přesunu hmot ocelových mostních konstrukcí oceňovaných cenami katalogů montážních prací; tento přesun se oceňuje individuálně._x000D_
2. Přesun betonu do mostní konstrukce je zahrnut v cenách betonáže, které obsahují i ukládku betonu do konstrukce (čerpadlem betonu nebo jeřábem s kontejnerem). U betonů je proto uvedena nulová hmotnost, tzn. že hmotnost betonů nevstupuje do výpočtu přesunu hmot._x000D_
</t>
  </si>
  <si>
    <t>711</t>
  </si>
  <si>
    <t>Izolace proti vodě, vlhkosti a plynům</t>
  </si>
  <si>
    <t>711112002</t>
  </si>
  <si>
    <t>Provedení izolace proti zemní vlhkosti svislé za studena lakem asfaltovým</t>
  </si>
  <si>
    <t>2016280343</t>
  </si>
  <si>
    <t>Provedení izolace proti zemní vlhkosti natěradly a tmely za studena na ploše svislé S nátěrem lakem asfaltovým</t>
  </si>
  <si>
    <t>https://podminky.urs.cz/item/CS_URS_2022_01/711112002</t>
  </si>
  <si>
    <t xml:space="preserve">Poznámka k souboru cen:_x000D_
1. Izolace plochy jednotlivě do 10 m2 se oceňují skladebně cenou příslušné izolace a cenou 711 19-9095 Příplatek za plochu do 10 m2._x000D_
</t>
  </si>
  <si>
    <t>Všechny zasypané plochy budou opatřeny nátěrem proti zemní vlhkosti ALP + 2xALN (min. Spotřeba na 1</t>
  </si>
  <si>
    <t>vrstvu penetračního asfaltového nátěru je 0,3 kg/m2).</t>
  </si>
  <si>
    <t>ALP – asfaltový lak penetrační např. penetral</t>
  </si>
  <si>
    <t>ALN – asfaltový lak nátěrový - např .Renolak</t>
  </si>
  <si>
    <t>(1,2*2+1,7*2)*(2,13)*2+0,3*0,8*2*2+1,7*0,8*2*2</t>
  </si>
  <si>
    <t>(1,2*2+1,9*2)*(1,95)+1,0*(0,3+1,9+1,2+0,27+1,63+0,9)</t>
  </si>
  <si>
    <t>(1,2*2+2,1*2)*(1,35)+1,0*(0,3+2,1+1,2+0,27+0,9+1,83)</t>
  </si>
  <si>
    <t>2x ALN</t>
  </si>
  <si>
    <t>2*64,908</t>
  </si>
  <si>
    <t>11163152</t>
  </si>
  <si>
    <t>lak hydroizolační asfaltový</t>
  </si>
  <si>
    <t>-1403001290</t>
  </si>
  <si>
    <t>64,908*0,00045 'Přepočtené koeficientem množství</t>
  </si>
  <si>
    <t>2210101305</t>
  </si>
  <si>
    <t>ALN asfaltový lak nátěrový (160kg/bal.)</t>
  </si>
  <si>
    <t>-1158572593</t>
  </si>
  <si>
    <t>64,908*2</t>
  </si>
  <si>
    <t>129,816*0,9 'Přepočtené koeficientem množství</t>
  </si>
  <si>
    <t>998711101</t>
  </si>
  <si>
    <t>Přesun hmot tonážní pro izolace proti vodě, vlhkosti a plynům v objektech v do 6 m</t>
  </si>
  <si>
    <t>-1797996880</t>
  </si>
  <si>
    <t>Přesun hmot pro izolace proti vodě, vlhkosti a plynům stanovený z hmotnosti přesunovaného materiálu vodorovná dopravní vzdálenost do 50 m v objektech výšky do 6 m</t>
  </si>
  <si>
    <t>https://podminky.urs.cz/item/CS_URS_2022_01/998711101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</si>
  <si>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</si>
  <si>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998711181</t>
  </si>
  <si>
    <t>Příplatek k přesunu hmot tonážní 711 prováděný bez použití mechanizace</t>
  </si>
  <si>
    <t>-1018841995</t>
  </si>
  <si>
    <t>Přesun hmot pro izolace proti vodě, vlhkosti a plynům stanovený z hmotnosti přesunovaného materiálu Příplatek k cenám za přesun prováděný bez použití mechanizace pro jakoukoliv výšku objektu</t>
  </si>
  <si>
    <t>https://podminky.urs.cz/item/CS_URS_2022_01/998711181</t>
  </si>
  <si>
    <t>-508304813</t>
  </si>
  <si>
    <t xml:space="preserve">zábradlí  </t>
  </si>
  <si>
    <t>6,911*12</t>
  </si>
  <si>
    <t>zábradlí  - prkna 30/110 mm</t>
  </si>
  <si>
    <t>6,911*2</t>
  </si>
  <si>
    <t>13,604*14</t>
  </si>
  <si>
    <t>13,604*2</t>
  </si>
  <si>
    <t>-1904601571</t>
  </si>
  <si>
    <t>-386090768</t>
  </si>
  <si>
    <t>552266999</t>
  </si>
  <si>
    <t>1420516557</t>
  </si>
  <si>
    <t>46,7+348</t>
  </si>
  <si>
    <t>rošt podlahový lisovaný žárově zinkovaný výšky 40 mm s oky 11 x 33 mm</t>
  </si>
  <si>
    <t>467453367</t>
  </si>
  <si>
    <t>rošt podlahový lisovaný žárově zinkovaný velikost 40/2mm 1000x1000mm</t>
  </si>
  <si>
    <t>1,5*6,8</t>
  </si>
  <si>
    <t>1,5*13,5</t>
  </si>
  <si>
    <t>30,45*1,05 'Přepočtené koeficientem množství</t>
  </si>
  <si>
    <t>1946410873</t>
  </si>
  <si>
    <t>1431172647</t>
  </si>
  <si>
    <t>-1558647121</t>
  </si>
  <si>
    <t>36081791</t>
  </si>
  <si>
    <t>2116951242</t>
  </si>
  <si>
    <t>-560388550</t>
  </si>
  <si>
    <t>6,911*12*(0,03*2+0,1*2)</t>
  </si>
  <si>
    <t>6,911*2*(0,03*2+0,11*2)</t>
  </si>
  <si>
    <t>13,604*14*(0,03*2+0,1*2)</t>
  </si>
  <si>
    <t>13,604*2*(0,03*2+0,11*2)</t>
  </si>
  <si>
    <t>-152071394</t>
  </si>
  <si>
    <t>789</t>
  </si>
  <si>
    <t>Povrchové úpravy ocelových konstrukcí a technologických zařízení</t>
  </si>
  <si>
    <t>789221542</t>
  </si>
  <si>
    <t>Otryskání abrazivem ze strusky ocelových kcí třídy I stupeň zarezavění D stupeň přípravy Sa 2 1/2</t>
  </si>
  <si>
    <t>1350088551</t>
  </si>
  <si>
    <t>Otryskání povrchů ocelových konstrukcí suché abrazivní tryskání abrazivem ze strusky třídy I stupeň zrezivění D, stupeň přípravy Sa 2½</t>
  </si>
  <si>
    <t>https://podminky.urs.cz/item/CS_URS_2022_01/789221542</t>
  </si>
  <si>
    <t>789325210</t>
  </si>
  <si>
    <t>Nátěr ocelových konstrukcí třídy I dvousložkový epoxidový základní tl do 40 μm</t>
  </si>
  <si>
    <t>-985820721</t>
  </si>
  <si>
    <t>Nátěr ocelových konstrukcí třídy I dvousložkový epoxidový základní, tloušťky do 40 μm</t>
  </si>
  <si>
    <t>https://podminky.urs.cz/item/CS_URS_2022_01/789325210</t>
  </si>
  <si>
    <t>789325216</t>
  </si>
  <si>
    <t>Nátěr ocelových konstrukcí třídy I dvousložkový epoxidový mezivrstva do 80 μm</t>
  </si>
  <si>
    <t>-816061048</t>
  </si>
  <si>
    <t>Nátěr ocelových konstrukcí třídy I dvousložkový epoxidový mezivrstva, tloušťky do 80 μm</t>
  </si>
  <si>
    <t>https://podminky.urs.cz/item/CS_URS_2022_01/789325216</t>
  </si>
  <si>
    <t>789325321</t>
  </si>
  <si>
    <t>Nátěr ocelových konstrukcí třídy I dvousložkový polyuretanový krycí (vrchní) tl do 80 µm</t>
  </si>
  <si>
    <t>1991226254</t>
  </si>
  <si>
    <t>Nátěr ocelových konstrukcí třídy I dvousložkový polyuretanový krycí (vrchní), tloušťky do 80 μm</t>
  </si>
  <si>
    <t>https://podminky.urs.cz/item/CS_URS_2022_01/789325321</t>
  </si>
  <si>
    <t>2,49</t>
  </si>
  <si>
    <t>17,11</t>
  </si>
  <si>
    <t>0,48</t>
  </si>
  <si>
    <t>1,03</t>
  </si>
  <si>
    <t>0,46</t>
  </si>
  <si>
    <t>0,69</t>
  </si>
  <si>
    <t>0,29</t>
  </si>
  <si>
    <t>4,97</t>
  </si>
  <si>
    <t>5,88</t>
  </si>
  <si>
    <t>50,72</t>
  </si>
  <si>
    <t>2,24</t>
  </si>
  <si>
    <t>0,57</t>
  </si>
  <si>
    <t>8,28</t>
  </si>
  <si>
    <t>789421531R</t>
  </si>
  <si>
    <t>Žárové stříkání ocelových konstrukcí třídy I ZnAl  85 um</t>
  </si>
  <si>
    <t>1350850953</t>
  </si>
  <si>
    <t>Žárové stříkání ocelových konstrukcí slitinou zinacor ZnAl, tloušťky 85 μm, třídy I</t>
  </si>
  <si>
    <t>Dokumentace pro provádění stavby- dílenská dokumentace lávek</t>
  </si>
  <si>
    <t>1761731698</t>
  </si>
  <si>
    <t>Poznámka k položce:_x000D_
dílenská dokumentace lávek</t>
  </si>
  <si>
    <t>SO 301 - Odvodnění komunikací</t>
  </si>
  <si>
    <t xml:space="preserve">    8 - Trubní vedení</t>
  </si>
  <si>
    <t>-1520697671</t>
  </si>
  <si>
    <t>prohloubení příkopu</t>
  </si>
  <si>
    <t>10,0*0,8*0,2</t>
  </si>
  <si>
    <t>132251102</t>
  </si>
  <si>
    <t>Hloubení rýh nezapažených š do 800 mm v hornině třídy těžitelnosti I skupiny 3 objem do 50 m3 strojně</t>
  </si>
  <si>
    <t>-498702163</t>
  </si>
  <si>
    <t>Hloubení nezapažených rýh šířky do 800 mm strojně s urovnáním dna do předepsaného profilu a spádu v hornině třídy těžitelnosti I skupiny 3 přes 20 do 50 m3</t>
  </si>
  <si>
    <t>https://podminky.urs.cz/item/CS_URS_2022_01/132251102</t>
  </si>
  <si>
    <t>napojení vpustí</t>
  </si>
  <si>
    <t>0,8*1,5*23,5</t>
  </si>
  <si>
    <t>0,8*1,5*6,0</t>
  </si>
  <si>
    <t>Zatrubnění příkopu</t>
  </si>
  <si>
    <t>0,56*25,7</t>
  </si>
  <si>
    <t>-1699256795</t>
  </si>
  <si>
    <t>1575288875</t>
  </si>
  <si>
    <t>2,36+10,62</t>
  </si>
  <si>
    <t>1,0*0,25*25,7+3,14*0,2*0,2*25,7</t>
  </si>
  <si>
    <t>1238869805</t>
  </si>
  <si>
    <t>35,4-12,980</t>
  </si>
  <si>
    <t>0,56*25,7-1,0*0,25*25,7-3,14*0,2*0,2*25,7</t>
  </si>
  <si>
    <t>175151101</t>
  </si>
  <si>
    <t>Obsypání potrubí strojně sypaninou bez prohození, uloženou do 3 m</t>
  </si>
  <si>
    <t>667900041</t>
  </si>
  <si>
    <t>Obsypání potrubí strojně sypaninou z vhodných třídy těžitelnosti I a II, skupiny 1 až 4 nebo materiálem připraveným podél výkopu ve vzdálenosti do 3 m od jeho kraje, pro jakoukoliv hloubku výkopu a míru zhutnění bez prohození sypaniny</t>
  </si>
  <si>
    <t>https://podminky.urs.cz/item/CS_URS_2022_01/175151101</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</si>
  <si>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</si>
  <si>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0,8*0,45*23,5</t>
  </si>
  <si>
    <t>0,8*0,45*6</t>
  </si>
  <si>
    <t>58331200</t>
  </si>
  <si>
    <t>štěrkopísek netříděný</t>
  </si>
  <si>
    <t>307758281</t>
  </si>
  <si>
    <t>10,62*2 'Přepočtené koeficientem množství</t>
  </si>
  <si>
    <t>320101112</t>
  </si>
  <si>
    <t>Osazení betonových a železobetonových prefabrikátů hmotnosti přes 1000 do 5000 kg</t>
  </si>
  <si>
    <t>450513837</t>
  </si>
  <si>
    <t>Osazení betonových a železobetonových prefabrikátů hmotnosti jednotlivě přes 1 000 do 5 000 kg</t>
  </si>
  <si>
    <t>https://podminky.urs.cz/item/CS_URS_2022_01/320101112</t>
  </si>
  <si>
    <t xml:space="preserve">Poznámka k souboru cen:_x000D_
1. Ceny neplatí pro :_x000D_
a) osazení patky pro dlažbu z prefabrikátů, tyto se oceňují cenami souboru cen 461 10-11 Osazení patky pro dlažbu z betonových nebo železobetonových prefabrikátů,_x000D_
b) zához a záhozovou patku z betonových bloků i tyto se oceňují cenami souboru cen 462 92- . . Zřízení záhozu z betonových bloků,_x000D_
c) dlažbu z betonových desek a tvárnic sklonu do 1:1 o hmotnosti prvku do 1500 kg; tyto se oceňují cenami souboru cen 465 92- . . Kladení dlažby z betonových desek a a tvárnic,_x000D_
d) osazení prefabrikátů předpínaných v konstrukci; tyto se oceňují individuálně._x000D_
2. V cenách jsou započteny i náklady na:_x000D_
a) kotevní prvky,_x000D_
b) odstranění transportní výztuže._x000D_
3. V cenách nejsou započteny náklady na:_x000D_
a) podkladní betony; tyto se oceňují cenami souboru cen 451 31-51 Podkladní nebo vyrovnávací vrstva z betonu prostého,_x000D_
b) výplňový beton otvorů (mimo spár), tento se oceňuje cenami souboru cen 936 45-71 Zálivka kotevních šroubů, ocelových konstrukcí, různých dutin apod.,_x000D_
c) dodávku prefabrikátů; tyto se oceňují ve specifikaci._x000D_
4. Objem se stanoví v m3 hmoty prefabrikátů jednotlivých hmotnostních stupňů._x000D_
</t>
  </si>
  <si>
    <t>šikmé čelo pro DN 600 beton. prefabrikát</t>
  </si>
  <si>
    <t>BET01</t>
  </si>
  <si>
    <t>prefa betonové čelo propustku DN 600 -  1560x900x1000 mm</t>
  </si>
  <si>
    <t>-294026838</t>
  </si>
  <si>
    <t>451573111</t>
  </si>
  <si>
    <t>Lože pod potrubí otevřený výkop ze štěrkopísku</t>
  </si>
  <si>
    <t>-1785852386</t>
  </si>
  <si>
    <t>Lože pod potrubí, stoky a drobné objekty v otevřeném výkopu z písku a štěrkopísku do 63 mm</t>
  </si>
  <si>
    <t>https://podminky.urs.cz/item/CS_URS_2022_01/451573111</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</si>
  <si>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</si>
  <si>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23,5*0,8*0,1</t>
  </si>
  <si>
    <t>6*0,8*0,1</t>
  </si>
  <si>
    <t>452311151</t>
  </si>
  <si>
    <t>Podkladní desky z betonu prostého tř. C 20/25 otevřený výkop</t>
  </si>
  <si>
    <t>-1835423117</t>
  </si>
  <si>
    <t>Podkladní a zajišťovací konstrukce z betonu prostého v otevřeném výkopu desky pod potrubí, stoky a drobné objekty z betonu tř. C 20/25</t>
  </si>
  <si>
    <t>https://podminky.urs.cz/item/CS_URS_2022_01/452311151</t>
  </si>
  <si>
    <t xml:space="preserve">Poznámka k souboru cen:_x000D_
1. Ceny -1121 až -1191 a -1192 lze použít i pro ochrannou vrstvu pod železobetonové konstrukce._x000D_
2. Ceny -2121 až -2191 a -2192 jsou určeny pro jakékoliv úkosy sedel._x000D_
</t>
  </si>
  <si>
    <t>podkladní beton tl. 100 mm, š. 1,0 m</t>
  </si>
  <si>
    <t>1,0*0,1*12</t>
  </si>
  <si>
    <t>0,1*1,0*25,7</t>
  </si>
  <si>
    <t>základová deska tl. 150 mm, š. 1,0 m</t>
  </si>
  <si>
    <t>0,15*1,0*25,7</t>
  </si>
  <si>
    <t>1,0*0,15*12</t>
  </si>
  <si>
    <t>594411111</t>
  </si>
  <si>
    <t>Dlažba z lomového kamene s provedením lože z MC</t>
  </si>
  <si>
    <t>-1015164845</t>
  </si>
  <si>
    <t>Dlažba nebo přídlažba z lomového kamene lomařsky upraveného rigolového v ploše vodorovné nebo ve sklonu tl. do 250 mm, bez vyplnění spár, s provedením lože tl. 50 mm z cementové malty</t>
  </si>
  <si>
    <t>https://podminky.urs.cz/item/CS_URS_2022_01/594411111</t>
  </si>
  <si>
    <t xml:space="preserve">Poznámka k souboru cen:_x000D_
1. Ceny jsou určeny:_x000D_
a) pro jakýkoliv sklon plochy,_x000D_
b) i pro dlažby (přídlažby) silničních příkopů a kuželů._x000D_
2. Ceny nelze použít pro:_x000D_
a) rigoly dlážděné, které se oceňují cenami souborů cen 597 . 6- . 1 Rigol dlážděný, 597 17- . 1 Rigol krajnicový s kamennou obrubou a 597 17- . 1 Rigol dlážděný z lomového kamene,_x000D_
b) dlažbu nebo přídlažbu svahů nebo kuželů souvisejících s vodotečí, která se oceňuje cenami části A 01 katalogu 832-1 Hráze a úpravy na tocích-úpravy toků a kanály._x000D_
3. Část lože přesahující tl. 50 mm se oceňuje cenami souboru cen 451 31-97 Příplatek za každých dalších 10 mm tloušťky podkladu nebo lože._x000D_
4. V ceně -1111 jsou započteny i náklady na prohození zeminy._x000D_
5. V cenách nejsou započteny náklady na:_x000D_
a) provedení podkladu pod lože, které se oceňuje cenami souboru cen 451 . . - . . Podklad nebo lože pod dlažbu,_x000D_
b) vyplnění spár, které se oceňuje cenami souboru cen 599 . . -2 . Vyplnění spár dlažby,_x000D_
c) opatření zeminy a její přemístění k místu zabudování, které se oceňují podle ustanovení čl. 3111 Všeobecných podmínek části A 01 tohoto katalogu,_x000D_
d) odklizení odpadu po prohození zeminy, které se oceňuje cenami části A 01 katalogu 800-1 Zemní práce._x000D_
6. Množství měrných jednotek se určuje v m2 rozvinuté dlážděné plochy._x000D_
</t>
  </si>
  <si>
    <t>zadláždění vtoku 1,0 m x 1,0 m lomový kámen do malty</t>
  </si>
  <si>
    <t>Trubní vedení</t>
  </si>
  <si>
    <t>871315221</t>
  </si>
  <si>
    <t>Kanalizační potrubí z tvrdého PVC jednovrstvé tuhost třídy SN8 DN 160</t>
  </si>
  <si>
    <t>1447768907</t>
  </si>
  <si>
    <t>Kanalizační potrubí z tvrdého PVC v otevřeném výkopu ve sklonu do 20 %, hladkého plnostěnného jednovrstvého, tuhost třídy SN 8 DN 160</t>
  </si>
  <si>
    <t>https://podminky.urs.cz/item/CS_URS_2022_01/871315221</t>
  </si>
  <si>
    <t xml:space="preserve">Poznámka k souboru cen:_x000D_
1. V cenách jsou započteny i náklady na dodání trub včetně gumového těsnění._x000D_
2. Použití trub dle tuhostí:_x000D_
a) třída SN 4: kanalizační sítě, přípojky, odvodňování pozemků s výškou krytí až 4 m_x000D_
b) třída SN 8: kanalizační sítě v nestandartních podmínkách uložení, vysoké teplotní a mechanické zatížení s výškou krytí do 8 m_x000D_
c) SN 10: kanalizační sítě, přípojky, odvodňování pozemků s výškou krytí &amp;gt; 8 m_x000D_
d) třída SN 12: kanalizační sítě s vysokým statickým zatížením a dynamickými rázy, při rychlosti média až 15 m/s a výškou krytí 0,7-10 m_x000D_
e) třída SN 16: kanalizační sítě s vysokým statickým zatížením a dynamickými rázy avýškou krytí 0,5-12 m._x000D_
</t>
  </si>
  <si>
    <t>napojení lin.vpustí</t>
  </si>
  <si>
    <t xml:space="preserve">č.p. 118 </t>
  </si>
  <si>
    <t xml:space="preserve">č.p. 82 </t>
  </si>
  <si>
    <t>2,5</t>
  </si>
  <si>
    <t>dopojení uliční vpusti</t>
  </si>
  <si>
    <t>877355121</t>
  </si>
  <si>
    <t>Výřez a montáž tvarovek odbočných na potrubí z kanalizačních trub z PVC DN 200</t>
  </si>
  <si>
    <t>-1098611473</t>
  </si>
  <si>
    <t>Výřez a montáž odbočné tvarovky na potrubí z trub z tvrdého PVC DN 200</t>
  </si>
  <si>
    <t>https://podminky.urs.cz/item/CS_URS_2022_01/877355121</t>
  </si>
  <si>
    <t xml:space="preserve">Poznámka k souboru cen:_x000D_
1. Ceny jsou určeny pro dodatečné osazení odbočných tvarovek na stávající potrubí._x000D_
2. V cenách nejsou započteny náklady na dodání 1 ks odbočné tvarovky a 1 ks přesuvky, popř. 1 ks trouby a těsnících kroužků; tyto náklady se oceňují ve specifikaci. Ztratné lze dohodnout u trub kanalizačních z tvrdého PVC ve výši 1,5 %._x000D_
</t>
  </si>
  <si>
    <t>28611916</t>
  </si>
  <si>
    <t>odbočka kanalizační plastová s hrdlem KG 160/160/45°</t>
  </si>
  <si>
    <t>339027313</t>
  </si>
  <si>
    <t>894411311</t>
  </si>
  <si>
    <t>Osazení betonových nebo železobetonových dílců pro šachty skruží rovných</t>
  </si>
  <si>
    <t>-983968793</t>
  </si>
  <si>
    <t>https://podminky.urs.cz/item/CS_URS_2022_01/894411311</t>
  </si>
  <si>
    <t xml:space="preserve">Poznámka k souboru cen:_x000D_
1. V cenách nejsou započteny náklady na dodání betonových nebo železobetonových dílců a těsnění; dodání těchto se oceňuje ve specifikaci._x000D_
</t>
  </si>
  <si>
    <t>59224160</t>
  </si>
  <si>
    <t>skruž kanalizační s ocelovými stupadly 100x25x12cm</t>
  </si>
  <si>
    <t>-995702051</t>
  </si>
  <si>
    <t>894412411</t>
  </si>
  <si>
    <t>Osazení betonových nebo železobetonových dílců pro šachty skruží přechodových</t>
  </si>
  <si>
    <t>1929972785</t>
  </si>
  <si>
    <t>https://podminky.urs.cz/item/CS_URS_2022_01/894412411</t>
  </si>
  <si>
    <t>59224056</t>
  </si>
  <si>
    <t>kónus pro kanalizační šachty s kapsovým stupadlem 100/62,5x67x12cm</t>
  </si>
  <si>
    <t>-592981525</t>
  </si>
  <si>
    <t>894414111</t>
  </si>
  <si>
    <t>Osazení betonových nebo železobetonových dílců pro šachty skruží základových (dno)</t>
  </si>
  <si>
    <t>-794237374</t>
  </si>
  <si>
    <t>https://podminky.urs.cz/item/CS_URS_2022_01/894414111</t>
  </si>
  <si>
    <t>59224063</t>
  </si>
  <si>
    <t>dno betonové šachtové kulaté DN 1000x1000, 100x115x15cm</t>
  </si>
  <si>
    <t>214348862</t>
  </si>
  <si>
    <t>895941301</t>
  </si>
  <si>
    <t>Osazení vpusti uliční DN 450 z betonových dílců dno s výtokem</t>
  </si>
  <si>
    <t>-982317734</t>
  </si>
  <si>
    <t>Osazení vpusti uliční z betonových dílců DN 450 dno s výtokem</t>
  </si>
  <si>
    <t>https://podminky.urs.cz/item/CS_URS_2022_01/895941301</t>
  </si>
  <si>
    <t>přesunutí vpusti</t>
  </si>
  <si>
    <t>895941311D</t>
  </si>
  <si>
    <t>demontáž vpusti kanalizační uliční z betonových dílců typ UVB-50</t>
  </si>
  <si>
    <t>1445119928</t>
  </si>
  <si>
    <t xml:space="preserve">demontáž vpusti kanalizační uliční z betonových dílců </t>
  </si>
  <si>
    <t xml:space="preserve">Poznámka k souboru cen:_x000D_
1. V cenách jsou započteny i náklady na zřízení lože ze štěrkopísku._x000D_
2. V cenách nejsou započteny náklady na:_x000D_
a) dodání betonových dílců; betonové dílce se oceňují ve specifikaci,_x000D_
b) dodání kameninových dílců; kameninové dílce se oceňují ve specifikaci,_x000D_
c) litinové mříže; osazení mříží se oceňuje cenami souboru cen 899 20- . 1 Osazení mříží litinových včetně rámů a košů na bahno části A 01 tohoto katalogu; dodání mříží se oceňuje ve specifikaci,_x000D_
d) podkladní prstence; tyto se oceňují cenami souboru cen 452 38-6 . Podkladní a a vyrovnávací prstence části A 01 tohoto katalogu._x000D_
</t>
  </si>
  <si>
    <t>895941314</t>
  </si>
  <si>
    <t>Osazení vpusti uliční DN 450 z betonových dílců skruž horní 570 mm</t>
  </si>
  <si>
    <t>1565370404</t>
  </si>
  <si>
    <t>Osazení vpusti uliční z betonových dílců DN 450 skruž horní 570 mm</t>
  </si>
  <si>
    <t>https://podminky.urs.cz/item/CS_URS_2022_01/895941314</t>
  </si>
  <si>
    <t>895941322</t>
  </si>
  <si>
    <t>Osazení vpusti uliční DN 450 z betonových dílců skruž středová 295 mm</t>
  </si>
  <si>
    <t>2012347565</t>
  </si>
  <si>
    <t>Osazení vpusti uliční z betonových dílců DN 450 skruž středová 295 mm</t>
  </si>
  <si>
    <t>https://podminky.urs.cz/item/CS_URS_2022_01/895941322</t>
  </si>
  <si>
    <t>899104112</t>
  </si>
  <si>
    <t>Osazení poklopů litinových nebo ocelových včetně rámů pro třídu zatížení D400, E600</t>
  </si>
  <si>
    <t>-1531107937</t>
  </si>
  <si>
    <t>Osazení poklopů litinových a ocelových včetně rámů pro třídu zatížení D400, E600</t>
  </si>
  <si>
    <t>https://podminky.urs.cz/item/CS_URS_2022_01/899104112</t>
  </si>
  <si>
    <t xml:space="preserve">Poznámka k souboru cen:_x000D_
1. V cenách 899 10 -.112 nejsou započteny náklady na dodání poklopů včetně rámů; tyto náklady se oceňují ve specifikaci._x000D_
2. V cenách 899 10 -.113 nejsou započteny náklady na:_x000D_
a) dodání poklopů; tyto náklady se oceňují ve specifikaci,_x000D_
b) montáž rámů, která se oceňuje cenami souboru 452 11-21.. části A01 tohoto katalogu._x000D_
3. Poklopy a vtokové mříže dělíme do těchto tříd zatížení:_x000D_
a) A15, A50 pro plochy používané výlučně chodci a cyklisty,_x000D_
b) B125 pro chodníky, pěší zóny a plochy srovnatelné, plochy pro stání a parkování osobních automobilů i v patrech,_x000D_
c) C250 pro poklopy umístěné v ploše odvodňovacích proužků pozemní komunikace, která měřeno od hrany obrubníku, zasahuje nejvíce 0,5 m do vozovkya nejvíce 0,2 m do chodníku,_x000D_
d) D400 pro vozovky pozemních komunikací, ulice pro pěší, zpevněné krajnice a parkovací plochy, které jsou přístupné pro všechny druhy silničních vozidel,_x000D_
e) E600 pro plochy, které budou vystavené zvláště vysokému zatížení kol._x000D_
</t>
  </si>
  <si>
    <t>28661935</t>
  </si>
  <si>
    <t>poklop šachtový litinový  DN 600 pro třídu zatížení D400</t>
  </si>
  <si>
    <t>508705062</t>
  </si>
  <si>
    <t>899203211</t>
  </si>
  <si>
    <t>Demontáž mříží litinových včetně rámů hmotnosti přes 100 do 150 kg</t>
  </si>
  <si>
    <t>-324368658</t>
  </si>
  <si>
    <t>Demontáž mříží litinových včetně rámů, hmotnosti jednotlivě přes 100 do 150 Kg</t>
  </si>
  <si>
    <t>https://podminky.urs.cz/item/CS_URS_2022_01/899203211</t>
  </si>
  <si>
    <t>899204112</t>
  </si>
  <si>
    <t>Osazení mříží litinových včetně rámů a košů na bahno pro třídu zatížení D400, E600</t>
  </si>
  <si>
    <t>477974935</t>
  </si>
  <si>
    <t>https://podminky.urs.cz/item/CS_URS_2022_01/899204112</t>
  </si>
  <si>
    <t xml:space="preserve">Poznámka k souboru cen:_x000D_
1. V cenách nejsou započteny náklady na dodání mříží, rámů a košů na bahno; tyto náklady se oceňují ve specifikaci._x000D_
</t>
  </si>
  <si>
    <t>X</t>
  </si>
  <si>
    <t>napojení potrubí z UV do stáv.potrubí</t>
  </si>
  <si>
    <t>593877443</t>
  </si>
  <si>
    <t>919521120</t>
  </si>
  <si>
    <t>Zřízení silničního propustku z trub betonových nebo ŽB DN 400</t>
  </si>
  <si>
    <t>-1508673440</t>
  </si>
  <si>
    <t>Zřízení silničního propustku z trub betonových nebo železobetonových DN 400 mm</t>
  </si>
  <si>
    <t>https://podminky.urs.cz/item/CS_URS_2022_01/919521120</t>
  </si>
  <si>
    <t xml:space="preserve">Poznámka k souboru cen:_x000D_
1. Ceny jsou určeny pro trubní propustky spádu do 10 %._x000D_
2. V cenách jsou započteny i náklady na:_x000D_
a) podkladní vrstvu ze štěrkopísku a podkladní vrstvu (lože) z betonu prostého,_x000D_
b) utěsnění trub cementovou maltou._x000D_
3. V cenách nejsou započteny náklady na:_x000D_
a) zemní práce, které se oceňují cenami části A 01 katalogu 800-1 Zemní práce;_x000D_
b) dodání trub, které se oceňuje ve specifikaci; ztratné lze dohodnout ve výši 1 %,_x000D_
c) obetonování trub, které se oceňuje cenou 919 53-5555._x000D_
</t>
  </si>
  <si>
    <t>59222022</t>
  </si>
  <si>
    <t>trouba ŽB hrdlová DN 400</t>
  </si>
  <si>
    <t>346398530</t>
  </si>
  <si>
    <t>X2</t>
  </si>
  <si>
    <t>redukce (zúžení profilu) z DN 600 na DN 400 - atypický kus</t>
  </si>
  <si>
    <t>-1204211790</t>
  </si>
  <si>
    <t>59223733</t>
  </si>
  <si>
    <t>podkladek pod trouby betonové/ŽB DN 300-500</t>
  </si>
  <si>
    <t>-1017882729</t>
  </si>
  <si>
    <t>919521140</t>
  </si>
  <si>
    <t>Zřízení silničního propustku z trub betonových nebo ŽB DN 600</t>
  </si>
  <si>
    <t>18974926</t>
  </si>
  <si>
    <t>Zřízení silničního propustku z trub betonových nebo železobetonových DN 600 mm</t>
  </si>
  <si>
    <t>https://podminky.urs.cz/item/CS_URS_2022_01/919521140</t>
  </si>
  <si>
    <t>59222001</t>
  </si>
  <si>
    <t>trouba ŽB hrdlová DN 600</t>
  </si>
  <si>
    <t>656218583</t>
  </si>
  <si>
    <t>59222026</t>
  </si>
  <si>
    <t>trouba ŽB hrdlová propojovací DN 600</t>
  </si>
  <si>
    <t>-1183855091</t>
  </si>
  <si>
    <t>59223734</t>
  </si>
  <si>
    <t>podkladek pod trouby betonové/ŽB DN 600-800</t>
  </si>
  <si>
    <t>610060513</t>
  </si>
  <si>
    <t>935932214</t>
  </si>
  <si>
    <t>Odvodňovací plastový žlab pro zatížení B125 vnitřní š 150 mm s roštem mřížkovým z Pz oceli</t>
  </si>
  <si>
    <t>1405730303</t>
  </si>
  <si>
    <t>Odvodňovací plastový žlab pro třídu zatížení B 125 vnitřní šířky 150 mm s krycím roštem mřížkovým z pozinkované oceli</t>
  </si>
  <si>
    <t>https://podminky.urs.cz/item/CS_URS_2022_01/935932214</t>
  </si>
  <si>
    <t xml:space="preserve">Poznámka k souboru cen:_x000D_
1. V cenách jsou započteny i náklady na předepsané obetonování a lože z betonu._x000D_
2. V cenách nejsou započteny náklady na:_x000D_
a) přípojné kanalizační potrubí, které se oceňuje cenami části A 03 katalogu 827-1 Vedení trubní dálková a přípojná - vodovody a kanalizace,_x000D_
b) zemní práce, které se oceňují cenami katalogu 800-1 Zemní práce._x000D_
</t>
  </si>
  <si>
    <t>Liniové vpusti</t>
  </si>
  <si>
    <t>č.p. 131 - boční výtok</t>
  </si>
  <si>
    <t>č.p. 130 - boční výtok</t>
  </si>
  <si>
    <t>7,8</t>
  </si>
  <si>
    <t>sjezd na p.p.č. 785/8 - boční výtok</t>
  </si>
  <si>
    <t>č.p. 121 - boční výtok</t>
  </si>
  <si>
    <t>5,7</t>
  </si>
  <si>
    <t>938902205</t>
  </si>
  <si>
    <t>Čištění příkopů ručně š dna přes 400 mm objem nánosu přes 0,15 do 0,30 m3/m</t>
  </si>
  <si>
    <t>-403301652</t>
  </si>
  <si>
    <t>Čištění příkopů komunikací s odstraněním travnatého porostu nebo nánosu s naložením na dopravní prostředek nebo s přemístěním na hromady na vzdálenost do 20 m ručně při šířce dna přes 400 mm a objemu nánosu přes 0,15 do 0,30 m3/m</t>
  </si>
  <si>
    <t>https://podminky.urs.cz/item/CS_URS_2022_01/938902205</t>
  </si>
  <si>
    <t xml:space="preserve">Poznámka k souboru cen:_x000D_
1. Ceny nelze použít pro čištění příkopů zakrytých; toto čištění se oceňuje individuálně._x000D_
2. Pro volbu ceny se objem nánosu na 1 m délky příkopu určí jako podíl celkového množství nánosu všech příkopů objektu a jejich celkové délky._x000D_
3. V cenách nejsou započteny náklady na vodorovnou dopravu odstraněného materiálu, která se oceňuje cenami souboru cen 997 22-15 Vodorovná doprava suti._x000D_
</t>
  </si>
  <si>
    <t>-1720569604</t>
  </si>
  <si>
    <t>-571961048</t>
  </si>
  <si>
    <t>2,09*4 'Přepočtené koeficientem množství</t>
  </si>
  <si>
    <t>-843124760</t>
  </si>
  <si>
    <t>998271301</t>
  </si>
  <si>
    <t>Přesun hmot pro kanalizace hloubené monolitické z betonu otevřený výkop</t>
  </si>
  <si>
    <t>950243949</t>
  </si>
  <si>
    <t>Přesun hmot pro kanalizace (stoky) hloubené monolitické z betonu nebo železobetonu v otevřeném výkopu dopravní vzdálenost do 15 m</t>
  </si>
  <si>
    <t>https://podminky.urs.cz/item/CS_URS_2022_01/998271301</t>
  </si>
  <si>
    <t>SO 401 - Veřejné osvětlení</t>
  </si>
  <si>
    <t>Chomutov</t>
  </si>
  <si>
    <t>Ing. Ivan Menhard</t>
  </si>
  <si>
    <t xml:space="preserve">    741 - Elektroinstalace - silnoproud</t>
  </si>
  <si>
    <t>M - Práce a dodávky M</t>
  </si>
  <si>
    <t xml:space="preserve">    21-M - Elektromontáže</t>
  </si>
  <si>
    <t xml:space="preserve">    46-M - Zemní práce při extr.mont.pracích</t>
  </si>
  <si>
    <t xml:space="preserve">    VRN7 - Provozní vlivy</t>
  </si>
  <si>
    <t>741</t>
  </si>
  <si>
    <t>Elektroinstalace - silnoproud</t>
  </si>
  <si>
    <t>741122122</t>
  </si>
  <si>
    <t>Montáž kabel Cu plný kulatý žíla 3x1,5 až 6 mm2 zatažený v trubkách (např. CYKY)</t>
  </si>
  <si>
    <t>-1298476273</t>
  </si>
  <si>
    <t>Montáž kabelů měděných bez ukončení uložených v trubkách zatažených plných kulatých nebo bezhalogenových (např. CYKY) počtu a průřezu žil 3x1,5 až 6 mm2</t>
  </si>
  <si>
    <t>https://podminky.urs.cz/item/CS_URS_2022_01/741122122</t>
  </si>
  <si>
    <t>Poznámka k položce:_x000D_
u ocelových stožárů napojených shora povede kabel stožárem dolů ke svorkovnici s pojistkou</t>
  </si>
  <si>
    <t>"betonové pouze výložník"(6+8)*2 +"ocelové napojené shora"4*11+2*8+"napojené zdola"8+10</t>
  </si>
  <si>
    <t>1210694</t>
  </si>
  <si>
    <t>KABEL CMSM 3CX1,5 (CMSM 3G1,5)</t>
  </si>
  <si>
    <t>materiály online</t>
  </si>
  <si>
    <t>-190518714</t>
  </si>
  <si>
    <t>Poznámka k položce:_x000D_
kabel ve stožáru ke svítidlu / ve výložníku z vrchního vedení</t>
  </si>
  <si>
    <t>106*1,15 'Přepočtené koeficientem množství</t>
  </si>
  <si>
    <t>741123225</t>
  </si>
  <si>
    <t>Montáž kabel Al plný nebo laněný kulatý žíla 4x25 mm2 uložený volně (např. AYKY)</t>
  </si>
  <si>
    <t>123164650</t>
  </si>
  <si>
    <t>Montáž kabelů hliníkových bez ukončení uložených volně plných nebo laněných kulatých (např. AYKY) počtu a průřezu žil 4x25 mm2</t>
  </si>
  <si>
    <t>https://podminky.urs.cz/item/CS_URS_2022_01/741123225</t>
  </si>
  <si>
    <t>34113120</t>
  </si>
  <si>
    <t>kabel silový jádro Al izolace PVC plášť PVC 0,6/1kV (1-AYKY) 4x25mm2</t>
  </si>
  <si>
    <t>-1672572514</t>
  </si>
  <si>
    <t>55*1,1 'Přepočtené koeficientem množství</t>
  </si>
  <si>
    <t>741123351</t>
  </si>
  <si>
    <t>Montáž kabel Al plný nebo laněný kulatý samonosný žíla 4x16 mm2 uložený pevně (např. AES)</t>
  </si>
  <si>
    <t>268807636</t>
  </si>
  <si>
    <t>Montáž kabelů hliníkových bez ukončení uložených pevně samonosných (např. AES) počtu a průřezu žil 4x16 mm2</t>
  </si>
  <si>
    <t>https://podminky.urs.cz/item/CS_URS_2022_01/741123351</t>
  </si>
  <si>
    <t>10+20+150+"uvnitř ocelových sloupů napojených shora" 4*2*8+2*6</t>
  </si>
  <si>
    <t>11.313.618</t>
  </si>
  <si>
    <t>1-AES 2x25</t>
  </si>
  <si>
    <t>-1160759989</t>
  </si>
  <si>
    <t>Poznámka k položce:_x000D_
napojení na původní vrchní vedení = 2 žilový rozvod</t>
  </si>
  <si>
    <t>256*1,15 'Přepočtené koeficientem množství</t>
  </si>
  <si>
    <t>741123451</t>
  </si>
  <si>
    <t>Uchycení kabel Al zavěšený na podpěrné body a kotevní závěsy</t>
  </si>
  <si>
    <t>-1428181443</t>
  </si>
  <si>
    <t>Montáž kabelů hliníkových zavěšených uchycení na podpěrných bodech a kotevních závěsech</t>
  </si>
  <si>
    <t>https://podminky.urs.cz/item/CS_URS_2022_01/741123451</t>
  </si>
  <si>
    <t xml:space="preserve">Poznámka k souboru cen:_x000D_
1. Montáž samonosných kabelů bez nosného lana se oceňuje:_x000D_
a) pod omítku, příslušnými cenami souboru cen 741 12-30 Montáž kabelů hliníkových bez ukončení, uložených pod omítku,_x000D_
b) na příchytky, příslušnými cenami souboru cen 741 12- 33 Montáž kabelů hliníkových bez ukončení, uložených pevně_x000D_
</t>
  </si>
  <si>
    <t>Poznámka k položce:_x000D_
počítány pouze nové konzole</t>
  </si>
  <si>
    <t>5+4</t>
  </si>
  <si>
    <t>E10000000004</t>
  </si>
  <si>
    <t>KONZOLA KE KPZ UPEVNĚNÍ PÁSKOU BANDIMEX</t>
  </si>
  <si>
    <t>222941027</t>
  </si>
  <si>
    <t>1200707</t>
  </si>
  <si>
    <t>SVORKA KOTEVNI ESTA K2x1035S 2x10-35mm</t>
  </si>
  <si>
    <t>-394986027</t>
  </si>
  <si>
    <t>Poznámka k položce:_x000D_
pro zavěšení samonosného kabelu</t>
  </si>
  <si>
    <t>9+4</t>
  </si>
  <si>
    <t>1200415</t>
  </si>
  <si>
    <t>BANDIMEX NEREZ PASEK B205 16mm x 30m</t>
  </si>
  <si>
    <t>role</t>
  </si>
  <si>
    <t>1901909606</t>
  </si>
  <si>
    <t>1193656</t>
  </si>
  <si>
    <t>BANDIMEX SPONA S156 V2A</t>
  </si>
  <si>
    <t>balení</t>
  </si>
  <si>
    <t>1147763377</t>
  </si>
  <si>
    <t>741132134</t>
  </si>
  <si>
    <t>Ukončení kabelů 4x25 mm2 smršťovací záklopkou nebo páskem bez letování</t>
  </si>
  <si>
    <t>968827085</t>
  </si>
  <si>
    <t>Ukončení kabelů smršťovací záklopkou nebo páskou se zapojením bez letování, počtu a průřezu žil 4x25 mm2</t>
  </si>
  <si>
    <t>https://podminky.urs.cz/item/CS_URS_2022_01/741132134</t>
  </si>
  <si>
    <t>1229533</t>
  </si>
  <si>
    <t>SMRST. ROZDEL. HLAVA EN 4.1 /14413516/</t>
  </si>
  <si>
    <t>393315115</t>
  </si>
  <si>
    <t>741373002</t>
  </si>
  <si>
    <t>Montáž svítidlo výbojkové průmyslové stropní na výložník</t>
  </si>
  <si>
    <t>826674131</t>
  </si>
  <si>
    <t>Montáž svítidel výbojkových se zapojením vodičů průmyslových nebo venkovních na výložník</t>
  </si>
  <si>
    <t>https://podminky.urs.cz/item/CS_URS_2022_01/741373002</t>
  </si>
  <si>
    <t>348svit-P</t>
  </si>
  <si>
    <t>P - LED svítidlo pro přechody  LL STREET ATW 60W, 7200 lm, 4000 K</t>
  </si>
  <si>
    <t>ks</t>
  </si>
  <si>
    <t>1922583932</t>
  </si>
  <si>
    <t>P - LED svítidlo pro přechody, pravé   60W, 7200 lm, 4000 K, IP67, IK10 
LL STREET, ATW optika, natočená pro přechody, pravé umístění
na výložník pr.60</t>
  </si>
  <si>
    <t>Poznámka k položce:_x000D_
typ svítidla určený provozovatelem</t>
  </si>
  <si>
    <t>348svit-A</t>
  </si>
  <si>
    <t>A - LED svítidlo LL STREET ATW 80W, 9600 lm, 3000 K</t>
  </si>
  <si>
    <t>1742619407</t>
  </si>
  <si>
    <t>A - LED svítidlo 80W, 9600 lm, 3000 K, IP67, IK10 
LL STREET ECS, ATW optika, umístění
na výložník pr.60</t>
  </si>
  <si>
    <t>6+8+4</t>
  </si>
  <si>
    <t>741410041</t>
  </si>
  <si>
    <t>Montáž vodič uzemňovací drát nebo lano D do 10 mm v městské zástavbě</t>
  </si>
  <si>
    <t>18986944</t>
  </si>
  <si>
    <t>Montáž uzemňovacího vedení s upevněním, propojením a připojením pomocí svorek v zemi s izolací spojů drátu nebo lana Ø do 10 mm v městské zástavbě</t>
  </si>
  <si>
    <t>https://podminky.urs.cz/item/CS_URS_2022_01/741410041</t>
  </si>
  <si>
    <t>Poznámka k položce:_x000D_
uzemnění nových ocelových stožárů_x000D_
oložení zemniče ve výkopu pro chodník</t>
  </si>
  <si>
    <t>6*25+60</t>
  </si>
  <si>
    <t>35441073</t>
  </si>
  <si>
    <t>drát D 10mm FeZn</t>
  </si>
  <si>
    <t>-772850903</t>
  </si>
  <si>
    <t>210/1,61</t>
  </si>
  <si>
    <t>130,435*1,1 'Přepočtené koeficientem množství</t>
  </si>
  <si>
    <t>741420021</t>
  </si>
  <si>
    <t>Montáž svorka hromosvodná se 2 šrouby</t>
  </si>
  <si>
    <t>280817268</t>
  </si>
  <si>
    <t>Montáž hromosvodného vedení svorek se 2 šrouby</t>
  </si>
  <si>
    <t>https://podminky.urs.cz/item/CS_URS_2022_01/741420021</t>
  </si>
  <si>
    <t xml:space="preserve">Poznámka k souboru cen:_x000D_
1. Svodovými dráty se rozumí i jímací vedení na střeše._x000D_
</t>
  </si>
  <si>
    <t>35442033</t>
  </si>
  <si>
    <t>svorka uzemnění nerez spojovací</t>
  </si>
  <si>
    <t>300638799</t>
  </si>
  <si>
    <t>35442036</t>
  </si>
  <si>
    <t>svorka uzemnění nerez připojovací</t>
  </si>
  <si>
    <t>818426112</t>
  </si>
  <si>
    <t>741810003</t>
  </si>
  <si>
    <t>Celková prohlídka elektrického rozvodu a zařízení přes 0,5 do 1 milionu Kč</t>
  </si>
  <si>
    <t>-1067281294</t>
  </si>
  <si>
    <t>Zkoušky a prohlídky elektrických rozvodů a zařízení celková prohlídka a vyhotovení revizní zprávy pro objem montážních prací přes 500 do 1000 tis. Kč</t>
  </si>
  <si>
    <t>https://podminky.urs.cz/item/CS_URS_2022_01/741810003</t>
  </si>
  <si>
    <t xml:space="preserve">Poznámka k souboru cen:_x000D_
1. Ceny -0001 až -0011 jsou určeny pro objem montážních prací včetně všech nákladů._x000D_
</t>
  </si>
  <si>
    <t>998741101</t>
  </si>
  <si>
    <t>Přesun hmot tonážní pro silnoproud v objektech v do 6 m</t>
  </si>
  <si>
    <t>-1108667596</t>
  </si>
  <si>
    <t>Přesun hmot pro silnoproud stanovený z hmotnosti přesunovaného materiálu vodorovná dopravní vzdálenost do 50 m v objektech výšky do 6 m</t>
  </si>
  <si>
    <t>https://podminky.urs.cz/item/CS_URS_2022_01/998741101</t>
  </si>
  <si>
    <t>998741194</t>
  </si>
  <si>
    <t>Příplatek k přesunu hmot tonážní 741 za zvětšený přesun do 1000 m</t>
  </si>
  <si>
    <t>-2015896383</t>
  </si>
  <si>
    <t>Přesun hmot pro silnoproud stanovený z hmotnosti přesunovaného materiálu Příplatek k ceně za zvětšený přesun přes vymezenou největší dopravní vzdálenost do 1000 m</t>
  </si>
  <si>
    <t>https://podminky.urs.cz/item/CS_URS_2022_01/998741194</t>
  </si>
  <si>
    <t>Práce a dodávky M</t>
  </si>
  <si>
    <t>21-M</t>
  </si>
  <si>
    <t>Elektromontáže</t>
  </si>
  <si>
    <t>210040551</t>
  </si>
  <si>
    <t>Montáž šablon nn pro vedení svorkou šroubovou do 50 mm2</t>
  </si>
  <si>
    <t>1701665030</t>
  </si>
  <si>
    <t>Montáž vodičů, šablon a vazů venkovního vedení nn včetně naložení, rozvozu a složení kruhů vodičů, navalení na rozvíjecí zařízení, rozvezení, zavěšení a sejmutí rozvinovacích kladek, rozvinutí, nahození a vyregulování vodičů do průhybu, přirážek za ztížené rozvinování, šablon a proudových spojů, včetně nastříhání, zformování, potření ochranným tukem a zasvorkování šroubovou svorkou do 50 mm2</t>
  </si>
  <si>
    <t>https://podminky.urs.cz/item/CS_URS_2022_01/210040551</t>
  </si>
  <si>
    <t>(6+8+4+2)*2</t>
  </si>
  <si>
    <t>1214180</t>
  </si>
  <si>
    <t>SVORKA ODB.PROPICHOVACI P120/10l</t>
  </si>
  <si>
    <t>256</t>
  </si>
  <si>
    <t>-2101248988</t>
  </si>
  <si>
    <t>210202013-D</t>
  </si>
  <si>
    <t>Demontáž svítidlo výbojkové průmyslové nebo venkovní na výložník</t>
  </si>
  <si>
    <t>-1013806464</t>
  </si>
  <si>
    <t>Demontáž svítidel výbojkových se zapojením vodičů průmyslových nebo venkovních na výložník</t>
  </si>
  <si>
    <t>https://podminky.urs.cz/item/CS_URS_2022_01/210202013-D</t>
  </si>
  <si>
    <t>Poznámka k položce:_x000D_
původní svítidlo bude předáno proozovateli pro další využití</t>
  </si>
  <si>
    <t>210204011</t>
  </si>
  <si>
    <t>Montáž stožárů osvětlení ocelových samostatně stojících délky do 12 m</t>
  </si>
  <si>
    <t>-370166464</t>
  </si>
  <si>
    <t>Montáž stožárů osvětlení ocelových samostatně stojících, délky do 12 m</t>
  </si>
  <si>
    <t>https://podminky.urs.cz/item/CS_URS_2022_01/210204011</t>
  </si>
  <si>
    <t>1289997</t>
  </si>
  <si>
    <t>STOZAR VER. OSV. UZN 9-159/108/89 Z</t>
  </si>
  <si>
    <t>242265815</t>
  </si>
  <si>
    <t>1290026</t>
  </si>
  <si>
    <t>STOZAR PRO PRECHODY PB 6-133/108/89 Z</t>
  </si>
  <si>
    <t>1331962656</t>
  </si>
  <si>
    <t>1290027</t>
  </si>
  <si>
    <t>STOZAR PRO PRECHODY PC 6-159/133/114 Z</t>
  </si>
  <si>
    <t>-2024292611</t>
  </si>
  <si>
    <t>1290530</t>
  </si>
  <si>
    <t>OCHRANNA MANZETA PLAST. OMP 133</t>
  </si>
  <si>
    <t>-1797064058</t>
  </si>
  <si>
    <t>1290532</t>
  </si>
  <si>
    <t>OCHRANNA MANZETA PLAST. OMP 159</t>
  </si>
  <si>
    <t>1044245446</t>
  </si>
  <si>
    <t>58346122</t>
  </si>
  <si>
    <t>drť teracová bílá frakce 2/4</t>
  </si>
  <si>
    <t>128</t>
  </si>
  <si>
    <t>805577563</t>
  </si>
  <si>
    <t>Poznámka k položce:_x000D_
pro utemování stožáru v trubkovém základu</t>
  </si>
  <si>
    <t>2,2*((2*0,1)*3,14*(0,315-0,133)^2/4+(4*1,2)*3,14*(0,315-0,159)^2/4)</t>
  </si>
  <si>
    <t>210204011-D</t>
  </si>
  <si>
    <t>Demontáž stožárů osvětlení ocelových samostatně stojících délky do 12 m</t>
  </si>
  <si>
    <t>-72325546</t>
  </si>
  <si>
    <t>Demontáž stožárů osvětlení, bez zemních prací ocelových samostatně stojících, délky do 12 m</t>
  </si>
  <si>
    <t>https://podminky.urs.cz/item/CS_URS_2022_01/210204011-D</t>
  </si>
  <si>
    <t>Poznámka k položce:_x000D_
demontovaný stožár bude předán provozovatleli pro další využití_x000D_
demontovaný materiál bude likvidován jako druhotná surovina (kovový šrot)_x000D_
výnos bude poukázán na účet investora</t>
  </si>
  <si>
    <t>210204103</t>
  </si>
  <si>
    <t>Montáž výložníků osvětlení jednoramenných sloupových hmotnosti do 35 kg</t>
  </si>
  <si>
    <t>-633749721</t>
  </si>
  <si>
    <t>Montáž výložníků osvětlení jednoramenných sloupových, hmotnosti do 35 kg</t>
  </si>
  <si>
    <t>https://podminky.urs.cz/item/CS_URS_2022_01/210204103</t>
  </si>
  <si>
    <t>1290262</t>
  </si>
  <si>
    <t>VYLOZNIK PRIMY UZD 1-1500/ Z</t>
  </si>
  <si>
    <t>-705592541</t>
  </si>
  <si>
    <t>1290030</t>
  </si>
  <si>
    <t>VYLOZNIK PRO PRECHODY PDB 1-2000/89 Z</t>
  </si>
  <si>
    <t>1140252509</t>
  </si>
  <si>
    <t>1290461</t>
  </si>
  <si>
    <t>VYLOZNIK TRBL -1500/ Z</t>
  </si>
  <si>
    <t>-1591196017</t>
  </si>
  <si>
    <t>Poznámka k položce:_x000D_
pro montáž na betonové sloupy_x000D_
nutno ojednat na přísluný průměr sloupu</t>
  </si>
  <si>
    <t>6+8</t>
  </si>
  <si>
    <t>210204103-D</t>
  </si>
  <si>
    <t>Demontáž výložníků osvětlení jednoramenných sloupových hmotnosti do 35 kg</t>
  </si>
  <si>
    <t>-1470936871</t>
  </si>
  <si>
    <t>Demontáž výložníků osvětlení jednoramenných sloupových, hmotnosti do 35 kg</t>
  </si>
  <si>
    <t>https://podminky.urs.cz/item/CS_URS_2022_01/210204103-D</t>
  </si>
  <si>
    <t>Poznámka k položce:_x000D_
demontovaný materiál bude likvidován jako druhotná surovina (kovový šrot)_x000D_
výnos bude poukázán na účet investora</t>
  </si>
  <si>
    <t>210204104</t>
  </si>
  <si>
    <t>Montáž výložníků osvětlení jednoramenných sloupových hmotnosti přes 35 kg</t>
  </si>
  <si>
    <t>437633214</t>
  </si>
  <si>
    <t>Montáž výložníků osvětlení jednoramenných sloupových, hmotnosti přes 35 kg</t>
  </si>
  <si>
    <t>https://podminky.urs.cz/item/CS_URS_2022_01/210204104</t>
  </si>
  <si>
    <t>vyl-4</t>
  </si>
  <si>
    <t>VYLOZNIK PRO PRECHODY PDC 1-4000/114 Z</t>
  </si>
  <si>
    <t>-146940093</t>
  </si>
  <si>
    <t>210204201</t>
  </si>
  <si>
    <t>Montáž elektrovýzbroje stožárů osvětlení 1 okruh</t>
  </si>
  <si>
    <t>-1516203021</t>
  </si>
  <si>
    <t>https://podminky.urs.cz/item/CS_URS_2022_01/210204201</t>
  </si>
  <si>
    <t>2+2+4</t>
  </si>
  <si>
    <t>1395561</t>
  </si>
  <si>
    <t>VYZBROJ STOZAROVA SV 6.35.4</t>
  </si>
  <si>
    <t>1014381790</t>
  </si>
  <si>
    <t>46-M</t>
  </si>
  <si>
    <t>Zemní práce při extr.mont.pracích</t>
  </si>
  <si>
    <t>460010022</t>
  </si>
  <si>
    <t>Vytyčení trasy vedení kabelového podzemního podél silnice</t>
  </si>
  <si>
    <t>km</t>
  </si>
  <si>
    <t>861444479</t>
  </si>
  <si>
    <t>Vytyčení trasy vedení kabelového (podzemního) podél silnice</t>
  </si>
  <si>
    <t>https://podminky.urs.cz/item/CS_URS_2022_01/460010022</t>
  </si>
  <si>
    <t xml:space="preserve">Poznámka k souboru cen:_x000D_
1. V cenách jsou zahrnuty i náklady na:_x000D_
a) pochůzky projektovanou tratí,_x000D_
b) vyznačení budoucí trasy,_x000D_
c) rozmístění, očíslování a označení opěrných bodů,_x000D_
d) označení překážek a míst pro kabelové prostupy a podchodové štoly._x000D_
</t>
  </si>
  <si>
    <t>460010025</t>
  </si>
  <si>
    <t>Vytyčení trasy inženýrských sítí v zastavěném prostoru</t>
  </si>
  <si>
    <t>-973543933</t>
  </si>
  <si>
    <t>Vytyčení trasy inženýrských sítí v zastavěném prostoru</t>
  </si>
  <si>
    <t>https://podminky.urs.cz/item/CS_URS_2022_01/460010025</t>
  </si>
  <si>
    <t>460080012</t>
  </si>
  <si>
    <t>Základové konstrukce při elektromontážích z monolitického betonu tř. C 8/10</t>
  </si>
  <si>
    <t>-674787730</t>
  </si>
  <si>
    <t>Základové konstrukce základ bez bednění do rostlé zeminy z monolitického betonu tř. C 8/10</t>
  </si>
  <si>
    <t>https://podminky.urs.cz/item/CS_URS_2022_01/460080012</t>
  </si>
  <si>
    <t>Poznámka k položce:_x000D_
základy stožárů + obetonování chrániček_x000D_
součástí položky (TOV) je dodávka betonu</t>
  </si>
  <si>
    <t>0,5*0,5*(3*0,6+5*1)</t>
  </si>
  <si>
    <t>28612017</t>
  </si>
  <si>
    <t>trubka kanalizační PVC plnostěnná třívrstvá DN 315x3000mm SN12</t>
  </si>
  <si>
    <t>538976278</t>
  </si>
  <si>
    <t xml:space="preserve">8*1,5 "celé kusy" </t>
  </si>
  <si>
    <t>460131114</t>
  </si>
  <si>
    <t>Hloubení nezapažených jam při elektromontážích ručně v hornině tř II skupiny 4</t>
  </si>
  <si>
    <t>-335917362</t>
  </si>
  <si>
    <t>Hloubení nezapažených jam ručně včetně urovnání dna s přemístěním výkopku do vzdálenosti 3 m od okraje jámy nebo s naložením na dopravní prostředek v hornině třídy těžitelnosti II skupiny 4</t>
  </si>
  <si>
    <t>https://podminky.urs.cz/item/CS_URS_2022_01/460131114</t>
  </si>
  <si>
    <t>8*1,2*0,6*0,6</t>
  </si>
  <si>
    <t>460201604</t>
  </si>
  <si>
    <t>Hloubení kabelových nezapažených rýh strojně v hornině tř II skupiny 4</t>
  </si>
  <si>
    <t>2129299908</t>
  </si>
  <si>
    <t>Hloubení nezapažených kabelových rýh strojně včetně urovnání dna s přemístěním výkopku do vzdálenosti 3 m od okraje jámy nebo s naložením na dopravní prostředek ostatních rozměrů v hornině třídy těžitelnosti II skupiny 4</t>
  </si>
  <si>
    <t>https://podminky.urs.cz/item/CS_URS_2022_01/460201604</t>
  </si>
  <si>
    <t xml:space="preserve">Poznámka k souboru cen:_x000D_
1. Ceny hloubení rýh strojně v hornině třídy 6 a 7 jsou stanoveny za použití trhaviny._x000D_
</t>
  </si>
  <si>
    <t>Poznámka k položce:_x000D_
rýha pro uzemnění pouze do odkrytého dna podloží pod chodník</t>
  </si>
  <si>
    <t>150*0,2*0,2+60*0,4*0,8</t>
  </si>
  <si>
    <t>460330003</t>
  </si>
  <si>
    <t>Výkop podchodových štol pro kabely průřezu do 2,5 m2 ručně třídy těžitelnosti II skupiny 4</t>
  </si>
  <si>
    <t>79522381</t>
  </si>
  <si>
    <t>Podchodové štoly pro kabely výkop podchodových štol průřezu do 2,5 m2 provedený ručně z těžní šachty, včetně přemístění výkopku na povrch do vzdálenosti 5 m nebo s naložením na dopravní prostředek v suché hornině třídy těžitelnosti II skupiny 4</t>
  </si>
  <si>
    <t>https://podminky.urs.cz/item/CS_URS_2022_01/460330003</t>
  </si>
  <si>
    <t xml:space="preserve">Poznámka k souboru cen:_x000D_
1. V cenách -0000 až -0004 nejsou započteny náklady na výkop těžní šachty._x000D_
</t>
  </si>
  <si>
    <t>460330103</t>
  </si>
  <si>
    <t>Zásyp podchodových štol po kabely s použitím čílek z horniny třídy těžitelnosti II skupiny 4</t>
  </si>
  <si>
    <t>1791080030</t>
  </si>
  <si>
    <t>Podchodové štoly pro kabely zásyp podchodových štol s použitím čílek s rozebráním a vytažením tunelovacích rámů v hornině třídy těžitelnosti II skupiny 4</t>
  </si>
  <si>
    <t>https://podminky.urs.cz/item/CS_URS_2022_01/460330103</t>
  </si>
  <si>
    <t>460361111</t>
  </si>
  <si>
    <t>Poplatek za uložení zeminy na skládce (skládkovné) kód odpadu 17 05 04</t>
  </si>
  <si>
    <t>-1936467755</t>
  </si>
  <si>
    <t>Poplatek (skládkovné) za uložení zeminy na skládce zatříděné do Katalogu odpadů pod kódem 17 05 04</t>
  </si>
  <si>
    <t>https://podminky.urs.cz/item/CS_URS_2022_01/460361111</t>
  </si>
  <si>
    <t>2,462*2</t>
  </si>
  <si>
    <t>460371113</t>
  </si>
  <si>
    <t>Naložení výkopku při elektromontážích ručně z hornin třídy II skupiny 4 a 5</t>
  </si>
  <si>
    <t>994622752</t>
  </si>
  <si>
    <t>Naložení výkopku ručně z hornin třídy těžitelnosti II skupiny 4 až 5</t>
  </si>
  <si>
    <t>https://podminky.urs.cz/item/CS_URS_2022_01/460371113</t>
  </si>
  <si>
    <t>Poznámka k položce:_x000D_
základy stožárů + obetonování chrániček</t>
  </si>
  <si>
    <t>(3*0,8+5*1)*3,14/4*(0,315)^2+0,5*0,5*(3*0,8+5*1)</t>
  </si>
  <si>
    <t>460462113</t>
  </si>
  <si>
    <t>Zásyp kabelových rýh strojně se zhutněním v hornině tř II skupiny 4 v omezeném prostoru</t>
  </si>
  <si>
    <t>-1980918353</t>
  </si>
  <si>
    <t>Zásyp kabelových rýh strojně v omezeném prostoru s přemístěním sypaniny ze vzdálenosti do 10 m, s uložením výkopku ve vrstvách včetně zhutnění a urovnání povrchu ostatních rozměrů v hornině třídy těžitelnosti II skupiny 4</t>
  </si>
  <si>
    <t>https://podminky.urs.cz/item/CS_URS_2022_01/460462113</t>
  </si>
  <si>
    <t>460520173</t>
  </si>
  <si>
    <t>Montáž trubek ochranných plastových uložených volně do rýhy ohebných přes 50 do 90 mm</t>
  </si>
  <si>
    <t>-824135889</t>
  </si>
  <si>
    <t>Montáž trubek ochranných uložených volně do rýhy plastových ohebných, vnitřního průměru přes 50 do 90 mm</t>
  </si>
  <si>
    <t>https://podminky.urs.cz/item/CS_URS_2022_01/460520173</t>
  </si>
  <si>
    <t>34571352</t>
  </si>
  <si>
    <t>trubka elektroinstalační ohebná dvouplášťová korugovaná (chránička) D 52/63mm, HDPE+LDPE</t>
  </si>
  <si>
    <t>-762806209</t>
  </si>
  <si>
    <t>68*1,1 'Přepočtené koeficientem množství</t>
  </si>
  <si>
    <t>460600061</t>
  </si>
  <si>
    <t>Odvoz suti a vybouraných hmot při elektromontážích do 1 km</t>
  </si>
  <si>
    <t>-1552007573</t>
  </si>
  <si>
    <t>Odvoz suti a vybouraných hmot odvoz suti a vybouraných hmot do 1 km</t>
  </si>
  <si>
    <t>https://podminky.urs.cz/item/CS_URS_2022_01/460600061</t>
  </si>
  <si>
    <t xml:space="preserve">Poznámka k souboru cen:_x000D_
1. V cenách -0021 až -0031 nejsou započteny místní poplatky za uložení výkopku na řízenou skládku._x000D_
2. V cenách -0041 až -0071 nejsou započteny poplatky za uložení suti na řízenou skládku a recyklaci._x000D_
</t>
  </si>
  <si>
    <t>460600071</t>
  </si>
  <si>
    <t>Příplatek k odvozu suti a vybouraných hmot při elektromontážích za každý další 1 km</t>
  </si>
  <si>
    <t>-1066359260</t>
  </si>
  <si>
    <t>Odvoz suti a vybouraných hmot odvoz suti a vybouraných hmot Příplatek k ceně za každý další i započatý 1 km</t>
  </si>
  <si>
    <t>https://podminky.urs.cz/item/CS_URS_2022_01/460600071</t>
  </si>
  <si>
    <t>4,924*20</t>
  </si>
  <si>
    <t>460631117</t>
  </si>
  <si>
    <t>Neřízený zemní protlak při elektromontážích v hornině tř. těžitelnosti I skupiny 1 a 2 vnějšího průměru přes 125 do 160 mm</t>
  </si>
  <si>
    <t>-1538541525</t>
  </si>
  <si>
    <t>Zemní protlaky neřízený zemní protlak (krtek) v hornině třídy těžitelnosti I skupiny 1 a 2 průměr protlaku přes 125 do 160 mm</t>
  </si>
  <si>
    <t>https://podminky.urs.cz/item/CS_URS_2022_01/460631117</t>
  </si>
  <si>
    <t>28613116</t>
  </si>
  <si>
    <t>trubka vodovodní PE100 PN 16 SDR11 110x10,0mm</t>
  </si>
  <si>
    <t>-1040026000</t>
  </si>
  <si>
    <t>460661511</t>
  </si>
  <si>
    <t>Kabelové lože z písku pro kabely nn kryté plastovou fólií š lože do 25 cm</t>
  </si>
  <si>
    <t>-1028236579</t>
  </si>
  <si>
    <t>Kabelové lože z písku včetně podsypu, zhutnění a urovnání povrchu pro kabely nn zakryté plastovou fólií, šířky do 25 cm</t>
  </si>
  <si>
    <t>https://podminky.urs.cz/item/CS_URS_2022_01/460661511</t>
  </si>
  <si>
    <t>469981111</t>
  </si>
  <si>
    <t>Přesun hmot pro pomocné stavební práce při elektromotážích</t>
  </si>
  <si>
    <t>528767622</t>
  </si>
  <si>
    <t>Přesun hmot pro pomocné stavební práce při elektromontážích dopravní vzdálenost do 1 000 m</t>
  </si>
  <si>
    <t>https://podminky.urs.cz/item/CS_URS_2022_01/469981111</t>
  </si>
  <si>
    <t>HZS1212</t>
  </si>
  <si>
    <t>Hodinová zúčtovací sazba kopáč</t>
  </si>
  <si>
    <t>-122808832</t>
  </si>
  <si>
    <t>Hodinové zúčtovací sazby profesí HSV zemní a pomocné práce kopáč</t>
  </si>
  <si>
    <t>https://podminky.urs.cz/item/CS_URS_2022_01/HZS1212</t>
  </si>
  <si>
    <t>Poznámka k položce:_x000D_
práce neuvedené v jiných položkách</t>
  </si>
  <si>
    <t>HZS2221</t>
  </si>
  <si>
    <t>Hodinová zúčtovací sazba topenář</t>
  </si>
  <si>
    <t>240284385</t>
  </si>
  <si>
    <t>Hodinové zúčtovací sazby profesí PSV provádění stavebních instalací topenář</t>
  </si>
  <si>
    <t>https://podminky.urs.cz/item/CS_URS_2022_01/HZS2221</t>
  </si>
  <si>
    <t>HZS2222</t>
  </si>
  <si>
    <t>Hodinová zúčtovací sazba topenář odborný</t>
  </si>
  <si>
    <t>322442717</t>
  </si>
  <si>
    <t>Hodinové zúčtovací sazby profesí PSV provádění stavebních instalací topenář odborný</t>
  </si>
  <si>
    <t>https://podminky.urs.cz/item/CS_URS_2022_01/HZS2222</t>
  </si>
  <si>
    <t>HZS4131</t>
  </si>
  <si>
    <t>Hodinová zúčtovací sazba jeřábník</t>
  </si>
  <si>
    <t>-1288702324</t>
  </si>
  <si>
    <t>Hodinové zúčtovací sazby ostatních profesí obsluha stavebních strojů a zařízení jeřábník</t>
  </si>
  <si>
    <t>https://podminky.urs.cz/item/CS_URS_2022_01/HZS4131</t>
  </si>
  <si>
    <t>VRN7</t>
  </si>
  <si>
    <t>Provozní vlivy</t>
  </si>
  <si>
    <t>072002000</t>
  </si>
  <si>
    <t>Silniční provoz</t>
  </si>
  <si>
    <t>2124029013</t>
  </si>
  <si>
    <t>https://podminky.urs.cz/item/CS_URS_2022_01/072002000</t>
  </si>
  <si>
    <t>VRN - VRN</t>
  </si>
  <si>
    <t xml:space="preserve">    VRN3 - Zařízení staveniště</t>
  </si>
  <si>
    <t xml:space="preserve">    VRN4 - Inženýrská činnost</t>
  </si>
  <si>
    <t>011114000</t>
  </si>
  <si>
    <t>Inženýrsko-geologický průzkum - zajištění geologa při provádění základů</t>
  </si>
  <si>
    <t>-1323840601</t>
  </si>
  <si>
    <t>https://podminky.urs.cz/item/CS_URS_2022_01/011114000</t>
  </si>
  <si>
    <t>012103000</t>
  </si>
  <si>
    <t>Geodetické práce před výstavbou</t>
  </si>
  <si>
    <t>1282457100</t>
  </si>
  <si>
    <t>https://podminky.urs.cz/item/CS_URS_2022_01/012103000</t>
  </si>
  <si>
    <t>012303000</t>
  </si>
  <si>
    <t>Geodetické práce po výstavbě -GEODETICKÉ ZAMĚŘENÍ SKUTEČNÉHO PROVEDENÍ</t>
  </si>
  <si>
    <t>-728977283</t>
  </si>
  <si>
    <t>https://podminky.urs.cz/item/CS_URS_2022_01/012303000</t>
  </si>
  <si>
    <t>Poznámka k položce:_x000D_
Geodetické zaměření skutečného provedení díla bude provedeno a ověřeno oprávněným zeměměřičským inženýrem a bude předáno objednateli 3x v tištěné a 1x v elektronické formě na CD (včetně inženýrských sítí)._x000D_
V zaměření budou vyznačeny hranice stavby, označeny druhy povrchů (materiál, povrch, barva), snížené obruby, vpusti, poklopy, propustky, lampy, svislé dopravnačení, opěrné zdi,…. Budou spočítány výměry (obruby + dlažby) vč. přiřazení k příslušným položkám a do příslušných SO dle rozpočtu.</t>
  </si>
  <si>
    <t>012403000</t>
  </si>
  <si>
    <t>Kartografické práce</t>
  </si>
  <si>
    <t>-1155625293</t>
  </si>
  <si>
    <t>Kartografické práce -GEOMETRICKÝ PLÁN</t>
  </si>
  <si>
    <t>https://podminky.urs.cz/item/CS_URS_2022_01/012403000</t>
  </si>
  <si>
    <t xml:space="preserve">Poznámka k položce:_x000D_
Geometrický plán oddělující stavbu chodníku a souvisejících konstrukčních prvků (opěrné a zárubní zdí, lávky, silniční obruby,…) včetně změn druhu pozemku a způsobu využití kultury (chodník - ostatní plocha / ostatní komunikace), s vyznačením věcných břemen na cizích pozemcích týkajících se např. autobusových zálivů, kabelů a lamp VO a částí chodníků nad vodotečí, tak jak je požadováno ke kolaudaci stavby a pro vklad do Katastru nemovitostí. 9x v tištěné a 1x v elektronické formě na CD. _x000D_
</t>
  </si>
  <si>
    <t>013254000</t>
  </si>
  <si>
    <t>Dokumentace skutečného provedení stavby</t>
  </si>
  <si>
    <t>1414617585</t>
  </si>
  <si>
    <t>https://podminky.urs.cz/item/CS_URS_2022_01/013254000</t>
  </si>
  <si>
    <t>VRN3</t>
  </si>
  <si>
    <t>Zařízení staveniště</t>
  </si>
  <si>
    <t>030001000</t>
  </si>
  <si>
    <t>2141482586</t>
  </si>
  <si>
    <t>https://podminky.urs.cz/item/CS_URS_2022_01/030001000</t>
  </si>
  <si>
    <t>034503000</t>
  </si>
  <si>
    <t>Informační tabule na staveništi</t>
  </si>
  <si>
    <t>-451907257</t>
  </si>
  <si>
    <t>Informační tabule na staveništi-INFORMAČNÍ TABULE (PLAST A2) NA SLOUPKU A MOBILNÍM PODSTAVCI</t>
  </si>
  <si>
    <t>https://podminky.urs.cz/item/CS_URS_2022_01/034503000</t>
  </si>
  <si>
    <t>VRN4</t>
  </si>
  <si>
    <t>Inženýrská činnost</t>
  </si>
  <si>
    <t>043154000</t>
  </si>
  <si>
    <t>Zkoušky hutnicí</t>
  </si>
  <si>
    <t>-1068993138</t>
  </si>
  <si>
    <t>https://podminky.urs.cz/item/CS_URS_2022_01/043154000</t>
  </si>
  <si>
    <t>072103002</t>
  </si>
  <si>
    <t>Projednání DIO a zajištění DIR komunikace I. třídy</t>
  </si>
  <si>
    <t>2041667103</t>
  </si>
  <si>
    <t>https://podminky.urs.cz/item/CS_URS_2022_01/072103002</t>
  </si>
  <si>
    <t>072103021</t>
  </si>
  <si>
    <t>Zajištění DIO komunikace I. třídy - jednoduché el. vedení</t>
  </si>
  <si>
    <t>1559780012</t>
  </si>
  <si>
    <t>https://podminky.urs.cz/item/CS_URS_2022_01/072103021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</si>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</sst>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0" fillId="0" borderId="0" applyNumberFormat="0" applyFill="0" applyBorder="0" applyAlignment="0" applyProtection="0"/>
  </cellStyleXfs>
  <cellXfs count="39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38" fillId="0" borderId="0" xfId="0"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8"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7" fillId="0" borderId="0" xfId="0" applyFont="1" applyAlignment="1" applyProtection="1">
      <alignment horizontal="left" vertical="center" wrapText="1"/>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xf numFmtId="0" fontId="44" fillId="0" borderId="1" xfId="0" applyFont="1" applyBorder="1" applyAlignment="1">
      <alignment horizontal="left" vertical="center" wrapText="1"/>
    </xf>
    <xf numFmtId="0" fontId="43" fillId="0" borderId="29" xfId="0" applyFont="1" applyBorder="1" applyAlignment="1">
      <alignment horizontal="left" wrapText="1"/>
    </xf>
    <xf numFmtId="49" fontId="44"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2_01/122251104" TargetMode="External"/><Relationship Id="rId18" Type="http://schemas.openxmlformats.org/officeDocument/2006/relationships/hyperlink" Target="https://podminky.urs.cz/item/CS_URS_2022_01/162201401" TargetMode="External"/><Relationship Id="rId26" Type="http://schemas.openxmlformats.org/officeDocument/2006/relationships/hyperlink" Target="https://podminky.urs.cz/item/CS_URS_2022_01/162301951" TargetMode="External"/><Relationship Id="rId39" Type="http://schemas.openxmlformats.org/officeDocument/2006/relationships/hyperlink" Target="https://podminky.urs.cz/item/CS_URS_2022_01/182151111" TargetMode="External"/><Relationship Id="rId21" Type="http://schemas.openxmlformats.org/officeDocument/2006/relationships/hyperlink" Target="https://podminky.urs.cz/item/CS_URS_2022_01/162201502" TargetMode="External"/><Relationship Id="rId34" Type="http://schemas.openxmlformats.org/officeDocument/2006/relationships/hyperlink" Target="https://podminky.urs.cz/item/CS_URS_2022_01/171251201" TargetMode="External"/><Relationship Id="rId42" Type="http://schemas.openxmlformats.org/officeDocument/2006/relationships/hyperlink" Target="https://podminky.urs.cz/item/CS_URS_2022_01/231212111" TargetMode="External"/><Relationship Id="rId47" Type="http://schemas.openxmlformats.org/officeDocument/2006/relationships/hyperlink" Target="https://podminky.urs.cz/item/CS_URS_2022_01/275351121" TargetMode="External"/><Relationship Id="rId50" Type="http://schemas.openxmlformats.org/officeDocument/2006/relationships/hyperlink" Target="https://podminky.urs.cz/item/CS_URS_2022_01/327215111" TargetMode="External"/><Relationship Id="rId55" Type="http://schemas.openxmlformats.org/officeDocument/2006/relationships/hyperlink" Target="https://podminky.urs.cz/item/CS_URS_2022_01/572331111" TargetMode="External"/><Relationship Id="rId63" Type="http://schemas.openxmlformats.org/officeDocument/2006/relationships/hyperlink" Target="https://podminky.urs.cz/item/CS_URS_2022_01/914511111" TargetMode="External"/><Relationship Id="rId68" Type="http://schemas.openxmlformats.org/officeDocument/2006/relationships/hyperlink" Target="https://podminky.urs.cz/item/CS_URS_2022_01/916131213" TargetMode="External"/><Relationship Id="rId76" Type="http://schemas.openxmlformats.org/officeDocument/2006/relationships/hyperlink" Target="https://podminky.urs.cz/item/CS_URS_2022_01/997221551" TargetMode="External"/><Relationship Id="rId84" Type="http://schemas.openxmlformats.org/officeDocument/2006/relationships/hyperlink" Target="https://podminky.urs.cz/item/CS_URS_2022_01/998762181" TargetMode="External"/><Relationship Id="rId89" Type="http://schemas.openxmlformats.org/officeDocument/2006/relationships/hyperlink" Target="https://podminky.urs.cz/item/CS_URS_2022_01/998767181" TargetMode="External"/><Relationship Id="rId7" Type="http://schemas.openxmlformats.org/officeDocument/2006/relationships/hyperlink" Target="https://podminky.urs.cz/item/CS_URS_2022_01/113107162" TargetMode="External"/><Relationship Id="rId71" Type="http://schemas.openxmlformats.org/officeDocument/2006/relationships/hyperlink" Target="https://podminky.urs.cz/item/CS_URS_2022_01/916991121" TargetMode="External"/><Relationship Id="rId92" Type="http://schemas.openxmlformats.org/officeDocument/2006/relationships/hyperlink" Target="https://podminky.urs.cz/item/CS_URS_2022_01/783213011" TargetMode="External"/><Relationship Id="rId2" Type="http://schemas.openxmlformats.org/officeDocument/2006/relationships/hyperlink" Target="https://podminky.urs.cz/item/CS_URS_2022_01/112151364" TargetMode="External"/><Relationship Id="rId16" Type="http://schemas.openxmlformats.org/officeDocument/2006/relationships/hyperlink" Target="https://podminky.urs.cz/item/CS_URS_2022_01/132251101" TargetMode="External"/><Relationship Id="rId29" Type="http://schemas.openxmlformats.org/officeDocument/2006/relationships/hyperlink" Target="https://podminky.urs.cz/item/CS_URS_2022_01/162301977" TargetMode="External"/><Relationship Id="rId11" Type="http://schemas.openxmlformats.org/officeDocument/2006/relationships/hyperlink" Target="https://podminky.urs.cz/item/CS_URS_2022_01/113107341" TargetMode="External"/><Relationship Id="rId24" Type="http://schemas.openxmlformats.org/officeDocument/2006/relationships/hyperlink" Target="https://podminky.urs.cz/item/CS_URS_2022_01/162301931" TargetMode="External"/><Relationship Id="rId32" Type="http://schemas.openxmlformats.org/officeDocument/2006/relationships/hyperlink" Target="https://podminky.urs.cz/item/CS_URS_2022_01/167151111" TargetMode="External"/><Relationship Id="rId37" Type="http://schemas.openxmlformats.org/officeDocument/2006/relationships/hyperlink" Target="https://podminky.urs.cz/item/CS_URS_2022_01/181411131" TargetMode="External"/><Relationship Id="rId40" Type="http://schemas.openxmlformats.org/officeDocument/2006/relationships/hyperlink" Target="https://podminky.urs.cz/item/CS_URS_2022_01/213111121" TargetMode="External"/><Relationship Id="rId45" Type="http://schemas.openxmlformats.org/officeDocument/2006/relationships/hyperlink" Target="https://podminky.urs.cz/item/CS_URS_2022_01/275311611" TargetMode="External"/><Relationship Id="rId53" Type="http://schemas.openxmlformats.org/officeDocument/2006/relationships/hyperlink" Target="https://podminky.urs.cz/item/CS_URS_2022_01/564861111" TargetMode="External"/><Relationship Id="rId58" Type="http://schemas.openxmlformats.org/officeDocument/2006/relationships/hyperlink" Target="https://podminky.urs.cz/item/CS_URS_2022_01/596212212" TargetMode="External"/><Relationship Id="rId66" Type="http://schemas.openxmlformats.org/officeDocument/2006/relationships/hyperlink" Target="https://podminky.urs.cz/item/CS_URS_2022_01/915611111" TargetMode="External"/><Relationship Id="rId74" Type="http://schemas.openxmlformats.org/officeDocument/2006/relationships/hyperlink" Target="https://podminky.urs.cz/item/CS_URS_2022_01/966006211" TargetMode="External"/><Relationship Id="rId79" Type="http://schemas.openxmlformats.org/officeDocument/2006/relationships/hyperlink" Target="https://podminky.urs.cz/item/CS_URS_2022_01/997221875" TargetMode="External"/><Relationship Id="rId87" Type="http://schemas.openxmlformats.org/officeDocument/2006/relationships/hyperlink" Target="https://podminky.urs.cz/item/CS_URS_2022_01/767995117" TargetMode="External"/><Relationship Id="rId5" Type="http://schemas.openxmlformats.org/officeDocument/2006/relationships/hyperlink" Target="https://podminky.urs.cz/item/CS_URS_2022_01/113106123" TargetMode="External"/><Relationship Id="rId61" Type="http://schemas.openxmlformats.org/officeDocument/2006/relationships/hyperlink" Target="https://podminky.urs.cz/item/CS_URS_2022_01/597069111" TargetMode="External"/><Relationship Id="rId82" Type="http://schemas.openxmlformats.org/officeDocument/2006/relationships/hyperlink" Target="https://podminky.urs.cz/item/CS_URS_2022_01/762195000" TargetMode="External"/><Relationship Id="rId90" Type="http://schemas.openxmlformats.org/officeDocument/2006/relationships/hyperlink" Target="https://podminky.urs.cz/item/CS_URS_2022_01/783201401" TargetMode="External"/><Relationship Id="rId95" Type="http://schemas.openxmlformats.org/officeDocument/2006/relationships/hyperlink" Target="https://podminky.urs.cz/item/CS_URS_2022_01/013244000" TargetMode="External"/><Relationship Id="rId19" Type="http://schemas.openxmlformats.org/officeDocument/2006/relationships/hyperlink" Target="https://podminky.urs.cz/item/CS_URS_2022_01/162201411" TargetMode="External"/><Relationship Id="rId14" Type="http://schemas.openxmlformats.org/officeDocument/2006/relationships/hyperlink" Target="https://podminky.urs.cz/item/CS_URS_2022_01/131213702" TargetMode="External"/><Relationship Id="rId22" Type="http://schemas.openxmlformats.org/officeDocument/2006/relationships/hyperlink" Target="https://podminky.urs.cz/item/CS_URS_2022_01/162201512" TargetMode="External"/><Relationship Id="rId27" Type="http://schemas.openxmlformats.org/officeDocument/2006/relationships/hyperlink" Target="https://podminky.urs.cz/item/CS_URS_2022_01/162301957" TargetMode="External"/><Relationship Id="rId30" Type="http://schemas.openxmlformats.org/officeDocument/2006/relationships/hyperlink" Target="https://podminky.urs.cz/item/CS_URS_2022_01/162351103" TargetMode="External"/><Relationship Id="rId35" Type="http://schemas.openxmlformats.org/officeDocument/2006/relationships/hyperlink" Target="https://podminky.urs.cz/item/CS_URS_2022_01/174151101" TargetMode="External"/><Relationship Id="rId43" Type="http://schemas.openxmlformats.org/officeDocument/2006/relationships/hyperlink" Target="https://podminky.urs.cz/item/CS_URS_2022_01/231611114" TargetMode="External"/><Relationship Id="rId48" Type="http://schemas.openxmlformats.org/officeDocument/2006/relationships/hyperlink" Target="https://podminky.urs.cz/item/CS_URS_2022_01/275351122" TargetMode="External"/><Relationship Id="rId56" Type="http://schemas.openxmlformats.org/officeDocument/2006/relationships/hyperlink" Target="https://podminky.urs.cz/item/CS_URS_2022_01/596211113" TargetMode="External"/><Relationship Id="rId64" Type="http://schemas.openxmlformats.org/officeDocument/2006/relationships/hyperlink" Target="https://podminky.urs.cz/item/CS_URS_2022_01/915221112" TargetMode="External"/><Relationship Id="rId69" Type="http://schemas.openxmlformats.org/officeDocument/2006/relationships/hyperlink" Target="https://podminky.urs.cz/item/CS_URS_2022_01/916231213" TargetMode="External"/><Relationship Id="rId77" Type="http://schemas.openxmlformats.org/officeDocument/2006/relationships/hyperlink" Target="https://podminky.urs.cz/item/CS_URS_2022_01/997221559" TargetMode="External"/><Relationship Id="rId8" Type="http://schemas.openxmlformats.org/officeDocument/2006/relationships/hyperlink" Target="https://podminky.urs.cz/item/CS_URS_2022_01/113107322" TargetMode="External"/><Relationship Id="rId51" Type="http://schemas.openxmlformats.org/officeDocument/2006/relationships/hyperlink" Target="https://podminky.urs.cz/item/CS_URS_2022_01/339921133" TargetMode="External"/><Relationship Id="rId72" Type="http://schemas.openxmlformats.org/officeDocument/2006/relationships/hyperlink" Target="https://podminky.urs.cz/item/CS_URS_2022_01/919735113" TargetMode="External"/><Relationship Id="rId80" Type="http://schemas.openxmlformats.org/officeDocument/2006/relationships/hyperlink" Target="https://podminky.urs.cz/item/CS_URS_2022_01/998223011" TargetMode="External"/><Relationship Id="rId85" Type="http://schemas.openxmlformats.org/officeDocument/2006/relationships/hyperlink" Target="https://podminky.urs.cz/item/CS_URS_2022_01/767165114" TargetMode="External"/><Relationship Id="rId93" Type="http://schemas.openxmlformats.org/officeDocument/2006/relationships/hyperlink" Target="https://podminky.urs.cz/item/CS_URS_2022_01/783218211" TargetMode="External"/><Relationship Id="rId3" Type="http://schemas.openxmlformats.org/officeDocument/2006/relationships/hyperlink" Target="https://podminky.urs.cz/item/CS_URS_2022_01/112201112" TargetMode="External"/><Relationship Id="rId12" Type="http://schemas.openxmlformats.org/officeDocument/2006/relationships/hyperlink" Target="https://podminky.urs.cz/item/CS_URS_2022_01/113202111" TargetMode="External"/><Relationship Id="rId17" Type="http://schemas.openxmlformats.org/officeDocument/2006/relationships/hyperlink" Target="https://podminky.urs.cz/item/CS_URS_2022_01/155131312" TargetMode="External"/><Relationship Id="rId25" Type="http://schemas.openxmlformats.org/officeDocument/2006/relationships/hyperlink" Target="https://podminky.urs.cz/item/CS_URS_2022_01/162301937" TargetMode="External"/><Relationship Id="rId33" Type="http://schemas.openxmlformats.org/officeDocument/2006/relationships/hyperlink" Target="https://podminky.urs.cz/item/CS_URS_2022_01/171151111" TargetMode="External"/><Relationship Id="rId38" Type="http://schemas.openxmlformats.org/officeDocument/2006/relationships/hyperlink" Target="https://podminky.urs.cz/item/CS_URS_2022_01/181951112" TargetMode="External"/><Relationship Id="rId46" Type="http://schemas.openxmlformats.org/officeDocument/2006/relationships/hyperlink" Target="https://podminky.urs.cz/item/CS_URS_2022_01/275322611" TargetMode="External"/><Relationship Id="rId59" Type="http://schemas.openxmlformats.org/officeDocument/2006/relationships/hyperlink" Target="https://podminky.urs.cz/item/CS_URS_2022_01/596212214" TargetMode="External"/><Relationship Id="rId67" Type="http://schemas.openxmlformats.org/officeDocument/2006/relationships/hyperlink" Target="https://podminky.urs.cz/item/CS_URS_2022_01/916131113" TargetMode="External"/><Relationship Id="rId20" Type="http://schemas.openxmlformats.org/officeDocument/2006/relationships/hyperlink" Target="https://podminky.urs.cz/item/CS_URS_2022_01/162201421" TargetMode="External"/><Relationship Id="rId41" Type="http://schemas.openxmlformats.org/officeDocument/2006/relationships/hyperlink" Target="https://podminky.urs.cz/item/CS_URS_2022_01/226111113" TargetMode="External"/><Relationship Id="rId54" Type="http://schemas.openxmlformats.org/officeDocument/2006/relationships/hyperlink" Target="https://podminky.urs.cz/item/CS_URS_2022_01/567122114" TargetMode="External"/><Relationship Id="rId62" Type="http://schemas.openxmlformats.org/officeDocument/2006/relationships/hyperlink" Target="https://podminky.urs.cz/item/CS_URS_2022_01/914111111" TargetMode="External"/><Relationship Id="rId70" Type="http://schemas.openxmlformats.org/officeDocument/2006/relationships/hyperlink" Target="https://podminky.urs.cz/item/CS_URS_2022_01/916241113" TargetMode="External"/><Relationship Id="rId75" Type="http://schemas.openxmlformats.org/officeDocument/2006/relationships/hyperlink" Target="https://podminky.urs.cz/item/CS_URS_2022_01/966008212" TargetMode="External"/><Relationship Id="rId83" Type="http://schemas.openxmlformats.org/officeDocument/2006/relationships/hyperlink" Target="https://podminky.urs.cz/item/CS_URS_2022_01/998762101" TargetMode="External"/><Relationship Id="rId88" Type="http://schemas.openxmlformats.org/officeDocument/2006/relationships/hyperlink" Target="https://podminky.urs.cz/item/CS_URS_2022_01/998767101" TargetMode="External"/><Relationship Id="rId91" Type="http://schemas.openxmlformats.org/officeDocument/2006/relationships/hyperlink" Target="https://podminky.urs.cz/item/CS_URS_2022_01/783201403" TargetMode="External"/><Relationship Id="rId96" Type="http://schemas.openxmlformats.org/officeDocument/2006/relationships/drawing" Target="../drawings/drawing2.xml"/><Relationship Id="rId1" Type="http://schemas.openxmlformats.org/officeDocument/2006/relationships/hyperlink" Target="https://podminky.urs.cz/item/CS_URS_2022_01/112151112" TargetMode="External"/><Relationship Id="rId6" Type="http://schemas.openxmlformats.org/officeDocument/2006/relationships/hyperlink" Target="https://podminky.urs.cz/item/CS_URS_2022_01/113106571" TargetMode="External"/><Relationship Id="rId15" Type="http://schemas.openxmlformats.org/officeDocument/2006/relationships/hyperlink" Target="https://podminky.urs.cz/item/CS_URS_2022_01/131251100" TargetMode="External"/><Relationship Id="rId23" Type="http://schemas.openxmlformats.org/officeDocument/2006/relationships/hyperlink" Target="https://podminky.urs.cz/item/CS_URS_2022_01/162201522" TargetMode="External"/><Relationship Id="rId28" Type="http://schemas.openxmlformats.org/officeDocument/2006/relationships/hyperlink" Target="https://podminky.urs.cz/item/CS_URS_2022_01/162301971" TargetMode="External"/><Relationship Id="rId36" Type="http://schemas.openxmlformats.org/officeDocument/2006/relationships/hyperlink" Target="https://podminky.urs.cz/item/CS_URS_2022_01/181311103" TargetMode="External"/><Relationship Id="rId49" Type="http://schemas.openxmlformats.org/officeDocument/2006/relationships/hyperlink" Target="https://podminky.urs.cz/item/CS_URS_2022_01/275361821" TargetMode="External"/><Relationship Id="rId57" Type="http://schemas.openxmlformats.org/officeDocument/2006/relationships/hyperlink" Target="https://podminky.urs.cz/item/CS_URS_2022_01/596211114" TargetMode="External"/><Relationship Id="rId10" Type="http://schemas.openxmlformats.org/officeDocument/2006/relationships/hyperlink" Target="https://podminky.urs.cz/item/CS_URS_2022_01/113107331" TargetMode="External"/><Relationship Id="rId31" Type="http://schemas.openxmlformats.org/officeDocument/2006/relationships/hyperlink" Target="https://podminky.urs.cz/item/CS_URS_2022_01/162651112" TargetMode="External"/><Relationship Id="rId44" Type="http://schemas.openxmlformats.org/officeDocument/2006/relationships/hyperlink" Target="https://podminky.urs.cz/item/CS_URS_2022_01/271532213" TargetMode="External"/><Relationship Id="rId52" Type="http://schemas.openxmlformats.org/officeDocument/2006/relationships/hyperlink" Target="https://podminky.urs.cz/item/CS_URS_2022_01/564851111" TargetMode="External"/><Relationship Id="rId60" Type="http://schemas.openxmlformats.org/officeDocument/2006/relationships/hyperlink" Target="https://podminky.urs.cz/item/CS_URS_2022_01/597661112" TargetMode="External"/><Relationship Id="rId65" Type="http://schemas.openxmlformats.org/officeDocument/2006/relationships/hyperlink" Target="https://podminky.urs.cz/item/CS_URS_2022_01/915495112" TargetMode="External"/><Relationship Id="rId73" Type="http://schemas.openxmlformats.org/officeDocument/2006/relationships/hyperlink" Target="https://podminky.urs.cz/item/CS_URS_2022_01/953942851" TargetMode="External"/><Relationship Id="rId78" Type="http://schemas.openxmlformats.org/officeDocument/2006/relationships/hyperlink" Target="https://podminky.urs.cz/item/CS_URS_2022_01/997221611" TargetMode="External"/><Relationship Id="rId81" Type="http://schemas.openxmlformats.org/officeDocument/2006/relationships/hyperlink" Target="https://podminky.urs.cz/item/CS_URS_2022_01/762112110" TargetMode="External"/><Relationship Id="rId86" Type="http://schemas.openxmlformats.org/officeDocument/2006/relationships/hyperlink" Target="https://podminky.urs.cz/item/CS_URS_2022_01/767590120" TargetMode="External"/><Relationship Id="rId94" Type="http://schemas.openxmlformats.org/officeDocument/2006/relationships/hyperlink" Target="https://podminky.urs.cz/item/CS_URS_2022_01/783218111" TargetMode="External"/><Relationship Id="rId4" Type="http://schemas.openxmlformats.org/officeDocument/2006/relationships/hyperlink" Target="https://podminky.urs.cz/item/CS_URS_2022_01/112201124" TargetMode="External"/><Relationship Id="rId9" Type="http://schemas.openxmlformats.org/officeDocument/2006/relationships/hyperlink" Target="https://podminky.urs.cz/item/CS_URS_2022_01/11310733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2_01/113107331" TargetMode="External"/><Relationship Id="rId13" Type="http://schemas.openxmlformats.org/officeDocument/2006/relationships/hyperlink" Target="https://podminky.urs.cz/item/CS_URS_2022_01/581131115" TargetMode="External"/><Relationship Id="rId18" Type="http://schemas.openxmlformats.org/officeDocument/2006/relationships/hyperlink" Target="https://podminky.urs.cz/item/CS_URS_2022_01/997221559" TargetMode="External"/><Relationship Id="rId3" Type="http://schemas.openxmlformats.org/officeDocument/2006/relationships/hyperlink" Target="https://podminky.urs.cz/item/CS_URS_2022_01/113107162" TargetMode="External"/><Relationship Id="rId21" Type="http://schemas.openxmlformats.org/officeDocument/2006/relationships/hyperlink" Target="https://podminky.urs.cz/item/CS_URS_2022_01/998223011" TargetMode="External"/><Relationship Id="rId7" Type="http://schemas.openxmlformats.org/officeDocument/2006/relationships/hyperlink" Target="https://podminky.urs.cz/item/CS_URS_2022_01/113107330" TargetMode="External"/><Relationship Id="rId12" Type="http://schemas.openxmlformats.org/officeDocument/2006/relationships/hyperlink" Target="https://podminky.urs.cz/item/CS_URS_2022_01/564871111" TargetMode="External"/><Relationship Id="rId17" Type="http://schemas.openxmlformats.org/officeDocument/2006/relationships/hyperlink" Target="https://podminky.urs.cz/item/CS_URS_2022_01/997221551" TargetMode="External"/><Relationship Id="rId2" Type="http://schemas.openxmlformats.org/officeDocument/2006/relationships/hyperlink" Target="https://podminky.urs.cz/item/CS_URS_2022_01/113107322" TargetMode="External"/><Relationship Id="rId16" Type="http://schemas.openxmlformats.org/officeDocument/2006/relationships/hyperlink" Target="https://podminky.urs.cz/item/CS_URS_2022_01/919741111" TargetMode="External"/><Relationship Id="rId20" Type="http://schemas.openxmlformats.org/officeDocument/2006/relationships/hyperlink" Target="https://podminky.urs.cz/item/CS_URS_2022_01/997221875" TargetMode="External"/><Relationship Id="rId1" Type="http://schemas.openxmlformats.org/officeDocument/2006/relationships/hyperlink" Target="https://podminky.urs.cz/item/CS_URS_2022_01/113106187" TargetMode="External"/><Relationship Id="rId6" Type="http://schemas.openxmlformats.org/officeDocument/2006/relationships/hyperlink" Target="https://podminky.urs.cz/item/CS_URS_2022_01/113107184" TargetMode="External"/><Relationship Id="rId11" Type="http://schemas.openxmlformats.org/officeDocument/2006/relationships/hyperlink" Target="https://podminky.urs.cz/item/CS_URS_2022_01/564851111" TargetMode="External"/><Relationship Id="rId5" Type="http://schemas.openxmlformats.org/officeDocument/2006/relationships/hyperlink" Target="https://podminky.urs.cz/item/CS_URS_2022_01/113107171" TargetMode="External"/><Relationship Id="rId15" Type="http://schemas.openxmlformats.org/officeDocument/2006/relationships/hyperlink" Target="https://podminky.urs.cz/item/CS_URS_2022_01/919716111" TargetMode="External"/><Relationship Id="rId10" Type="http://schemas.openxmlformats.org/officeDocument/2006/relationships/hyperlink" Target="https://podminky.urs.cz/item/CS_URS_2022_01/181951112" TargetMode="External"/><Relationship Id="rId19" Type="http://schemas.openxmlformats.org/officeDocument/2006/relationships/hyperlink" Target="https://podminky.urs.cz/item/CS_URS_2022_01/997221611" TargetMode="External"/><Relationship Id="rId4" Type="http://schemas.openxmlformats.org/officeDocument/2006/relationships/hyperlink" Target="https://podminky.urs.cz/item/CS_URS_2022_01/113107163" TargetMode="External"/><Relationship Id="rId9" Type="http://schemas.openxmlformats.org/officeDocument/2006/relationships/hyperlink" Target="https://podminky.urs.cz/item/CS_URS_2022_01/113107341" TargetMode="External"/><Relationship Id="rId14" Type="http://schemas.openxmlformats.org/officeDocument/2006/relationships/hyperlink" Target="https://podminky.urs.cz/item/CS_URS_2022_01/591111111"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2_01/274351121" TargetMode="External"/><Relationship Id="rId13" Type="http://schemas.openxmlformats.org/officeDocument/2006/relationships/hyperlink" Target="https://podminky.urs.cz/item/CS_URS_2022_01/430321515" TargetMode="External"/><Relationship Id="rId18" Type="http://schemas.openxmlformats.org/officeDocument/2006/relationships/hyperlink" Target="https://podminky.urs.cz/item/CS_URS_2022_01/567122114" TargetMode="External"/><Relationship Id="rId26" Type="http://schemas.openxmlformats.org/officeDocument/2006/relationships/hyperlink" Target="https://podminky.urs.cz/item/CS_URS_2022_01/961044111" TargetMode="External"/><Relationship Id="rId39" Type="http://schemas.openxmlformats.org/officeDocument/2006/relationships/hyperlink" Target="https://podminky.urs.cz/item/CS_URS_2022_01/767165114" TargetMode="External"/><Relationship Id="rId3" Type="http://schemas.openxmlformats.org/officeDocument/2006/relationships/hyperlink" Target="https://podminky.urs.cz/item/CS_URS_2022_01/273321411" TargetMode="External"/><Relationship Id="rId21" Type="http://schemas.openxmlformats.org/officeDocument/2006/relationships/hyperlink" Target="https://podminky.urs.cz/item/CS_URS_2022_01/596212212" TargetMode="External"/><Relationship Id="rId34" Type="http://schemas.openxmlformats.org/officeDocument/2006/relationships/hyperlink" Target="https://podminky.urs.cz/item/CS_URS_2022_01/762195000" TargetMode="External"/><Relationship Id="rId42" Type="http://schemas.openxmlformats.org/officeDocument/2006/relationships/hyperlink" Target="https://podminky.urs.cz/item/CS_URS_2022_01/783201401" TargetMode="External"/><Relationship Id="rId47" Type="http://schemas.openxmlformats.org/officeDocument/2006/relationships/hyperlink" Target="https://podminky.urs.cz/item/CS_URS_2022_01/HZS2132" TargetMode="External"/><Relationship Id="rId7" Type="http://schemas.openxmlformats.org/officeDocument/2006/relationships/hyperlink" Target="https://podminky.urs.cz/item/CS_URS_2022_01/274321411" TargetMode="External"/><Relationship Id="rId12" Type="http://schemas.openxmlformats.org/officeDocument/2006/relationships/hyperlink" Target="https://podminky.urs.cz/item/CS_URS_2022_01/434351142" TargetMode="External"/><Relationship Id="rId17" Type="http://schemas.openxmlformats.org/officeDocument/2006/relationships/hyperlink" Target="https://podminky.urs.cz/item/CS_URS_2022_01/564871116" TargetMode="External"/><Relationship Id="rId25" Type="http://schemas.openxmlformats.org/officeDocument/2006/relationships/hyperlink" Target="https://podminky.urs.cz/item/CS_URS_2022_01/953942851" TargetMode="External"/><Relationship Id="rId33" Type="http://schemas.openxmlformats.org/officeDocument/2006/relationships/hyperlink" Target="https://podminky.urs.cz/item/CS_URS_2022_01/762112110" TargetMode="External"/><Relationship Id="rId38" Type="http://schemas.openxmlformats.org/officeDocument/2006/relationships/hyperlink" Target="https://podminky.urs.cz/item/CS_URS_2022_01/998762181" TargetMode="External"/><Relationship Id="rId46" Type="http://schemas.openxmlformats.org/officeDocument/2006/relationships/hyperlink" Target="https://podminky.urs.cz/item/CS_URS_2022_01/783218111" TargetMode="External"/><Relationship Id="rId2" Type="http://schemas.openxmlformats.org/officeDocument/2006/relationships/hyperlink" Target="https://podminky.urs.cz/item/CS_URS_2022_01/181951112" TargetMode="External"/><Relationship Id="rId16" Type="http://schemas.openxmlformats.org/officeDocument/2006/relationships/hyperlink" Target="https://podminky.urs.cz/item/CS_URS_2022_01/564871111" TargetMode="External"/><Relationship Id="rId20" Type="http://schemas.openxmlformats.org/officeDocument/2006/relationships/hyperlink" Target="https://podminky.urs.cz/item/CS_URS_2022_01/596212210" TargetMode="External"/><Relationship Id="rId29" Type="http://schemas.openxmlformats.org/officeDocument/2006/relationships/hyperlink" Target="https://podminky.urs.cz/item/CS_URS_2022_01/997221569" TargetMode="External"/><Relationship Id="rId41" Type="http://schemas.openxmlformats.org/officeDocument/2006/relationships/hyperlink" Target="https://podminky.urs.cz/item/CS_URS_2022_01/998767181" TargetMode="External"/><Relationship Id="rId1" Type="http://schemas.openxmlformats.org/officeDocument/2006/relationships/hyperlink" Target="https://podminky.urs.cz/item/CS_URS_2022_01/113106171" TargetMode="External"/><Relationship Id="rId6" Type="http://schemas.openxmlformats.org/officeDocument/2006/relationships/hyperlink" Target="https://podminky.urs.cz/item/CS_URS_2022_01/273362021" TargetMode="External"/><Relationship Id="rId11" Type="http://schemas.openxmlformats.org/officeDocument/2006/relationships/hyperlink" Target="https://podminky.urs.cz/item/CS_URS_2022_01/434351141" TargetMode="External"/><Relationship Id="rId24" Type="http://schemas.openxmlformats.org/officeDocument/2006/relationships/hyperlink" Target="https://podminky.urs.cz/item/CS_URS_2022_01/916991121" TargetMode="External"/><Relationship Id="rId32" Type="http://schemas.openxmlformats.org/officeDocument/2006/relationships/hyperlink" Target="https://podminky.urs.cz/item/CS_URS_2022_01/712340832" TargetMode="External"/><Relationship Id="rId37" Type="http://schemas.openxmlformats.org/officeDocument/2006/relationships/hyperlink" Target="https://podminky.urs.cz/item/CS_URS_2022_01/998762101" TargetMode="External"/><Relationship Id="rId40" Type="http://schemas.openxmlformats.org/officeDocument/2006/relationships/hyperlink" Target="https://podminky.urs.cz/item/CS_URS_2022_01/767996704" TargetMode="External"/><Relationship Id="rId45" Type="http://schemas.openxmlformats.org/officeDocument/2006/relationships/hyperlink" Target="https://podminky.urs.cz/item/CS_URS_2022_01/783218211" TargetMode="External"/><Relationship Id="rId5" Type="http://schemas.openxmlformats.org/officeDocument/2006/relationships/hyperlink" Target="https://podminky.urs.cz/item/CS_URS_2022_01/273351122" TargetMode="External"/><Relationship Id="rId15" Type="http://schemas.openxmlformats.org/officeDocument/2006/relationships/hyperlink" Target="https://podminky.urs.cz/item/CS_URS_2022_01/564861111" TargetMode="External"/><Relationship Id="rId23" Type="http://schemas.openxmlformats.org/officeDocument/2006/relationships/hyperlink" Target="https://podminky.urs.cz/item/CS_URS_2022_01/916231213" TargetMode="External"/><Relationship Id="rId28" Type="http://schemas.openxmlformats.org/officeDocument/2006/relationships/hyperlink" Target="https://podminky.urs.cz/item/CS_URS_2022_01/997221561" TargetMode="External"/><Relationship Id="rId36" Type="http://schemas.openxmlformats.org/officeDocument/2006/relationships/hyperlink" Target="https://podminky.urs.cz/item/CS_URS_2022_01/762341821" TargetMode="External"/><Relationship Id="rId10" Type="http://schemas.openxmlformats.org/officeDocument/2006/relationships/hyperlink" Target="https://podminky.urs.cz/item/CS_URS_2022_01/274361821" TargetMode="External"/><Relationship Id="rId19" Type="http://schemas.openxmlformats.org/officeDocument/2006/relationships/hyperlink" Target="https://podminky.urs.cz/item/CS_URS_2022_01/596211110" TargetMode="External"/><Relationship Id="rId31" Type="http://schemas.openxmlformats.org/officeDocument/2006/relationships/hyperlink" Target="https://podminky.urs.cz/item/CS_URS_2022_01/998223011" TargetMode="External"/><Relationship Id="rId44" Type="http://schemas.openxmlformats.org/officeDocument/2006/relationships/hyperlink" Target="https://podminky.urs.cz/item/CS_URS_2022_01/783213011" TargetMode="External"/><Relationship Id="rId4" Type="http://schemas.openxmlformats.org/officeDocument/2006/relationships/hyperlink" Target="https://podminky.urs.cz/item/CS_URS_2022_01/273351121" TargetMode="External"/><Relationship Id="rId9" Type="http://schemas.openxmlformats.org/officeDocument/2006/relationships/hyperlink" Target="https://podminky.urs.cz/item/CS_URS_2022_01/274351122" TargetMode="External"/><Relationship Id="rId14" Type="http://schemas.openxmlformats.org/officeDocument/2006/relationships/hyperlink" Target="https://podminky.urs.cz/item/CS_URS_2022_01/434121425" TargetMode="External"/><Relationship Id="rId22" Type="http://schemas.openxmlformats.org/officeDocument/2006/relationships/hyperlink" Target="https://podminky.urs.cz/item/CS_URS_2022_01/916131113" TargetMode="External"/><Relationship Id="rId27" Type="http://schemas.openxmlformats.org/officeDocument/2006/relationships/hyperlink" Target="https://podminky.urs.cz/item/CS_URS_2022_01/979054451" TargetMode="External"/><Relationship Id="rId30" Type="http://schemas.openxmlformats.org/officeDocument/2006/relationships/hyperlink" Target="https://podminky.urs.cz/item/CS_URS_2022_01/997221611" TargetMode="External"/><Relationship Id="rId35" Type="http://schemas.openxmlformats.org/officeDocument/2006/relationships/hyperlink" Target="https://podminky.urs.cz/item/CS_URS_2022_01/762132811" TargetMode="External"/><Relationship Id="rId43" Type="http://schemas.openxmlformats.org/officeDocument/2006/relationships/hyperlink" Target="https://podminky.urs.cz/item/CS_URS_2022_01/783201403" TargetMode="External"/><Relationship Id="rId48"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2_01/151721111" TargetMode="External"/><Relationship Id="rId13" Type="http://schemas.openxmlformats.org/officeDocument/2006/relationships/hyperlink" Target="https://podminky.urs.cz/item/CS_URS_2022_01/181912112" TargetMode="External"/><Relationship Id="rId18" Type="http://schemas.openxmlformats.org/officeDocument/2006/relationships/hyperlink" Target="https://podminky.urs.cz/item/CS_URS_2022_01/334323191" TargetMode="External"/><Relationship Id="rId26" Type="http://schemas.openxmlformats.org/officeDocument/2006/relationships/hyperlink" Target="https://podminky.urs.cz/item/CS_URS_2022_01/711112002" TargetMode="External"/><Relationship Id="rId39" Type="http://schemas.openxmlformats.org/officeDocument/2006/relationships/hyperlink" Target="https://podminky.urs.cz/item/CS_URS_2022_01/783218211" TargetMode="External"/><Relationship Id="rId3" Type="http://schemas.openxmlformats.org/officeDocument/2006/relationships/hyperlink" Target="https://podminky.urs.cz/item/CS_URS_2022_01/121151103" TargetMode="External"/><Relationship Id="rId21" Type="http://schemas.openxmlformats.org/officeDocument/2006/relationships/hyperlink" Target="https://podminky.urs.cz/item/CS_URS_2022_01/334361216" TargetMode="External"/><Relationship Id="rId34" Type="http://schemas.openxmlformats.org/officeDocument/2006/relationships/hyperlink" Target="https://podminky.urs.cz/item/CS_URS_2022_01/998767101" TargetMode="External"/><Relationship Id="rId42" Type="http://schemas.openxmlformats.org/officeDocument/2006/relationships/hyperlink" Target="https://podminky.urs.cz/item/CS_URS_2022_01/789325210" TargetMode="External"/><Relationship Id="rId7" Type="http://schemas.openxmlformats.org/officeDocument/2006/relationships/hyperlink" Target="https://podminky.urs.cz/item/CS_URS_2022_01/151711131" TargetMode="External"/><Relationship Id="rId12" Type="http://schemas.openxmlformats.org/officeDocument/2006/relationships/hyperlink" Target="https://podminky.urs.cz/item/CS_URS_2022_01/174151101" TargetMode="External"/><Relationship Id="rId17" Type="http://schemas.openxmlformats.org/officeDocument/2006/relationships/hyperlink" Target="https://podminky.urs.cz/item/CS_URS_2022_01/334323118" TargetMode="External"/><Relationship Id="rId25" Type="http://schemas.openxmlformats.org/officeDocument/2006/relationships/hyperlink" Target="https://podminky.urs.cz/item/CS_URS_2022_01/998212111" TargetMode="External"/><Relationship Id="rId33" Type="http://schemas.openxmlformats.org/officeDocument/2006/relationships/hyperlink" Target="https://podminky.urs.cz/item/CS_URS_2022_01/767590120" TargetMode="External"/><Relationship Id="rId38" Type="http://schemas.openxmlformats.org/officeDocument/2006/relationships/hyperlink" Target="https://podminky.urs.cz/item/CS_URS_2022_01/783213011" TargetMode="External"/><Relationship Id="rId46" Type="http://schemas.openxmlformats.org/officeDocument/2006/relationships/drawing" Target="../drawings/drawing5.xml"/><Relationship Id="rId2" Type="http://schemas.openxmlformats.org/officeDocument/2006/relationships/hyperlink" Target="https://podminky.urs.cz/item/CS_URS_2022_01/115101301" TargetMode="External"/><Relationship Id="rId16" Type="http://schemas.openxmlformats.org/officeDocument/2006/relationships/hyperlink" Target="https://podminky.urs.cz/item/CS_URS_2022_01/278383212" TargetMode="External"/><Relationship Id="rId20" Type="http://schemas.openxmlformats.org/officeDocument/2006/relationships/hyperlink" Target="https://podminky.urs.cz/item/CS_URS_2022_01/334351211" TargetMode="External"/><Relationship Id="rId29" Type="http://schemas.openxmlformats.org/officeDocument/2006/relationships/hyperlink" Target="https://podminky.urs.cz/item/CS_URS_2022_01/762112110" TargetMode="External"/><Relationship Id="rId41" Type="http://schemas.openxmlformats.org/officeDocument/2006/relationships/hyperlink" Target="https://podminky.urs.cz/item/CS_URS_2022_01/789221542" TargetMode="External"/><Relationship Id="rId1" Type="http://schemas.openxmlformats.org/officeDocument/2006/relationships/hyperlink" Target="https://podminky.urs.cz/item/CS_URS_2022_01/115101201" TargetMode="External"/><Relationship Id="rId6" Type="http://schemas.openxmlformats.org/officeDocument/2006/relationships/hyperlink" Target="https://podminky.urs.cz/item/CS_URS_2022_01/151711111" TargetMode="External"/><Relationship Id="rId11" Type="http://schemas.openxmlformats.org/officeDocument/2006/relationships/hyperlink" Target="https://podminky.urs.cz/item/CS_URS_2022_01/171251201" TargetMode="External"/><Relationship Id="rId24" Type="http://schemas.openxmlformats.org/officeDocument/2006/relationships/hyperlink" Target="https://podminky.urs.cz/item/CS_URS_2022_01/953965151" TargetMode="External"/><Relationship Id="rId32" Type="http://schemas.openxmlformats.org/officeDocument/2006/relationships/hyperlink" Target="https://podminky.urs.cz/item/CS_URS_2022_01/998762181" TargetMode="External"/><Relationship Id="rId37" Type="http://schemas.openxmlformats.org/officeDocument/2006/relationships/hyperlink" Target="https://podminky.urs.cz/item/CS_URS_2022_01/783201403" TargetMode="External"/><Relationship Id="rId40" Type="http://schemas.openxmlformats.org/officeDocument/2006/relationships/hyperlink" Target="https://podminky.urs.cz/item/CS_URS_2022_01/783218111" TargetMode="External"/><Relationship Id="rId45" Type="http://schemas.openxmlformats.org/officeDocument/2006/relationships/hyperlink" Target="https://podminky.urs.cz/item/CS_URS_2022_01/013244000" TargetMode="External"/><Relationship Id="rId5" Type="http://schemas.openxmlformats.org/officeDocument/2006/relationships/hyperlink" Target="https://podminky.urs.cz/item/CS_URS_2022_01/131351202" TargetMode="External"/><Relationship Id="rId15" Type="http://schemas.openxmlformats.org/officeDocument/2006/relationships/hyperlink" Target="https://podminky.urs.cz/item/CS_URS_2022_01/273313511" TargetMode="External"/><Relationship Id="rId23" Type="http://schemas.openxmlformats.org/officeDocument/2006/relationships/hyperlink" Target="https://podminky.urs.cz/item/CS_URS_2022_01/953961116" TargetMode="External"/><Relationship Id="rId28" Type="http://schemas.openxmlformats.org/officeDocument/2006/relationships/hyperlink" Target="https://podminky.urs.cz/item/CS_URS_2022_01/998711181" TargetMode="External"/><Relationship Id="rId36" Type="http://schemas.openxmlformats.org/officeDocument/2006/relationships/hyperlink" Target="https://podminky.urs.cz/item/CS_URS_2022_01/783201401" TargetMode="External"/><Relationship Id="rId10" Type="http://schemas.openxmlformats.org/officeDocument/2006/relationships/hyperlink" Target="https://podminky.urs.cz/item/CS_URS_2022_01/162651132" TargetMode="External"/><Relationship Id="rId19" Type="http://schemas.openxmlformats.org/officeDocument/2006/relationships/hyperlink" Target="https://podminky.urs.cz/item/CS_URS_2022_01/334351112" TargetMode="External"/><Relationship Id="rId31" Type="http://schemas.openxmlformats.org/officeDocument/2006/relationships/hyperlink" Target="https://podminky.urs.cz/item/CS_URS_2022_01/998762101" TargetMode="External"/><Relationship Id="rId44" Type="http://schemas.openxmlformats.org/officeDocument/2006/relationships/hyperlink" Target="https://podminky.urs.cz/item/CS_URS_2022_01/789325321" TargetMode="External"/><Relationship Id="rId4" Type="http://schemas.openxmlformats.org/officeDocument/2006/relationships/hyperlink" Target="https://podminky.urs.cz/item/CS_URS_2022_01/131251202" TargetMode="External"/><Relationship Id="rId9" Type="http://schemas.openxmlformats.org/officeDocument/2006/relationships/hyperlink" Target="https://podminky.urs.cz/item/CS_URS_2022_01/162651112" TargetMode="External"/><Relationship Id="rId14" Type="http://schemas.openxmlformats.org/officeDocument/2006/relationships/hyperlink" Target="https://podminky.urs.cz/item/CS_URS_2022_01/226111113" TargetMode="External"/><Relationship Id="rId22" Type="http://schemas.openxmlformats.org/officeDocument/2006/relationships/hyperlink" Target="https://podminky.urs.cz/item/CS_URS_2022_01/423176511" TargetMode="External"/><Relationship Id="rId27" Type="http://schemas.openxmlformats.org/officeDocument/2006/relationships/hyperlink" Target="https://podminky.urs.cz/item/CS_URS_2022_01/998711101" TargetMode="External"/><Relationship Id="rId30" Type="http://schemas.openxmlformats.org/officeDocument/2006/relationships/hyperlink" Target="https://podminky.urs.cz/item/CS_URS_2022_01/762195000" TargetMode="External"/><Relationship Id="rId35" Type="http://schemas.openxmlformats.org/officeDocument/2006/relationships/hyperlink" Target="https://podminky.urs.cz/item/CS_URS_2022_01/998767181" TargetMode="External"/><Relationship Id="rId43" Type="http://schemas.openxmlformats.org/officeDocument/2006/relationships/hyperlink" Target="https://podminky.urs.cz/item/CS_URS_2022_01/789325216"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2_01/451573111" TargetMode="External"/><Relationship Id="rId13" Type="http://schemas.openxmlformats.org/officeDocument/2006/relationships/hyperlink" Target="https://podminky.urs.cz/item/CS_URS_2022_01/894411311" TargetMode="External"/><Relationship Id="rId18" Type="http://schemas.openxmlformats.org/officeDocument/2006/relationships/hyperlink" Target="https://podminky.urs.cz/item/CS_URS_2022_01/895941322" TargetMode="External"/><Relationship Id="rId26" Type="http://schemas.openxmlformats.org/officeDocument/2006/relationships/hyperlink" Target="https://podminky.urs.cz/item/CS_URS_2022_01/997221561" TargetMode="External"/><Relationship Id="rId3" Type="http://schemas.openxmlformats.org/officeDocument/2006/relationships/hyperlink" Target="https://podminky.urs.cz/item/CS_URS_2022_01/162651112" TargetMode="External"/><Relationship Id="rId21" Type="http://schemas.openxmlformats.org/officeDocument/2006/relationships/hyperlink" Target="https://podminky.urs.cz/item/CS_URS_2022_01/899204112" TargetMode="External"/><Relationship Id="rId7" Type="http://schemas.openxmlformats.org/officeDocument/2006/relationships/hyperlink" Target="https://podminky.urs.cz/item/CS_URS_2022_01/320101112" TargetMode="External"/><Relationship Id="rId12" Type="http://schemas.openxmlformats.org/officeDocument/2006/relationships/hyperlink" Target="https://podminky.urs.cz/item/CS_URS_2022_01/877355121" TargetMode="External"/><Relationship Id="rId17" Type="http://schemas.openxmlformats.org/officeDocument/2006/relationships/hyperlink" Target="https://podminky.urs.cz/item/CS_URS_2022_01/895941314" TargetMode="External"/><Relationship Id="rId25" Type="http://schemas.openxmlformats.org/officeDocument/2006/relationships/hyperlink" Target="https://podminky.urs.cz/item/CS_URS_2022_01/938902205" TargetMode="External"/><Relationship Id="rId2" Type="http://schemas.openxmlformats.org/officeDocument/2006/relationships/hyperlink" Target="https://podminky.urs.cz/item/CS_URS_2022_01/132251102" TargetMode="External"/><Relationship Id="rId16" Type="http://schemas.openxmlformats.org/officeDocument/2006/relationships/hyperlink" Target="https://podminky.urs.cz/item/CS_URS_2022_01/895941301" TargetMode="External"/><Relationship Id="rId20" Type="http://schemas.openxmlformats.org/officeDocument/2006/relationships/hyperlink" Target="https://podminky.urs.cz/item/CS_URS_2022_01/899203211" TargetMode="External"/><Relationship Id="rId29" Type="http://schemas.openxmlformats.org/officeDocument/2006/relationships/hyperlink" Target="https://podminky.urs.cz/item/CS_URS_2022_01/998271301" TargetMode="External"/><Relationship Id="rId1" Type="http://schemas.openxmlformats.org/officeDocument/2006/relationships/hyperlink" Target="https://podminky.urs.cz/item/CS_URS_2022_01/132251101" TargetMode="External"/><Relationship Id="rId6" Type="http://schemas.openxmlformats.org/officeDocument/2006/relationships/hyperlink" Target="https://podminky.urs.cz/item/CS_URS_2022_01/175151101" TargetMode="External"/><Relationship Id="rId11" Type="http://schemas.openxmlformats.org/officeDocument/2006/relationships/hyperlink" Target="https://podminky.urs.cz/item/CS_URS_2022_01/871315221" TargetMode="External"/><Relationship Id="rId24" Type="http://schemas.openxmlformats.org/officeDocument/2006/relationships/hyperlink" Target="https://podminky.urs.cz/item/CS_URS_2022_01/935932214" TargetMode="External"/><Relationship Id="rId5" Type="http://schemas.openxmlformats.org/officeDocument/2006/relationships/hyperlink" Target="https://podminky.urs.cz/item/CS_URS_2022_01/174151101" TargetMode="External"/><Relationship Id="rId15" Type="http://schemas.openxmlformats.org/officeDocument/2006/relationships/hyperlink" Target="https://podminky.urs.cz/item/CS_URS_2022_01/894414111" TargetMode="External"/><Relationship Id="rId23" Type="http://schemas.openxmlformats.org/officeDocument/2006/relationships/hyperlink" Target="https://podminky.urs.cz/item/CS_URS_2022_01/919521140" TargetMode="External"/><Relationship Id="rId28" Type="http://schemas.openxmlformats.org/officeDocument/2006/relationships/hyperlink" Target="https://podminky.urs.cz/item/CS_URS_2022_01/997221611" TargetMode="External"/><Relationship Id="rId10" Type="http://schemas.openxmlformats.org/officeDocument/2006/relationships/hyperlink" Target="https://podminky.urs.cz/item/CS_URS_2022_01/594411111" TargetMode="External"/><Relationship Id="rId19" Type="http://schemas.openxmlformats.org/officeDocument/2006/relationships/hyperlink" Target="https://podminky.urs.cz/item/CS_URS_2022_01/899104112" TargetMode="External"/><Relationship Id="rId4" Type="http://schemas.openxmlformats.org/officeDocument/2006/relationships/hyperlink" Target="https://podminky.urs.cz/item/CS_URS_2022_01/171251201" TargetMode="External"/><Relationship Id="rId9" Type="http://schemas.openxmlformats.org/officeDocument/2006/relationships/hyperlink" Target="https://podminky.urs.cz/item/CS_URS_2022_01/452311151" TargetMode="External"/><Relationship Id="rId14" Type="http://schemas.openxmlformats.org/officeDocument/2006/relationships/hyperlink" Target="https://podminky.urs.cz/item/CS_URS_2022_01/894412411" TargetMode="External"/><Relationship Id="rId22" Type="http://schemas.openxmlformats.org/officeDocument/2006/relationships/hyperlink" Target="https://podminky.urs.cz/item/CS_URS_2022_01/919521120" TargetMode="External"/><Relationship Id="rId27" Type="http://schemas.openxmlformats.org/officeDocument/2006/relationships/hyperlink" Target="https://podminky.urs.cz/item/CS_URS_2022_01/997221569"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2_01/741420021" TargetMode="External"/><Relationship Id="rId13" Type="http://schemas.openxmlformats.org/officeDocument/2006/relationships/hyperlink" Target="https://podminky.urs.cz/item/CS_URS_2022_01/210202013-D" TargetMode="External"/><Relationship Id="rId18" Type="http://schemas.openxmlformats.org/officeDocument/2006/relationships/hyperlink" Target="https://podminky.urs.cz/item/CS_URS_2022_01/210204104" TargetMode="External"/><Relationship Id="rId26" Type="http://schemas.openxmlformats.org/officeDocument/2006/relationships/hyperlink" Target="https://podminky.urs.cz/item/CS_URS_2022_01/460330103" TargetMode="External"/><Relationship Id="rId39" Type="http://schemas.openxmlformats.org/officeDocument/2006/relationships/hyperlink" Target="https://podminky.urs.cz/item/CS_URS_2022_01/HZS4131" TargetMode="External"/><Relationship Id="rId3" Type="http://schemas.openxmlformats.org/officeDocument/2006/relationships/hyperlink" Target="https://podminky.urs.cz/item/CS_URS_2022_01/741123351" TargetMode="External"/><Relationship Id="rId21" Type="http://schemas.openxmlformats.org/officeDocument/2006/relationships/hyperlink" Target="https://podminky.urs.cz/item/CS_URS_2022_01/460010025" TargetMode="External"/><Relationship Id="rId34" Type="http://schemas.openxmlformats.org/officeDocument/2006/relationships/hyperlink" Target="https://podminky.urs.cz/item/CS_URS_2022_01/460661511" TargetMode="External"/><Relationship Id="rId7" Type="http://schemas.openxmlformats.org/officeDocument/2006/relationships/hyperlink" Target="https://podminky.urs.cz/item/CS_URS_2022_01/741410041" TargetMode="External"/><Relationship Id="rId12" Type="http://schemas.openxmlformats.org/officeDocument/2006/relationships/hyperlink" Target="https://podminky.urs.cz/item/CS_URS_2022_01/210040551" TargetMode="External"/><Relationship Id="rId17" Type="http://schemas.openxmlformats.org/officeDocument/2006/relationships/hyperlink" Target="https://podminky.urs.cz/item/CS_URS_2022_01/210204103-D" TargetMode="External"/><Relationship Id="rId25" Type="http://schemas.openxmlformats.org/officeDocument/2006/relationships/hyperlink" Target="https://podminky.urs.cz/item/CS_URS_2022_01/460330003" TargetMode="External"/><Relationship Id="rId33" Type="http://schemas.openxmlformats.org/officeDocument/2006/relationships/hyperlink" Target="https://podminky.urs.cz/item/CS_URS_2022_01/460631117" TargetMode="External"/><Relationship Id="rId38" Type="http://schemas.openxmlformats.org/officeDocument/2006/relationships/hyperlink" Target="https://podminky.urs.cz/item/CS_URS_2022_01/HZS2222" TargetMode="External"/><Relationship Id="rId2" Type="http://schemas.openxmlformats.org/officeDocument/2006/relationships/hyperlink" Target="https://podminky.urs.cz/item/CS_URS_2022_01/741123225" TargetMode="External"/><Relationship Id="rId16" Type="http://schemas.openxmlformats.org/officeDocument/2006/relationships/hyperlink" Target="https://podminky.urs.cz/item/CS_URS_2022_01/210204103" TargetMode="External"/><Relationship Id="rId20" Type="http://schemas.openxmlformats.org/officeDocument/2006/relationships/hyperlink" Target="https://podminky.urs.cz/item/CS_URS_2022_01/460010022" TargetMode="External"/><Relationship Id="rId29" Type="http://schemas.openxmlformats.org/officeDocument/2006/relationships/hyperlink" Target="https://podminky.urs.cz/item/CS_URS_2022_01/460462113" TargetMode="External"/><Relationship Id="rId41" Type="http://schemas.openxmlformats.org/officeDocument/2006/relationships/drawing" Target="../drawings/drawing7.xml"/><Relationship Id="rId1" Type="http://schemas.openxmlformats.org/officeDocument/2006/relationships/hyperlink" Target="https://podminky.urs.cz/item/CS_URS_2022_01/741122122" TargetMode="External"/><Relationship Id="rId6" Type="http://schemas.openxmlformats.org/officeDocument/2006/relationships/hyperlink" Target="https://podminky.urs.cz/item/CS_URS_2022_01/741373002" TargetMode="External"/><Relationship Id="rId11" Type="http://schemas.openxmlformats.org/officeDocument/2006/relationships/hyperlink" Target="https://podminky.urs.cz/item/CS_URS_2022_01/998741194" TargetMode="External"/><Relationship Id="rId24" Type="http://schemas.openxmlformats.org/officeDocument/2006/relationships/hyperlink" Target="https://podminky.urs.cz/item/CS_URS_2022_01/460201604" TargetMode="External"/><Relationship Id="rId32" Type="http://schemas.openxmlformats.org/officeDocument/2006/relationships/hyperlink" Target="https://podminky.urs.cz/item/CS_URS_2022_01/460600071" TargetMode="External"/><Relationship Id="rId37" Type="http://schemas.openxmlformats.org/officeDocument/2006/relationships/hyperlink" Target="https://podminky.urs.cz/item/CS_URS_2022_01/HZS2221" TargetMode="External"/><Relationship Id="rId40" Type="http://schemas.openxmlformats.org/officeDocument/2006/relationships/hyperlink" Target="https://podminky.urs.cz/item/CS_URS_2022_01/072002000" TargetMode="External"/><Relationship Id="rId5" Type="http://schemas.openxmlformats.org/officeDocument/2006/relationships/hyperlink" Target="https://podminky.urs.cz/item/CS_URS_2022_01/741132134" TargetMode="External"/><Relationship Id="rId15" Type="http://schemas.openxmlformats.org/officeDocument/2006/relationships/hyperlink" Target="https://podminky.urs.cz/item/CS_URS_2022_01/210204011-D" TargetMode="External"/><Relationship Id="rId23" Type="http://schemas.openxmlformats.org/officeDocument/2006/relationships/hyperlink" Target="https://podminky.urs.cz/item/CS_URS_2022_01/460131114" TargetMode="External"/><Relationship Id="rId28" Type="http://schemas.openxmlformats.org/officeDocument/2006/relationships/hyperlink" Target="https://podminky.urs.cz/item/CS_URS_2022_01/460371113" TargetMode="External"/><Relationship Id="rId36" Type="http://schemas.openxmlformats.org/officeDocument/2006/relationships/hyperlink" Target="https://podminky.urs.cz/item/CS_URS_2022_01/HZS1212" TargetMode="External"/><Relationship Id="rId10" Type="http://schemas.openxmlformats.org/officeDocument/2006/relationships/hyperlink" Target="https://podminky.urs.cz/item/CS_URS_2022_01/998741101" TargetMode="External"/><Relationship Id="rId19" Type="http://schemas.openxmlformats.org/officeDocument/2006/relationships/hyperlink" Target="https://podminky.urs.cz/item/CS_URS_2022_01/210204201" TargetMode="External"/><Relationship Id="rId31" Type="http://schemas.openxmlformats.org/officeDocument/2006/relationships/hyperlink" Target="https://podminky.urs.cz/item/CS_URS_2022_01/460600061" TargetMode="External"/><Relationship Id="rId4" Type="http://schemas.openxmlformats.org/officeDocument/2006/relationships/hyperlink" Target="https://podminky.urs.cz/item/CS_URS_2022_01/741123451" TargetMode="External"/><Relationship Id="rId9" Type="http://schemas.openxmlformats.org/officeDocument/2006/relationships/hyperlink" Target="https://podminky.urs.cz/item/CS_URS_2022_01/741810003" TargetMode="External"/><Relationship Id="rId14" Type="http://schemas.openxmlformats.org/officeDocument/2006/relationships/hyperlink" Target="https://podminky.urs.cz/item/CS_URS_2022_01/210204011" TargetMode="External"/><Relationship Id="rId22" Type="http://schemas.openxmlformats.org/officeDocument/2006/relationships/hyperlink" Target="https://podminky.urs.cz/item/CS_URS_2022_01/460080012" TargetMode="External"/><Relationship Id="rId27" Type="http://schemas.openxmlformats.org/officeDocument/2006/relationships/hyperlink" Target="https://podminky.urs.cz/item/CS_URS_2022_01/460361111" TargetMode="External"/><Relationship Id="rId30" Type="http://schemas.openxmlformats.org/officeDocument/2006/relationships/hyperlink" Target="https://podminky.urs.cz/item/CS_URS_2022_01/460520173" TargetMode="External"/><Relationship Id="rId35" Type="http://schemas.openxmlformats.org/officeDocument/2006/relationships/hyperlink" Target="https://podminky.urs.cz/item/CS_URS_2022_01/469981111"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odminky.urs.cz/item/CS_URS_2022_01/043154000" TargetMode="External"/><Relationship Id="rId3" Type="http://schemas.openxmlformats.org/officeDocument/2006/relationships/hyperlink" Target="https://podminky.urs.cz/item/CS_URS_2022_01/012303000" TargetMode="External"/><Relationship Id="rId7" Type="http://schemas.openxmlformats.org/officeDocument/2006/relationships/hyperlink" Target="https://podminky.urs.cz/item/CS_URS_2022_01/034503000" TargetMode="External"/><Relationship Id="rId2" Type="http://schemas.openxmlformats.org/officeDocument/2006/relationships/hyperlink" Target="https://podminky.urs.cz/item/CS_URS_2022_01/012103000" TargetMode="External"/><Relationship Id="rId1" Type="http://schemas.openxmlformats.org/officeDocument/2006/relationships/hyperlink" Target="https://podminky.urs.cz/item/CS_URS_2022_01/011114000" TargetMode="External"/><Relationship Id="rId6" Type="http://schemas.openxmlformats.org/officeDocument/2006/relationships/hyperlink" Target="https://podminky.urs.cz/item/CS_URS_2022_01/030001000" TargetMode="External"/><Relationship Id="rId11" Type="http://schemas.openxmlformats.org/officeDocument/2006/relationships/drawing" Target="../drawings/drawing8.xml"/><Relationship Id="rId5" Type="http://schemas.openxmlformats.org/officeDocument/2006/relationships/hyperlink" Target="https://podminky.urs.cz/item/CS_URS_2022_01/013254000" TargetMode="External"/><Relationship Id="rId10" Type="http://schemas.openxmlformats.org/officeDocument/2006/relationships/hyperlink" Target="https://podminky.urs.cz/item/CS_URS_2022_01/072103021" TargetMode="External"/><Relationship Id="rId4" Type="http://schemas.openxmlformats.org/officeDocument/2006/relationships/hyperlink" Target="https://podminky.urs.cz/item/CS_URS_2022_01/012403000" TargetMode="External"/><Relationship Id="rId9" Type="http://schemas.openxmlformats.org/officeDocument/2006/relationships/hyperlink" Target="https://podminky.urs.cz/item/CS_URS_2022_01/07210300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3"/>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8" t="s">
        <v>0</v>
      </c>
      <c r="AZ1" s="18" t="s">
        <v>1</v>
      </c>
      <c r="BA1" s="18" t="s">
        <v>2</v>
      </c>
      <c r="BB1" s="18" t="s">
        <v>3</v>
      </c>
      <c r="BT1" s="18" t="s">
        <v>4</v>
      </c>
      <c r="BU1" s="18" t="s">
        <v>4</v>
      </c>
      <c r="BV1" s="18" t="s">
        <v>5</v>
      </c>
    </row>
    <row r="2" spans="1:74" s="1" customFormat="1" ht="36.950000000000003" customHeight="1">
      <c r="AR2" s="376"/>
      <c r="AS2" s="376"/>
      <c r="AT2" s="376"/>
      <c r="AU2" s="376"/>
      <c r="AV2" s="376"/>
      <c r="AW2" s="376"/>
      <c r="AX2" s="376"/>
      <c r="AY2" s="376"/>
      <c r="AZ2" s="376"/>
      <c r="BA2" s="376"/>
      <c r="BB2" s="376"/>
      <c r="BC2" s="376"/>
      <c r="BD2" s="376"/>
      <c r="BE2" s="376"/>
      <c r="BS2" s="19" t="s">
        <v>6</v>
      </c>
      <c r="BT2" s="19" t="s">
        <v>7</v>
      </c>
    </row>
    <row r="3" spans="1:74" s="1" customFormat="1" ht="6.95"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pans="1:74" s="1" customFormat="1" ht="24.95"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pans="1:74" s="1" customFormat="1" ht="12" customHeight="1">
      <c r="B5" s="23"/>
      <c r="C5" s="24"/>
      <c r="D5" s="28" t="s">
        <v>13</v>
      </c>
      <c r="E5" s="24"/>
      <c r="F5" s="24"/>
      <c r="G5" s="24"/>
      <c r="H5" s="24"/>
      <c r="I5" s="24"/>
      <c r="J5" s="24"/>
      <c r="K5" s="360" t="s">
        <v>14</v>
      </c>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24"/>
      <c r="AQ5" s="24"/>
      <c r="AR5" s="22"/>
      <c r="BE5" s="357" t="s">
        <v>15</v>
      </c>
      <c r="BS5" s="19" t="s">
        <v>6</v>
      </c>
    </row>
    <row r="6" spans="1:74" s="1" customFormat="1" ht="36.950000000000003" customHeight="1">
      <c r="B6" s="23"/>
      <c r="C6" s="24"/>
      <c r="D6" s="30" t="s">
        <v>16</v>
      </c>
      <c r="E6" s="24"/>
      <c r="F6" s="24"/>
      <c r="G6" s="24"/>
      <c r="H6" s="24"/>
      <c r="I6" s="24"/>
      <c r="J6" s="24"/>
      <c r="K6" s="362" t="s">
        <v>17</v>
      </c>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24"/>
      <c r="AQ6" s="24"/>
      <c r="AR6" s="22"/>
      <c r="BE6" s="358"/>
      <c r="BS6" s="19" t="s">
        <v>6</v>
      </c>
    </row>
    <row r="7" spans="1:74" s="1" customFormat="1" ht="12" customHeight="1">
      <c r="B7" s="23"/>
      <c r="C7" s="24"/>
      <c r="D7" s="31"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1" t="s">
        <v>20</v>
      </c>
      <c r="AL7" s="24"/>
      <c r="AM7" s="24"/>
      <c r="AN7" s="29" t="s">
        <v>19</v>
      </c>
      <c r="AO7" s="24"/>
      <c r="AP7" s="24"/>
      <c r="AQ7" s="24"/>
      <c r="AR7" s="22"/>
      <c r="BE7" s="358"/>
      <c r="BS7" s="19" t="s">
        <v>6</v>
      </c>
    </row>
    <row r="8" spans="1:74" s="1" customFormat="1" ht="12" customHeight="1">
      <c r="B8" s="23"/>
      <c r="C8" s="24"/>
      <c r="D8" s="31"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1" t="s">
        <v>23</v>
      </c>
      <c r="AL8" s="24"/>
      <c r="AM8" s="24"/>
      <c r="AN8" s="32" t="s">
        <v>24</v>
      </c>
      <c r="AO8" s="24"/>
      <c r="AP8" s="24"/>
      <c r="AQ8" s="24"/>
      <c r="AR8" s="22"/>
      <c r="BE8" s="358"/>
      <c r="BS8" s="19" t="s">
        <v>6</v>
      </c>
    </row>
    <row r="9" spans="1:74" s="1" customFormat="1" ht="14.45"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58"/>
      <c r="BS9" s="19" t="s">
        <v>6</v>
      </c>
    </row>
    <row r="10" spans="1:74" s="1" customFormat="1" ht="12" customHeight="1">
      <c r="B10" s="23"/>
      <c r="C10" s="24"/>
      <c r="D10" s="31"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1" t="s">
        <v>26</v>
      </c>
      <c r="AL10" s="24"/>
      <c r="AM10" s="24"/>
      <c r="AN10" s="29" t="s">
        <v>19</v>
      </c>
      <c r="AO10" s="24"/>
      <c r="AP10" s="24"/>
      <c r="AQ10" s="24"/>
      <c r="AR10" s="22"/>
      <c r="BE10" s="358"/>
      <c r="BS10" s="19" t="s">
        <v>6</v>
      </c>
    </row>
    <row r="11" spans="1:74" s="1" customFormat="1" ht="18.399999999999999"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1" t="s">
        <v>28</v>
      </c>
      <c r="AL11" s="24"/>
      <c r="AM11" s="24"/>
      <c r="AN11" s="29" t="s">
        <v>19</v>
      </c>
      <c r="AO11" s="24"/>
      <c r="AP11" s="24"/>
      <c r="AQ11" s="24"/>
      <c r="AR11" s="22"/>
      <c r="BE11" s="358"/>
      <c r="BS11" s="19" t="s">
        <v>6</v>
      </c>
    </row>
    <row r="12" spans="1:74" s="1" customFormat="1" ht="6.95"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58"/>
      <c r="BS12" s="19" t="s">
        <v>6</v>
      </c>
    </row>
    <row r="13" spans="1:74" s="1" customFormat="1" ht="12" customHeight="1">
      <c r="B13" s="23"/>
      <c r="C13" s="24"/>
      <c r="D13" s="31"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1" t="s">
        <v>26</v>
      </c>
      <c r="AL13" s="24"/>
      <c r="AM13" s="24"/>
      <c r="AN13" s="33" t="s">
        <v>30</v>
      </c>
      <c r="AO13" s="24"/>
      <c r="AP13" s="24"/>
      <c r="AQ13" s="24"/>
      <c r="AR13" s="22"/>
      <c r="BE13" s="358"/>
      <c r="BS13" s="19" t="s">
        <v>6</v>
      </c>
    </row>
    <row r="14" spans="1:74" ht="12.75">
      <c r="B14" s="23"/>
      <c r="C14" s="24"/>
      <c r="D14" s="24"/>
      <c r="E14" s="363" t="s">
        <v>30</v>
      </c>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1" t="s">
        <v>28</v>
      </c>
      <c r="AL14" s="24"/>
      <c r="AM14" s="24"/>
      <c r="AN14" s="33" t="s">
        <v>30</v>
      </c>
      <c r="AO14" s="24"/>
      <c r="AP14" s="24"/>
      <c r="AQ14" s="24"/>
      <c r="AR14" s="22"/>
      <c r="BE14" s="358"/>
      <c r="BS14" s="19" t="s">
        <v>6</v>
      </c>
    </row>
    <row r="15" spans="1:74" s="1" customFormat="1" ht="6.95"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58"/>
      <c r="BS15" s="19" t="s">
        <v>4</v>
      </c>
    </row>
    <row r="16" spans="1:74" s="1" customFormat="1" ht="12" customHeight="1">
      <c r="B16" s="23"/>
      <c r="C16" s="24"/>
      <c r="D16" s="31"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1" t="s">
        <v>26</v>
      </c>
      <c r="AL16" s="24"/>
      <c r="AM16" s="24"/>
      <c r="AN16" s="29" t="s">
        <v>32</v>
      </c>
      <c r="AO16" s="24"/>
      <c r="AP16" s="24"/>
      <c r="AQ16" s="24"/>
      <c r="AR16" s="22"/>
      <c r="BE16" s="358"/>
      <c r="BS16" s="19" t="s">
        <v>4</v>
      </c>
    </row>
    <row r="17" spans="1:71" s="1" customFormat="1" ht="18.399999999999999" customHeight="1">
      <c r="B17" s="23"/>
      <c r="C17" s="24"/>
      <c r="D17" s="24"/>
      <c r="E17" s="29" t="s">
        <v>33</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1" t="s">
        <v>28</v>
      </c>
      <c r="AL17" s="24"/>
      <c r="AM17" s="24"/>
      <c r="AN17" s="29" t="s">
        <v>32</v>
      </c>
      <c r="AO17" s="24"/>
      <c r="AP17" s="24"/>
      <c r="AQ17" s="24"/>
      <c r="AR17" s="22"/>
      <c r="BE17" s="358"/>
      <c r="BS17" s="19" t="s">
        <v>34</v>
      </c>
    </row>
    <row r="18" spans="1:71" s="1" customFormat="1" ht="6.95"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58"/>
      <c r="BS18" s="19" t="s">
        <v>6</v>
      </c>
    </row>
    <row r="19" spans="1:71" s="1" customFormat="1" ht="12" customHeight="1">
      <c r="B19" s="23"/>
      <c r="C19" s="24"/>
      <c r="D19" s="31" t="s">
        <v>35</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1" t="s">
        <v>26</v>
      </c>
      <c r="AL19" s="24"/>
      <c r="AM19" s="24"/>
      <c r="AN19" s="29" t="s">
        <v>36</v>
      </c>
      <c r="AO19" s="24"/>
      <c r="AP19" s="24"/>
      <c r="AQ19" s="24"/>
      <c r="AR19" s="22"/>
      <c r="BE19" s="358"/>
      <c r="BS19" s="19" t="s">
        <v>6</v>
      </c>
    </row>
    <row r="20" spans="1:71" s="1" customFormat="1" ht="18.399999999999999" customHeight="1">
      <c r="B20" s="23"/>
      <c r="C20" s="24"/>
      <c r="D20" s="24"/>
      <c r="E20" s="29" t="s">
        <v>37</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1" t="s">
        <v>28</v>
      </c>
      <c r="AL20" s="24"/>
      <c r="AM20" s="24"/>
      <c r="AN20" s="29" t="s">
        <v>38</v>
      </c>
      <c r="AO20" s="24"/>
      <c r="AP20" s="24"/>
      <c r="AQ20" s="24"/>
      <c r="AR20" s="22"/>
      <c r="BE20" s="358"/>
      <c r="BS20" s="19" t="s">
        <v>34</v>
      </c>
    </row>
    <row r="21" spans="1:71" s="1" customFormat="1" ht="6.95"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58"/>
    </row>
    <row r="22" spans="1:71" s="1" customFormat="1" ht="12" customHeight="1">
      <c r="B22" s="23"/>
      <c r="C22" s="24"/>
      <c r="D22" s="31" t="s">
        <v>39</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58"/>
    </row>
    <row r="23" spans="1:71" s="1" customFormat="1" ht="47.25" customHeight="1">
      <c r="B23" s="23"/>
      <c r="C23" s="24"/>
      <c r="D23" s="24"/>
      <c r="E23" s="365" t="s">
        <v>40</v>
      </c>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24"/>
      <c r="AP23" s="24"/>
      <c r="AQ23" s="24"/>
      <c r="AR23" s="22"/>
      <c r="BE23" s="358"/>
    </row>
    <row r="24" spans="1:71" s="1" customFormat="1" ht="6.95"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58"/>
    </row>
    <row r="25" spans="1:71" s="1" customFormat="1" ht="6.95" customHeight="1">
      <c r="B25" s="23"/>
      <c r="C25" s="24"/>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4"/>
      <c r="AQ25" s="24"/>
      <c r="AR25" s="22"/>
      <c r="BE25" s="358"/>
    </row>
    <row r="26" spans="1:71" s="2" customFormat="1" ht="25.9" customHeight="1">
      <c r="A26" s="36"/>
      <c r="B26" s="37"/>
      <c r="C26" s="38"/>
      <c r="D26" s="39" t="s">
        <v>41</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66">
        <f>ROUND(AG54,2)</f>
        <v>0</v>
      </c>
      <c r="AL26" s="367"/>
      <c r="AM26" s="367"/>
      <c r="AN26" s="367"/>
      <c r="AO26" s="367"/>
      <c r="AP26" s="38"/>
      <c r="AQ26" s="38"/>
      <c r="AR26" s="41"/>
      <c r="BE26" s="358"/>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58"/>
    </row>
    <row r="28" spans="1:71" s="2" customFormat="1" ht="12.75">
      <c r="A28" s="36"/>
      <c r="B28" s="37"/>
      <c r="C28" s="38"/>
      <c r="D28" s="38"/>
      <c r="E28" s="38"/>
      <c r="F28" s="38"/>
      <c r="G28" s="38"/>
      <c r="H28" s="38"/>
      <c r="I28" s="38"/>
      <c r="J28" s="38"/>
      <c r="K28" s="38"/>
      <c r="L28" s="368" t="s">
        <v>42</v>
      </c>
      <c r="M28" s="368"/>
      <c r="N28" s="368"/>
      <c r="O28" s="368"/>
      <c r="P28" s="368"/>
      <c r="Q28" s="38"/>
      <c r="R28" s="38"/>
      <c r="S28" s="38"/>
      <c r="T28" s="38"/>
      <c r="U28" s="38"/>
      <c r="V28" s="38"/>
      <c r="W28" s="368" t="s">
        <v>43</v>
      </c>
      <c r="X28" s="368"/>
      <c r="Y28" s="368"/>
      <c r="Z28" s="368"/>
      <c r="AA28" s="368"/>
      <c r="AB28" s="368"/>
      <c r="AC28" s="368"/>
      <c r="AD28" s="368"/>
      <c r="AE28" s="368"/>
      <c r="AF28" s="38"/>
      <c r="AG28" s="38"/>
      <c r="AH28" s="38"/>
      <c r="AI28" s="38"/>
      <c r="AJ28" s="38"/>
      <c r="AK28" s="368" t="s">
        <v>44</v>
      </c>
      <c r="AL28" s="368"/>
      <c r="AM28" s="368"/>
      <c r="AN28" s="368"/>
      <c r="AO28" s="368"/>
      <c r="AP28" s="38"/>
      <c r="AQ28" s="38"/>
      <c r="AR28" s="41"/>
      <c r="BE28" s="358"/>
    </row>
    <row r="29" spans="1:71" s="3" customFormat="1" ht="14.45" customHeight="1">
      <c r="B29" s="42"/>
      <c r="C29" s="43"/>
      <c r="D29" s="31" t="s">
        <v>45</v>
      </c>
      <c r="E29" s="43"/>
      <c r="F29" s="31" t="s">
        <v>46</v>
      </c>
      <c r="G29" s="43"/>
      <c r="H29" s="43"/>
      <c r="I29" s="43"/>
      <c r="J29" s="43"/>
      <c r="K29" s="43"/>
      <c r="L29" s="371">
        <v>0.21</v>
      </c>
      <c r="M29" s="370"/>
      <c r="N29" s="370"/>
      <c r="O29" s="370"/>
      <c r="P29" s="370"/>
      <c r="Q29" s="43"/>
      <c r="R29" s="43"/>
      <c r="S29" s="43"/>
      <c r="T29" s="43"/>
      <c r="U29" s="43"/>
      <c r="V29" s="43"/>
      <c r="W29" s="369">
        <f>ROUND(AZ54, 2)</f>
        <v>0</v>
      </c>
      <c r="X29" s="370"/>
      <c r="Y29" s="370"/>
      <c r="Z29" s="370"/>
      <c r="AA29" s="370"/>
      <c r="AB29" s="370"/>
      <c r="AC29" s="370"/>
      <c r="AD29" s="370"/>
      <c r="AE29" s="370"/>
      <c r="AF29" s="43"/>
      <c r="AG29" s="43"/>
      <c r="AH29" s="43"/>
      <c r="AI29" s="43"/>
      <c r="AJ29" s="43"/>
      <c r="AK29" s="369">
        <f>ROUND(AV54, 2)</f>
        <v>0</v>
      </c>
      <c r="AL29" s="370"/>
      <c r="AM29" s="370"/>
      <c r="AN29" s="370"/>
      <c r="AO29" s="370"/>
      <c r="AP29" s="43"/>
      <c r="AQ29" s="43"/>
      <c r="AR29" s="44"/>
      <c r="BE29" s="359"/>
    </row>
    <row r="30" spans="1:71" s="3" customFormat="1" ht="14.45" customHeight="1">
      <c r="B30" s="42"/>
      <c r="C30" s="43"/>
      <c r="D30" s="43"/>
      <c r="E30" s="43"/>
      <c r="F30" s="31" t="s">
        <v>47</v>
      </c>
      <c r="G30" s="43"/>
      <c r="H30" s="43"/>
      <c r="I30" s="43"/>
      <c r="J30" s="43"/>
      <c r="K30" s="43"/>
      <c r="L30" s="371">
        <v>0.15</v>
      </c>
      <c r="M30" s="370"/>
      <c r="N30" s="370"/>
      <c r="O30" s="370"/>
      <c r="P30" s="370"/>
      <c r="Q30" s="43"/>
      <c r="R30" s="43"/>
      <c r="S30" s="43"/>
      <c r="T30" s="43"/>
      <c r="U30" s="43"/>
      <c r="V30" s="43"/>
      <c r="W30" s="369">
        <f>ROUND(BA54, 2)</f>
        <v>0</v>
      </c>
      <c r="X30" s="370"/>
      <c r="Y30" s="370"/>
      <c r="Z30" s="370"/>
      <c r="AA30" s="370"/>
      <c r="AB30" s="370"/>
      <c r="AC30" s="370"/>
      <c r="AD30" s="370"/>
      <c r="AE30" s="370"/>
      <c r="AF30" s="43"/>
      <c r="AG30" s="43"/>
      <c r="AH30" s="43"/>
      <c r="AI30" s="43"/>
      <c r="AJ30" s="43"/>
      <c r="AK30" s="369">
        <f>ROUND(AW54, 2)</f>
        <v>0</v>
      </c>
      <c r="AL30" s="370"/>
      <c r="AM30" s="370"/>
      <c r="AN30" s="370"/>
      <c r="AO30" s="370"/>
      <c r="AP30" s="43"/>
      <c r="AQ30" s="43"/>
      <c r="AR30" s="44"/>
      <c r="BE30" s="359"/>
    </row>
    <row r="31" spans="1:71" s="3" customFormat="1" ht="14.45" hidden="1" customHeight="1">
      <c r="B31" s="42"/>
      <c r="C31" s="43"/>
      <c r="D31" s="43"/>
      <c r="E31" s="43"/>
      <c r="F31" s="31" t="s">
        <v>48</v>
      </c>
      <c r="G31" s="43"/>
      <c r="H31" s="43"/>
      <c r="I31" s="43"/>
      <c r="J31" s="43"/>
      <c r="K31" s="43"/>
      <c r="L31" s="371">
        <v>0.21</v>
      </c>
      <c r="M31" s="370"/>
      <c r="N31" s="370"/>
      <c r="O31" s="370"/>
      <c r="P31" s="370"/>
      <c r="Q31" s="43"/>
      <c r="R31" s="43"/>
      <c r="S31" s="43"/>
      <c r="T31" s="43"/>
      <c r="U31" s="43"/>
      <c r="V31" s="43"/>
      <c r="W31" s="369">
        <f>ROUND(BB54, 2)</f>
        <v>0</v>
      </c>
      <c r="X31" s="370"/>
      <c r="Y31" s="370"/>
      <c r="Z31" s="370"/>
      <c r="AA31" s="370"/>
      <c r="AB31" s="370"/>
      <c r="AC31" s="370"/>
      <c r="AD31" s="370"/>
      <c r="AE31" s="370"/>
      <c r="AF31" s="43"/>
      <c r="AG31" s="43"/>
      <c r="AH31" s="43"/>
      <c r="AI31" s="43"/>
      <c r="AJ31" s="43"/>
      <c r="AK31" s="369">
        <v>0</v>
      </c>
      <c r="AL31" s="370"/>
      <c r="AM31" s="370"/>
      <c r="AN31" s="370"/>
      <c r="AO31" s="370"/>
      <c r="AP31" s="43"/>
      <c r="AQ31" s="43"/>
      <c r="AR31" s="44"/>
      <c r="BE31" s="359"/>
    </row>
    <row r="32" spans="1:71" s="3" customFormat="1" ht="14.45" hidden="1" customHeight="1">
      <c r="B32" s="42"/>
      <c r="C32" s="43"/>
      <c r="D32" s="43"/>
      <c r="E32" s="43"/>
      <c r="F32" s="31" t="s">
        <v>49</v>
      </c>
      <c r="G32" s="43"/>
      <c r="H32" s="43"/>
      <c r="I32" s="43"/>
      <c r="J32" s="43"/>
      <c r="K32" s="43"/>
      <c r="L32" s="371">
        <v>0.15</v>
      </c>
      <c r="M32" s="370"/>
      <c r="N32" s="370"/>
      <c r="O32" s="370"/>
      <c r="P32" s="370"/>
      <c r="Q32" s="43"/>
      <c r="R32" s="43"/>
      <c r="S32" s="43"/>
      <c r="T32" s="43"/>
      <c r="U32" s="43"/>
      <c r="V32" s="43"/>
      <c r="W32" s="369">
        <f>ROUND(BC54, 2)</f>
        <v>0</v>
      </c>
      <c r="X32" s="370"/>
      <c r="Y32" s="370"/>
      <c r="Z32" s="370"/>
      <c r="AA32" s="370"/>
      <c r="AB32" s="370"/>
      <c r="AC32" s="370"/>
      <c r="AD32" s="370"/>
      <c r="AE32" s="370"/>
      <c r="AF32" s="43"/>
      <c r="AG32" s="43"/>
      <c r="AH32" s="43"/>
      <c r="AI32" s="43"/>
      <c r="AJ32" s="43"/>
      <c r="AK32" s="369">
        <v>0</v>
      </c>
      <c r="AL32" s="370"/>
      <c r="AM32" s="370"/>
      <c r="AN32" s="370"/>
      <c r="AO32" s="370"/>
      <c r="AP32" s="43"/>
      <c r="AQ32" s="43"/>
      <c r="AR32" s="44"/>
      <c r="BE32" s="359"/>
    </row>
    <row r="33" spans="1:57" s="3" customFormat="1" ht="14.45" hidden="1" customHeight="1">
      <c r="B33" s="42"/>
      <c r="C33" s="43"/>
      <c r="D33" s="43"/>
      <c r="E33" s="43"/>
      <c r="F33" s="31" t="s">
        <v>50</v>
      </c>
      <c r="G33" s="43"/>
      <c r="H33" s="43"/>
      <c r="I33" s="43"/>
      <c r="J33" s="43"/>
      <c r="K33" s="43"/>
      <c r="L33" s="371">
        <v>0</v>
      </c>
      <c r="M33" s="370"/>
      <c r="N33" s="370"/>
      <c r="O33" s="370"/>
      <c r="P33" s="370"/>
      <c r="Q33" s="43"/>
      <c r="R33" s="43"/>
      <c r="S33" s="43"/>
      <c r="T33" s="43"/>
      <c r="U33" s="43"/>
      <c r="V33" s="43"/>
      <c r="W33" s="369">
        <f>ROUND(BD54, 2)</f>
        <v>0</v>
      </c>
      <c r="X33" s="370"/>
      <c r="Y33" s="370"/>
      <c r="Z33" s="370"/>
      <c r="AA33" s="370"/>
      <c r="AB33" s="370"/>
      <c r="AC33" s="370"/>
      <c r="AD33" s="370"/>
      <c r="AE33" s="370"/>
      <c r="AF33" s="43"/>
      <c r="AG33" s="43"/>
      <c r="AH33" s="43"/>
      <c r="AI33" s="43"/>
      <c r="AJ33" s="43"/>
      <c r="AK33" s="369">
        <v>0</v>
      </c>
      <c r="AL33" s="370"/>
      <c r="AM33" s="370"/>
      <c r="AN33" s="370"/>
      <c r="AO33" s="370"/>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51</v>
      </c>
      <c r="E35" s="47"/>
      <c r="F35" s="47"/>
      <c r="G35" s="47"/>
      <c r="H35" s="47"/>
      <c r="I35" s="47"/>
      <c r="J35" s="47"/>
      <c r="K35" s="47"/>
      <c r="L35" s="47"/>
      <c r="M35" s="47"/>
      <c r="N35" s="47"/>
      <c r="O35" s="47"/>
      <c r="P35" s="47"/>
      <c r="Q35" s="47"/>
      <c r="R35" s="47"/>
      <c r="S35" s="47"/>
      <c r="T35" s="48" t="s">
        <v>52</v>
      </c>
      <c r="U35" s="47"/>
      <c r="V35" s="47"/>
      <c r="W35" s="47"/>
      <c r="X35" s="375" t="s">
        <v>53</v>
      </c>
      <c r="Y35" s="373"/>
      <c r="Z35" s="373"/>
      <c r="AA35" s="373"/>
      <c r="AB35" s="373"/>
      <c r="AC35" s="47"/>
      <c r="AD35" s="47"/>
      <c r="AE35" s="47"/>
      <c r="AF35" s="47"/>
      <c r="AG35" s="47"/>
      <c r="AH35" s="47"/>
      <c r="AI35" s="47"/>
      <c r="AJ35" s="47"/>
      <c r="AK35" s="372">
        <f>SUM(AK26:AK33)</f>
        <v>0</v>
      </c>
      <c r="AL35" s="373"/>
      <c r="AM35" s="373"/>
      <c r="AN35" s="373"/>
      <c r="AO35" s="374"/>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5" t="s">
        <v>54</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1" t="s">
        <v>13</v>
      </c>
      <c r="D44" s="54"/>
      <c r="E44" s="54"/>
      <c r="F44" s="54"/>
      <c r="G44" s="54"/>
      <c r="H44" s="54"/>
      <c r="I44" s="54"/>
      <c r="J44" s="54"/>
      <c r="K44" s="54"/>
      <c r="L44" s="54" t="str">
        <f>K5</f>
        <v>2020-116-ver2</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337" t="str">
        <f>K6</f>
        <v>Vybudování chodníku podél silnice I/13 ul. Děčínská II. etapa, Česká Kamenice</v>
      </c>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1" t="s">
        <v>21</v>
      </c>
      <c r="D47" s="38"/>
      <c r="E47" s="38"/>
      <c r="F47" s="38"/>
      <c r="G47" s="38"/>
      <c r="H47" s="38"/>
      <c r="I47" s="38"/>
      <c r="J47" s="38"/>
      <c r="K47" s="38"/>
      <c r="L47" s="60" t="str">
        <f>IF(K8="","",K8)</f>
        <v xml:space="preserve"> </v>
      </c>
      <c r="M47" s="38"/>
      <c r="N47" s="38"/>
      <c r="O47" s="38"/>
      <c r="P47" s="38"/>
      <c r="Q47" s="38"/>
      <c r="R47" s="38"/>
      <c r="S47" s="38"/>
      <c r="T47" s="38"/>
      <c r="U47" s="38"/>
      <c r="V47" s="38"/>
      <c r="W47" s="38"/>
      <c r="X47" s="38"/>
      <c r="Y47" s="38"/>
      <c r="Z47" s="38"/>
      <c r="AA47" s="38"/>
      <c r="AB47" s="38"/>
      <c r="AC47" s="38"/>
      <c r="AD47" s="38"/>
      <c r="AE47" s="38"/>
      <c r="AF47" s="38"/>
      <c r="AG47" s="38"/>
      <c r="AH47" s="38"/>
      <c r="AI47" s="31" t="s">
        <v>23</v>
      </c>
      <c r="AJ47" s="38"/>
      <c r="AK47" s="38"/>
      <c r="AL47" s="38"/>
      <c r="AM47" s="339" t="str">
        <f>IF(AN8= "","",AN8)</f>
        <v>14. 12. 2020</v>
      </c>
      <c r="AN47" s="339"/>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15.2" customHeight="1">
      <c r="A49" s="36"/>
      <c r="B49" s="37"/>
      <c r="C49" s="31" t="s">
        <v>25</v>
      </c>
      <c r="D49" s="38"/>
      <c r="E49" s="38"/>
      <c r="F49" s="38"/>
      <c r="G49" s="38"/>
      <c r="H49" s="38"/>
      <c r="I49" s="38"/>
      <c r="J49" s="38"/>
      <c r="K49" s="38"/>
      <c r="L49" s="54" t="str">
        <f>IF(E11= "","",E11)</f>
        <v>Město Česká Kamenice</v>
      </c>
      <c r="M49" s="38"/>
      <c r="N49" s="38"/>
      <c r="O49" s="38"/>
      <c r="P49" s="38"/>
      <c r="Q49" s="38"/>
      <c r="R49" s="38"/>
      <c r="S49" s="38"/>
      <c r="T49" s="38"/>
      <c r="U49" s="38"/>
      <c r="V49" s="38"/>
      <c r="W49" s="38"/>
      <c r="X49" s="38"/>
      <c r="Y49" s="38"/>
      <c r="Z49" s="38"/>
      <c r="AA49" s="38"/>
      <c r="AB49" s="38"/>
      <c r="AC49" s="38"/>
      <c r="AD49" s="38"/>
      <c r="AE49" s="38"/>
      <c r="AF49" s="38"/>
      <c r="AG49" s="38"/>
      <c r="AH49" s="38"/>
      <c r="AI49" s="31" t="s">
        <v>31</v>
      </c>
      <c r="AJ49" s="38"/>
      <c r="AK49" s="38"/>
      <c r="AL49" s="38"/>
      <c r="AM49" s="340" t="str">
        <f>IF(E17="","",E17)</f>
        <v>IQ PROJEKT s.r.o.</v>
      </c>
      <c r="AN49" s="341"/>
      <c r="AO49" s="341"/>
      <c r="AP49" s="341"/>
      <c r="AQ49" s="38"/>
      <c r="AR49" s="41"/>
      <c r="AS49" s="342" t="s">
        <v>55</v>
      </c>
      <c r="AT49" s="343"/>
      <c r="AU49" s="62"/>
      <c r="AV49" s="62"/>
      <c r="AW49" s="62"/>
      <c r="AX49" s="62"/>
      <c r="AY49" s="62"/>
      <c r="AZ49" s="62"/>
      <c r="BA49" s="62"/>
      <c r="BB49" s="62"/>
      <c r="BC49" s="62"/>
      <c r="BD49" s="63"/>
      <c r="BE49" s="36"/>
    </row>
    <row r="50" spans="1:91" s="2" customFormat="1" ht="15.2" customHeight="1">
      <c r="A50" s="36"/>
      <c r="B50" s="37"/>
      <c r="C50" s="31" t="s">
        <v>29</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1" t="s">
        <v>35</v>
      </c>
      <c r="AJ50" s="38"/>
      <c r="AK50" s="38"/>
      <c r="AL50" s="38"/>
      <c r="AM50" s="340" t="str">
        <f>IF(E20="","",E20)</f>
        <v>Ing. Kateřina Tumpachová</v>
      </c>
      <c r="AN50" s="341"/>
      <c r="AO50" s="341"/>
      <c r="AP50" s="341"/>
      <c r="AQ50" s="38"/>
      <c r="AR50" s="41"/>
      <c r="AS50" s="344"/>
      <c r="AT50" s="345"/>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346"/>
      <c r="AT51" s="347"/>
      <c r="AU51" s="66"/>
      <c r="AV51" s="66"/>
      <c r="AW51" s="66"/>
      <c r="AX51" s="66"/>
      <c r="AY51" s="66"/>
      <c r="AZ51" s="66"/>
      <c r="BA51" s="66"/>
      <c r="BB51" s="66"/>
      <c r="BC51" s="66"/>
      <c r="BD51" s="67"/>
      <c r="BE51" s="36"/>
    </row>
    <row r="52" spans="1:91" s="2" customFormat="1" ht="29.25" customHeight="1">
      <c r="A52" s="36"/>
      <c r="B52" s="37"/>
      <c r="C52" s="348" t="s">
        <v>56</v>
      </c>
      <c r="D52" s="349"/>
      <c r="E52" s="349"/>
      <c r="F52" s="349"/>
      <c r="G52" s="349"/>
      <c r="H52" s="68"/>
      <c r="I52" s="351" t="s">
        <v>57</v>
      </c>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50" t="s">
        <v>58</v>
      </c>
      <c r="AH52" s="349"/>
      <c r="AI52" s="349"/>
      <c r="AJ52" s="349"/>
      <c r="AK52" s="349"/>
      <c r="AL52" s="349"/>
      <c r="AM52" s="349"/>
      <c r="AN52" s="351" t="s">
        <v>59</v>
      </c>
      <c r="AO52" s="349"/>
      <c r="AP52" s="349"/>
      <c r="AQ52" s="69" t="s">
        <v>60</v>
      </c>
      <c r="AR52" s="41"/>
      <c r="AS52" s="70" t="s">
        <v>61</v>
      </c>
      <c r="AT52" s="71" t="s">
        <v>62</v>
      </c>
      <c r="AU52" s="71" t="s">
        <v>63</v>
      </c>
      <c r="AV52" s="71" t="s">
        <v>64</v>
      </c>
      <c r="AW52" s="71" t="s">
        <v>65</v>
      </c>
      <c r="AX52" s="71" t="s">
        <v>66</v>
      </c>
      <c r="AY52" s="71" t="s">
        <v>67</v>
      </c>
      <c r="AZ52" s="71" t="s">
        <v>68</v>
      </c>
      <c r="BA52" s="71" t="s">
        <v>69</v>
      </c>
      <c r="BB52" s="71" t="s">
        <v>70</v>
      </c>
      <c r="BC52" s="71" t="s">
        <v>71</v>
      </c>
      <c r="BD52" s="72" t="s">
        <v>72</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73</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55">
        <f>ROUND(SUM(AG55:AG61),2)</f>
        <v>0</v>
      </c>
      <c r="AH54" s="355"/>
      <c r="AI54" s="355"/>
      <c r="AJ54" s="355"/>
      <c r="AK54" s="355"/>
      <c r="AL54" s="355"/>
      <c r="AM54" s="355"/>
      <c r="AN54" s="356">
        <f t="shared" ref="AN54:AN61" si="0">SUM(AG54,AT54)</f>
        <v>0</v>
      </c>
      <c r="AO54" s="356"/>
      <c r="AP54" s="356"/>
      <c r="AQ54" s="80" t="s">
        <v>19</v>
      </c>
      <c r="AR54" s="81"/>
      <c r="AS54" s="82">
        <f>ROUND(SUM(AS55:AS61),2)</f>
        <v>0</v>
      </c>
      <c r="AT54" s="83">
        <f t="shared" ref="AT54:AT61" si="1">ROUND(SUM(AV54:AW54),2)</f>
        <v>0</v>
      </c>
      <c r="AU54" s="84">
        <f>ROUND(SUM(AU55:AU61),5)</f>
        <v>0</v>
      </c>
      <c r="AV54" s="83">
        <f>ROUND(AZ54*L29,2)</f>
        <v>0</v>
      </c>
      <c r="AW54" s="83">
        <f>ROUND(BA54*L30,2)</f>
        <v>0</v>
      </c>
      <c r="AX54" s="83">
        <f>ROUND(BB54*L29,2)</f>
        <v>0</v>
      </c>
      <c r="AY54" s="83">
        <f>ROUND(BC54*L30,2)</f>
        <v>0</v>
      </c>
      <c r="AZ54" s="83">
        <f>ROUND(SUM(AZ55:AZ61),2)</f>
        <v>0</v>
      </c>
      <c r="BA54" s="83">
        <f>ROUND(SUM(BA55:BA61),2)</f>
        <v>0</v>
      </c>
      <c r="BB54" s="83">
        <f>ROUND(SUM(BB55:BB61),2)</f>
        <v>0</v>
      </c>
      <c r="BC54" s="83">
        <f>ROUND(SUM(BC55:BC61),2)</f>
        <v>0</v>
      </c>
      <c r="BD54" s="85">
        <f>ROUND(SUM(BD55:BD61),2)</f>
        <v>0</v>
      </c>
      <c r="BS54" s="86" t="s">
        <v>74</v>
      </c>
      <c r="BT54" s="86" t="s">
        <v>75</v>
      </c>
      <c r="BU54" s="87" t="s">
        <v>76</v>
      </c>
      <c r="BV54" s="86" t="s">
        <v>77</v>
      </c>
      <c r="BW54" s="86" t="s">
        <v>5</v>
      </c>
      <c r="BX54" s="86" t="s">
        <v>78</v>
      </c>
      <c r="CL54" s="86" t="s">
        <v>19</v>
      </c>
    </row>
    <row r="55" spans="1:91" s="7" customFormat="1" ht="16.5" customHeight="1">
      <c r="A55" s="88" t="s">
        <v>79</v>
      </c>
      <c r="B55" s="89"/>
      <c r="C55" s="90"/>
      <c r="D55" s="352" t="s">
        <v>80</v>
      </c>
      <c r="E55" s="352"/>
      <c r="F55" s="352"/>
      <c r="G55" s="352"/>
      <c r="H55" s="352"/>
      <c r="I55" s="91"/>
      <c r="J55" s="352" t="s">
        <v>81</v>
      </c>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3">
        <f>'SO 101 - Chodník pro pěší...'!J30</f>
        <v>0</v>
      </c>
      <c r="AH55" s="354"/>
      <c r="AI55" s="354"/>
      <c r="AJ55" s="354"/>
      <c r="AK55" s="354"/>
      <c r="AL55" s="354"/>
      <c r="AM55" s="354"/>
      <c r="AN55" s="353">
        <f t="shared" si="0"/>
        <v>0</v>
      </c>
      <c r="AO55" s="354"/>
      <c r="AP55" s="354"/>
      <c r="AQ55" s="92" t="s">
        <v>82</v>
      </c>
      <c r="AR55" s="93"/>
      <c r="AS55" s="94">
        <v>0</v>
      </c>
      <c r="AT55" s="95">
        <f t="shared" si="1"/>
        <v>0</v>
      </c>
      <c r="AU55" s="96">
        <f>'SO 101 - Chodník pro pěší...'!P94</f>
        <v>0</v>
      </c>
      <c r="AV55" s="95">
        <f>'SO 101 - Chodník pro pěší...'!J33</f>
        <v>0</v>
      </c>
      <c r="AW55" s="95">
        <f>'SO 101 - Chodník pro pěší...'!J34</f>
        <v>0</v>
      </c>
      <c r="AX55" s="95">
        <f>'SO 101 - Chodník pro pěší...'!J35</f>
        <v>0</v>
      </c>
      <c r="AY55" s="95">
        <f>'SO 101 - Chodník pro pěší...'!J36</f>
        <v>0</v>
      </c>
      <c r="AZ55" s="95">
        <f>'SO 101 - Chodník pro pěší...'!F33</f>
        <v>0</v>
      </c>
      <c r="BA55" s="95">
        <f>'SO 101 - Chodník pro pěší...'!F34</f>
        <v>0</v>
      </c>
      <c r="BB55" s="95">
        <f>'SO 101 - Chodník pro pěší...'!F35</f>
        <v>0</v>
      </c>
      <c r="BC55" s="95">
        <f>'SO 101 - Chodník pro pěší...'!F36</f>
        <v>0</v>
      </c>
      <c r="BD55" s="97">
        <f>'SO 101 - Chodník pro pěší...'!F37</f>
        <v>0</v>
      </c>
      <c r="BT55" s="98" t="s">
        <v>83</v>
      </c>
      <c r="BV55" s="98" t="s">
        <v>77</v>
      </c>
      <c r="BW55" s="98" t="s">
        <v>84</v>
      </c>
      <c r="BX55" s="98" t="s">
        <v>5</v>
      </c>
      <c r="CL55" s="98" t="s">
        <v>19</v>
      </c>
      <c r="CM55" s="98" t="s">
        <v>85</v>
      </c>
    </row>
    <row r="56" spans="1:91" s="7" customFormat="1" ht="24.75" customHeight="1">
      <c r="A56" s="88" t="s">
        <v>79</v>
      </c>
      <c r="B56" s="89"/>
      <c r="C56" s="90"/>
      <c r="D56" s="352" t="s">
        <v>86</v>
      </c>
      <c r="E56" s="352"/>
      <c r="F56" s="352"/>
      <c r="G56" s="352"/>
      <c r="H56" s="352"/>
      <c r="I56" s="91"/>
      <c r="J56" s="352" t="s">
        <v>87</v>
      </c>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3">
        <f>'SO 101a - Zpevněné plochy...'!J30</f>
        <v>0</v>
      </c>
      <c r="AH56" s="354"/>
      <c r="AI56" s="354"/>
      <c r="AJ56" s="354"/>
      <c r="AK56" s="354"/>
      <c r="AL56" s="354"/>
      <c r="AM56" s="354"/>
      <c r="AN56" s="353">
        <f t="shared" si="0"/>
        <v>0</v>
      </c>
      <c r="AO56" s="354"/>
      <c r="AP56" s="354"/>
      <c r="AQ56" s="92" t="s">
        <v>82</v>
      </c>
      <c r="AR56" s="93"/>
      <c r="AS56" s="94">
        <v>0</v>
      </c>
      <c r="AT56" s="95">
        <f t="shared" si="1"/>
        <v>0</v>
      </c>
      <c r="AU56" s="96">
        <f>'SO 101a - Zpevněné plochy...'!P85</f>
        <v>0</v>
      </c>
      <c r="AV56" s="95">
        <f>'SO 101a - Zpevněné plochy...'!J33</f>
        <v>0</v>
      </c>
      <c r="AW56" s="95">
        <f>'SO 101a - Zpevněné plochy...'!J34</f>
        <v>0</v>
      </c>
      <c r="AX56" s="95">
        <f>'SO 101a - Zpevněné plochy...'!J35</f>
        <v>0</v>
      </c>
      <c r="AY56" s="95">
        <f>'SO 101a - Zpevněné plochy...'!J36</f>
        <v>0</v>
      </c>
      <c r="AZ56" s="95">
        <f>'SO 101a - Zpevněné plochy...'!F33</f>
        <v>0</v>
      </c>
      <c r="BA56" s="95">
        <f>'SO 101a - Zpevněné plochy...'!F34</f>
        <v>0</v>
      </c>
      <c r="BB56" s="95">
        <f>'SO 101a - Zpevněné plochy...'!F35</f>
        <v>0</v>
      </c>
      <c r="BC56" s="95">
        <f>'SO 101a - Zpevněné plochy...'!F36</f>
        <v>0</v>
      </c>
      <c r="BD56" s="97">
        <f>'SO 101a - Zpevněné plochy...'!F37</f>
        <v>0</v>
      </c>
      <c r="BT56" s="98" t="s">
        <v>83</v>
      </c>
      <c r="BV56" s="98" t="s">
        <v>77</v>
      </c>
      <c r="BW56" s="98" t="s">
        <v>88</v>
      </c>
      <c r="BX56" s="98" t="s">
        <v>5</v>
      </c>
      <c r="CL56" s="98" t="s">
        <v>19</v>
      </c>
      <c r="CM56" s="98" t="s">
        <v>85</v>
      </c>
    </row>
    <row r="57" spans="1:91" s="7" customFormat="1" ht="16.5" customHeight="1">
      <c r="A57" s="88" t="s">
        <v>79</v>
      </c>
      <c r="B57" s="89"/>
      <c r="C57" s="90"/>
      <c r="D57" s="352" t="s">
        <v>89</v>
      </c>
      <c r="E57" s="352"/>
      <c r="F57" s="352"/>
      <c r="G57" s="352"/>
      <c r="H57" s="352"/>
      <c r="I57" s="91"/>
      <c r="J57" s="352" t="s">
        <v>90</v>
      </c>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3">
        <f>'SO 102 -  Zpevněné plochy...'!J30</f>
        <v>0</v>
      </c>
      <c r="AH57" s="354"/>
      <c r="AI57" s="354"/>
      <c r="AJ57" s="354"/>
      <c r="AK57" s="354"/>
      <c r="AL57" s="354"/>
      <c r="AM57" s="354"/>
      <c r="AN57" s="353">
        <f t="shared" si="0"/>
        <v>0</v>
      </c>
      <c r="AO57" s="354"/>
      <c r="AP57" s="354"/>
      <c r="AQ57" s="92" t="s">
        <v>82</v>
      </c>
      <c r="AR57" s="93"/>
      <c r="AS57" s="94">
        <v>0</v>
      </c>
      <c r="AT57" s="95">
        <f t="shared" si="1"/>
        <v>0</v>
      </c>
      <c r="AU57" s="96">
        <f>'SO 102 -  Zpevněné plochy...'!P95</f>
        <v>0</v>
      </c>
      <c r="AV57" s="95">
        <f>'SO 102 -  Zpevněné plochy...'!J33</f>
        <v>0</v>
      </c>
      <c r="AW57" s="95">
        <f>'SO 102 -  Zpevněné plochy...'!J34</f>
        <v>0</v>
      </c>
      <c r="AX57" s="95">
        <f>'SO 102 -  Zpevněné plochy...'!J35</f>
        <v>0</v>
      </c>
      <c r="AY57" s="95">
        <f>'SO 102 -  Zpevněné plochy...'!J36</f>
        <v>0</v>
      </c>
      <c r="AZ57" s="95">
        <f>'SO 102 -  Zpevněné plochy...'!F33</f>
        <v>0</v>
      </c>
      <c r="BA57" s="95">
        <f>'SO 102 -  Zpevněné plochy...'!F34</f>
        <v>0</v>
      </c>
      <c r="BB57" s="95">
        <f>'SO 102 -  Zpevněné plochy...'!F35</f>
        <v>0</v>
      </c>
      <c r="BC57" s="95">
        <f>'SO 102 -  Zpevněné plochy...'!F36</f>
        <v>0</v>
      </c>
      <c r="BD57" s="97">
        <f>'SO 102 -  Zpevněné plochy...'!F37</f>
        <v>0</v>
      </c>
      <c r="BT57" s="98" t="s">
        <v>83</v>
      </c>
      <c r="BV57" s="98" t="s">
        <v>77</v>
      </c>
      <c r="BW57" s="98" t="s">
        <v>91</v>
      </c>
      <c r="BX57" s="98" t="s">
        <v>5</v>
      </c>
      <c r="CL57" s="98" t="s">
        <v>19</v>
      </c>
      <c r="CM57" s="98" t="s">
        <v>85</v>
      </c>
    </row>
    <row r="58" spans="1:91" s="7" customFormat="1" ht="16.5" customHeight="1">
      <c r="A58" s="88" t="s">
        <v>79</v>
      </c>
      <c r="B58" s="89"/>
      <c r="C58" s="90"/>
      <c r="D58" s="352" t="s">
        <v>92</v>
      </c>
      <c r="E58" s="352"/>
      <c r="F58" s="352"/>
      <c r="G58" s="352"/>
      <c r="H58" s="352"/>
      <c r="I58" s="91"/>
      <c r="J58" s="352" t="s">
        <v>93</v>
      </c>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3">
        <f>'SO 201 - Mostní objekty'!J30</f>
        <v>0</v>
      </c>
      <c r="AH58" s="354"/>
      <c r="AI58" s="354"/>
      <c r="AJ58" s="354"/>
      <c r="AK58" s="354"/>
      <c r="AL58" s="354"/>
      <c r="AM58" s="354"/>
      <c r="AN58" s="353">
        <f t="shared" si="0"/>
        <v>0</v>
      </c>
      <c r="AO58" s="354"/>
      <c r="AP58" s="354"/>
      <c r="AQ58" s="92" t="s">
        <v>82</v>
      </c>
      <c r="AR58" s="93"/>
      <c r="AS58" s="94">
        <v>0</v>
      </c>
      <c r="AT58" s="95">
        <f t="shared" si="1"/>
        <v>0</v>
      </c>
      <c r="AU58" s="96">
        <f>'SO 201 - Mostní objekty'!P94</f>
        <v>0</v>
      </c>
      <c r="AV58" s="95">
        <f>'SO 201 - Mostní objekty'!J33</f>
        <v>0</v>
      </c>
      <c r="AW58" s="95">
        <f>'SO 201 - Mostní objekty'!J34</f>
        <v>0</v>
      </c>
      <c r="AX58" s="95">
        <f>'SO 201 - Mostní objekty'!J35</f>
        <v>0</v>
      </c>
      <c r="AY58" s="95">
        <f>'SO 201 - Mostní objekty'!J36</f>
        <v>0</v>
      </c>
      <c r="AZ58" s="95">
        <f>'SO 201 - Mostní objekty'!F33</f>
        <v>0</v>
      </c>
      <c r="BA58" s="95">
        <f>'SO 201 - Mostní objekty'!F34</f>
        <v>0</v>
      </c>
      <c r="BB58" s="95">
        <f>'SO 201 - Mostní objekty'!F35</f>
        <v>0</v>
      </c>
      <c r="BC58" s="95">
        <f>'SO 201 - Mostní objekty'!F36</f>
        <v>0</v>
      </c>
      <c r="BD58" s="97">
        <f>'SO 201 - Mostní objekty'!F37</f>
        <v>0</v>
      </c>
      <c r="BT58" s="98" t="s">
        <v>83</v>
      </c>
      <c r="BV58" s="98" t="s">
        <v>77</v>
      </c>
      <c r="BW58" s="98" t="s">
        <v>94</v>
      </c>
      <c r="BX58" s="98" t="s">
        <v>5</v>
      </c>
      <c r="CL58" s="98" t="s">
        <v>19</v>
      </c>
      <c r="CM58" s="98" t="s">
        <v>85</v>
      </c>
    </row>
    <row r="59" spans="1:91" s="7" customFormat="1" ht="16.5" customHeight="1">
      <c r="A59" s="88" t="s">
        <v>79</v>
      </c>
      <c r="B59" s="89"/>
      <c r="C59" s="90"/>
      <c r="D59" s="352" t="s">
        <v>95</v>
      </c>
      <c r="E59" s="352"/>
      <c r="F59" s="352"/>
      <c r="G59" s="352"/>
      <c r="H59" s="352"/>
      <c r="I59" s="91"/>
      <c r="J59" s="352" t="s">
        <v>96</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3">
        <f>'SO 301 - Odvodnění komuni...'!J30</f>
        <v>0</v>
      </c>
      <c r="AH59" s="354"/>
      <c r="AI59" s="354"/>
      <c r="AJ59" s="354"/>
      <c r="AK59" s="354"/>
      <c r="AL59" s="354"/>
      <c r="AM59" s="354"/>
      <c r="AN59" s="353">
        <f t="shared" si="0"/>
        <v>0</v>
      </c>
      <c r="AO59" s="354"/>
      <c r="AP59" s="354"/>
      <c r="AQ59" s="92" t="s">
        <v>82</v>
      </c>
      <c r="AR59" s="93"/>
      <c r="AS59" s="94">
        <v>0</v>
      </c>
      <c r="AT59" s="95">
        <f t="shared" si="1"/>
        <v>0</v>
      </c>
      <c r="AU59" s="96">
        <f>'SO 301 - Odvodnění komuni...'!P88</f>
        <v>0</v>
      </c>
      <c r="AV59" s="95">
        <f>'SO 301 - Odvodnění komuni...'!J33</f>
        <v>0</v>
      </c>
      <c r="AW59" s="95">
        <f>'SO 301 - Odvodnění komuni...'!J34</f>
        <v>0</v>
      </c>
      <c r="AX59" s="95">
        <f>'SO 301 - Odvodnění komuni...'!J35</f>
        <v>0</v>
      </c>
      <c r="AY59" s="95">
        <f>'SO 301 - Odvodnění komuni...'!J36</f>
        <v>0</v>
      </c>
      <c r="AZ59" s="95">
        <f>'SO 301 - Odvodnění komuni...'!F33</f>
        <v>0</v>
      </c>
      <c r="BA59" s="95">
        <f>'SO 301 - Odvodnění komuni...'!F34</f>
        <v>0</v>
      </c>
      <c r="BB59" s="95">
        <f>'SO 301 - Odvodnění komuni...'!F35</f>
        <v>0</v>
      </c>
      <c r="BC59" s="95">
        <f>'SO 301 - Odvodnění komuni...'!F36</f>
        <v>0</v>
      </c>
      <c r="BD59" s="97">
        <f>'SO 301 - Odvodnění komuni...'!F37</f>
        <v>0</v>
      </c>
      <c r="BT59" s="98" t="s">
        <v>83</v>
      </c>
      <c r="BV59" s="98" t="s">
        <v>77</v>
      </c>
      <c r="BW59" s="98" t="s">
        <v>97</v>
      </c>
      <c r="BX59" s="98" t="s">
        <v>5</v>
      </c>
      <c r="CL59" s="98" t="s">
        <v>19</v>
      </c>
      <c r="CM59" s="98" t="s">
        <v>85</v>
      </c>
    </row>
    <row r="60" spans="1:91" s="7" customFormat="1" ht="16.5" customHeight="1">
      <c r="A60" s="88" t="s">
        <v>79</v>
      </c>
      <c r="B60" s="89"/>
      <c r="C60" s="90"/>
      <c r="D60" s="352" t="s">
        <v>98</v>
      </c>
      <c r="E60" s="352"/>
      <c r="F60" s="352"/>
      <c r="G60" s="352"/>
      <c r="H60" s="352"/>
      <c r="I60" s="91"/>
      <c r="J60" s="352" t="s">
        <v>99</v>
      </c>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3">
        <f>'SO 401 - Veřejné osvětlení'!J30</f>
        <v>0</v>
      </c>
      <c r="AH60" s="354"/>
      <c r="AI60" s="354"/>
      <c r="AJ60" s="354"/>
      <c r="AK60" s="354"/>
      <c r="AL60" s="354"/>
      <c r="AM60" s="354"/>
      <c r="AN60" s="353">
        <f t="shared" si="0"/>
        <v>0</v>
      </c>
      <c r="AO60" s="354"/>
      <c r="AP60" s="354"/>
      <c r="AQ60" s="92" t="s">
        <v>82</v>
      </c>
      <c r="AR60" s="93"/>
      <c r="AS60" s="94">
        <v>0</v>
      </c>
      <c r="AT60" s="95">
        <f t="shared" si="1"/>
        <v>0</v>
      </c>
      <c r="AU60" s="96">
        <f>'SO 401 - Veřejné osvětlení'!P87</f>
        <v>0</v>
      </c>
      <c r="AV60" s="95">
        <f>'SO 401 - Veřejné osvětlení'!J33</f>
        <v>0</v>
      </c>
      <c r="AW60" s="95">
        <f>'SO 401 - Veřejné osvětlení'!J34</f>
        <v>0</v>
      </c>
      <c r="AX60" s="95">
        <f>'SO 401 - Veřejné osvětlení'!J35</f>
        <v>0</v>
      </c>
      <c r="AY60" s="95">
        <f>'SO 401 - Veřejné osvětlení'!J36</f>
        <v>0</v>
      </c>
      <c r="AZ60" s="95">
        <f>'SO 401 - Veřejné osvětlení'!F33</f>
        <v>0</v>
      </c>
      <c r="BA60" s="95">
        <f>'SO 401 - Veřejné osvětlení'!F34</f>
        <v>0</v>
      </c>
      <c r="BB60" s="95">
        <f>'SO 401 - Veřejné osvětlení'!F35</f>
        <v>0</v>
      </c>
      <c r="BC60" s="95">
        <f>'SO 401 - Veřejné osvětlení'!F36</f>
        <v>0</v>
      </c>
      <c r="BD60" s="97">
        <f>'SO 401 - Veřejné osvětlení'!F37</f>
        <v>0</v>
      </c>
      <c r="BT60" s="98" t="s">
        <v>83</v>
      </c>
      <c r="BV60" s="98" t="s">
        <v>77</v>
      </c>
      <c r="BW60" s="98" t="s">
        <v>100</v>
      </c>
      <c r="BX60" s="98" t="s">
        <v>5</v>
      </c>
      <c r="CL60" s="98" t="s">
        <v>19</v>
      </c>
      <c r="CM60" s="98" t="s">
        <v>85</v>
      </c>
    </row>
    <row r="61" spans="1:91" s="7" customFormat="1" ht="16.5" customHeight="1">
      <c r="A61" s="88" t="s">
        <v>79</v>
      </c>
      <c r="B61" s="89"/>
      <c r="C61" s="90"/>
      <c r="D61" s="352" t="s">
        <v>101</v>
      </c>
      <c r="E61" s="352"/>
      <c r="F61" s="352"/>
      <c r="G61" s="352"/>
      <c r="H61" s="352"/>
      <c r="I61" s="91"/>
      <c r="J61" s="352" t="s">
        <v>101</v>
      </c>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3">
        <f>'VRN - VRN'!J30</f>
        <v>0</v>
      </c>
      <c r="AH61" s="354"/>
      <c r="AI61" s="354"/>
      <c r="AJ61" s="354"/>
      <c r="AK61" s="354"/>
      <c r="AL61" s="354"/>
      <c r="AM61" s="354"/>
      <c r="AN61" s="353">
        <f t="shared" si="0"/>
        <v>0</v>
      </c>
      <c r="AO61" s="354"/>
      <c r="AP61" s="354"/>
      <c r="AQ61" s="92" t="s">
        <v>82</v>
      </c>
      <c r="AR61" s="93"/>
      <c r="AS61" s="99">
        <v>0</v>
      </c>
      <c r="AT61" s="100">
        <f t="shared" si="1"/>
        <v>0</v>
      </c>
      <c r="AU61" s="101">
        <f>'VRN - VRN'!P84</f>
        <v>0</v>
      </c>
      <c r="AV61" s="100">
        <f>'VRN - VRN'!J33</f>
        <v>0</v>
      </c>
      <c r="AW61" s="100">
        <f>'VRN - VRN'!J34</f>
        <v>0</v>
      </c>
      <c r="AX61" s="100">
        <f>'VRN - VRN'!J35</f>
        <v>0</v>
      </c>
      <c r="AY61" s="100">
        <f>'VRN - VRN'!J36</f>
        <v>0</v>
      </c>
      <c r="AZ61" s="100">
        <f>'VRN - VRN'!F33</f>
        <v>0</v>
      </c>
      <c r="BA61" s="100">
        <f>'VRN - VRN'!F34</f>
        <v>0</v>
      </c>
      <c r="BB61" s="100">
        <f>'VRN - VRN'!F35</f>
        <v>0</v>
      </c>
      <c r="BC61" s="100">
        <f>'VRN - VRN'!F36</f>
        <v>0</v>
      </c>
      <c r="BD61" s="102">
        <f>'VRN - VRN'!F37</f>
        <v>0</v>
      </c>
      <c r="BT61" s="98" t="s">
        <v>83</v>
      </c>
      <c r="BV61" s="98" t="s">
        <v>77</v>
      </c>
      <c r="BW61" s="98" t="s">
        <v>102</v>
      </c>
      <c r="BX61" s="98" t="s">
        <v>5</v>
      </c>
      <c r="CL61" s="98" t="s">
        <v>19</v>
      </c>
      <c r="CM61" s="98" t="s">
        <v>85</v>
      </c>
    </row>
    <row r="62" spans="1:91" s="2" customFormat="1" ht="30" customHeight="1">
      <c r="A62" s="36"/>
      <c r="B62" s="37"/>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1"/>
      <c r="AS62" s="36"/>
      <c r="AT62" s="36"/>
      <c r="AU62" s="36"/>
      <c r="AV62" s="36"/>
      <c r="AW62" s="36"/>
      <c r="AX62" s="36"/>
      <c r="AY62" s="36"/>
      <c r="AZ62" s="36"/>
      <c r="BA62" s="36"/>
      <c r="BB62" s="36"/>
      <c r="BC62" s="36"/>
      <c r="BD62" s="36"/>
      <c r="BE62" s="36"/>
    </row>
    <row r="63" spans="1:91" s="2" customFormat="1" ht="6.95" customHeight="1">
      <c r="A63" s="36"/>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41"/>
      <c r="AS63" s="36"/>
      <c r="AT63" s="36"/>
      <c r="AU63" s="36"/>
      <c r="AV63" s="36"/>
      <c r="AW63" s="36"/>
      <c r="AX63" s="36"/>
      <c r="AY63" s="36"/>
      <c r="AZ63" s="36"/>
      <c r="BA63" s="36"/>
      <c r="BB63" s="36"/>
      <c r="BC63" s="36"/>
      <c r="BD63" s="36"/>
      <c r="BE63" s="36"/>
    </row>
  </sheetData>
  <sheetProtection algorithmName="SHA-512" hashValue="pm9Vt5fcX4IRfBed6itQmMlNFQc6/D+/UYd9FvdLvRq6/poy6hsL3Ki57A1OyapmG5UrH6EbUPhTXDWFkbW0dw==" saltValue="Lag3VsmSdssm7nMmO2xOXBRITHW4ZKlHpx3HXUovkcjJC0gQhZ7HefnjNuIOstVqWYo6OpZvE0su9M+24Q7P2Q=="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O45"/>
    <mergeCell ref="AM47:AN47"/>
    <mergeCell ref="AM49:AP49"/>
    <mergeCell ref="AS49:AT51"/>
    <mergeCell ref="AM50:AP50"/>
  </mergeCells>
  <hyperlinks>
    <hyperlink ref="A55" location="'SO 101 - Chodník pro pěší...'!C2" display="/"/>
    <hyperlink ref="A56" location="'SO 101a - Zpevněné plochy...'!C2" display="/"/>
    <hyperlink ref="A57" location="'SO 102 -  Zpevněné plochy...'!C2" display="/"/>
    <hyperlink ref="A58" location="'SO 201 - Mostní objekty'!C2" display="/"/>
    <hyperlink ref="A59" location="'SO 301 - Odvodnění komuni...'!C2" display="/"/>
    <hyperlink ref="A60" location="'SO 401 - Veřejné osvětlení'!C2" display="/"/>
    <hyperlink ref="A61" location="'VRN - VRN'!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7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84</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105</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19</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27</v>
      </c>
      <c r="F15" s="36"/>
      <c r="G15" s="36"/>
      <c r="H15" s="36"/>
      <c r="I15" s="107" t="s">
        <v>28</v>
      </c>
      <c r="J15" s="109" t="s">
        <v>19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
        <v>32</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33</v>
      </c>
      <c r="F21" s="36"/>
      <c r="G21" s="36"/>
      <c r="H21" s="36"/>
      <c r="I21" s="107" t="s">
        <v>28</v>
      </c>
      <c r="J21" s="109" t="s">
        <v>32</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36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37</v>
      </c>
      <c r="F24" s="36"/>
      <c r="G24" s="36"/>
      <c r="H24" s="36"/>
      <c r="I24" s="107" t="s">
        <v>28</v>
      </c>
      <c r="J24" s="109" t="s">
        <v>38</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ROUND(J94,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ROUND((SUM(BE94:BE876)),  2)</f>
        <v>0</v>
      </c>
      <c r="G33" s="36"/>
      <c r="H33" s="36"/>
      <c r="I33" s="120">
        <v>0.21</v>
      </c>
      <c r="J33" s="119">
        <f>ROUND(((SUM(BE94:BE876))*I33),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ROUND((SUM(BF94:BF876)),  2)</f>
        <v>0</v>
      </c>
      <c r="G34" s="36"/>
      <c r="H34" s="36"/>
      <c r="I34" s="120">
        <v>0.15</v>
      </c>
      <c r="J34" s="119">
        <f>ROUND(((SUM(BF94:BF876))*I34),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ROUND((SUM(BG94:BG876)),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ROUND((SUM(BH94:BH876)),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ROUND((SUM(BI94:BI876)),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 xml:space="preserve">SO 101 - Chodník pro pěší - hlavní trasa </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 xml:space="preserve"> </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25.7" customHeight="1">
      <c r="A55" s="36"/>
      <c r="B55" s="37"/>
      <c r="C55" s="31" t="s">
        <v>29</v>
      </c>
      <c r="D55" s="38"/>
      <c r="E55" s="38"/>
      <c r="F55" s="29" t="str">
        <f>IF(E18="","",E18)</f>
        <v>Vyplň údaj</v>
      </c>
      <c r="G55" s="38"/>
      <c r="H55" s="38"/>
      <c r="I55" s="31" t="s">
        <v>35</v>
      </c>
      <c r="J55" s="34" t="str">
        <f>E24</f>
        <v>Ing. Kateřina Tumpachová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J94</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110</v>
      </c>
      <c r="E60" s="139"/>
      <c r="F60" s="139"/>
      <c r="G60" s="139"/>
      <c r="H60" s="139"/>
      <c r="I60" s="139"/>
      <c r="J60" s="140">
        <f>J95</f>
        <v>0</v>
      </c>
      <c r="K60" s="137"/>
      <c r="L60" s="141"/>
    </row>
    <row r="61" spans="1:47" s="10" customFormat="1" ht="19.899999999999999" customHeight="1">
      <c r="B61" s="142"/>
      <c r="C61" s="143"/>
      <c r="D61" s="144" t="s">
        <v>111</v>
      </c>
      <c r="E61" s="145"/>
      <c r="F61" s="145"/>
      <c r="G61" s="145"/>
      <c r="H61" s="145"/>
      <c r="I61" s="145"/>
      <c r="J61" s="146">
        <f>J96</f>
        <v>0</v>
      </c>
      <c r="K61" s="143"/>
      <c r="L61" s="147"/>
    </row>
    <row r="62" spans="1:47" s="10" customFormat="1" ht="19.899999999999999" customHeight="1">
      <c r="B62" s="142"/>
      <c r="C62" s="143"/>
      <c r="D62" s="144" t="s">
        <v>112</v>
      </c>
      <c r="E62" s="145"/>
      <c r="F62" s="145"/>
      <c r="G62" s="145"/>
      <c r="H62" s="145"/>
      <c r="I62" s="145"/>
      <c r="J62" s="146">
        <f>J327</f>
        <v>0</v>
      </c>
      <c r="K62" s="143"/>
      <c r="L62" s="147"/>
    </row>
    <row r="63" spans="1:47" s="10" customFormat="1" ht="19.899999999999999" customHeight="1">
      <c r="B63" s="142"/>
      <c r="C63" s="143"/>
      <c r="D63" s="144" t="s">
        <v>113</v>
      </c>
      <c r="E63" s="145"/>
      <c r="F63" s="145"/>
      <c r="G63" s="145"/>
      <c r="H63" s="145"/>
      <c r="I63" s="145"/>
      <c r="J63" s="146">
        <f>J449</f>
        <v>0</v>
      </c>
      <c r="K63" s="143"/>
      <c r="L63" s="147"/>
    </row>
    <row r="64" spans="1:47" s="10" customFormat="1" ht="19.899999999999999" customHeight="1">
      <c r="B64" s="142"/>
      <c r="C64" s="143"/>
      <c r="D64" s="144" t="s">
        <v>114</v>
      </c>
      <c r="E64" s="145"/>
      <c r="F64" s="145"/>
      <c r="G64" s="145"/>
      <c r="H64" s="145"/>
      <c r="I64" s="145"/>
      <c r="J64" s="146">
        <f>J470</f>
        <v>0</v>
      </c>
      <c r="K64" s="143"/>
      <c r="L64" s="147"/>
    </row>
    <row r="65" spans="1:31" s="10" customFormat="1" ht="19.899999999999999" customHeight="1">
      <c r="B65" s="142"/>
      <c r="C65" s="143"/>
      <c r="D65" s="144" t="s">
        <v>115</v>
      </c>
      <c r="E65" s="145"/>
      <c r="F65" s="145"/>
      <c r="G65" s="145"/>
      <c r="H65" s="145"/>
      <c r="I65" s="145"/>
      <c r="J65" s="146">
        <f>J570</f>
        <v>0</v>
      </c>
      <c r="K65" s="143"/>
      <c r="L65" s="147"/>
    </row>
    <row r="66" spans="1:31" s="10" customFormat="1" ht="19.899999999999999" customHeight="1">
      <c r="B66" s="142"/>
      <c r="C66" s="143"/>
      <c r="D66" s="144" t="s">
        <v>116</v>
      </c>
      <c r="E66" s="145"/>
      <c r="F66" s="145"/>
      <c r="G66" s="145"/>
      <c r="H66" s="145"/>
      <c r="I66" s="145"/>
      <c r="J66" s="146">
        <f>J576</f>
        <v>0</v>
      </c>
      <c r="K66" s="143"/>
      <c r="L66" s="147"/>
    </row>
    <row r="67" spans="1:31" s="10" customFormat="1" ht="19.899999999999999" customHeight="1">
      <c r="B67" s="142"/>
      <c r="C67" s="143"/>
      <c r="D67" s="144" t="s">
        <v>117</v>
      </c>
      <c r="E67" s="145"/>
      <c r="F67" s="145"/>
      <c r="G67" s="145"/>
      <c r="H67" s="145"/>
      <c r="I67" s="145"/>
      <c r="J67" s="146">
        <f>J722</f>
        <v>0</v>
      </c>
      <c r="K67" s="143"/>
      <c r="L67" s="147"/>
    </row>
    <row r="68" spans="1:31" s="10" customFormat="1" ht="19.899999999999999" customHeight="1">
      <c r="B68" s="142"/>
      <c r="C68" s="143"/>
      <c r="D68" s="144" t="s">
        <v>118</v>
      </c>
      <c r="E68" s="145"/>
      <c r="F68" s="145"/>
      <c r="G68" s="145"/>
      <c r="H68" s="145"/>
      <c r="I68" s="145"/>
      <c r="J68" s="146">
        <f>J744</f>
        <v>0</v>
      </c>
      <c r="K68" s="143"/>
      <c r="L68" s="147"/>
    </row>
    <row r="69" spans="1:31" s="9" customFormat="1" ht="24.95" customHeight="1">
      <c r="B69" s="136"/>
      <c r="C69" s="137"/>
      <c r="D69" s="138" t="s">
        <v>119</v>
      </c>
      <c r="E69" s="139"/>
      <c r="F69" s="139"/>
      <c r="G69" s="139"/>
      <c r="H69" s="139"/>
      <c r="I69" s="139"/>
      <c r="J69" s="140">
        <f>J748</f>
        <v>0</v>
      </c>
      <c r="K69" s="137"/>
      <c r="L69" s="141"/>
    </row>
    <row r="70" spans="1:31" s="10" customFormat="1" ht="19.899999999999999" customHeight="1">
      <c r="B70" s="142"/>
      <c r="C70" s="143"/>
      <c r="D70" s="144" t="s">
        <v>120</v>
      </c>
      <c r="E70" s="145"/>
      <c r="F70" s="145"/>
      <c r="G70" s="145"/>
      <c r="H70" s="145"/>
      <c r="I70" s="145"/>
      <c r="J70" s="146">
        <f>J749</f>
        <v>0</v>
      </c>
      <c r="K70" s="143"/>
      <c r="L70" s="147"/>
    </row>
    <row r="71" spans="1:31" s="10" customFormat="1" ht="19.899999999999999" customHeight="1">
      <c r="B71" s="142"/>
      <c r="C71" s="143"/>
      <c r="D71" s="144" t="s">
        <v>121</v>
      </c>
      <c r="E71" s="145"/>
      <c r="F71" s="145"/>
      <c r="G71" s="145"/>
      <c r="H71" s="145"/>
      <c r="I71" s="145"/>
      <c r="J71" s="146">
        <f>J786</f>
        <v>0</v>
      </c>
      <c r="K71" s="143"/>
      <c r="L71" s="147"/>
    </row>
    <row r="72" spans="1:31" s="10" customFormat="1" ht="19.899999999999999" customHeight="1">
      <c r="B72" s="142"/>
      <c r="C72" s="143"/>
      <c r="D72" s="144" t="s">
        <v>122</v>
      </c>
      <c r="E72" s="145"/>
      <c r="F72" s="145"/>
      <c r="G72" s="145"/>
      <c r="H72" s="145"/>
      <c r="I72" s="145"/>
      <c r="J72" s="146">
        <f>J836</f>
        <v>0</v>
      </c>
      <c r="K72" s="143"/>
      <c r="L72" s="147"/>
    </row>
    <row r="73" spans="1:31" s="9" customFormat="1" ht="24.95" customHeight="1">
      <c r="B73" s="136"/>
      <c r="C73" s="137"/>
      <c r="D73" s="138" t="s">
        <v>123</v>
      </c>
      <c r="E73" s="139"/>
      <c r="F73" s="139"/>
      <c r="G73" s="139"/>
      <c r="H73" s="139"/>
      <c r="I73" s="139"/>
      <c r="J73" s="140">
        <f>J872</f>
        <v>0</v>
      </c>
      <c r="K73" s="137"/>
      <c r="L73" s="141"/>
    </row>
    <row r="74" spans="1:31" s="10" customFormat="1" ht="19.899999999999999" customHeight="1">
      <c r="B74" s="142"/>
      <c r="C74" s="143"/>
      <c r="D74" s="144" t="s">
        <v>124</v>
      </c>
      <c r="E74" s="145"/>
      <c r="F74" s="145"/>
      <c r="G74" s="145"/>
      <c r="H74" s="145"/>
      <c r="I74" s="145"/>
      <c r="J74" s="146">
        <f>J873</f>
        <v>0</v>
      </c>
      <c r="K74" s="143"/>
      <c r="L74" s="147"/>
    </row>
    <row r="75" spans="1:31" s="2" customFormat="1" ht="21.75" customHeight="1">
      <c r="A75" s="36"/>
      <c r="B75" s="37"/>
      <c r="C75" s="38"/>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6.95" customHeight="1">
      <c r="A76" s="36"/>
      <c r="B76" s="49"/>
      <c r="C76" s="50"/>
      <c r="D76" s="50"/>
      <c r="E76" s="50"/>
      <c r="F76" s="50"/>
      <c r="G76" s="50"/>
      <c r="H76" s="50"/>
      <c r="I76" s="50"/>
      <c r="J76" s="50"/>
      <c r="K76" s="50"/>
      <c r="L76" s="108"/>
      <c r="S76" s="36"/>
      <c r="T76" s="36"/>
      <c r="U76" s="36"/>
      <c r="V76" s="36"/>
      <c r="W76" s="36"/>
      <c r="X76" s="36"/>
      <c r="Y76" s="36"/>
      <c r="Z76" s="36"/>
      <c r="AA76" s="36"/>
      <c r="AB76" s="36"/>
      <c r="AC76" s="36"/>
      <c r="AD76" s="36"/>
      <c r="AE76" s="36"/>
    </row>
    <row r="80" spans="1:31" s="2" customFormat="1" ht="6.95" customHeight="1">
      <c r="A80" s="36"/>
      <c r="B80" s="51"/>
      <c r="C80" s="52"/>
      <c r="D80" s="52"/>
      <c r="E80" s="52"/>
      <c r="F80" s="52"/>
      <c r="G80" s="52"/>
      <c r="H80" s="52"/>
      <c r="I80" s="52"/>
      <c r="J80" s="52"/>
      <c r="K80" s="52"/>
      <c r="L80" s="108"/>
      <c r="S80" s="36"/>
      <c r="T80" s="36"/>
      <c r="U80" s="36"/>
      <c r="V80" s="36"/>
      <c r="W80" s="36"/>
      <c r="X80" s="36"/>
      <c r="Y80" s="36"/>
      <c r="Z80" s="36"/>
      <c r="AA80" s="36"/>
      <c r="AB80" s="36"/>
      <c r="AC80" s="36"/>
      <c r="AD80" s="36"/>
      <c r="AE80" s="36"/>
    </row>
    <row r="81" spans="1:63" s="2" customFormat="1" ht="24.95" customHeight="1">
      <c r="A81" s="36"/>
      <c r="B81" s="37"/>
      <c r="C81" s="25" t="s">
        <v>125</v>
      </c>
      <c r="D81" s="38"/>
      <c r="E81" s="38"/>
      <c r="F81" s="38"/>
      <c r="G81" s="38"/>
      <c r="H81" s="38"/>
      <c r="I81" s="38"/>
      <c r="J81" s="38"/>
      <c r="K81" s="38"/>
      <c r="L81" s="108"/>
      <c r="S81" s="36"/>
      <c r="T81" s="36"/>
      <c r="U81" s="36"/>
      <c r="V81" s="36"/>
      <c r="W81" s="36"/>
      <c r="X81" s="36"/>
      <c r="Y81" s="36"/>
      <c r="Z81" s="36"/>
      <c r="AA81" s="36"/>
      <c r="AB81" s="36"/>
      <c r="AC81" s="36"/>
      <c r="AD81" s="36"/>
      <c r="AE81" s="36"/>
    </row>
    <row r="82" spans="1:63" s="2" customFormat="1" ht="6.9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3" s="2" customFormat="1" ht="12" customHeight="1">
      <c r="A83" s="36"/>
      <c r="B83" s="37"/>
      <c r="C83" s="31" t="s">
        <v>16</v>
      </c>
      <c r="D83" s="38"/>
      <c r="E83" s="38"/>
      <c r="F83" s="38"/>
      <c r="G83" s="38"/>
      <c r="H83" s="38"/>
      <c r="I83" s="38"/>
      <c r="J83" s="38"/>
      <c r="K83" s="38"/>
      <c r="L83" s="108"/>
      <c r="S83" s="36"/>
      <c r="T83" s="36"/>
      <c r="U83" s="36"/>
      <c r="V83" s="36"/>
      <c r="W83" s="36"/>
      <c r="X83" s="36"/>
      <c r="Y83" s="36"/>
      <c r="Z83" s="36"/>
      <c r="AA83" s="36"/>
      <c r="AB83" s="36"/>
      <c r="AC83" s="36"/>
      <c r="AD83" s="36"/>
      <c r="AE83" s="36"/>
    </row>
    <row r="84" spans="1:63" s="2" customFormat="1" ht="16.5" customHeight="1">
      <c r="A84" s="36"/>
      <c r="B84" s="37"/>
      <c r="C84" s="38"/>
      <c r="D84" s="38"/>
      <c r="E84" s="384" t="str">
        <f>E7</f>
        <v>Vybudování chodníku podél silnice I/13 ul. Děčínská II. etapa, Česká Kamenice</v>
      </c>
      <c r="F84" s="385"/>
      <c r="G84" s="385"/>
      <c r="H84" s="385"/>
      <c r="I84" s="38"/>
      <c r="J84" s="38"/>
      <c r="K84" s="38"/>
      <c r="L84" s="108"/>
      <c r="S84" s="36"/>
      <c r="T84" s="36"/>
      <c r="U84" s="36"/>
      <c r="V84" s="36"/>
      <c r="W84" s="36"/>
      <c r="X84" s="36"/>
      <c r="Y84" s="36"/>
      <c r="Z84" s="36"/>
      <c r="AA84" s="36"/>
      <c r="AB84" s="36"/>
      <c r="AC84" s="36"/>
      <c r="AD84" s="36"/>
      <c r="AE84" s="36"/>
    </row>
    <row r="85" spans="1:63" s="2" customFormat="1" ht="12" customHeight="1">
      <c r="A85" s="36"/>
      <c r="B85" s="37"/>
      <c r="C85" s="31" t="s">
        <v>104</v>
      </c>
      <c r="D85" s="38"/>
      <c r="E85" s="38"/>
      <c r="F85" s="38"/>
      <c r="G85" s="38"/>
      <c r="H85" s="38"/>
      <c r="I85" s="38"/>
      <c r="J85" s="38"/>
      <c r="K85" s="38"/>
      <c r="L85" s="108"/>
      <c r="S85" s="36"/>
      <c r="T85" s="36"/>
      <c r="U85" s="36"/>
      <c r="V85" s="36"/>
      <c r="W85" s="36"/>
      <c r="X85" s="36"/>
      <c r="Y85" s="36"/>
      <c r="Z85" s="36"/>
      <c r="AA85" s="36"/>
      <c r="AB85" s="36"/>
      <c r="AC85" s="36"/>
      <c r="AD85" s="36"/>
      <c r="AE85" s="36"/>
    </row>
    <row r="86" spans="1:63" s="2" customFormat="1" ht="16.5" customHeight="1">
      <c r="A86" s="36"/>
      <c r="B86" s="37"/>
      <c r="C86" s="38"/>
      <c r="D86" s="38"/>
      <c r="E86" s="337" t="str">
        <f>E9</f>
        <v xml:space="preserve">SO 101 - Chodník pro pěší - hlavní trasa </v>
      </c>
      <c r="F86" s="386"/>
      <c r="G86" s="386"/>
      <c r="H86" s="386"/>
      <c r="I86" s="38"/>
      <c r="J86" s="38"/>
      <c r="K86" s="38"/>
      <c r="L86" s="108"/>
      <c r="S86" s="36"/>
      <c r="T86" s="36"/>
      <c r="U86" s="36"/>
      <c r="V86" s="36"/>
      <c r="W86" s="36"/>
      <c r="X86" s="36"/>
      <c r="Y86" s="36"/>
      <c r="Z86" s="36"/>
      <c r="AA86" s="36"/>
      <c r="AB86" s="36"/>
      <c r="AC86" s="36"/>
      <c r="AD86" s="36"/>
      <c r="AE86" s="36"/>
    </row>
    <row r="87" spans="1:63" s="2" customFormat="1" ht="6.95" customHeight="1">
      <c r="A87" s="36"/>
      <c r="B87" s="37"/>
      <c r="C87" s="38"/>
      <c r="D87" s="38"/>
      <c r="E87" s="38"/>
      <c r="F87" s="38"/>
      <c r="G87" s="38"/>
      <c r="H87" s="38"/>
      <c r="I87" s="38"/>
      <c r="J87" s="38"/>
      <c r="K87" s="38"/>
      <c r="L87" s="108"/>
      <c r="S87" s="36"/>
      <c r="T87" s="36"/>
      <c r="U87" s="36"/>
      <c r="V87" s="36"/>
      <c r="W87" s="36"/>
      <c r="X87" s="36"/>
      <c r="Y87" s="36"/>
      <c r="Z87" s="36"/>
      <c r="AA87" s="36"/>
      <c r="AB87" s="36"/>
      <c r="AC87" s="36"/>
      <c r="AD87" s="36"/>
      <c r="AE87" s="36"/>
    </row>
    <row r="88" spans="1:63" s="2" customFormat="1" ht="12" customHeight="1">
      <c r="A88" s="36"/>
      <c r="B88" s="37"/>
      <c r="C88" s="31" t="s">
        <v>21</v>
      </c>
      <c r="D88" s="38"/>
      <c r="E88" s="38"/>
      <c r="F88" s="29" t="str">
        <f>F12</f>
        <v xml:space="preserve"> </v>
      </c>
      <c r="G88" s="38"/>
      <c r="H88" s="38"/>
      <c r="I88" s="31" t="s">
        <v>23</v>
      </c>
      <c r="J88" s="61" t="str">
        <f>IF(J12="","",J12)</f>
        <v>14. 12. 2020</v>
      </c>
      <c r="K88" s="38"/>
      <c r="L88" s="108"/>
      <c r="S88" s="36"/>
      <c r="T88" s="36"/>
      <c r="U88" s="36"/>
      <c r="V88" s="36"/>
      <c r="W88" s="36"/>
      <c r="X88" s="36"/>
      <c r="Y88" s="36"/>
      <c r="Z88" s="36"/>
      <c r="AA88" s="36"/>
      <c r="AB88" s="36"/>
      <c r="AC88" s="36"/>
      <c r="AD88" s="36"/>
      <c r="AE88" s="36"/>
    </row>
    <row r="89" spans="1:63" s="2" customFormat="1" ht="6.95" customHeight="1">
      <c r="A89" s="36"/>
      <c r="B89" s="37"/>
      <c r="C89" s="38"/>
      <c r="D89" s="38"/>
      <c r="E89" s="38"/>
      <c r="F89" s="38"/>
      <c r="G89" s="38"/>
      <c r="H89" s="38"/>
      <c r="I89" s="38"/>
      <c r="J89" s="38"/>
      <c r="K89" s="38"/>
      <c r="L89" s="108"/>
      <c r="S89" s="36"/>
      <c r="T89" s="36"/>
      <c r="U89" s="36"/>
      <c r="V89" s="36"/>
      <c r="W89" s="36"/>
      <c r="X89" s="36"/>
      <c r="Y89" s="36"/>
      <c r="Z89" s="36"/>
      <c r="AA89" s="36"/>
      <c r="AB89" s="36"/>
      <c r="AC89" s="36"/>
      <c r="AD89" s="36"/>
      <c r="AE89" s="36"/>
    </row>
    <row r="90" spans="1:63" s="2" customFormat="1" ht="15.2" customHeight="1">
      <c r="A90" s="36"/>
      <c r="B90" s="37"/>
      <c r="C90" s="31" t="s">
        <v>25</v>
      </c>
      <c r="D90" s="38"/>
      <c r="E90" s="38"/>
      <c r="F90" s="29" t="str">
        <f>E15</f>
        <v>Město Česká Kamenice</v>
      </c>
      <c r="G90" s="38"/>
      <c r="H90" s="38"/>
      <c r="I90" s="31" t="s">
        <v>31</v>
      </c>
      <c r="J90" s="34" t="str">
        <f>E21</f>
        <v>IQ PROJEKT s.r.o.</v>
      </c>
      <c r="K90" s="38"/>
      <c r="L90" s="108"/>
      <c r="S90" s="36"/>
      <c r="T90" s="36"/>
      <c r="U90" s="36"/>
      <c r="V90" s="36"/>
      <c r="W90" s="36"/>
      <c r="X90" s="36"/>
      <c r="Y90" s="36"/>
      <c r="Z90" s="36"/>
      <c r="AA90" s="36"/>
      <c r="AB90" s="36"/>
      <c r="AC90" s="36"/>
      <c r="AD90" s="36"/>
      <c r="AE90" s="36"/>
    </row>
    <row r="91" spans="1:63" s="2" customFormat="1" ht="25.7" customHeight="1">
      <c r="A91" s="36"/>
      <c r="B91" s="37"/>
      <c r="C91" s="31" t="s">
        <v>29</v>
      </c>
      <c r="D91" s="38"/>
      <c r="E91" s="38"/>
      <c r="F91" s="29" t="str">
        <f>IF(E18="","",E18)</f>
        <v>Vyplň údaj</v>
      </c>
      <c r="G91" s="38"/>
      <c r="H91" s="38"/>
      <c r="I91" s="31" t="s">
        <v>35</v>
      </c>
      <c r="J91" s="34" t="str">
        <f>E24</f>
        <v>Ing. Kateřina Tumpachová</v>
      </c>
      <c r="K91" s="38"/>
      <c r="L91" s="108"/>
      <c r="S91" s="36"/>
      <c r="T91" s="36"/>
      <c r="U91" s="36"/>
      <c r="V91" s="36"/>
      <c r="W91" s="36"/>
      <c r="X91" s="36"/>
      <c r="Y91" s="36"/>
      <c r="Z91" s="36"/>
      <c r="AA91" s="36"/>
      <c r="AB91" s="36"/>
      <c r="AC91" s="36"/>
      <c r="AD91" s="36"/>
      <c r="AE91" s="36"/>
    </row>
    <row r="92" spans="1:63" s="2" customFormat="1" ht="10.35" customHeight="1">
      <c r="A92" s="36"/>
      <c r="B92" s="37"/>
      <c r="C92" s="38"/>
      <c r="D92" s="38"/>
      <c r="E92" s="38"/>
      <c r="F92" s="38"/>
      <c r="G92" s="38"/>
      <c r="H92" s="38"/>
      <c r="I92" s="38"/>
      <c r="J92" s="38"/>
      <c r="K92" s="38"/>
      <c r="L92" s="108"/>
      <c r="S92" s="36"/>
      <c r="T92" s="36"/>
      <c r="U92" s="36"/>
      <c r="V92" s="36"/>
      <c r="W92" s="36"/>
      <c r="X92" s="36"/>
      <c r="Y92" s="36"/>
      <c r="Z92" s="36"/>
      <c r="AA92" s="36"/>
      <c r="AB92" s="36"/>
      <c r="AC92" s="36"/>
      <c r="AD92" s="36"/>
      <c r="AE92" s="36"/>
    </row>
    <row r="93" spans="1:63" s="11" customFormat="1" ht="29.25" customHeight="1">
      <c r="A93" s="148"/>
      <c r="B93" s="149"/>
      <c r="C93" s="150" t="s">
        <v>126</v>
      </c>
      <c r="D93" s="151" t="s">
        <v>60</v>
      </c>
      <c r="E93" s="151" t="s">
        <v>56</v>
      </c>
      <c r="F93" s="151" t="s">
        <v>57</v>
      </c>
      <c r="G93" s="151" t="s">
        <v>127</v>
      </c>
      <c r="H93" s="151" t="s">
        <v>128</v>
      </c>
      <c r="I93" s="151" t="s">
        <v>129</v>
      </c>
      <c r="J93" s="151" t="s">
        <v>108</v>
      </c>
      <c r="K93" s="152" t="s">
        <v>130</v>
      </c>
      <c r="L93" s="153"/>
      <c r="M93" s="70" t="s">
        <v>19</v>
      </c>
      <c r="N93" s="71" t="s">
        <v>45</v>
      </c>
      <c r="O93" s="71" t="s">
        <v>131</v>
      </c>
      <c r="P93" s="71" t="s">
        <v>132</v>
      </c>
      <c r="Q93" s="71" t="s">
        <v>133</v>
      </c>
      <c r="R93" s="71" t="s">
        <v>134</v>
      </c>
      <c r="S93" s="71" t="s">
        <v>135</v>
      </c>
      <c r="T93" s="72" t="s">
        <v>136</v>
      </c>
      <c r="U93" s="148"/>
      <c r="V93" s="148"/>
      <c r="W93" s="148"/>
      <c r="X93" s="148"/>
      <c r="Y93" s="148"/>
      <c r="Z93" s="148"/>
      <c r="AA93" s="148"/>
      <c r="AB93" s="148"/>
      <c r="AC93" s="148"/>
      <c r="AD93" s="148"/>
      <c r="AE93" s="148"/>
    </row>
    <row r="94" spans="1:63" s="2" customFormat="1" ht="22.9" customHeight="1">
      <c r="A94" s="36"/>
      <c r="B94" s="37"/>
      <c r="C94" s="77" t="s">
        <v>137</v>
      </c>
      <c r="D94" s="38"/>
      <c r="E94" s="38"/>
      <c r="F94" s="38"/>
      <c r="G94" s="38"/>
      <c r="H94" s="38"/>
      <c r="I94" s="38"/>
      <c r="J94" s="154">
        <f>BK94</f>
        <v>0</v>
      </c>
      <c r="K94" s="38"/>
      <c r="L94" s="41"/>
      <c r="M94" s="73"/>
      <c r="N94" s="155"/>
      <c r="O94" s="74"/>
      <c r="P94" s="156">
        <f>P95+P748+P872</f>
        <v>0</v>
      </c>
      <c r="Q94" s="74"/>
      <c r="R94" s="156">
        <f>R95+R748+R872</f>
        <v>1971.6374341326621</v>
      </c>
      <c r="S94" s="74"/>
      <c r="T94" s="157">
        <f>T95+T748+T872</f>
        <v>222.78964999999999</v>
      </c>
      <c r="U94" s="36"/>
      <c r="V94" s="36"/>
      <c r="W94" s="36"/>
      <c r="X94" s="36"/>
      <c r="Y94" s="36"/>
      <c r="Z94" s="36"/>
      <c r="AA94" s="36"/>
      <c r="AB94" s="36"/>
      <c r="AC94" s="36"/>
      <c r="AD94" s="36"/>
      <c r="AE94" s="36"/>
      <c r="AT94" s="19" t="s">
        <v>74</v>
      </c>
      <c r="AU94" s="19" t="s">
        <v>109</v>
      </c>
      <c r="BK94" s="158">
        <f>BK95+BK748+BK872</f>
        <v>0</v>
      </c>
    </row>
    <row r="95" spans="1:63" s="12" customFormat="1" ht="25.9" customHeight="1">
      <c r="B95" s="159"/>
      <c r="C95" s="160"/>
      <c r="D95" s="161" t="s">
        <v>74</v>
      </c>
      <c r="E95" s="162" t="s">
        <v>138</v>
      </c>
      <c r="F95" s="162" t="s">
        <v>139</v>
      </c>
      <c r="G95" s="160"/>
      <c r="H95" s="160"/>
      <c r="I95" s="163"/>
      <c r="J95" s="164">
        <f>BK95</f>
        <v>0</v>
      </c>
      <c r="K95" s="160"/>
      <c r="L95" s="165"/>
      <c r="M95" s="166"/>
      <c r="N95" s="167"/>
      <c r="O95" s="167"/>
      <c r="P95" s="168">
        <f>P96+P327+P449+P470+P570+P576+P722+P744</f>
        <v>0</v>
      </c>
      <c r="Q95" s="167"/>
      <c r="R95" s="168">
        <f>R96+R327+R449+R470+R570+R576+R722+R744</f>
        <v>1920.369132361192</v>
      </c>
      <c r="S95" s="167"/>
      <c r="T95" s="169">
        <f>T96+T327+T449+T470+T570+T576+T722+T744</f>
        <v>222.78964999999999</v>
      </c>
      <c r="AR95" s="170" t="s">
        <v>83</v>
      </c>
      <c r="AT95" s="171" t="s">
        <v>74</v>
      </c>
      <c r="AU95" s="171" t="s">
        <v>75</v>
      </c>
      <c r="AY95" s="170" t="s">
        <v>140</v>
      </c>
      <c r="BK95" s="172">
        <f>BK96+BK327+BK449+BK470+BK570+BK576+BK722+BK744</f>
        <v>0</v>
      </c>
    </row>
    <row r="96" spans="1:63" s="12" customFormat="1" ht="22.9" customHeight="1">
      <c r="B96" s="159"/>
      <c r="C96" s="160"/>
      <c r="D96" s="161" t="s">
        <v>74</v>
      </c>
      <c r="E96" s="173" t="s">
        <v>83</v>
      </c>
      <c r="F96" s="173" t="s">
        <v>141</v>
      </c>
      <c r="G96" s="160"/>
      <c r="H96" s="160"/>
      <c r="I96" s="163"/>
      <c r="J96" s="174">
        <f>BK96</f>
        <v>0</v>
      </c>
      <c r="K96" s="160"/>
      <c r="L96" s="165"/>
      <c r="M96" s="166"/>
      <c r="N96" s="167"/>
      <c r="O96" s="167"/>
      <c r="P96" s="168">
        <f>SUM(P97:P326)</f>
        <v>0</v>
      </c>
      <c r="Q96" s="167"/>
      <c r="R96" s="168">
        <f>SUM(R97:R326)</f>
        <v>78.265909000000008</v>
      </c>
      <c r="S96" s="167"/>
      <c r="T96" s="169">
        <f>SUM(T97:T326)</f>
        <v>186.71164999999999</v>
      </c>
      <c r="AR96" s="170" t="s">
        <v>83</v>
      </c>
      <c r="AT96" s="171" t="s">
        <v>74</v>
      </c>
      <c r="AU96" s="171" t="s">
        <v>83</v>
      </c>
      <c r="AY96" s="170" t="s">
        <v>140</v>
      </c>
      <c r="BK96" s="172">
        <f>SUM(BK97:BK326)</f>
        <v>0</v>
      </c>
    </row>
    <row r="97" spans="1:65" s="2" customFormat="1" ht="16.5" customHeight="1">
      <c r="A97" s="36"/>
      <c r="B97" s="37"/>
      <c r="C97" s="175" t="s">
        <v>83</v>
      </c>
      <c r="D97" s="175" t="s">
        <v>142</v>
      </c>
      <c r="E97" s="176" t="s">
        <v>143</v>
      </c>
      <c r="F97" s="177" t="s">
        <v>144</v>
      </c>
      <c r="G97" s="178" t="s">
        <v>145</v>
      </c>
      <c r="H97" s="179">
        <v>8</v>
      </c>
      <c r="I97" s="180"/>
      <c r="J97" s="181">
        <f>ROUND(I97*H97,2)</f>
        <v>0</v>
      </c>
      <c r="K97" s="177" t="s">
        <v>146</v>
      </c>
      <c r="L97" s="41"/>
      <c r="M97" s="182" t="s">
        <v>19</v>
      </c>
      <c r="N97" s="183" t="s">
        <v>46</v>
      </c>
      <c r="O97" s="66"/>
      <c r="P97" s="184">
        <f>O97*H97</f>
        <v>0</v>
      </c>
      <c r="Q97" s="184">
        <v>0</v>
      </c>
      <c r="R97" s="184">
        <f>Q97*H97</f>
        <v>0</v>
      </c>
      <c r="S97" s="184">
        <v>0</v>
      </c>
      <c r="T97" s="185">
        <f>S97*H97</f>
        <v>0</v>
      </c>
      <c r="U97" s="36"/>
      <c r="V97" s="36"/>
      <c r="W97" s="36"/>
      <c r="X97" s="36"/>
      <c r="Y97" s="36"/>
      <c r="Z97" s="36"/>
      <c r="AA97" s="36"/>
      <c r="AB97" s="36"/>
      <c r="AC97" s="36"/>
      <c r="AD97" s="36"/>
      <c r="AE97" s="36"/>
      <c r="AR97" s="186" t="s">
        <v>147</v>
      </c>
      <c r="AT97" s="186" t="s">
        <v>142</v>
      </c>
      <c r="AU97" s="186" t="s">
        <v>85</v>
      </c>
      <c r="AY97" s="19" t="s">
        <v>140</v>
      </c>
      <c r="BE97" s="187">
        <f>IF(N97="základní",J97,0)</f>
        <v>0</v>
      </c>
      <c r="BF97" s="187">
        <f>IF(N97="snížená",J97,0)</f>
        <v>0</v>
      </c>
      <c r="BG97" s="187">
        <f>IF(N97="zákl. přenesená",J97,0)</f>
        <v>0</v>
      </c>
      <c r="BH97" s="187">
        <f>IF(N97="sníž. přenesená",J97,0)</f>
        <v>0</v>
      </c>
      <c r="BI97" s="187">
        <f>IF(N97="nulová",J97,0)</f>
        <v>0</v>
      </c>
      <c r="BJ97" s="19" t="s">
        <v>83</v>
      </c>
      <c r="BK97" s="187">
        <f>ROUND(I97*H97,2)</f>
        <v>0</v>
      </c>
      <c r="BL97" s="19" t="s">
        <v>147</v>
      </c>
      <c r="BM97" s="186" t="s">
        <v>148</v>
      </c>
    </row>
    <row r="98" spans="1:65" s="2" customFormat="1" ht="11.25">
      <c r="A98" s="36"/>
      <c r="B98" s="37"/>
      <c r="C98" s="38"/>
      <c r="D98" s="188" t="s">
        <v>149</v>
      </c>
      <c r="E98" s="38"/>
      <c r="F98" s="189" t="s">
        <v>150</v>
      </c>
      <c r="G98" s="38"/>
      <c r="H98" s="38"/>
      <c r="I98" s="190"/>
      <c r="J98" s="38"/>
      <c r="K98" s="38"/>
      <c r="L98" s="41"/>
      <c r="M98" s="191"/>
      <c r="N98" s="192"/>
      <c r="O98" s="66"/>
      <c r="P98" s="66"/>
      <c r="Q98" s="66"/>
      <c r="R98" s="66"/>
      <c r="S98" s="66"/>
      <c r="T98" s="67"/>
      <c r="U98" s="36"/>
      <c r="V98" s="36"/>
      <c r="W98" s="36"/>
      <c r="X98" s="36"/>
      <c r="Y98" s="36"/>
      <c r="Z98" s="36"/>
      <c r="AA98" s="36"/>
      <c r="AB98" s="36"/>
      <c r="AC98" s="36"/>
      <c r="AD98" s="36"/>
      <c r="AE98" s="36"/>
      <c r="AT98" s="19" t="s">
        <v>149</v>
      </c>
      <c r="AU98" s="19" t="s">
        <v>85</v>
      </c>
    </row>
    <row r="99" spans="1:65" s="2" customFormat="1" ht="11.25">
      <c r="A99" s="36"/>
      <c r="B99" s="37"/>
      <c r="C99" s="38"/>
      <c r="D99" s="193" t="s">
        <v>151</v>
      </c>
      <c r="E99" s="38"/>
      <c r="F99" s="194" t="s">
        <v>152</v>
      </c>
      <c r="G99" s="38"/>
      <c r="H99" s="38"/>
      <c r="I99" s="190"/>
      <c r="J99" s="38"/>
      <c r="K99" s="38"/>
      <c r="L99" s="41"/>
      <c r="M99" s="191"/>
      <c r="N99" s="192"/>
      <c r="O99" s="66"/>
      <c r="P99" s="66"/>
      <c r="Q99" s="66"/>
      <c r="R99" s="66"/>
      <c r="S99" s="66"/>
      <c r="T99" s="67"/>
      <c r="U99" s="36"/>
      <c r="V99" s="36"/>
      <c r="W99" s="36"/>
      <c r="X99" s="36"/>
      <c r="Y99" s="36"/>
      <c r="Z99" s="36"/>
      <c r="AA99" s="36"/>
      <c r="AB99" s="36"/>
      <c r="AC99" s="36"/>
      <c r="AD99" s="36"/>
      <c r="AE99" s="36"/>
      <c r="AT99" s="19" t="s">
        <v>151</v>
      </c>
      <c r="AU99" s="19" t="s">
        <v>85</v>
      </c>
    </row>
    <row r="100" spans="1:65" s="2" customFormat="1" ht="126.75">
      <c r="A100" s="36"/>
      <c r="B100" s="37"/>
      <c r="C100" s="38"/>
      <c r="D100" s="188" t="s">
        <v>153</v>
      </c>
      <c r="E100" s="38"/>
      <c r="F100" s="195" t="s">
        <v>154</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153</v>
      </c>
      <c r="AU100" s="19" t="s">
        <v>85</v>
      </c>
    </row>
    <row r="101" spans="1:65" s="2" customFormat="1" ht="16.5" customHeight="1">
      <c r="A101" s="36"/>
      <c r="B101" s="37"/>
      <c r="C101" s="175" t="s">
        <v>85</v>
      </c>
      <c r="D101" s="175" t="s">
        <v>142</v>
      </c>
      <c r="E101" s="176" t="s">
        <v>155</v>
      </c>
      <c r="F101" s="177" t="s">
        <v>156</v>
      </c>
      <c r="G101" s="178" t="s">
        <v>145</v>
      </c>
      <c r="H101" s="179">
        <v>6</v>
      </c>
      <c r="I101" s="180"/>
      <c r="J101" s="181">
        <f>ROUND(I101*H101,2)</f>
        <v>0</v>
      </c>
      <c r="K101" s="177" t="s">
        <v>146</v>
      </c>
      <c r="L101" s="41"/>
      <c r="M101" s="182" t="s">
        <v>19</v>
      </c>
      <c r="N101" s="183" t="s">
        <v>46</v>
      </c>
      <c r="O101" s="66"/>
      <c r="P101" s="184">
        <f>O101*H101</f>
        <v>0</v>
      </c>
      <c r="Q101" s="184">
        <v>0</v>
      </c>
      <c r="R101" s="184">
        <f>Q101*H101</f>
        <v>0</v>
      </c>
      <c r="S101" s="184">
        <v>0</v>
      </c>
      <c r="T101" s="185">
        <f>S101*H101</f>
        <v>0</v>
      </c>
      <c r="U101" s="36"/>
      <c r="V101" s="36"/>
      <c r="W101" s="36"/>
      <c r="X101" s="36"/>
      <c r="Y101" s="36"/>
      <c r="Z101" s="36"/>
      <c r="AA101" s="36"/>
      <c r="AB101" s="36"/>
      <c r="AC101" s="36"/>
      <c r="AD101" s="36"/>
      <c r="AE101" s="36"/>
      <c r="AR101" s="186" t="s">
        <v>147</v>
      </c>
      <c r="AT101" s="186" t="s">
        <v>142</v>
      </c>
      <c r="AU101" s="186" t="s">
        <v>85</v>
      </c>
      <c r="AY101" s="19" t="s">
        <v>140</v>
      </c>
      <c r="BE101" s="187">
        <f>IF(N101="základní",J101,0)</f>
        <v>0</v>
      </c>
      <c r="BF101" s="187">
        <f>IF(N101="snížená",J101,0)</f>
        <v>0</v>
      </c>
      <c r="BG101" s="187">
        <f>IF(N101="zákl. přenesená",J101,0)</f>
        <v>0</v>
      </c>
      <c r="BH101" s="187">
        <f>IF(N101="sníž. přenesená",J101,0)</f>
        <v>0</v>
      </c>
      <c r="BI101" s="187">
        <f>IF(N101="nulová",J101,0)</f>
        <v>0</v>
      </c>
      <c r="BJ101" s="19" t="s">
        <v>83</v>
      </c>
      <c r="BK101" s="187">
        <f>ROUND(I101*H101,2)</f>
        <v>0</v>
      </c>
      <c r="BL101" s="19" t="s">
        <v>147</v>
      </c>
      <c r="BM101" s="186" t="s">
        <v>157</v>
      </c>
    </row>
    <row r="102" spans="1:65" s="2" customFormat="1" ht="11.25">
      <c r="A102" s="36"/>
      <c r="B102" s="37"/>
      <c r="C102" s="38"/>
      <c r="D102" s="188" t="s">
        <v>149</v>
      </c>
      <c r="E102" s="38"/>
      <c r="F102" s="189" t="s">
        <v>158</v>
      </c>
      <c r="G102" s="38"/>
      <c r="H102" s="38"/>
      <c r="I102" s="190"/>
      <c r="J102" s="38"/>
      <c r="K102" s="38"/>
      <c r="L102" s="41"/>
      <c r="M102" s="191"/>
      <c r="N102" s="192"/>
      <c r="O102" s="66"/>
      <c r="P102" s="66"/>
      <c r="Q102" s="66"/>
      <c r="R102" s="66"/>
      <c r="S102" s="66"/>
      <c r="T102" s="67"/>
      <c r="U102" s="36"/>
      <c r="V102" s="36"/>
      <c r="W102" s="36"/>
      <c r="X102" s="36"/>
      <c r="Y102" s="36"/>
      <c r="Z102" s="36"/>
      <c r="AA102" s="36"/>
      <c r="AB102" s="36"/>
      <c r="AC102" s="36"/>
      <c r="AD102" s="36"/>
      <c r="AE102" s="36"/>
      <c r="AT102" s="19" t="s">
        <v>149</v>
      </c>
      <c r="AU102" s="19" t="s">
        <v>85</v>
      </c>
    </row>
    <row r="103" spans="1:65" s="2" customFormat="1" ht="11.25">
      <c r="A103" s="36"/>
      <c r="B103" s="37"/>
      <c r="C103" s="38"/>
      <c r="D103" s="193" t="s">
        <v>151</v>
      </c>
      <c r="E103" s="38"/>
      <c r="F103" s="194" t="s">
        <v>159</v>
      </c>
      <c r="G103" s="38"/>
      <c r="H103" s="38"/>
      <c r="I103" s="190"/>
      <c r="J103" s="38"/>
      <c r="K103" s="38"/>
      <c r="L103" s="41"/>
      <c r="M103" s="191"/>
      <c r="N103" s="192"/>
      <c r="O103" s="66"/>
      <c r="P103" s="66"/>
      <c r="Q103" s="66"/>
      <c r="R103" s="66"/>
      <c r="S103" s="66"/>
      <c r="T103" s="67"/>
      <c r="U103" s="36"/>
      <c r="V103" s="36"/>
      <c r="W103" s="36"/>
      <c r="X103" s="36"/>
      <c r="Y103" s="36"/>
      <c r="Z103" s="36"/>
      <c r="AA103" s="36"/>
      <c r="AB103" s="36"/>
      <c r="AC103" s="36"/>
      <c r="AD103" s="36"/>
      <c r="AE103" s="36"/>
      <c r="AT103" s="19" t="s">
        <v>151</v>
      </c>
      <c r="AU103" s="19" t="s">
        <v>85</v>
      </c>
    </row>
    <row r="104" spans="1:65" s="2" customFormat="1" ht="126.75">
      <c r="A104" s="36"/>
      <c r="B104" s="37"/>
      <c r="C104" s="38"/>
      <c r="D104" s="188" t="s">
        <v>153</v>
      </c>
      <c r="E104" s="38"/>
      <c r="F104" s="195" t="s">
        <v>154</v>
      </c>
      <c r="G104" s="38"/>
      <c r="H104" s="38"/>
      <c r="I104" s="190"/>
      <c r="J104" s="38"/>
      <c r="K104" s="38"/>
      <c r="L104" s="41"/>
      <c r="M104" s="191"/>
      <c r="N104" s="192"/>
      <c r="O104" s="66"/>
      <c r="P104" s="66"/>
      <c r="Q104" s="66"/>
      <c r="R104" s="66"/>
      <c r="S104" s="66"/>
      <c r="T104" s="67"/>
      <c r="U104" s="36"/>
      <c r="V104" s="36"/>
      <c r="W104" s="36"/>
      <c r="X104" s="36"/>
      <c r="Y104" s="36"/>
      <c r="Z104" s="36"/>
      <c r="AA104" s="36"/>
      <c r="AB104" s="36"/>
      <c r="AC104" s="36"/>
      <c r="AD104" s="36"/>
      <c r="AE104" s="36"/>
      <c r="AT104" s="19" t="s">
        <v>153</v>
      </c>
      <c r="AU104" s="19" t="s">
        <v>85</v>
      </c>
    </row>
    <row r="105" spans="1:65" s="2" customFormat="1" ht="21.75" customHeight="1">
      <c r="A105" s="36"/>
      <c r="B105" s="37"/>
      <c r="C105" s="175" t="s">
        <v>160</v>
      </c>
      <c r="D105" s="175" t="s">
        <v>142</v>
      </c>
      <c r="E105" s="176" t="s">
        <v>161</v>
      </c>
      <c r="F105" s="177" t="s">
        <v>162</v>
      </c>
      <c r="G105" s="178" t="s">
        <v>145</v>
      </c>
      <c r="H105" s="179">
        <v>8</v>
      </c>
      <c r="I105" s="180"/>
      <c r="J105" s="181">
        <f>ROUND(I105*H105,2)</f>
        <v>0</v>
      </c>
      <c r="K105" s="177" t="s">
        <v>146</v>
      </c>
      <c r="L105" s="41"/>
      <c r="M105" s="182" t="s">
        <v>19</v>
      </c>
      <c r="N105" s="183" t="s">
        <v>46</v>
      </c>
      <c r="O105" s="66"/>
      <c r="P105" s="184">
        <f>O105*H105</f>
        <v>0</v>
      </c>
      <c r="Q105" s="184">
        <v>0</v>
      </c>
      <c r="R105" s="184">
        <f>Q105*H105</f>
        <v>0</v>
      </c>
      <c r="S105" s="184">
        <v>0</v>
      </c>
      <c r="T105" s="185">
        <f>S105*H105</f>
        <v>0</v>
      </c>
      <c r="U105" s="36"/>
      <c r="V105" s="36"/>
      <c r="W105" s="36"/>
      <c r="X105" s="36"/>
      <c r="Y105" s="36"/>
      <c r="Z105" s="36"/>
      <c r="AA105" s="36"/>
      <c r="AB105" s="36"/>
      <c r="AC105" s="36"/>
      <c r="AD105" s="36"/>
      <c r="AE105" s="36"/>
      <c r="AR105" s="186" t="s">
        <v>147</v>
      </c>
      <c r="AT105" s="186" t="s">
        <v>142</v>
      </c>
      <c r="AU105" s="186" t="s">
        <v>85</v>
      </c>
      <c r="AY105" s="19" t="s">
        <v>140</v>
      </c>
      <c r="BE105" s="187">
        <f>IF(N105="základní",J105,0)</f>
        <v>0</v>
      </c>
      <c r="BF105" s="187">
        <f>IF(N105="snížená",J105,0)</f>
        <v>0</v>
      </c>
      <c r="BG105" s="187">
        <f>IF(N105="zákl. přenesená",J105,0)</f>
        <v>0</v>
      </c>
      <c r="BH105" s="187">
        <f>IF(N105="sníž. přenesená",J105,0)</f>
        <v>0</v>
      </c>
      <c r="BI105" s="187">
        <f>IF(N105="nulová",J105,0)</f>
        <v>0</v>
      </c>
      <c r="BJ105" s="19" t="s">
        <v>83</v>
      </c>
      <c r="BK105" s="187">
        <f>ROUND(I105*H105,2)</f>
        <v>0</v>
      </c>
      <c r="BL105" s="19" t="s">
        <v>147</v>
      </c>
      <c r="BM105" s="186" t="s">
        <v>163</v>
      </c>
    </row>
    <row r="106" spans="1:65" s="2" customFormat="1" ht="11.25">
      <c r="A106" s="36"/>
      <c r="B106" s="37"/>
      <c r="C106" s="38"/>
      <c r="D106" s="188" t="s">
        <v>149</v>
      </c>
      <c r="E106" s="38"/>
      <c r="F106" s="189" t="s">
        <v>164</v>
      </c>
      <c r="G106" s="38"/>
      <c r="H106" s="38"/>
      <c r="I106" s="190"/>
      <c r="J106" s="38"/>
      <c r="K106" s="38"/>
      <c r="L106" s="41"/>
      <c r="M106" s="191"/>
      <c r="N106" s="192"/>
      <c r="O106" s="66"/>
      <c r="P106" s="66"/>
      <c r="Q106" s="66"/>
      <c r="R106" s="66"/>
      <c r="S106" s="66"/>
      <c r="T106" s="67"/>
      <c r="U106" s="36"/>
      <c r="V106" s="36"/>
      <c r="W106" s="36"/>
      <c r="X106" s="36"/>
      <c r="Y106" s="36"/>
      <c r="Z106" s="36"/>
      <c r="AA106" s="36"/>
      <c r="AB106" s="36"/>
      <c r="AC106" s="36"/>
      <c r="AD106" s="36"/>
      <c r="AE106" s="36"/>
      <c r="AT106" s="19" t="s">
        <v>149</v>
      </c>
      <c r="AU106" s="19" t="s">
        <v>85</v>
      </c>
    </row>
    <row r="107" spans="1:65" s="2" customFormat="1" ht="11.25">
      <c r="A107" s="36"/>
      <c r="B107" s="37"/>
      <c r="C107" s="38"/>
      <c r="D107" s="193" t="s">
        <v>151</v>
      </c>
      <c r="E107" s="38"/>
      <c r="F107" s="194" t="s">
        <v>165</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151</v>
      </c>
      <c r="AU107" s="19" t="s">
        <v>85</v>
      </c>
    </row>
    <row r="108" spans="1:65" s="2" customFormat="1" ht="136.5">
      <c r="A108" s="36"/>
      <c r="B108" s="37"/>
      <c r="C108" s="38"/>
      <c r="D108" s="188" t="s">
        <v>153</v>
      </c>
      <c r="E108" s="38"/>
      <c r="F108" s="195" t="s">
        <v>166</v>
      </c>
      <c r="G108" s="38"/>
      <c r="H108" s="38"/>
      <c r="I108" s="190"/>
      <c r="J108" s="38"/>
      <c r="K108" s="38"/>
      <c r="L108" s="41"/>
      <c r="M108" s="191"/>
      <c r="N108" s="192"/>
      <c r="O108" s="66"/>
      <c r="P108" s="66"/>
      <c r="Q108" s="66"/>
      <c r="R108" s="66"/>
      <c r="S108" s="66"/>
      <c r="T108" s="67"/>
      <c r="U108" s="36"/>
      <c r="V108" s="36"/>
      <c r="W108" s="36"/>
      <c r="X108" s="36"/>
      <c r="Y108" s="36"/>
      <c r="Z108" s="36"/>
      <c r="AA108" s="36"/>
      <c r="AB108" s="36"/>
      <c r="AC108" s="36"/>
      <c r="AD108" s="36"/>
      <c r="AE108" s="36"/>
      <c r="AT108" s="19" t="s">
        <v>153</v>
      </c>
      <c r="AU108" s="19" t="s">
        <v>85</v>
      </c>
    </row>
    <row r="109" spans="1:65" s="2" customFormat="1" ht="21.75" customHeight="1">
      <c r="A109" s="36"/>
      <c r="B109" s="37"/>
      <c r="C109" s="175" t="s">
        <v>147</v>
      </c>
      <c r="D109" s="175" t="s">
        <v>142</v>
      </c>
      <c r="E109" s="176" t="s">
        <v>167</v>
      </c>
      <c r="F109" s="177" t="s">
        <v>168</v>
      </c>
      <c r="G109" s="178" t="s">
        <v>145</v>
      </c>
      <c r="H109" s="179">
        <v>6</v>
      </c>
      <c r="I109" s="180"/>
      <c r="J109" s="181">
        <f>ROUND(I109*H109,2)</f>
        <v>0</v>
      </c>
      <c r="K109" s="177" t="s">
        <v>146</v>
      </c>
      <c r="L109" s="41"/>
      <c r="M109" s="182" t="s">
        <v>19</v>
      </c>
      <c r="N109" s="183" t="s">
        <v>46</v>
      </c>
      <c r="O109" s="66"/>
      <c r="P109" s="184">
        <f>O109*H109</f>
        <v>0</v>
      </c>
      <c r="Q109" s="184">
        <v>0</v>
      </c>
      <c r="R109" s="184">
        <f>Q109*H109</f>
        <v>0</v>
      </c>
      <c r="S109" s="184">
        <v>0</v>
      </c>
      <c r="T109" s="185">
        <f>S109*H109</f>
        <v>0</v>
      </c>
      <c r="U109" s="36"/>
      <c r="V109" s="36"/>
      <c r="W109" s="36"/>
      <c r="X109" s="36"/>
      <c r="Y109" s="36"/>
      <c r="Z109" s="36"/>
      <c r="AA109" s="36"/>
      <c r="AB109" s="36"/>
      <c r="AC109" s="36"/>
      <c r="AD109" s="36"/>
      <c r="AE109" s="36"/>
      <c r="AR109" s="186" t="s">
        <v>147</v>
      </c>
      <c r="AT109" s="186" t="s">
        <v>142</v>
      </c>
      <c r="AU109" s="186" t="s">
        <v>85</v>
      </c>
      <c r="AY109" s="19" t="s">
        <v>140</v>
      </c>
      <c r="BE109" s="187">
        <f>IF(N109="základní",J109,0)</f>
        <v>0</v>
      </c>
      <c r="BF109" s="187">
        <f>IF(N109="snížená",J109,0)</f>
        <v>0</v>
      </c>
      <c r="BG109" s="187">
        <f>IF(N109="zákl. přenesená",J109,0)</f>
        <v>0</v>
      </c>
      <c r="BH109" s="187">
        <f>IF(N109="sníž. přenesená",J109,0)</f>
        <v>0</v>
      </c>
      <c r="BI109" s="187">
        <f>IF(N109="nulová",J109,0)</f>
        <v>0</v>
      </c>
      <c r="BJ109" s="19" t="s">
        <v>83</v>
      </c>
      <c r="BK109" s="187">
        <f>ROUND(I109*H109,2)</f>
        <v>0</v>
      </c>
      <c r="BL109" s="19" t="s">
        <v>147</v>
      </c>
      <c r="BM109" s="186" t="s">
        <v>169</v>
      </c>
    </row>
    <row r="110" spans="1:65" s="2" customFormat="1" ht="11.25">
      <c r="A110" s="36"/>
      <c r="B110" s="37"/>
      <c r="C110" s="38"/>
      <c r="D110" s="188" t="s">
        <v>149</v>
      </c>
      <c r="E110" s="38"/>
      <c r="F110" s="189" t="s">
        <v>170</v>
      </c>
      <c r="G110" s="38"/>
      <c r="H110" s="38"/>
      <c r="I110" s="190"/>
      <c r="J110" s="38"/>
      <c r="K110" s="38"/>
      <c r="L110" s="41"/>
      <c r="M110" s="191"/>
      <c r="N110" s="192"/>
      <c r="O110" s="66"/>
      <c r="P110" s="66"/>
      <c r="Q110" s="66"/>
      <c r="R110" s="66"/>
      <c r="S110" s="66"/>
      <c r="T110" s="67"/>
      <c r="U110" s="36"/>
      <c r="V110" s="36"/>
      <c r="W110" s="36"/>
      <c r="X110" s="36"/>
      <c r="Y110" s="36"/>
      <c r="Z110" s="36"/>
      <c r="AA110" s="36"/>
      <c r="AB110" s="36"/>
      <c r="AC110" s="36"/>
      <c r="AD110" s="36"/>
      <c r="AE110" s="36"/>
      <c r="AT110" s="19" t="s">
        <v>149</v>
      </c>
      <c r="AU110" s="19" t="s">
        <v>85</v>
      </c>
    </row>
    <row r="111" spans="1:65" s="2" customFormat="1" ht="11.25">
      <c r="A111" s="36"/>
      <c r="B111" s="37"/>
      <c r="C111" s="38"/>
      <c r="D111" s="193" t="s">
        <v>151</v>
      </c>
      <c r="E111" s="38"/>
      <c r="F111" s="194" t="s">
        <v>171</v>
      </c>
      <c r="G111" s="38"/>
      <c r="H111" s="38"/>
      <c r="I111" s="190"/>
      <c r="J111" s="38"/>
      <c r="K111" s="38"/>
      <c r="L111" s="41"/>
      <c r="M111" s="191"/>
      <c r="N111" s="192"/>
      <c r="O111" s="66"/>
      <c r="P111" s="66"/>
      <c r="Q111" s="66"/>
      <c r="R111" s="66"/>
      <c r="S111" s="66"/>
      <c r="T111" s="67"/>
      <c r="U111" s="36"/>
      <c r="V111" s="36"/>
      <c r="W111" s="36"/>
      <c r="X111" s="36"/>
      <c r="Y111" s="36"/>
      <c r="Z111" s="36"/>
      <c r="AA111" s="36"/>
      <c r="AB111" s="36"/>
      <c r="AC111" s="36"/>
      <c r="AD111" s="36"/>
      <c r="AE111" s="36"/>
      <c r="AT111" s="19" t="s">
        <v>151</v>
      </c>
      <c r="AU111" s="19" t="s">
        <v>85</v>
      </c>
    </row>
    <row r="112" spans="1:65" s="2" customFormat="1" ht="136.5">
      <c r="A112" s="36"/>
      <c r="B112" s="37"/>
      <c r="C112" s="38"/>
      <c r="D112" s="188" t="s">
        <v>153</v>
      </c>
      <c r="E112" s="38"/>
      <c r="F112" s="195" t="s">
        <v>166</v>
      </c>
      <c r="G112" s="38"/>
      <c r="H112" s="38"/>
      <c r="I112" s="190"/>
      <c r="J112" s="38"/>
      <c r="K112" s="38"/>
      <c r="L112" s="41"/>
      <c r="M112" s="191"/>
      <c r="N112" s="192"/>
      <c r="O112" s="66"/>
      <c r="P112" s="66"/>
      <c r="Q112" s="66"/>
      <c r="R112" s="66"/>
      <c r="S112" s="66"/>
      <c r="T112" s="67"/>
      <c r="U112" s="36"/>
      <c r="V112" s="36"/>
      <c r="W112" s="36"/>
      <c r="X112" s="36"/>
      <c r="Y112" s="36"/>
      <c r="Z112" s="36"/>
      <c r="AA112" s="36"/>
      <c r="AB112" s="36"/>
      <c r="AC112" s="36"/>
      <c r="AD112" s="36"/>
      <c r="AE112" s="36"/>
      <c r="AT112" s="19" t="s">
        <v>153</v>
      </c>
      <c r="AU112" s="19" t="s">
        <v>85</v>
      </c>
    </row>
    <row r="113" spans="1:65" s="2" customFormat="1" ht="16.5" customHeight="1">
      <c r="A113" s="36"/>
      <c r="B113" s="37"/>
      <c r="C113" s="175" t="s">
        <v>172</v>
      </c>
      <c r="D113" s="175" t="s">
        <v>142</v>
      </c>
      <c r="E113" s="176" t="s">
        <v>173</v>
      </c>
      <c r="F113" s="177" t="s">
        <v>174</v>
      </c>
      <c r="G113" s="178" t="s">
        <v>175</v>
      </c>
      <c r="H113" s="179">
        <v>32.93</v>
      </c>
      <c r="I113" s="180"/>
      <c r="J113" s="181">
        <f>ROUND(I113*H113,2)</f>
        <v>0</v>
      </c>
      <c r="K113" s="177" t="s">
        <v>146</v>
      </c>
      <c r="L113" s="41"/>
      <c r="M113" s="182" t="s">
        <v>19</v>
      </c>
      <c r="N113" s="183" t="s">
        <v>46</v>
      </c>
      <c r="O113" s="66"/>
      <c r="P113" s="184">
        <f>O113*H113</f>
        <v>0</v>
      </c>
      <c r="Q113" s="184">
        <v>0</v>
      </c>
      <c r="R113" s="184">
        <f>Q113*H113</f>
        <v>0</v>
      </c>
      <c r="S113" s="184">
        <v>0.26</v>
      </c>
      <c r="T113" s="185">
        <f>S113*H113</f>
        <v>8.5617999999999999</v>
      </c>
      <c r="U113" s="36"/>
      <c r="V113" s="36"/>
      <c r="W113" s="36"/>
      <c r="X113" s="36"/>
      <c r="Y113" s="36"/>
      <c r="Z113" s="36"/>
      <c r="AA113" s="36"/>
      <c r="AB113" s="36"/>
      <c r="AC113" s="36"/>
      <c r="AD113" s="36"/>
      <c r="AE113" s="36"/>
      <c r="AR113" s="186" t="s">
        <v>147</v>
      </c>
      <c r="AT113" s="186" t="s">
        <v>142</v>
      </c>
      <c r="AU113" s="186" t="s">
        <v>85</v>
      </c>
      <c r="AY113" s="19" t="s">
        <v>140</v>
      </c>
      <c r="BE113" s="187">
        <f>IF(N113="základní",J113,0)</f>
        <v>0</v>
      </c>
      <c r="BF113" s="187">
        <f>IF(N113="snížená",J113,0)</f>
        <v>0</v>
      </c>
      <c r="BG113" s="187">
        <f>IF(N113="zákl. přenesená",J113,0)</f>
        <v>0</v>
      </c>
      <c r="BH113" s="187">
        <f>IF(N113="sníž. přenesená",J113,0)</f>
        <v>0</v>
      </c>
      <c r="BI113" s="187">
        <f>IF(N113="nulová",J113,0)</f>
        <v>0</v>
      </c>
      <c r="BJ113" s="19" t="s">
        <v>83</v>
      </c>
      <c r="BK113" s="187">
        <f>ROUND(I113*H113,2)</f>
        <v>0</v>
      </c>
      <c r="BL113" s="19" t="s">
        <v>147</v>
      </c>
      <c r="BM113" s="186" t="s">
        <v>176</v>
      </c>
    </row>
    <row r="114" spans="1:65" s="2" customFormat="1" ht="19.5">
      <c r="A114" s="36"/>
      <c r="B114" s="37"/>
      <c r="C114" s="38"/>
      <c r="D114" s="188" t="s">
        <v>149</v>
      </c>
      <c r="E114" s="38"/>
      <c r="F114" s="189" t="s">
        <v>177</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149</v>
      </c>
      <c r="AU114" s="19" t="s">
        <v>85</v>
      </c>
    </row>
    <row r="115" spans="1:65" s="2" customFormat="1" ht="11.25">
      <c r="A115" s="36"/>
      <c r="B115" s="37"/>
      <c r="C115" s="38"/>
      <c r="D115" s="193" t="s">
        <v>151</v>
      </c>
      <c r="E115" s="38"/>
      <c r="F115" s="194" t="s">
        <v>178</v>
      </c>
      <c r="G115" s="38"/>
      <c r="H115" s="38"/>
      <c r="I115" s="190"/>
      <c r="J115" s="38"/>
      <c r="K115" s="38"/>
      <c r="L115" s="41"/>
      <c r="M115" s="191"/>
      <c r="N115" s="192"/>
      <c r="O115" s="66"/>
      <c r="P115" s="66"/>
      <c r="Q115" s="66"/>
      <c r="R115" s="66"/>
      <c r="S115" s="66"/>
      <c r="T115" s="67"/>
      <c r="U115" s="36"/>
      <c r="V115" s="36"/>
      <c r="W115" s="36"/>
      <c r="X115" s="36"/>
      <c r="Y115" s="36"/>
      <c r="Z115" s="36"/>
      <c r="AA115" s="36"/>
      <c r="AB115" s="36"/>
      <c r="AC115" s="36"/>
      <c r="AD115" s="36"/>
      <c r="AE115" s="36"/>
      <c r="AT115" s="19" t="s">
        <v>151</v>
      </c>
      <c r="AU115" s="19" t="s">
        <v>85</v>
      </c>
    </row>
    <row r="116" spans="1:65" s="2" customFormat="1" ht="126.75">
      <c r="A116" s="36"/>
      <c r="B116" s="37"/>
      <c r="C116" s="38"/>
      <c r="D116" s="188" t="s">
        <v>153</v>
      </c>
      <c r="E116" s="38"/>
      <c r="F116" s="195" t="s">
        <v>179</v>
      </c>
      <c r="G116" s="38"/>
      <c r="H116" s="38"/>
      <c r="I116" s="190"/>
      <c r="J116" s="38"/>
      <c r="K116" s="38"/>
      <c r="L116" s="41"/>
      <c r="M116" s="191"/>
      <c r="N116" s="192"/>
      <c r="O116" s="66"/>
      <c r="P116" s="66"/>
      <c r="Q116" s="66"/>
      <c r="R116" s="66"/>
      <c r="S116" s="66"/>
      <c r="T116" s="67"/>
      <c r="U116" s="36"/>
      <c r="V116" s="36"/>
      <c r="W116" s="36"/>
      <c r="X116" s="36"/>
      <c r="Y116" s="36"/>
      <c r="Z116" s="36"/>
      <c r="AA116" s="36"/>
      <c r="AB116" s="36"/>
      <c r="AC116" s="36"/>
      <c r="AD116" s="36"/>
      <c r="AE116" s="36"/>
      <c r="AT116" s="19" t="s">
        <v>153</v>
      </c>
      <c r="AU116" s="19" t="s">
        <v>85</v>
      </c>
    </row>
    <row r="117" spans="1:65" s="13" customFormat="1" ht="11.25">
      <c r="B117" s="196"/>
      <c r="C117" s="197"/>
      <c r="D117" s="188" t="s">
        <v>180</v>
      </c>
      <c r="E117" s="198" t="s">
        <v>19</v>
      </c>
      <c r="F117" s="199" t="s">
        <v>181</v>
      </c>
      <c r="G117" s="197"/>
      <c r="H117" s="198" t="s">
        <v>19</v>
      </c>
      <c r="I117" s="200"/>
      <c r="J117" s="197"/>
      <c r="K117" s="197"/>
      <c r="L117" s="201"/>
      <c r="M117" s="202"/>
      <c r="N117" s="203"/>
      <c r="O117" s="203"/>
      <c r="P117" s="203"/>
      <c r="Q117" s="203"/>
      <c r="R117" s="203"/>
      <c r="S117" s="203"/>
      <c r="T117" s="204"/>
      <c r="AT117" s="205" t="s">
        <v>180</v>
      </c>
      <c r="AU117" s="205" t="s">
        <v>85</v>
      </c>
      <c r="AV117" s="13" t="s">
        <v>83</v>
      </c>
      <c r="AW117" s="13" t="s">
        <v>34</v>
      </c>
      <c r="AX117" s="13" t="s">
        <v>75</v>
      </c>
      <c r="AY117" s="205" t="s">
        <v>140</v>
      </c>
    </row>
    <row r="118" spans="1:65" s="14" customFormat="1" ht="11.25">
      <c r="B118" s="206"/>
      <c r="C118" s="207"/>
      <c r="D118" s="188" t="s">
        <v>180</v>
      </c>
      <c r="E118" s="208" t="s">
        <v>19</v>
      </c>
      <c r="F118" s="209" t="s">
        <v>182</v>
      </c>
      <c r="G118" s="207"/>
      <c r="H118" s="210">
        <v>32.93</v>
      </c>
      <c r="I118" s="211"/>
      <c r="J118" s="207"/>
      <c r="K118" s="207"/>
      <c r="L118" s="212"/>
      <c r="M118" s="213"/>
      <c r="N118" s="214"/>
      <c r="O118" s="214"/>
      <c r="P118" s="214"/>
      <c r="Q118" s="214"/>
      <c r="R118" s="214"/>
      <c r="S118" s="214"/>
      <c r="T118" s="215"/>
      <c r="AT118" s="216" t="s">
        <v>180</v>
      </c>
      <c r="AU118" s="216" t="s">
        <v>85</v>
      </c>
      <c r="AV118" s="14" t="s">
        <v>85</v>
      </c>
      <c r="AW118" s="14" t="s">
        <v>34</v>
      </c>
      <c r="AX118" s="14" t="s">
        <v>83</v>
      </c>
      <c r="AY118" s="216" t="s">
        <v>140</v>
      </c>
    </row>
    <row r="119" spans="1:65" s="2" customFormat="1" ht="16.5" customHeight="1">
      <c r="A119" s="36"/>
      <c r="B119" s="37"/>
      <c r="C119" s="175" t="s">
        <v>183</v>
      </c>
      <c r="D119" s="175" t="s">
        <v>142</v>
      </c>
      <c r="E119" s="176" t="s">
        <v>184</v>
      </c>
      <c r="F119" s="177" t="s">
        <v>185</v>
      </c>
      <c r="G119" s="178" t="s">
        <v>175</v>
      </c>
      <c r="H119" s="179">
        <v>212.63</v>
      </c>
      <c r="I119" s="180"/>
      <c r="J119" s="181">
        <f>ROUND(I119*H119,2)</f>
        <v>0</v>
      </c>
      <c r="K119" s="177" t="s">
        <v>146</v>
      </c>
      <c r="L119" s="41"/>
      <c r="M119" s="182" t="s">
        <v>19</v>
      </c>
      <c r="N119" s="183" t="s">
        <v>46</v>
      </c>
      <c r="O119" s="66"/>
      <c r="P119" s="184">
        <f>O119*H119</f>
        <v>0</v>
      </c>
      <c r="Q119" s="184">
        <v>0</v>
      </c>
      <c r="R119" s="184">
        <f>Q119*H119</f>
        <v>0</v>
      </c>
      <c r="S119" s="184">
        <v>0.29499999999999998</v>
      </c>
      <c r="T119" s="185">
        <f>S119*H119</f>
        <v>62.725849999999994</v>
      </c>
      <c r="U119" s="36"/>
      <c r="V119" s="36"/>
      <c r="W119" s="36"/>
      <c r="X119" s="36"/>
      <c r="Y119" s="36"/>
      <c r="Z119" s="36"/>
      <c r="AA119" s="36"/>
      <c r="AB119" s="36"/>
      <c r="AC119" s="36"/>
      <c r="AD119" s="36"/>
      <c r="AE119" s="36"/>
      <c r="AR119" s="186" t="s">
        <v>147</v>
      </c>
      <c r="AT119" s="186" t="s">
        <v>142</v>
      </c>
      <c r="AU119" s="186" t="s">
        <v>85</v>
      </c>
      <c r="AY119" s="19" t="s">
        <v>140</v>
      </c>
      <c r="BE119" s="187">
        <f>IF(N119="základní",J119,0)</f>
        <v>0</v>
      </c>
      <c r="BF119" s="187">
        <f>IF(N119="snížená",J119,0)</f>
        <v>0</v>
      </c>
      <c r="BG119" s="187">
        <f>IF(N119="zákl. přenesená",J119,0)</f>
        <v>0</v>
      </c>
      <c r="BH119" s="187">
        <f>IF(N119="sníž. přenesená",J119,0)</f>
        <v>0</v>
      </c>
      <c r="BI119" s="187">
        <f>IF(N119="nulová",J119,0)</f>
        <v>0</v>
      </c>
      <c r="BJ119" s="19" t="s">
        <v>83</v>
      </c>
      <c r="BK119" s="187">
        <f>ROUND(I119*H119,2)</f>
        <v>0</v>
      </c>
      <c r="BL119" s="19" t="s">
        <v>147</v>
      </c>
      <c r="BM119" s="186" t="s">
        <v>186</v>
      </c>
    </row>
    <row r="120" spans="1:65" s="2" customFormat="1" ht="19.5">
      <c r="A120" s="36"/>
      <c r="B120" s="37"/>
      <c r="C120" s="38"/>
      <c r="D120" s="188" t="s">
        <v>149</v>
      </c>
      <c r="E120" s="38"/>
      <c r="F120" s="189" t="s">
        <v>187</v>
      </c>
      <c r="G120" s="38"/>
      <c r="H120" s="38"/>
      <c r="I120" s="190"/>
      <c r="J120" s="38"/>
      <c r="K120" s="38"/>
      <c r="L120" s="41"/>
      <c r="M120" s="191"/>
      <c r="N120" s="192"/>
      <c r="O120" s="66"/>
      <c r="P120" s="66"/>
      <c r="Q120" s="66"/>
      <c r="R120" s="66"/>
      <c r="S120" s="66"/>
      <c r="T120" s="67"/>
      <c r="U120" s="36"/>
      <c r="V120" s="36"/>
      <c r="W120" s="36"/>
      <c r="X120" s="36"/>
      <c r="Y120" s="36"/>
      <c r="Z120" s="36"/>
      <c r="AA120" s="36"/>
      <c r="AB120" s="36"/>
      <c r="AC120" s="36"/>
      <c r="AD120" s="36"/>
      <c r="AE120" s="36"/>
      <c r="AT120" s="19" t="s">
        <v>149</v>
      </c>
      <c r="AU120" s="19" t="s">
        <v>85</v>
      </c>
    </row>
    <row r="121" spans="1:65" s="2" customFormat="1" ht="11.25">
      <c r="A121" s="36"/>
      <c r="B121" s="37"/>
      <c r="C121" s="38"/>
      <c r="D121" s="193" t="s">
        <v>151</v>
      </c>
      <c r="E121" s="38"/>
      <c r="F121" s="194" t="s">
        <v>188</v>
      </c>
      <c r="G121" s="38"/>
      <c r="H121" s="38"/>
      <c r="I121" s="190"/>
      <c r="J121" s="38"/>
      <c r="K121" s="38"/>
      <c r="L121" s="41"/>
      <c r="M121" s="191"/>
      <c r="N121" s="192"/>
      <c r="O121" s="66"/>
      <c r="P121" s="66"/>
      <c r="Q121" s="66"/>
      <c r="R121" s="66"/>
      <c r="S121" s="66"/>
      <c r="T121" s="67"/>
      <c r="U121" s="36"/>
      <c r="V121" s="36"/>
      <c r="W121" s="36"/>
      <c r="X121" s="36"/>
      <c r="Y121" s="36"/>
      <c r="Z121" s="36"/>
      <c r="AA121" s="36"/>
      <c r="AB121" s="36"/>
      <c r="AC121" s="36"/>
      <c r="AD121" s="36"/>
      <c r="AE121" s="36"/>
      <c r="AT121" s="19" t="s">
        <v>151</v>
      </c>
      <c r="AU121" s="19" t="s">
        <v>85</v>
      </c>
    </row>
    <row r="122" spans="1:65" s="2" customFormat="1" ht="117">
      <c r="A122" s="36"/>
      <c r="B122" s="37"/>
      <c r="C122" s="38"/>
      <c r="D122" s="188" t="s">
        <v>153</v>
      </c>
      <c r="E122" s="38"/>
      <c r="F122" s="195" t="s">
        <v>189</v>
      </c>
      <c r="G122" s="38"/>
      <c r="H122" s="38"/>
      <c r="I122" s="190"/>
      <c r="J122" s="38"/>
      <c r="K122" s="38"/>
      <c r="L122" s="41"/>
      <c r="M122" s="191"/>
      <c r="N122" s="192"/>
      <c r="O122" s="66"/>
      <c r="P122" s="66"/>
      <c r="Q122" s="66"/>
      <c r="R122" s="66"/>
      <c r="S122" s="66"/>
      <c r="T122" s="67"/>
      <c r="U122" s="36"/>
      <c r="V122" s="36"/>
      <c r="W122" s="36"/>
      <c r="X122" s="36"/>
      <c r="Y122" s="36"/>
      <c r="Z122" s="36"/>
      <c r="AA122" s="36"/>
      <c r="AB122" s="36"/>
      <c r="AC122" s="36"/>
      <c r="AD122" s="36"/>
      <c r="AE122" s="36"/>
      <c r="AT122" s="19" t="s">
        <v>153</v>
      </c>
      <c r="AU122" s="19" t="s">
        <v>85</v>
      </c>
    </row>
    <row r="123" spans="1:65" s="13" customFormat="1" ht="11.25">
      <c r="B123" s="196"/>
      <c r="C123" s="197"/>
      <c r="D123" s="188" t="s">
        <v>180</v>
      </c>
      <c r="E123" s="198" t="s">
        <v>19</v>
      </c>
      <c r="F123" s="199" t="s">
        <v>190</v>
      </c>
      <c r="G123" s="197"/>
      <c r="H123" s="198" t="s">
        <v>19</v>
      </c>
      <c r="I123" s="200"/>
      <c r="J123" s="197"/>
      <c r="K123" s="197"/>
      <c r="L123" s="201"/>
      <c r="M123" s="202"/>
      <c r="N123" s="203"/>
      <c r="O123" s="203"/>
      <c r="P123" s="203"/>
      <c r="Q123" s="203"/>
      <c r="R123" s="203"/>
      <c r="S123" s="203"/>
      <c r="T123" s="204"/>
      <c r="AT123" s="205" t="s">
        <v>180</v>
      </c>
      <c r="AU123" s="205" t="s">
        <v>85</v>
      </c>
      <c r="AV123" s="13" t="s">
        <v>83</v>
      </c>
      <c r="AW123" s="13" t="s">
        <v>34</v>
      </c>
      <c r="AX123" s="13" t="s">
        <v>75</v>
      </c>
      <c r="AY123" s="205" t="s">
        <v>140</v>
      </c>
    </row>
    <row r="124" spans="1:65" s="14" customFormat="1" ht="11.25">
      <c r="B124" s="206"/>
      <c r="C124" s="207"/>
      <c r="D124" s="188" t="s">
        <v>180</v>
      </c>
      <c r="E124" s="208" t="s">
        <v>19</v>
      </c>
      <c r="F124" s="209" t="s">
        <v>191</v>
      </c>
      <c r="G124" s="207"/>
      <c r="H124" s="210">
        <v>212.63</v>
      </c>
      <c r="I124" s="211"/>
      <c r="J124" s="207"/>
      <c r="K124" s="207"/>
      <c r="L124" s="212"/>
      <c r="M124" s="213"/>
      <c r="N124" s="214"/>
      <c r="O124" s="214"/>
      <c r="P124" s="214"/>
      <c r="Q124" s="214"/>
      <c r="R124" s="214"/>
      <c r="S124" s="214"/>
      <c r="T124" s="215"/>
      <c r="AT124" s="216" t="s">
        <v>180</v>
      </c>
      <c r="AU124" s="216" t="s">
        <v>85</v>
      </c>
      <c r="AV124" s="14" t="s">
        <v>85</v>
      </c>
      <c r="AW124" s="14" t="s">
        <v>34</v>
      </c>
      <c r="AX124" s="14" t="s">
        <v>83</v>
      </c>
      <c r="AY124" s="216" t="s">
        <v>140</v>
      </c>
    </row>
    <row r="125" spans="1:65" s="2" customFormat="1" ht="21.75" customHeight="1">
      <c r="A125" s="36"/>
      <c r="B125" s="37"/>
      <c r="C125" s="175" t="s">
        <v>192</v>
      </c>
      <c r="D125" s="175" t="s">
        <v>142</v>
      </c>
      <c r="E125" s="176" t="s">
        <v>193</v>
      </c>
      <c r="F125" s="177" t="s">
        <v>194</v>
      </c>
      <c r="G125" s="178" t="s">
        <v>175</v>
      </c>
      <c r="H125" s="179">
        <v>118.16</v>
      </c>
      <c r="I125" s="180"/>
      <c r="J125" s="181">
        <f>ROUND(I125*H125,2)</f>
        <v>0</v>
      </c>
      <c r="K125" s="177" t="s">
        <v>146</v>
      </c>
      <c r="L125" s="41"/>
      <c r="M125" s="182" t="s">
        <v>19</v>
      </c>
      <c r="N125" s="183" t="s">
        <v>46</v>
      </c>
      <c r="O125" s="66"/>
      <c r="P125" s="184">
        <f>O125*H125</f>
        <v>0</v>
      </c>
      <c r="Q125" s="184">
        <v>0</v>
      </c>
      <c r="R125" s="184">
        <f>Q125*H125</f>
        <v>0</v>
      </c>
      <c r="S125" s="184">
        <v>0.28999999999999998</v>
      </c>
      <c r="T125" s="185">
        <f>S125*H125</f>
        <v>34.266399999999997</v>
      </c>
      <c r="U125" s="36"/>
      <c r="V125" s="36"/>
      <c r="W125" s="36"/>
      <c r="X125" s="36"/>
      <c r="Y125" s="36"/>
      <c r="Z125" s="36"/>
      <c r="AA125" s="36"/>
      <c r="AB125" s="36"/>
      <c r="AC125" s="36"/>
      <c r="AD125" s="36"/>
      <c r="AE125" s="36"/>
      <c r="AR125" s="186" t="s">
        <v>147</v>
      </c>
      <c r="AT125" s="186" t="s">
        <v>142</v>
      </c>
      <c r="AU125" s="186" t="s">
        <v>85</v>
      </c>
      <c r="AY125" s="19" t="s">
        <v>140</v>
      </c>
      <c r="BE125" s="187">
        <f>IF(N125="základní",J125,0)</f>
        <v>0</v>
      </c>
      <c r="BF125" s="187">
        <f>IF(N125="snížená",J125,0)</f>
        <v>0</v>
      </c>
      <c r="BG125" s="187">
        <f>IF(N125="zákl. přenesená",J125,0)</f>
        <v>0</v>
      </c>
      <c r="BH125" s="187">
        <f>IF(N125="sníž. přenesená",J125,0)</f>
        <v>0</v>
      </c>
      <c r="BI125" s="187">
        <f>IF(N125="nulová",J125,0)</f>
        <v>0</v>
      </c>
      <c r="BJ125" s="19" t="s">
        <v>83</v>
      </c>
      <c r="BK125" s="187">
        <f>ROUND(I125*H125,2)</f>
        <v>0</v>
      </c>
      <c r="BL125" s="19" t="s">
        <v>147</v>
      </c>
      <c r="BM125" s="186" t="s">
        <v>195</v>
      </c>
    </row>
    <row r="126" spans="1:65" s="2" customFormat="1" ht="19.5">
      <c r="A126" s="36"/>
      <c r="B126" s="37"/>
      <c r="C126" s="38"/>
      <c r="D126" s="188" t="s">
        <v>149</v>
      </c>
      <c r="E126" s="38"/>
      <c r="F126" s="189" t="s">
        <v>196</v>
      </c>
      <c r="G126" s="38"/>
      <c r="H126" s="38"/>
      <c r="I126" s="190"/>
      <c r="J126" s="38"/>
      <c r="K126" s="38"/>
      <c r="L126" s="41"/>
      <c r="M126" s="191"/>
      <c r="N126" s="192"/>
      <c r="O126" s="66"/>
      <c r="P126" s="66"/>
      <c r="Q126" s="66"/>
      <c r="R126" s="66"/>
      <c r="S126" s="66"/>
      <c r="T126" s="67"/>
      <c r="U126" s="36"/>
      <c r="V126" s="36"/>
      <c r="W126" s="36"/>
      <c r="X126" s="36"/>
      <c r="Y126" s="36"/>
      <c r="Z126" s="36"/>
      <c r="AA126" s="36"/>
      <c r="AB126" s="36"/>
      <c r="AC126" s="36"/>
      <c r="AD126" s="36"/>
      <c r="AE126" s="36"/>
      <c r="AT126" s="19" t="s">
        <v>149</v>
      </c>
      <c r="AU126" s="19" t="s">
        <v>85</v>
      </c>
    </row>
    <row r="127" spans="1:65" s="2" customFormat="1" ht="11.25">
      <c r="A127" s="36"/>
      <c r="B127" s="37"/>
      <c r="C127" s="38"/>
      <c r="D127" s="193" t="s">
        <v>151</v>
      </c>
      <c r="E127" s="38"/>
      <c r="F127" s="194" t="s">
        <v>197</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151</v>
      </c>
      <c r="AU127" s="19" t="s">
        <v>85</v>
      </c>
    </row>
    <row r="128" spans="1:65" s="2" customFormat="1" ht="175.5">
      <c r="A128" s="36"/>
      <c r="B128" s="37"/>
      <c r="C128" s="38"/>
      <c r="D128" s="188" t="s">
        <v>153</v>
      </c>
      <c r="E128" s="38"/>
      <c r="F128" s="195" t="s">
        <v>198</v>
      </c>
      <c r="G128" s="38"/>
      <c r="H128" s="38"/>
      <c r="I128" s="190"/>
      <c r="J128" s="38"/>
      <c r="K128" s="38"/>
      <c r="L128" s="41"/>
      <c r="M128" s="191"/>
      <c r="N128" s="192"/>
      <c r="O128" s="66"/>
      <c r="P128" s="66"/>
      <c r="Q128" s="66"/>
      <c r="R128" s="66"/>
      <c r="S128" s="66"/>
      <c r="T128" s="67"/>
      <c r="U128" s="36"/>
      <c r="V128" s="36"/>
      <c r="W128" s="36"/>
      <c r="X128" s="36"/>
      <c r="Y128" s="36"/>
      <c r="Z128" s="36"/>
      <c r="AA128" s="36"/>
      <c r="AB128" s="36"/>
      <c r="AC128" s="36"/>
      <c r="AD128" s="36"/>
      <c r="AE128" s="36"/>
      <c r="AT128" s="19" t="s">
        <v>153</v>
      </c>
      <c r="AU128" s="19" t="s">
        <v>85</v>
      </c>
    </row>
    <row r="129" spans="1:65" s="13" customFormat="1" ht="11.25">
      <c r="B129" s="196"/>
      <c r="C129" s="197"/>
      <c r="D129" s="188" t="s">
        <v>180</v>
      </c>
      <c r="E129" s="198" t="s">
        <v>19</v>
      </c>
      <c r="F129" s="199" t="s">
        <v>199</v>
      </c>
      <c r="G129" s="197"/>
      <c r="H129" s="198" t="s">
        <v>19</v>
      </c>
      <c r="I129" s="200"/>
      <c r="J129" s="197"/>
      <c r="K129" s="197"/>
      <c r="L129" s="201"/>
      <c r="M129" s="202"/>
      <c r="N129" s="203"/>
      <c r="O129" s="203"/>
      <c r="P129" s="203"/>
      <c r="Q129" s="203"/>
      <c r="R129" s="203"/>
      <c r="S129" s="203"/>
      <c r="T129" s="204"/>
      <c r="AT129" s="205" t="s">
        <v>180</v>
      </c>
      <c r="AU129" s="205" t="s">
        <v>85</v>
      </c>
      <c r="AV129" s="13" t="s">
        <v>83</v>
      </c>
      <c r="AW129" s="13" t="s">
        <v>34</v>
      </c>
      <c r="AX129" s="13" t="s">
        <v>75</v>
      </c>
      <c r="AY129" s="205" t="s">
        <v>140</v>
      </c>
    </row>
    <row r="130" spans="1:65" s="14" customFormat="1" ht="11.25">
      <c r="B130" s="206"/>
      <c r="C130" s="207"/>
      <c r="D130" s="188" t="s">
        <v>180</v>
      </c>
      <c r="E130" s="208" t="s">
        <v>19</v>
      </c>
      <c r="F130" s="209" t="s">
        <v>200</v>
      </c>
      <c r="G130" s="207"/>
      <c r="H130" s="210">
        <v>118.16</v>
      </c>
      <c r="I130" s="211"/>
      <c r="J130" s="207"/>
      <c r="K130" s="207"/>
      <c r="L130" s="212"/>
      <c r="M130" s="213"/>
      <c r="N130" s="214"/>
      <c r="O130" s="214"/>
      <c r="P130" s="214"/>
      <c r="Q130" s="214"/>
      <c r="R130" s="214"/>
      <c r="S130" s="214"/>
      <c r="T130" s="215"/>
      <c r="AT130" s="216" t="s">
        <v>180</v>
      </c>
      <c r="AU130" s="216" t="s">
        <v>85</v>
      </c>
      <c r="AV130" s="14" t="s">
        <v>85</v>
      </c>
      <c r="AW130" s="14" t="s">
        <v>34</v>
      </c>
      <c r="AX130" s="14" t="s">
        <v>83</v>
      </c>
      <c r="AY130" s="216" t="s">
        <v>140</v>
      </c>
    </row>
    <row r="131" spans="1:65" s="2" customFormat="1" ht="16.5" customHeight="1">
      <c r="A131" s="36"/>
      <c r="B131" s="37"/>
      <c r="C131" s="175" t="s">
        <v>201</v>
      </c>
      <c r="D131" s="175" t="s">
        <v>142</v>
      </c>
      <c r="E131" s="176" t="s">
        <v>202</v>
      </c>
      <c r="F131" s="177" t="s">
        <v>203</v>
      </c>
      <c r="G131" s="178" t="s">
        <v>175</v>
      </c>
      <c r="H131" s="179">
        <v>32.93</v>
      </c>
      <c r="I131" s="180"/>
      <c r="J131" s="181">
        <f>ROUND(I131*H131,2)</f>
        <v>0</v>
      </c>
      <c r="K131" s="177" t="s">
        <v>146</v>
      </c>
      <c r="L131" s="41"/>
      <c r="M131" s="182" t="s">
        <v>19</v>
      </c>
      <c r="N131" s="183" t="s">
        <v>46</v>
      </c>
      <c r="O131" s="66"/>
      <c r="P131" s="184">
        <f>O131*H131</f>
        <v>0</v>
      </c>
      <c r="Q131" s="184">
        <v>0</v>
      </c>
      <c r="R131" s="184">
        <f>Q131*H131</f>
        <v>0</v>
      </c>
      <c r="S131" s="184">
        <v>0.28999999999999998</v>
      </c>
      <c r="T131" s="185">
        <f>S131*H131</f>
        <v>9.5496999999999996</v>
      </c>
      <c r="U131" s="36"/>
      <c r="V131" s="36"/>
      <c r="W131" s="36"/>
      <c r="X131" s="36"/>
      <c r="Y131" s="36"/>
      <c r="Z131" s="36"/>
      <c r="AA131" s="36"/>
      <c r="AB131" s="36"/>
      <c r="AC131" s="36"/>
      <c r="AD131" s="36"/>
      <c r="AE131" s="36"/>
      <c r="AR131" s="186" t="s">
        <v>147</v>
      </c>
      <c r="AT131" s="186" t="s">
        <v>142</v>
      </c>
      <c r="AU131" s="186" t="s">
        <v>85</v>
      </c>
      <c r="AY131" s="19" t="s">
        <v>140</v>
      </c>
      <c r="BE131" s="187">
        <f>IF(N131="základní",J131,0)</f>
        <v>0</v>
      </c>
      <c r="BF131" s="187">
        <f>IF(N131="snížená",J131,0)</f>
        <v>0</v>
      </c>
      <c r="BG131" s="187">
        <f>IF(N131="zákl. přenesená",J131,0)</f>
        <v>0</v>
      </c>
      <c r="BH131" s="187">
        <f>IF(N131="sníž. přenesená",J131,0)</f>
        <v>0</v>
      </c>
      <c r="BI131" s="187">
        <f>IF(N131="nulová",J131,0)</f>
        <v>0</v>
      </c>
      <c r="BJ131" s="19" t="s">
        <v>83</v>
      </c>
      <c r="BK131" s="187">
        <f>ROUND(I131*H131,2)</f>
        <v>0</v>
      </c>
      <c r="BL131" s="19" t="s">
        <v>147</v>
      </c>
      <c r="BM131" s="186" t="s">
        <v>204</v>
      </c>
    </row>
    <row r="132" spans="1:65" s="2" customFormat="1" ht="19.5">
      <c r="A132" s="36"/>
      <c r="B132" s="37"/>
      <c r="C132" s="38"/>
      <c r="D132" s="188" t="s">
        <v>149</v>
      </c>
      <c r="E132" s="38"/>
      <c r="F132" s="189" t="s">
        <v>205</v>
      </c>
      <c r="G132" s="38"/>
      <c r="H132" s="38"/>
      <c r="I132" s="190"/>
      <c r="J132" s="38"/>
      <c r="K132" s="38"/>
      <c r="L132" s="41"/>
      <c r="M132" s="191"/>
      <c r="N132" s="192"/>
      <c r="O132" s="66"/>
      <c r="P132" s="66"/>
      <c r="Q132" s="66"/>
      <c r="R132" s="66"/>
      <c r="S132" s="66"/>
      <c r="T132" s="67"/>
      <c r="U132" s="36"/>
      <c r="V132" s="36"/>
      <c r="W132" s="36"/>
      <c r="X132" s="36"/>
      <c r="Y132" s="36"/>
      <c r="Z132" s="36"/>
      <c r="AA132" s="36"/>
      <c r="AB132" s="36"/>
      <c r="AC132" s="36"/>
      <c r="AD132" s="36"/>
      <c r="AE132" s="36"/>
      <c r="AT132" s="19" t="s">
        <v>149</v>
      </c>
      <c r="AU132" s="19" t="s">
        <v>85</v>
      </c>
    </row>
    <row r="133" spans="1:65" s="2" customFormat="1" ht="11.25">
      <c r="A133" s="36"/>
      <c r="B133" s="37"/>
      <c r="C133" s="38"/>
      <c r="D133" s="193" t="s">
        <v>151</v>
      </c>
      <c r="E133" s="38"/>
      <c r="F133" s="194" t="s">
        <v>206</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151</v>
      </c>
      <c r="AU133" s="19" t="s">
        <v>85</v>
      </c>
    </row>
    <row r="134" spans="1:65" s="2" customFormat="1" ht="175.5">
      <c r="A134" s="36"/>
      <c r="B134" s="37"/>
      <c r="C134" s="38"/>
      <c r="D134" s="188" t="s">
        <v>153</v>
      </c>
      <c r="E134" s="38"/>
      <c r="F134" s="195" t="s">
        <v>198</v>
      </c>
      <c r="G134" s="38"/>
      <c r="H134" s="38"/>
      <c r="I134" s="190"/>
      <c r="J134" s="38"/>
      <c r="K134" s="38"/>
      <c r="L134" s="41"/>
      <c r="M134" s="191"/>
      <c r="N134" s="192"/>
      <c r="O134" s="66"/>
      <c r="P134" s="66"/>
      <c r="Q134" s="66"/>
      <c r="R134" s="66"/>
      <c r="S134" s="66"/>
      <c r="T134" s="67"/>
      <c r="U134" s="36"/>
      <c r="V134" s="36"/>
      <c r="W134" s="36"/>
      <c r="X134" s="36"/>
      <c r="Y134" s="36"/>
      <c r="Z134" s="36"/>
      <c r="AA134" s="36"/>
      <c r="AB134" s="36"/>
      <c r="AC134" s="36"/>
      <c r="AD134" s="36"/>
      <c r="AE134" s="36"/>
      <c r="AT134" s="19" t="s">
        <v>153</v>
      </c>
      <c r="AU134" s="19" t="s">
        <v>85</v>
      </c>
    </row>
    <row r="135" spans="1:65" s="13" customFormat="1" ht="11.25">
      <c r="B135" s="196"/>
      <c r="C135" s="197"/>
      <c r="D135" s="188" t="s">
        <v>180</v>
      </c>
      <c r="E135" s="198" t="s">
        <v>19</v>
      </c>
      <c r="F135" s="199" t="s">
        <v>207</v>
      </c>
      <c r="G135" s="197"/>
      <c r="H135" s="198" t="s">
        <v>19</v>
      </c>
      <c r="I135" s="200"/>
      <c r="J135" s="197"/>
      <c r="K135" s="197"/>
      <c r="L135" s="201"/>
      <c r="M135" s="202"/>
      <c r="N135" s="203"/>
      <c r="O135" s="203"/>
      <c r="P135" s="203"/>
      <c r="Q135" s="203"/>
      <c r="R135" s="203"/>
      <c r="S135" s="203"/>
      <c r="T135" s="204"/>
      <c r="AT135" s="205" t="s">
        <v>180</v>
      </c>
      <c r="AU135" s="205" t="s">
        <v>85</v>
      </c>
      <c r="AV135" s="13" t="s">
        <v>83</v>
      </c>
      <c r="AW135" s="13" t="s">
        <v>34</v>
      </c>
      <c r="AX135" s="13" t="s">
        <v>75</v>
      </c>
      <c r="AY135" s="205" t="s">
        <v>140</v>
      </c>
    </row>
    <row r="136" spans="1:65" s="14" customFormat="1" ht="11.25">
      <c r="B136" s="206"/>
      <c r="C136" s="207"/>
      <c r="D136" s="188" t="s">
        <v>180</v>
      </c>
      <c r="E136" s="208" t="s">
        <v>19</v>
      </c>
      <c r="F136" s="209" t="s">
        <v>182</v>
      </c>
      <c r="G136" s="207"/>
      <c r="H136" s="210">
        <v>32.93</v>
      </c>
      <c r="I136" s="211"/>
      <c r="J136" s="207"/>
      <c r="K136" s="207"/>
      <c r="L136" s="212"/>
      <c r="M136" s="213"/>
      <c r="N136" s="214"/>
      <c r="O136" s="214"/>
      <c r="P136" s="214"/>
      <c r="Q136" s="214"/>
      <c r="R136" s="214"/>
      <c r="S136" s="214"/>
      <c r="T136" s="215"/>
      <c r="AT136" s="216" t="s">
        <v>180</v>
      </c>
      <c r="AU136" s="216" t="s">
        <v>85</v>
      </c>
      <c r="AV136" s="14" t="s">
        <v>85</v>
      </c>
      <c r="AW136" s="14" t="s">
        <v>34</v>
      </c>
      <c r="AX136" s="14" t="s">
        <v>83</v>
      </c>
      <c r="AY136" s="216" t="s">
        <v>140</v>
      </c>
    </row>
    <row r="137" spans="1:65" s="2" customFormat="1" ht="16.5" customHeight="1">
      <c r="A137" s="36"/>
      <c r="B137" s="37"/>
      <c r="C137" s="175" t="s">
        <v>208</v>
      </c>
      <c r="D137" s="175" t="s">
        <v>142</v>
      </c>
      <c r="E137" s="176" t="s">
        <v>209</v>
      </c>
      <c r="F137" s="177" t="s">
        <v>210</v>
      </c>
      <c r="G137" s="178" t="s">
        <v>175</v>
      </c>
      <c r="H137" s="179">
        <v>58.85</v>
      </c>
      <c r="I137" s="180"/>
      <c r="J137" s="181">
        <f>ROUND(I137*H137,2)</f>
        <v>0</v>
      </c>
      <c r="K137" s="177" t="s">
        <v>146</v>
      </c>
      <c r="L137" s="41"/>
      <c r="M137" s="182" t="s">
        <v>19</v>
      </c>
      <c r="N137" s="183" t="s">
        <v>46</v>
      </c>
      <c r="O137" s="66"/>
      <c r="P137" s="184">
        <f>O137*H137</f>
        <v>0</v>
      </c>
      <c r="Q137" s="184">
        <v>0</v>
      </c>
      <c r="R137" s="184">
        <f>Q137*H137</f>
        <v>0</v>
      </c>
      <c r="S137" s="184">
        <v>0.24</v>
      </c>
      <c r="T137" s="185">
        <f>S137*H137</f>
        <v>14.124000000000001</v>
      </c>
      <c r="U137" s="36"/>
      <c r="V137" s="36"/>
      <c r="W137" s="36"/>
      <c r="X137" s="36"/>
      <c r="Y137" s="36"/>
      <c r="Z137" s="36"/>
      <c r="AA137" s="36"/>
      <c r="AB137" s="36"/>
      <c r="AC137" s="36"/>
      <c r="AD137" s="36"/>
      <c r="AE137" s="36"/>
      <c r="AR137" s="186" t="s">
        <v>147</v>
      </c>
      <c r="AT137" s="186" t="s">
        <v>142</v>
      </c>
      <c r="AU137" s="186" t="s">
        <v>85</v>
      </c>
      <c r="AY137" s="19" t="s">
        <v>140</v>
      </c>
      <c r="BE137" s="187">
        <f>IF(N137="základní",J137,0)</f>
        <v>0</v>
      </c>
      <c r="BF137" s="187">
        <f>IF(N137="snížená",J137,0)</f>
        <v>0</v>
      </c>
      <c r="BG137" s="187">
        <f>IF(N137="zákl. přenesená",J137,0)</f>
        <v>0</v>
      </c>
      <c r="BH137" s="187">
        <f>IF(N137="sníž. přenesená",J137,0)</f>
        <v>0</v>
      </c>
      <c r="BI137" s="187">
        <f>IF(N137="nulová",J137,0)</f>
        <v>0</v>
      </c>
      <c r="BJ137" s="19" t="s">
        <v>83</v>
      </c>
      <c r="BK137" s="187">
        <f>ROUND(I137*H137,2)</f>
        <v>0</v>
      </c>
      <c r="BL137" s="19" t="s">
        <v>147</v>
      </c>
      <c r="BM137" s="186" t="s">
        <v>211</v>
      </c>
    </row>
    <row r="138" spans="1:65" s="2" customFormat="1" ht="19.5">
      <c r="A138" s="36"/>
      <c r="B138" s="37"/>
      <c r="C138" s="38"/>
      <c r="D138" s="188" t="s">
        <v>149</v>
      </c>
      <c r="E138" s="38"/>
      <c r="F138" s="189" t="s">
        <v>212</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149</v>
      </c>
      <c r="AU138" s="19" t="s">
        <v>85</v>
      </c>
    </row>
    <row r="139" spans="1:65" s="2" customFormat="1" ht="11.25">
      <c r="A139" s="36"/>
      <c r="B139" s="37"/>
      <c r="C139" s="38"/>
      <c r="D139" s="193" t="s">
        <v>151</v>
      </c>
      <c r="E139" s="38"/>
      <c r="F139" s="194" t="s">
        <v>213</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151</v>
      </c>
      <c r="AU139" s="19" t="s">
        <v>85</v>
      </c>
    </row>
    <row r="140" spans="1:65" s="2" customFormat="1" ht="175.5">
      <c r="A140" s="36"/>
      <c r="B140" s="37"/>
      <c r="C140" s="38"/>
      <c r="D140" s="188" t="s">
        <v>153</v>
      </c>
      <c r="E140" s="38"/>
      <c r="F140" s="195" t="s">
        <v>198</v>
      </c>
      <c r="G140" s="38"/>
      <c r="H140" s="38"/>
      <c r="I140" s="190"/>
      <c r="J140" s="38"/>
      <c r="K140" s="38"/>
      <c r="L140" s="41"/>
      <c r="M140" s="191"/>
      <c r="N140" s="192"/>
      <c r="O140" s="66"/>
      <c r="P140" s="66"/>
      <c r="Q140" s="66"/>
      <c r="R140" s="66"/>
      <c r="S140" s="66"/>
      <c r="T140" s="67"/>
      <c r="U140" s="36"/>
      <c r="V140" s="36"/>
      <c r="W140" s="36"/>
      <c r="X140" s="36"/>
      <c r="Y140" s="36"/>
      <c r="Z140" s="36"/>
      <c r="AA140" s="36"/>
      <c r="AB140" s="36"/>
      <c r="AC140" s="36"/>
      <c r="AD140" s="36"/>
      <c r="AE140" s="36"/>
      <c r="AT140" s="19" t="s">
        <v>153</v>
      </c>
      <c r="AU140" s="19" t="s">
        <v>85</v>
      </c>
    </row>
    <row r="141" spans="1:65" s="13" customFormat="1" ht="11.25">
      <c r="B141" s="196"/>
      <c r="C141" s="197"/>
      <c r="D141" s="188" t="s">
        <v>180</v>
      </c>
      <c r="E141" s="198" t="s">
        <v>19</v>
      </c>
      <c r="F141" s="199" t="s">
        <v>214</v>
      </c>
      <c r="G141" s="197"/>
      <c r="H141" s="198" t="s">
        <v>19</v>
      </c>
      <c r="I141" s="200"/>
      <c r="J141" s="197"/>
      <c r="K141" s="197"/>
      <c r="L141" s="201"/>
      <c r="M141" s="202"/>
      <c r="N141" s="203"/>
      <c r="O141" s="203"/>
      <c r="P141" s="203"/>
      <c r="Q141" s="203"/>
      <c r="R141" s="203"/>
      <c r="S141" s="203"/>
      <c r="T141" s="204"/>
      <c r="AT141" s="205" t="s">
        <v>180</v>
      </c>
      <c r="AU141" s="205" t="s">
        <v>85</v>
      </c>
      <c r="AV141" s="13" t="s">
        <v>83</v>
      </c>
      <c r="AW141" s="13" t="s">
        <v>34</v>
      </c>
      <c r="AX141" s="13" t="s">
        <v>75</v>
      </c>
      <c r="AY141" s="205" t="s">
        <v>140</v>
      </c>
    </row>
    <row r="142" spans="1:65" s="14" customFormat="1" ht="11.25">
      <c r="B142" s="206"/>
      <c r="C142" s="207"/>
      <c r="D142" s="188" t="s">
        <v>180</v>
      </c>
      <c r="E142" s="208" t="s">
        <v>19</v>
      </c>
      <c r="F142" s="209" t="s">
        <v>215</v>
      </c>
      <c r="G142" s="207"/>
      <c r="H142" s="210">
        <v>58.85</v>
      </c>
      <c r="I142" s="211"/>
      <c r="J142" s="207"/>
      <c r="K142" s="207"/>
      <c r="L142" s="212"/>
      <c r="M142" s="213"/>
      <c r="N142" s="214"/>
      <c r="O142" s="214"/>
      <c r="P142" s="214"/>
      <c r="Q142" s="214"/>
      <c r="R142" s="214"/>
      <c r="S142" s="214"/>
      <c r="T142" s="215"/>
      <c r="AT142" s="216" t="s">
        <v>180</v>
      </c>
      <c r="AU142" s="216" t="s">
        <v>85</v>
      </c>
      <c r="AV142" s="14" t="s">
        <v>85</v>
      </c>
      <c r="AW142" s="14" t="s">
        <v>34</v>
      </c>
      <c r="AX142" s="14" t="s">
        <v>83</v>
      </c>
      <c r="AY142" s="216" t="s">
        <v>140</v>
      </c>
    </row>
    <row r="143" spans="1:65" s="2" customFormat="1" ht="16.5" customHeight="1">
      <c r="A143" s="36"/>
      <c r="B143" s="37"/>
      <c r="C143" s="175" t="s">
        <v>216</v>
      </c>
      <c r="D143" s="175" t="s">
        <v>142</v>
      </c>
      <c r="E143" s="176" t="s">
        <v>217</v>
      </c>
      <c r="F143" s="177" t="s">
        <v>218</v>
      </c>
      <c r="G143" s="178" t="s">
        <v>175</v>
      </c>
      <c r="H143" s="179">
        <v>19.399999999999999</v>
      </c>
      <c r="I143" s="180"/>
      <c r="J143" s="181">
        <f>ROUND(I143*H143,2)</f>
        <v>0</v>
      </c>
      <c r="K143" s="177" t="s">
        <v>146</v>
      </c>
      <c r="L143" s="41"/>
      <c r="M143" s="182" t="s">
        <v>19</v>
      </c>
      <c r="N143" s="183" t="s">
        <v>46</v>
      </c>
      <c r="O143" s="66"/>
      <c r="P143" s="184">
        <f>O143*H143</f>
        <v>0</v>
      </c>
      <c r="Q143" s="184">
        <v>0</v>
      </c>
      <c r="R143" s="184">
        <f>Q143*H143</f>
        <v>0</v>
      </c>
      <c r="S143" s="184">
        <v>0.32500000000000001</v>
      </c>
      <c r="T143" s="185">
        <f>S143*H143</f>
        <v>6.3049999999999997</v>
      </c>
      <c r="U143" s="36"/>
      <c r="V143" s="36"/>
      <c r="W143" s="36"/>
      <c r="X143" s="36"/>
      <c r="Y143" s="36"/>
      <c r="Z143" s="36"/>
      <c r="AA143" s="36"/>
      <c r="AB143" s="36"/>
      <c r="AC143" s="36"/>
      <c r="AD143" s="36"/>
      <c r="AE143" s="36"/>
      <c r="AR143" s="186" t="s">
        <v>147</v>
      </c>
      <c r="AT143" s="186" t="s">
        <v>142</v>
      </c>
      <c r="AU143" s="186" t="s">
        <v>85</v>
      </c>
      <c r="AY143" s="19" t="s">
        <v>140</v>
      </c>
      <c r="BE143" s="187">
        <f>IF(N143="základní",J143,0)</f>
        <v>0</v>
      </c>
      <c r="BF143" s="187">
        <f>IF(N143="snížená",J143,0)</f>
        <v>0</v>
      </c>
      <c r="BG143" s="187">
        <f>IF(N143="zákl. přenesená",J143,0)</f>
        <v>0</v>
      </c>
      <c r="BH143" s="187">
        <f>IF(N143="sníž. přenesená",J143,0)</f>
        <v>0</v>
      </c>
      <c r="BI143" s="187">
        <f>IF(N143="nulová",J143,0)</f>
        <v>0</v>
      </c>
      <c r="BJ143" s="19" t="s">
        <v>83</v>
      </c>
      <c r="BK143" s="187">
        <f>ROUND(I143*H143,2)</f>
        <v>0</v>
      </c>
      <c r="BL143" s="19" t="s">
        <v>147</v>
      </c>
      <c r="BM143" s="186" t="s">
        <v>219</v>
      </c>
    </row>
    <row r="144" spans="1:65" s="2" customFormat="1" ht="19.5">
      <c r="A144" s="36"/>
      <c r="B144" s="37"/>
      <c r="C144" s="38"/>
      <c r="D144" s="188" t="s">
        <v>149</v>
      </c>
      <c r="E144" s="38"/>
      <c r="F144" s="189" t="s">
        <v>220</v>
      </c>
      <c r="G144" s="38"/>
      <c r="H144" s="38"/>
      <c r="I144" s="190"/>
      <c r="J144" s="38"/>
      <c r="K144" s="38"/>
      <c r="L144" s="41"/>
      <c r="M144" s="191"/>
      <c r="N144" s="192"/>
      <c r="O144" s="66"/>
      <c r="P144" s="66"/>
      <c r="Q144" s="66"/>
      <c r="R144" s="66"/>
      <c r="S144" s="66"/>
      <c r="T144" s="67"/>
      <c r="U144" s="36"/>
      <c r="V144" s="36"/>
      <c r="W144" s="36"/>
      <c r="X144" s="36"/>
      <c r="Y144" s="36"/>
      <c r="Z144" s="36"/>
      <c r="AA144" s="36"/>
      <c r="AB144" s="36"/>
      <c r="AC144" s="36"/>
      <c r="AD144" s="36"/>
      <c r="AE144" s="36"/>
      <c r="AT144" s="19" t="s">
        <v>149</v>
      </c>
      <c r="AU144" s="19" t="s">
        <v>85</v>
      </c>
    </row>
    <row r="145" spans="1:65" s="2" customFormat="1" ht="11.25">
      <c r="A145" s="36"/>
      <c r="B145" s="37"/>
      <c r="C145" s="38"/>
      <c r="D145" s="193" t="s">
        <v>151</v>
      </c>
      <c r="E145" s="38"/>
      <c r="F145" s="194" t="s">
        <v>221</v>
      </c>
      <c r="G145" s="38"/>
      <c r="H145" s="38"/>
      <c r="I145" s="190"/>
      <c r="J145" s="38"/>
      <c r="K145" s="38"/>
      <c r="L145" s="41"/>
      <c r="M145" s="191"/>
      <c r="N145" s="192"/>
      <c r="O145" s="66"/>
      <c r="P145" s="66"/>
      <c r="Q145" s="66"/>
      <c r="R145" s="66"/>
      <c r="S145" s="66"/>
      <c r="T145" s="67"/>
      <c r="U145" s="36"/>
      <c r="V145" s="36"/>
      <c r="W145" s="36"/>
      <c r="X145" s="36"/>
      <c r="Y145" s="36"/>
      <c r="Z145" s="36"/>
      <c r="AA145" s="36"/>
      <c r="AB145" s="36"/>
      <c r="AC145" s="36"/>
      <c r="AD145" s="36"/>
      <c r="AE145" s="36"/>
      <c r="AT145" s="19" t="s">
        <v>151</v>
      </c>
      <c r="AU145" s="19" t="s">
        <v>85</v>
      </c>
    </row>
    <row r="146" spans="1:65" s="2" customFormat="1" ht="175.5">
      <c r="A146" s="36"/>
      <c r="B146" s="37"/>
      <c r="C146" s="38"/>
      <c r="D146" s="188" t="s">
        <v>153</v>
      </c>
      <c r="E146" s="38"/>
      <c r="F146" s="195" t="s">
        <v>198</v>
      </c>
      <c r="G146" s="38"/>
      <c r="H146" s="38"/>
      <c r="I146" s="190"/>
      <c r="J146" s="38"/>
      <c r="K146" s="38"/>
      <c r="L146" s="41"/>
      <c r="M146" s="191"/>
      <c r="N146" s="192"/>
      <c r="O146" s="66"/>
      <c r="P146" s="66"/>
      <c r="Q146" s="66"/>
      <c r="R146" s="66"/>
      <c r="S146" s="66"/>
      <c r="T146" s="67"/>
      <c r="U146" s="36"/>
      <c r="V146" s="36"/>
      <c r="W146" s="36"/>
      <c r="X146" s="36"/>
      <c r="Y146" s="36"/>
      <c r="Z146" s="36"/>
      <c r="AA146" s="36"/>
      <c r="AB146" s="36"/>
      <c r="AC146" s="36"/>
      <c r="AD146" s="36"/>
      <c r="AE146" s="36"/>
      <c r="AT146" s="19" t="s">
        <v>153</v>
      </c>
      <c r="AU146" s="19" t="s">
        <v>85</v>
      </c>
    </row>
    <row r="147" spans="1:65" s="13" customFormat="1" ht="11.25">
      <c r="B147" s="196"/>
      <c r="C147" s="197"/>
      <c r="D147" s="188" t="s">
        <v>180</v>
      </c>
      <c r="E147" s="198" t="s">
        <v>19</v>
      </c>
      <c r="F147" s="199" t="s">
        <v>222</v>
      </c>
      <c r="G147" s="197"/>
      <c r="H147" s="198" t="s">
        <v>19</v>
      </c>
      <c r="I147" s="200"/>
      <c r="J147" s="197"/>
      <c r="K147" s="197"/>
      <c r="L147" s="201"/>
      <c r="M147" s="202"/>
      <c r="N147" s="203"/>
      <c r="O147" s="203"/>
      <c r="P147" s="203"/>
      <c r="Q147" s="203"/>
      <c r="R147" s="203"/>
      <c r="S147" s="203"/>
      <c r="T147" s="204"/>
      <c r="AT147" s="205" t="s">
        <v>180</v>
      </c>
      <c r="AU147" s="205" t="s">
        <v>85</v>
      </c>
      <c r="AV147" s="13" t="s">
        <v>83</v>
      </c>
      <c r="AW147" s="13" t="s">
        <v>34</v>
      </c>
      <c r="AX147" s="13" t="s">
        <v>75</v>
      </c>
      <c r="AY147" s="205" t="s">
        <v>140</v>
      </c>
    </row>
    <row r="148" spans="1:65" s="14" customFormat="1" ht="11.25">
      <c r="B148" s="206"/>
      <c r="C148" s="207"/>
      <c r="D148" s="188" t="s">
        <v>180</v>
      </c>
      <c r="E148" s="208" t="s">
        <v>19</v>
      </c>
      <c r="F148" s="209" t="s">
        <v>223</v>
      </c>
      <c r="G148" s="207"/>
      <c r="H148" s="210">
        <v>19.399999999999999</v>
      </c>
      <c r="I148" s="211"/>
      <c r="J148" s="207"/>
      <c r="K148" s="207"/>
      <c r="L148" s="212"/>
      <c r="M148" s="213"/>
      <c r="N148" s="214"/>
      <c r="O148" s="214"/>
      <c r="P148" s="214"/>
      <c r="Q148" s="214"/>
      <c r="R148" s="214"/>
      <c r="S148" s="214"/>
      <c r="T148" s="215"/>
      <c r="AT148" s="216" t="s">
        <v>180</v>
      </c>
      <c r="AU148" s="216" t="s">
        <v>85</v>
      </c>
      <c r="AV148" s="14" t="s">
        <v>85</v>
      </c>
      <c r="AW148" s="14" t="s">
        <v>34</v>
      </c>
      <c r="AX148" s="14" t="s">
        <v>83</v>
      </c>
      <c r="AY148" s="216" t="s">
        <v>140</v>
      </c>
    </row>
    <row r="149" spans="1:65" s="2" customFormat="1" ht="16.5" customHeight="1">
      <c r="A149" s="36"/>
      <c r="B149" s="37"/>
      <c r="C149" s="175" t="s">
        <v>224</v>
      </c>
      <c r="D149" s="175" t="s">
        <v>142</v>
      </c>
      <c r="E149" s="176" t="s">
        <v>225</v>
      </c>
      <c r="F149" s="177" t="s">
        <v>226</v>
      </c>
      <c r="G149" s="178" t="s">
        <v>175</v>
      </c>
      <c r="H149" s="179">
        <v>58.85</v>
      </c>
      <c r="I149" s="180"/>
      <c r="J149" s="181">
        <f>ROUND(I149*H149,2)</f>
        <v>0</v>
      </c>
      <c r="K149" s="177" t="s">
        <v>146</v>
      </c>
      <c r="L149" s="41"/>
      <c r="M149" s="182" t="s">
        <v>19</v>
      </c>
      <c r="N149" s="183" t="s">
        <v>46</v>
      </c>
      <c r="O149" s="66"/>
      <c r="P149" s="184">
        <f>O149*H149</f>
        <v>0</v>
      </c>
      <c r="Q149" s="184">
        <v>0</v>
      </c>
      <c r="R149" s="184">
        <f>Q149*H149</f>
        <v>0</v>
      </c>
      <c r="S149" s="184">
        <v>9.8000000000000004E-2</v>
      </c>
      <c r="T149" s="185">
        <f>S149*H149</f>
        <v>5.7673000000000005</v>
      </c>
      <c r="U149" s="36"/>
      <c r="V149" s="36"/>
      <c r="W149" s="36"/>
      <c r="X149" s="36"/>
      <c r="Y149" s="36"/>
      <c r="Z149" s="36"/>
      <c r="AA149" s="36"/>
      <c r="AB149" s="36"/>
      <c r="AC149" s="36"/>
      <c r="AD149" s="36"/>
      <c r="AE149" s="36"/>
      <c r="AR149" s="186" t="s">
        <v>147</v>
      </c>
      <c r="AT149" s="186" t="s">
        <v>142</v>
      </c>
      <c r="AU149" s="186" t="s">
        <v>85</v>
      </c>
      <c r="AY149" s="19" t="s">
        <v>140</v>
      </c>
      <c r="BE149" s="187">
        <f>IF(N149="základní",J149,0)</f>
        <v>0</v>
      </c>
      <c r="BF149" s="187">
        <f>IF(N149="snížená",J149,0)</f>
        <v>0</v>
      </c>
      <c r="BG149" s="187">
        <f>IF(N149="zákl. přenesená",J149,0)</f>
        <v>0</v>
      </c>
      <c r="BH149" s="187">
        <f>IF(N149="sníž. přenesená",J149,0)</f>
        <v>0</v>
      </c>
      <c r="BI149" s="187">
        <f>IF(N149="nulová",J149,0)</f>
        <v>0</v>
      </c>
      <c r="BJ149" s="19" t="s">
        <v>83</v>
      </c>
      <c r="BK149" s="187">
        <f>ROUND(I149*H149,2)</f>
        <v>0</v>
      </c>
      <c r="BL149" s="19" t="s">
        <v>147</v>
      </c>
      <c r="BM149" s="186" t="s">
        <v>227</v>
      </c>
    </row>
    <row r="150" spans="1:65" s="2" customFormat="1" ht="19.5">
      <c r="A150" s="36"/>
      <c r="B150" s="37"/>
      <c r="C150" s="38"/>
      <c r="D150" s="188" t="s">
        <v>149</v>
      </c>
      <c r="E150" s="38"/>
      <c r="F150" s="189" t="s">
        <v>228</v>
      </c>
      <c r="G150" s="38"/>
      <c r="H150" s="38"/>
      <c r="I150" s="190"/>
      <c r="J150" s="38"/>
      <c r="K150" s="38"/>
      <c r="L150" s="41"/>
      <c r="M150" s="191"/>
      <c r="N150" s="192"/>
      <c r="O150" s="66"/>
      <c r="P150" s="66"/>
      <c r="Q150" s="66"/>
      <c r="R150" s="66"/>
      <c r="S150" s="66"/>
      <c r="T150" s="67"/>
      <c r="U150" s="36"/>
      <c r="V150" s="36"/>
      <c r="W150" s="36"/>
      <c r="X150" s="36"/>
      <c r="Y150" s="36"/>
      <c r="Z150" s="36"/>
      <c r="AA150" s="36"/>
      <c r="AB150" s="36"/>
      <c r="AC150" s="36"/>
      <c r="AD150" s="36"/>
      <c r="AE150" s="36"/>
      <c r="AT150" s="19" t="s">
        <v>149</v>
      </c>
      <c r="AU150" s="19" t="s">
        <v>85</v>
      </c>
    </row>
    <row r="151" spans="1:65" s="2" customFormat="1" ht="11.25">
      <c r="A151" s="36"/>
      <c r="B151" s="37"/>
      <c r="C151" s="38"/>
      <c r="D151" s="193" t="s">
        <v>151</v>
      </c>
      <c r="E151" s="38"/>
      <c r="F151" s="194" t="s">
        <v>229</v>
      </c>
      <c r="G151" s="38"/>
      <c r="H151" s="38"/>
      <c r="I151" s="190"/>
      <c r="J151" s="38"/>
      <c r="K151" s="38"/>
      <c r="L151" s="41"/>
      <c r="M151" s="191"/>
      <c r="N151" s="192"/>
      <c r="O151" s="66"/>
      <c r="P151" s="66"/>
      <c r="Q151" s="66"/>
      <c r="R151" s="66"/>
      <c r="S151" s="66"/>
      <c r="T151" s="67"/>
      <c r="U151" s="36"/>
      <c r="V151" s="36"/>
      <c r="W151" s="36"/>
      <c r="X151" s="36"/>
      <c r="Y151" s="36"/>
      <c r="Z151" s="36"/>
      <c r="AA151" s="36"/>
      <c r="AB151" s="36"/>
      <c r="AC151" s="36"/>
      <c r="AD151" s="36"/>
      <c r="AE151" s="36"/>
      <c r="AT151" s="19" t="s">
        <v>151</v>
      </c>
      <c r="AU151" s="19" t="s">
        <v>85</v>
      </c>
    </row>
    <row r="152" spans="1:65" s="2" customFormat="1" ht="175.5">
      <c r="A152" s="36"/>
      <c r="B152" s="37"/>
      <c r="C152" s="38"/>
      <c r="D152" s="188" t="s">
        <v>153</v>
      </c>
      <c r="E152" s="38"/>
      <c r="F152" s="195" t="s">
        <v>198</v>
      </c>
      <c r="G152" s="38"/>
      <c r="H152" s="38"/>
      <c r="I152" s="190"/>
      <c r="J152" s="38"/>
      <c r="K152" s="38"/>
      <c r="L152" s="41"/>
      <c r="M152" s="191"/>
      <c r="N152" s="192"/>
      <c r="O152" s="66"/>
      <c r="P152" s="66"/>
      <c r="Q152" s="66"/>
      <c r="R152" s="66"/>
      <c r="S152" s="66"/>
      <c r="T152" s="67"/>
      <c r="U152" s="36"/>
      <c r="V152" s="36"/>
      <c r="W152" s="36"/>
      <c r="X152" s="36"/>
      <c r="Y152" s="36"/>
      <c r="Z152" s="36"/>
      <c r="AA152" s="36"/>
      <c r="AB152" s="36"/>
      <c r="AC152" s="36"/>
      <c r="AD152" s="36"/>
      <c r="AE152" s="36"/>
      <c r="AT152" s="19" t="s">
        <v>153</v>
      </c>
      <c r="AU152" s="19" t="s">
        <v>85</v>
      </c>
    </row>
    <row r="153" spans="1:65" s="13" customFormat="1" ht="11.25">
      <c r="B153" s="196"/>
      <c r="C153" s="197"/>
      <c r="D153" s="188" t="s">
        <v>180</v>
      </c>
      <c r="E153" s="198" t="s">
        <v>19</v>
      </c>
      <c r="F153" s="199" t="s">
        <v>230</v>
      </c>
      <c r="G153" s="197"/>
      <c r="H153" s="198" t="s">
        <v>19</v>
      </c>
      <c r="I153" s="200"/>
      <c r="J153" s="197"/>
      <c r="K153" s="197"/>
      <c r="L153" s="201"/>
      <c r="M153" s="202"/>
      <c r="N153" s="203"/>
      <c r="O153" s="203"/>
      <c r="P153" s="203"/>
      <c r="Q153" s="203"/>
      <c r="R153" s="203"/>
      <c r="S153" s="203"/>
      <c r="T153" s="204"/>
      <c r="AT153" s="205" t="s">
        <v>180</v>
      </c>
      <c r="AU153" s="205" t="s">
        <v>85</v>
      </c>
      <c r="AV153" s="13" t="s">
        <v>83</v>
      </c>
      <c r="AW153" s="13" t="s">
        <v>34</v>
      </c>
      <c r="AX153" s="13" t="s">
        <v>75</v>
      </c>
      <c r="AY153" s="205" t="s">
        <v>140</v>
      </c>
    </row>
    <row r="154" spans="1:65" s="14" customFormat="1" ht="11.25">
      <c r="B154" s="206"/>
      <c r="C154" s="207"/>
      <c r="D154" s="188" t="s">
        <v>180</v>
      </c>
      <c r="E154" s="208" t="s">
        <v>19</v>
      </c>
      <c r="F154" s="209" t="s">
        <v>215</v>
      </c>
      <c r="G154" s="207"/>
      <c r="H154" s="210">
        <v>58.85</v>
      </c>
      <c r="I154" s="211"/>
      <c r="J154" s="207"/>
      <c r="K154" s="207"/>
      <c r="L154" s="212"/>
      <c r="M154" s="213"/>
      <c r="N154" s="214"/>
      <c r="O154" s="214"/>
      <c r="P154" s="214"/>
      <c r="Q154" s="214"/>
      <c r="R154" s="214"/>
      <c r="S154" s="214"/>
      <c r="T154" s="215"/>
      <c r="AT154" s="216" t="s">
        <v>180</v>
      </c>
      <c r="AU154" s="216" t="s">
        <v>85</v>
      </c>
      <c r="AV154" s="14" t="s">
        <v>85</v>
      </c>
      <c r="AW154" s="14" t="s">
        <v>34</v>
      </c>
      <c r="AX154" s="14" t="s">
        <v>83</v>
      </c>
      <c r="AY154" s="216" t="s">
        <v>140</v>
      </c>
    </row>
    <row r="155" spans="1:65" s="2" customFormat="1" ht="16.5" customHeight="1">
      <c r="A155" s="36"/>
      <c r="B155" s="37"/>
      <c r="C155" s="175" t="s">
        <v>231</v>
      </c>
      <c r="D155" s="175" t="s">
        <v>142</v>
      </c>
      <c r="E155" s="176" t="s">
        <v>232</v>
      </c>
      <c r="F155" s="177" t="s">
        <v>233</v>
      </c>
      <c r="G155" s="178" t="s">
        <v>234</v>
      </c>
      <c r="H155" s="179">
        <v>221.52</v>
      </c>
      <c r="I155" s="180"/>
      <c r="J155" s="181">
        <f>ROUND(I155*H155,2)</f>
        <v>0</v>
      </c>
      <c r="K155" s="177" t="s">
        <v>146</v>
      </c>
      <c r="L155" s="41"/>
      <c r="M155" s="182" t="s">
        <v>19</v>
      </c>
      <c r="N155" s="183" t="s">
        <v>46</v>
      </c>
      <c r="O155" s="66"/>
      <c r="P155" s="184">
        <f>O155*H155</f>
        <v>0</v>
      </c>
      <c r="Q155" s="184">
        <v>0</v>
      </c>
      <c r="R155" s="184">
        <f>Q155*H155</f>
        <v>0</v>
      </c>
      <c r="S155" s="184">
        <v>0.20499999999999999</v>
      </c>
      <c r="T155" s="185">
        <f>S155*H155</f>
        <v>45.4116</v>
      </c>
      <c r="U155" s="36"/>
      <c r="V155" s="36"/>
      <c r="W155" s="36"/>
      <c r="X155" s="36"/>
      <c r="Y155" s="36"/>
      <c r="Z155" s="36"/>
      <c r="AA155" s="36"/>
      <c r="AB155" s="36"/>
      <c r="AC155" s="36"/>
      <c r="AD155" s="36"/>
      <c r="AE155" s="36"/>
      <c r="AR155" s="186" t="s">
        <v>147</v>
      </c>
      <c r="AT155" s="186" t="s">
        <v>142</v>
      </c>
      <c r="AU155" s="186" t="s">
        <v>85</v>
      </c>
      <c r="AY155" s="19" t="s">
        <v>140</v>
      </c>
      <c r="BE155" s="187">
        <f>IF(N155="základní",J155,0)</f>
        <v>0</v>
      </c>
      <c r="BF155" s="187">
        <f>IF(N155="snížená",J155,0)</f>
        <v>0</v>
      </c>
      <c r="BG155" s="187">
        <f>IF(N155="zákl. přenesená",J155,0)</f>
        <v>0</v>
      </c>
      <c r="BH155" s="187">
        <f>IF(N155="sníž. přenesená",J155,0)</f>
        <v>0</v>
      </c>
      <c r="BI155" s="187">
        <f>IF(N155="nulová",J155,0)</f>
        <v>0</v>
      </c>
      <c r="BJ155" s="19" t="s">
        <v>83</v>
      </c>
      <c r="BK155" s="187">
        <f>ROUND(I155*H155,2)</f>
        <v>0</v>
      </c>
      <c r="BL155" s="19" t="s">
        <v>147</v>
      </c>
      <c r="BM155" s="186" t="s">
        <v>235</v>
      </c>
    </row>
    <row r="156" spans="1:65" s="2" customFormat="1" ht="19.5">
      <c r="A156" s="36"/>
      <c r="B156" s="37"/>
      <c r="C156" s="38"/>
      <c r="D156" s="188" t="s">
        <v>149</v>
      </c>
      <c r="E156" s="38"/>
      <c r="F156" s="189" t="s">
        <v>236</v>
      </c>
      <c r="G156" s="38"/>
      <c r="H156" s="38"/>
      <c r="I156" s="190"/>
      <c r="J156" s="38"/>
      <c r="K156" s="38"/>
      <c r="L156" s="41"/>
      <c r="M156" s="191"/>
      <c r="N156" s="192"/>
      <c r="O156" s="66"/>
      <c r="P156" s="66"/>
      <c r="Q156" s="66"/>
      <c r="R156" s="66"/>
      <c r="S156" s="66"/>
      <c r="T156" s="67"/>
      <c r="U156" s="36"/>
      <c r="V156" s="36"/>
      <c r="W156" s="36"/>
      <c r="X156" s="36"/>
      <c r="Y156" s="36"/>
      <c r="Z156" s="36"/>
      <c r="AA156" s="36"/>
      <c r="AB156" s="36"/>
      <c r="AC156" s="36"/>
      <c r="AD156" s="36"/>
      <c r="AE156" s="36"/>
      <c r="AT156" s="19" t="s">
        <v>149</v>
      </c>
      <c r="AU156" s="19" t="s">
        <v>85</v>
      </c>
    </row>
    <row r="157" spans="1:65" s="2" customFormat="1" ht="11.25">
      <c r="A157" s="36"/>
      <c r="B157" s="37"/>
      <c r="C157" s="38"/>
      <c r="D157" s="193" t="s">
        <v>151</v>
      </c>
      <c r="E157" s="38"/>
      <c r="F157" s="194" t="s">
        <v>237</v>
      </c>
      <c r="G157" s="38"/>
      <c r="H157" s="38"/>
      <c r="I157" s="190"/>
      <c r="J157" s="38"/>
      <c r="K157" s="38"/>
      <c r="L157" s="41"/>
      <c r="M157" s="191"/>
      <c r="N157" s="192"/>
      <c r="O157" s="66"/>
      <c r="P157" s="66"/>
      <c r="Q157" s="66"/>
      <c r="R157" s="66"/>
      <c r="S157" s="66"/>
      <c r="T157" s="67"/>
      <c r="U157" s="36"/>
      <c r="V157" s="36"/>
      <c r="W157" s="36"/>
      <c r="X157" s="36"/>
      <c r="Y157" s="36"/>
      <c r="Z157" s="36"/>
      <c r="AA157" s="36"/>
      <c r="AB157" s="36"/>
      <c r="AC157" s="36"/>
      <c r="AD157" s="36"/>
      <c r="AE157" s="36"/>
      <c r="AT157" s="19" t="s">
        <v>151</v>
      </c>
      <c r="AU157" s="19" t="s">
        <v>85</v>
      </c>
    </row>
    <row r="158" spans="1:65" s="2" customFormat="1" ht="136.5">
      <c r="A158" s="36"/>
      <c r="B158" s="37"/>
      <c r="C158" s="38"/>
      <c r="D158" s="188" t="s">
        <v>153</v>
      </c>
      <c r="E158" s="38"/>
      <c r="F158" s="195" t="s">
        <v>238</v>
      </c>
      <c r="G158" s="38"/>
      <c r="H158" s="38"/>
      <c r="I158" s="190"/>
      <c r="J158" s="38"/>
      <c r="K158" s="38"/>
      <c r="L158" s="41"/>
      <c r="M158" s="191"/>
      <c r="N158" s="192"/>
      <c r="O158" s="66"/>
      <c r="P158" s="66"/>
      <c r="Q158" s="66"/>
      <c r="R158" s="66"/>
      <c r="S158" s="66"/>
      <c r="T158" s="67"/>
      <c r="U158" s="36"/>
      <c r="V158" s="36"/>
      <c r="W158" s="36"/>
      <c r="X158" s="36"/>
      <c r="Y158" s="36"/>
      <c r="Z158" s="36"/>
      <c r="AA158" s="36"/>
      <c r="AB158" s="36"/>
      <c r="AC158" s="36"/>
      <c r="AD158" s="36"/>
      <c r="AE158" s="36"/>
      <c r="AT158" s="19" t="s">
        <v>153</v>
      </c>
      <c r="AU158" s="19" t="s">
        <v>85</v>
      </c>
    </row>
    <row r="159" spans="1:65" s="2" customFormat="1" ht="21.75" customHeight="1">
      <c r="A159" s="36"/>
      <c r="B159" s="37"/>
      <c r="C159" s="175" t="s">
        <v>239</v>
      </c>
      <c r="D159" s="175" t="s">
        <v>142</v>
      </c>
      <c r="E159" s="176" t="s">
        <v>240</v>
      </c>
      <c r="F159" s="177" t="s">
        <v>241</v>
      </c>
      <c r="G159" s="178" t="s">
        <v>242</v>
      </c>
      <c r="H159" s="179">
        <v>139.93</v>
      </c>
      <c r="I159" s="180"/>
      <c r="J159" s="181">
        <f>ROUND(I159*H159,2)</f>
        <v>0</v>
      </c>
      <c r="K159" s="177" t="s">
        <v>146</v>
      </c>
      <c r="L159" s="41"/>
      <c r="M159" s="182" t="s">
        <v>19</v>
      </c>
      <c r="N159" s="183" t="s">
        <v>46</v>
      </c>
      <c r="O159" s="66"/>
      <c r="P159" s="184">
        <f>O159*H159</f>
        <v>0</v>
      </c>
      <c r="Q159" s="184">
        <v>0</v>
      </c>
      <c r="R159" s="184">
        <f>Q159*H159</f>
        <v>0</v>
      </c>
      <c r="S159" s="184">
        <v>0</v>
      </c>
      <c r="T159" s="185">
        <f>S159*H159</f>
        <v>0</v>
      </c>
      <c r="U159" s="36"/>
      <c r="V159" s="36"/>
      <c r="W159" s="36"/>
      <c r="X159" s="36"/>
      <c r="Y159" s="36"/>
      <c r="Z159" s="36"/>
      <c r="AA159" s="36"/>
      <c r="AB159" s="36"/>
      <c r="AC159" s="36"/>
      <c r="AD159" s="36"/>
      <c r="AE159" s="36"/>
      <c r="AR159" s="186" t="s">
        <v>147</v>
      </c>
      <c r="AT159" s="186" t="s">
        <v>142</v>
      </c>
      <c r="AU159" s="186" t="s">
        <v>85</v>
      </c>
      <c r="AY159" s="19" t="s">
        <v>140</v>
      </c>
      <c r="BE159" s="187">
        <f>IF(N159="základní",J159,0)</f>
        <v>0</v>
      </c>
      <c r="BF159" s="187">
        <f>IF(N159="snížená",J159,0)</f>
        <v>0</v>
      </c>
      <c r="BG159" s="187">
        <f>IF(N159="zákl. přenesená",J159,0)</f>
        <v>0</v>
      </c>
      <c r="BH159" s="187">
        <f>IF(N159="sníž. přenesená",J159,0)</f>
        <v>0</v>
      </c>
      <c r="BI159" s="187">
        <f>IF(N159="nulová",J159,0)</f>
        <v>0</v>
      </c>
      <c r="BJ159" s="19" t="s">
        <v>83</v>
      </c>
      <c r="BK159" s="187">
        <f>ROUND(I159*H159,2)</f>
        <v>0</v>
      </c>
      <c r="BL159" s="19" t="s">
        <v>147</v>
      </c>
      <c r="BM159" s="186" t="s">
        <v>243</v>
      </c>
    </row>
    <row r="160" spans="1:65" s="2" customFormat="1" ht="11.25">
      <c r="A160" s="36"/>
      <c r="B160" s="37"/>
      <c r="C160" s="38"/>
      <c r="D160" s="188" t="s">
        <v>149</v>
      </c>
      <c r="E160" s="38"/>
      <c r="F160" s="189" t="s">
        <v>244</v>
      </c>
      <c r="G160" s="38"/>
      <c r="H160" s="38"/>
      <c r="I160" s="190"/>
      <c r="J160" s="38"/>
      <c r="K160" s="38"/>
      <c r="L160" s="41"/>
      <c r="M160" s="191"/>
      <c r="N160" s="192"/>
      <c r="O160" s="66"/>
      <c r="P160" s="66"/>
      <c r="Q160" s="66"/>
      <c r="R160" s="66"/>
      <c r="S160" s="66"/>
      <c r="T160" s="67"/>
      <c r="U160" s="36"/>
      <c r="V160" s="36"/>
      <c r="W160" s="36"/>
      <c r="X160" s="36"/>
      <c r="Y160" s="36"/>
      <c r="Z160" s="36"/>
      <c r="AA160" s="36"/>
      <c r="AB160" s="36"/>
      <c r="AC160" s="36"/>
      <c r="AD160" s="36"/>
      <c r="AE160" s="36"/>
      <c r="AT160" s="19" t="s">
        <v>149</v>
      </c>
      <c r="AU160" s="19" t="s">
        <v>85</v>
      </c>
    </row>
    <row r="161" spans="1:65" s="2" customFormat="1" ht="11.25">
      <c r="A161" s="36"/>
      <c r="B161" s="37"/>
      <c r="C161" s="38"/>
      <c r="D161" s="193" t="s">
        <v>151</v>
      </c>
      <c r="E161" s="38"/>
      <c r="F161" s="194" t="s">
        <v>245</v>
      </c>
      <c r="G161" s="38"/>
      <c r="H161" s="38"/>
      <c r="I161" s="190"/>
      <c r="J161" s="38"/>
      <c r="K161" s="38"/>
      <c r="L161" s="41"/>
      <c r="M161" s="191"/>
      <c r="N161" s="192"/>
      <c r="O161" s="66"/>
      <c r="P161" s="66"/>
      <c r="Q161" s="66"/>
      <c r="R161" s="66"/>
      <c r="S161" s="66"/>
      <c r="T161" s="67"/>
      <c r="U161" s="36"/>
      <c r="V161" s="36"/>
      <c r="W161" s="36"/>
      <c r="X161" s="36"/>
      <c r="Y161" s="36"/>
      <c r="Z161" s="36"/>
      <c r="AA161" s="36"/>
      <c r="AB161" s="36"/>
      <c r="AC161" s="36"/>
      <c r="AD161" s="36"/>
      <c r="AE161" s="36"/>
      <c r="AT161" s="19" t="s">
        <v>151</v>
      </c>
      <c r="AU161" s="19" t="s">
        <v>85</v>
      </c>
    </row>
    <row r="162" spans="1:65" s="2" customFormat="1" ht="29.25">
      <c r="A162" s="36"/>
      <c r="B162" s="37"/>
      <c r="C162" s="38"/>
      <c r="D162" s="188" t="s">
        <v>153</v>
      </c>
      <c r="E162" s="38"/>
      <c r="F162" s="195" t="s">
        <v>246</v>
      </c>
      <c r="G162" s="38"/>
      <c r="H162" s="38"/>
      <c r="I162" s="190"/>
      <c r="J162" s="38"/>
      <c r="K162" s="38"/>
      <c r="L162" s="41"/>
      <c r="M162" s="191"/>
      <c r="N162" s="192"/>
      <c r="O162" s="66"/>
      <c r="P162" s="66"/>
      <c r="Q162" s="66"/>
      <c r="R162" s="66"/>
      <c r="S162" s="66"/>
      <c r="T162" s="67"/>
      <c r="U162" s="36"/>
      <c r="V162" s="36"/>
      <c r="W162" s="36"/>
      <c r="X162" s="36"/>
      <c r="Y162" s="36"/>
      <c r="Z162" s="36"/>
      <c r="AA162" s="36"/>
      <c r="AB162" s="36"/>
      <c r="AC162" s="36"/>
      <c r="AD162" s="36"/>
      <c r="AE162" s="36"/>
      <c r="AT162" s="19" t="s">
        <v>153</v>
      </c>
      <c r="AU162" s="19" t="s">
        <v>85</v>
      </c>
    </row>
    <row r="163" spans="1:65" s="13" customFormat="1" ht="11.25">
      <c r="B163" s="196"/>
      <c r="C163" s="197"/>
      <c r="D163" s="188" t="s">
        <v>180</v>
      </c>
      <c r="E163" s="198" t="s">
        <v>19</v>
      </c>
      <c r="F163" s="199" t="s">
        <v>247</v>
      </c>
      <c r="G163" s="197"/>
      <c r="H163" s="198" t="s">
        <v>19</v>
      </c>
      <c r="I163" s="200"/>
      <c r="J163" s="197"/>
      <c r="K163" s="197"/>
      <c r="L163" s="201"/>
      <c r="M163" s="202"/>
      <c r="N163" s="203"/>
      <c r="O163" s="203"/>
      <c r="P163" s="203"/>
      <c r="Q163" s="203"/>
      <c r="R163" s="203"/>
      <c r="S163" s="203"/>
      <c r="T163" s="204"/>
      <c r="AT163" s="205" t="s">
        <v>180</v>
      </c>
      <c r="AU163" s="205" t="s">
        <v>85</v>
      </c>
      <c r="AV163" s="13" t="s">
        <v>83</v>
      </c>
      <c r="AW163" s="13" t="s">
        <v>34</v>
      </c>
      <c r="AX163" s="13" t="s">
        <v>75</v>
      </c>
      <c r="AY163" s="205" t="s">
        <v>140</v>
      </c>
    </row>
    <row r="164" spans="1:65" s="14" customFormat="1" ht="11.25">
      <c r="B164" s="206"/>
      <c r="C164" s="207"/>
      <c r="D164" s="188" t="s">
        <v>180</v>
      </c>
      <c r="E164" s="208" t="s">
        <v>19</v>
      </c>
      <c r="F164" s="209" t="s">
        <v>248</v>
      </c>
      <c r="G164" s="207"/>
      <c r="H164" s="210">
        <v>139.93</v>
      </c>
      <c r="I164" s="211"/>
      <c r="J164" s="207"/>
      <c r="K164" s="207"/>
      <c r="L164" s="212"/>
      <c r="M164" s="213"/>
      <c r="N164" s="214"/>
      <c r="O164" s="214"/>
      <c r="P164" s="214"/>
      <c r="Q164" s="214"/>
      <c r="R164" s="214"/>
      <c r="S164" s="214"/>
      <c r="T164" s="215"/>
      <c r="AT164" s="216" t="s">
        <v>180</v>
      </c>
      <c r="AU164" s="216" t="s">
        <v>85</v>
      </c>
      <c r="AV164" s="14" t="s">
        <v>85</v>
      </c>
      <c r="AW164" s="14" t="s">
        <v>34</v>
      </c>
      <c r="AX164" s="14" t="s">
        <v>83</v>
      </c>
      <c r="AY164" s="216" t="s">
        <v>140</v>
      </c>
    </row>
    <row r="165" spans="1:65" s="2" customFormat="1" ht="16.5" customHeight="1">
      <c r="A165" s="36"/>
      <c r="B165" s="37"/>
      <c r="C165" s="175" t="s">
        <v>249</v>
      </c>
      <c r="D165" s="175" t="s">
        <v>142</v>
      </c>
      <c r="E165" s="176" t="s">
        <v>250</v>
      </c>
      <c r="F165" s="177" t="s">
        <v>251</v>
      </c>
      <c r="G165" s="178" t="s">
        <v>242</v>
      </c>
      <c r="H165" s="179">
        <v>0.48599999999999999</v>
      </c>
      <c r="I165" s="180"/>
      <c r="J165" s="181">
        <f>ROUND(I165*H165,2)</f>
        <v>0</v>
      </c>
      <c r="K165" s="177" t="s">
        <v>146</v>
      </c>
      <c r="L165" s="41"/>
      <c r="M165" s="182" t="s">
        <v>19</v>
      </c>
      <c r="N165" s="183" t="s">
        <v>46</v>
      </c>
      <c r="O165" s="66"/>
      <c r="P165" s="184">
        <f>O165*H165</f>
        <v>0</v>
      </c>
      <c r="Q165" s="184">
        <v>0</v>
      </c>
      <c r="R165" s="184">
        <f>Q165*H165</f>
        <v>0</v>
      </c>
      <c r="S165" s="184">
        <v>0</v>
      </c>
      <c r="T165" s="185">
        <f>S165*H165</f>
        <v>0</v>
      </c>
      <c r="U165" s="36"/>
      <c r="V165" s="36"/>
      <c r="W165" s="36"/>
      <c r="X165" s="36"/>
      <c r="Y165" s="36"/>
      <c r="Z165" s="36"/>
      <c r="AA165" s="36"/>
      <c r="AB165" s="36"/>
      <c r="AC165" s="36"/>
      <c r="AD165" s="36"/>
      <c r="AE165" s="36"/>
      <c r="AR165" s="186" t="s">
        <v>147</v>
      </c>
      <c r="AT165" s="186" t="s">
        <v>142</v>
      </c>
      <c r="AU165" s="186" t="s">
        <v>85</v>
      </c>
      <c r="AY165" s="19" t="s">
        <v>140</v>
      </c>
      <c r="BE165" s="187">
        <f>IF(N165="základní",J165,0)</f>
        <v>0</v>
      </c>
      <c r="BF165" s="187">
        <f>IF(N165="snížená",J165,0)</f>
        <v>0</v>
      </c>
      <c r="BG165" s="187">
        <f>IF(N165="zákl. přenesená",J165,0)</f>
        <v>0</v>
      </c>
      <c r="BH165" s="187">
        <f>IF(N165="sníž. přenesená",J165,0)</f>
        <v>0</v>
      </c>
      <c r="BI165" s="187">
        <f>IF(N165="nulová",J165,0)</f>
        <v>0</v>
      </c>
      <c r="BJ165" s="19" t="s">
        <v>83</v>
      </c>
      <c r="BK165" s="187">
        <f>ROUND(I165*H165,2)</f>
        <v>0</v>
      </c>
      <c r="BL165" s="19" t="s">
        <v>147</v>
      </c>
      <c r="BM165" s="186" t="s">
        <v>252</v>
      </c>
    </row>
    <row r="166" spans="1:65" s="2" customFormat="1" ht="19.5">
      <c r="A166" s="36"/>
      <c r="B166" s="37"/>
      <c r="C166" s="38"/>
      <c r="D166" s="188" t="s">
        <v>149</v>
      </c>
      <c r="E166" s="38"/>
      <c r="F166" s="189" t="s">
        <v>253</v>
      </c>
      <c r="G166" s="38"/>
      <c r="H166" s="38"/>
      <c r="I166" s="190"/>
      <c r="J166" s="38"/>
      <c r="K166" s="38"/>
      <c r="L166" s="41"/>
      <c r="M166" s="191"/>
      <c r="N166" s="192"/>
      <c r="O166" s="66"/>
      <c r="P166" s="66"/>
      <c r="Q166" s="66"/>
      <c r="R166" s="66"/>
      <c r="S166" s="66"/>
      <c r="T166" s="67"/>
      <c r="U166" s="36"/>
      <c r="V166" s="36"/>
      <c r="W166" s="36"/>
      <c r="X166" s="36"/>
      <c r="Y166" s="36"/>
      <c r="Z166" s="36"/>
      <c r="AA166" s="36"/>
      <c r="AB166" s="36"/>
      <c r="AC166" s="36"/>
      <c r="AD166" s="36"/>
      <c r="AE166" s="36"/>
      <c r="AT166" s="19" t="s">
        <v>149</v>
      </c>
      <c r="AU166" s="19" t="s">
        <v>85</v>
      </c>
    </row>
    <row r="167" spans="1:65" s="2" customFormat="1" ht="11.25">
      <c r="A167" s="36"/>
      <c r="B167" s="37"/>
      <c r="C167" s="38"/>
      <c r="D167" s="193" t="s">
        <v>151</v>
      </c>
      <c r="E167" s="38"/>
      <c r="F167" s="194" t="s">
        <v>254</v>
      </c>
      <c r="G167" s="38"/>
      <c r="H167" s="38"/>
      <c r="I167" s="190"/>
      <c r="J167" s="38"/>
      <c r="K167" s="38"/>
      <c r="L167" s="41"/>
      <c r="M167" s="191"/>
      <c r="N167" s="192"/>
      <c r="O167" s="66"/>
      <c r="P167" s="66"/>
      <c r="Q167" s="66"/>
      <c r="R167" s="66"/>
      <c r="S167" s="66"/>
      <c r="T167" s="67"/>
      <c r="U167" s="36"/>
      <c r="V167" s="36"/>
      <c r="W167" s="36"/>
      <c r="X167" s="36"/>
      <c r="Y167" s="36"/>
      <c r="Z167" s="36"/>
      <c r="AA167" s="36"/>
      <c r="AB167" s="36"/>
      <c r="AC167" s="36"/>
      <c r="AD167" s="36"/>
      <c r="AE167" s="36"/>
      <c r="AT167" s="19" t="s">
        <v>151</v>
      </c>
      <c r="AU167" s="19" t="s">
        <v>85</v>
      </c>
    </row>
    <row r="168" spans="1:65" s="13" customFormat="1" ht="11.25">
      <c r="B168" s="196"/>
      <c r="C168" s="197"/>
      <c r="D168" s="188" t="s">
        <v>180</v>
      </c>
      <c r="E168" s="198" t="s">
        <v>19</v>
      </c>
      <c r="F168" s="199" t="s">
        <v>255</v>
      </c>
      <c r="G168" s="197"/>
      <c r="H168" s="198" t="s">
        <v>19</v>
      </c>
      <c r="I168" s="200"/>
      <c r="J168" s="197"/>
      <c r="K168" s="197"/>
      <c r="L168" s="201"/>
      <c r="M168" s="202"/>
      <c r="N168" s="203"/>
      <c r="O168" s="203"/>
      <c r="P168" s="203"/>
      <c r="Q168" s="203"/>
      <c r="R168" s="203"/>
      <c r="S168" s="203"/>
      <c r="T168" s="204"/>
      <c r="AT168" s="205" t="s">
        <v>180</v>
      </c>
      <c r="AU168" s="205" t="s">
        <v>85</v>
      </c>
      <c r="AV168" s="13" t="s">
        <v>83</v>
      </c>
      <c r="AW168" s="13" t="s">
        <v>34</v>
      </c>
      <c r="AX168" s="13" t="s">
        <v>75</v>
      </c>
      <c r="AY168" s="205" t="s">
        <v>140</v>
      </c>
    </row>
    <row r="169" spans="1:65" s="14" customFormat="1" ht="11.25">
      <c r="B169" s="206"/>
      <c r="C169" s="207"/>
      <c r="D169" s="188" t="s">
        <v>180</v>
      </c>
      <c r="E169" s="208" t="s">
        <v>19</v>
      </c>
      <c r="F169" s="209" t="s">
        <v>256</v>
      </c>
      <c r="G169" s="207"/>
      <c r="H169" s="210">
        <v>0.48599999999999999</v>
      </c>
      <c r="I169" s="211"/>
      <c r="J169" s="207"/>
      <c r="K169" s="207"/>
      <c r="L169" s="212"/>
      <c r="M169" s="213"/>
      <c r="N169" s="214"/>
      <c r="O169" s="214"/>
      <c r="P169" s="214"/>
      <c r="Q169" s="214"/>
      <c r="R169" s="214"/>
      <c r="S169" s="214"/>
      <c r="T169" s="215"/>
      <c r="AT169" s="216" t="s">
        <v>180</v>
      </c>
      <c r="AU169" s="216" t="s">
        <v>85</v>
      </c>
      <c r="AV169" s="14" t="s">
        <v>85</v>
      </c>
      <c r="AW169" s="14" t="s">
        <v>34</v>
      </c>
      <c r="AX169" s="14" t="s">
        <v>83</v>
      </c>
      <c r="AY169" s="216" t="s">
        <v>140</v>
      </c>
    </row>
    <row r="170" spans="1:65" s="2" customFormat="1" ht="16.5" customHeight="1">
      <c r="A170" s="36"/>
      <c r="B170" s="37"/>
      <c r="C170" s="175" t="s">
        <v>8</v>
      </c>
      <c r="D170" s="175" t="s">
        <v>142</v>
      </c>
      <c r="E170" s="176" t="s">
        <v>257</v>
      </c>
      <c r="F170" s="177" t="s">
        <v>258</v>
      </c>
      <c r="G170" s="178" t="s">
        <v>242</v>
      </c>
      <c r="H170" s="179">
        <v>12.5</v>
      </c>
      <c r="I170" s="180"/>
      <c r="J170" s="181">
        <f>ROUND(I170*H170,2)</f>
        <v>0</v>
      </c>
      <c r="K170" s="177" t="s">
        <v>146</v>
      </c>
      <c r="L170" s="41"/>
      <c r="M170" s="182" t="s">
        <v>19</v>
      </c>
      <c r="N170" s="183" t="s">
        <v>46</v>
      </c>
      <c r="O170" s="66"/>
      <c r="P170" s="184">
        <f>O170*H170</f>
        <v>0</v>
      </c>
      <c r="Q170" s="184">
        <v>0</v>
      </c>
      <c r="R170" s="184">
        <f>Q170*H170</f>
        <v>0</v>
      </c>
      <c r="S170" s="184">
        <v>0</v>
      </c>
      <c r="T170" s="185">
        <f>S170*H170</f>
        <v>0</v>
      </c>
      <c r="U170" s="36"/>
      <c r="V170" s="36"/>
      <c r="W170" s="36"/>
      <c r="X170" s="36"/>
      <c r="Y170" s="36"/>
      <c r="Z170" s="36"/>
      <c r="AA170" s="36"/>
      <c r="AB170" s="36"/>
      <c r="AC170" s="36"/>
      <c r="AD170" s="36"/>
      <c r="AE170" s="36"/>
      <c r="AR170" s="186" t="s">
        <v>147</v>
      </c>
      <c r="AT170" s="186" t="s">
        <v>142</v>
      </c>
      <c r="AU170" s="186" t="s">
        <v>85</v>
      </c>
      <c r="AY170" s="19" t="s">
        <v>140</v>
      </c>
      <c r="BE170" s="187">
        <f>IF(N170="základní",J170,0)</f>
        <v>0</v>
      </c>
      <c r="BF170" s="187">
        <f>IF(N170="snížená",J170,0)</f>
        <v>0</v>
      </c>
      <c r="BG170" s="187">
        <f>IF(N170="zákl. přenesená",J170,0)</f>
        <v>0</v>
      </c>
      <c r="BH170" s="187">
        <f>IF(N170="sníž. přenesená",J170,0)</f>
        <v>0</v>
      </c>
      <c r="BI170" s="187">
        <f>IF(N170="nulová",J170,0)</f>
        <v>0</v>
      </c>
      <c r="BJ170" s="19" t="s">
        <v>83</v>
      </c>
      <c r="BK170" s="187">
        <f>ROUND(I170*H170,2)</f>
        <v>0</v>
      </c>
      <c r="BL170" s="19" t="s">
        <v>147</v>
      </c>
      <c r="BM170" s="186" t="s">
        <v>259</v>
      </c>
    </row>
    <row r="171" spans="1:65" s="2" customFormat="1" ht="19.5">
      <c r="A171" s="36"/>
      <c r="B171" s="37"/>
      <c r="C171" s="38"/>
      <c r="D171" s="188" t="s">
        <v>149</v>
      </c>
      <c r="E171" s="38"/>
      <c r="F171" s="189" t="s">
        <v>260</v>
      </c>
      <c r="G171" s="38"/>
      <c r="H171" s="38"/>
      <c r="I171" s="190"/>
      <c r="J171" s="38"/>
      <c r="K171" s="38"/>
      <c r="L171" s="41"/>
      <c r="M171" s="191"/>
      <c r="N171" s="192"/>
      <c r="O171" s="66"/>
      <c r="P171" s="66"/>
      <c r="Q171" s="66"/>
      <c r="R171" s="66"/>
      <c r="S171" s="66"/>
      <c r="T171" s="67"/>
      <c r="U171" s="36"/>
      <c r="V171" s="36"/>
      <c r="W171" s="36"/>
      <c r="X171" s="36"/>
      <c r="Y171" s="36"/>
      <c r="Z171" s="36"/>
      <c r="AA171" s="36"/>
      <c r="AB171" s="36"/>
      <c r="AC171" s="36"/>
      <c r="AD171" s="36"/>
      <c r="AE171" s="36"/>
      <c r="AT171" s="19" t="s">
        <v>149</v>
      </c>
      <c r="AU171" s="19" t="s">
        <v>85</v>
      </c>
    </row>
    <row r="172" spans="1:65" s="2" customFormat="1" ht="11.25">
      <c r="A172" s="36"/>
      <c r="B172" s="37"/>
      <c r="C172" s="38"/>
      <c r="D172" s="193" t="s">
        <v>151</v>
      </c>
      <c r="E172" s="38"/>
      <c r="F172" s="194" t="s">
        <v>261</v>
      </c>
      <c r="G172" s="38"/>
      <c r="H172" s="38"/>
      <c r="I172" s="190"/>
      <c r="J172" s="38"/>
      <c r="K172" s="38"/>
      <c r="L172" s="41"/>
      <c r="M172" s="191"/>
      <c r="N172" s="192"/>
      <c r="O172" s="66"/>
      <c r="P172" s="66"/>
      <c r="Q172" s="66"/>
      <c r="R172" s="66"/>
      <c r="S172" s="66"/>
      <c r="T172" s="67"/>
      <c r="U172" s="36"/>
      <c r="V172" s="36"/>
      <c r="W172" s="36"/>
      <c r="X172" s="36"/>
      <c r="Y172" s="36"/>
      <c r="Z172" s="36"/>
      <c r="AA172" s="36"/>
      <c r="AB172" s="36"/>
      <c r="AC172" s="36"/>
      <c r="AD172" s="36"/>
      <c r="AE172" s="36"/>
      <c r="AT172" s="19" t="s">
        <v>151</v>
      </c>
      <c r="AU172" s="19" t="s">
        <v>85</v>
      </c>
    </row>
    <row r="173" spans="1:65" s="2" customFormat="1" ht="48.75">
      <c r="A173" s="36"/>
      <c r="B173" s="37"/>
      <c r="C173" s="38"/>
      <c r="D173" s="188" t="s">
        <v>153</v>
      </c>
      <c r="E173" s="38"/>
      <c r="F173" s="195" t="s">
        <v>262</v>
      </c>
      <c r="G173" s="38"/>
      <c r="H173" s="38"/>
      <c r="I173" s="190"/>
      <c r="J173" s="38"/>
      <c r="K173" s="38"/>
      <c r="L173" s="41"/>
      <c r="M173" s="191"/>
      <c r="N173" s="192"/>
      <c r="O173" s="66"/>
      <c r="P173" s="66"/>
      <c r="Q173" s="66"/>
      <c r="R173" s="66"/>
      <c r="S173" s="66"/>
      <c r="T173" s="67"/>
      <c r="U173" s="36"/>
      <c r="V173" s="36"/>
      <c r="W173" s="36"/>
      <c r="X173" s="36"/>
      <c r="Y173" s="36"/>
      <c r="Z173" s="36"/>
      <c r="AA173" s="36"/>
      <c r="AB173" s="36"/>
      <c r="AC173" s="36"/>
      <c r="AD173" s="36"/>
      <c r="AE173" s="36"/>
      <c r="AT173" s="19" t="s">
        <v>153</v>
      </c>
      <c r="AU173" s="19" t="s">
        <v>85</v>
      </c>
    </row>
    <row r="174" spans="1:65" s="13" customFormat="1" ht="11.25">
      <c r="B174" s="196"/>
      <c r="C174" s="197"/>
      <c r="D174" s="188" t="s">
        <v>180</v>
      </c>
      <c r="E174" s="198" t="s">
        <v>19</v>
      </c>
      <c r="F174" s="199" t="s">
        <v>263</v>
      </c>
      <c r="G174" s="197"/>
      <c r="H174" s="198" t="s">
        <v>19</v>
      </c>
      <c r="I174" s="200"/>
      <c r="J174" s="197"/>
      <c r="K174" s="197"/>
      <c r="L174" s="201"/>
      <c r="M174" s="202"/>
      <c r="N174" s="203"/>
      <c r="O174" s="203"/>
      <c r="P174" s="203"/>
      <c r="Q174" s="203"/>
      <c r="R174" s="203"/>
      <c r="S174" s="203"/>
      <c r="T174" s="204"/>
      <c r="AT174" s="205" t="s">
        <v>180</v>
      </c>
      <c r="AU174" s="205" t="s">
        <v>85</v>
      </c>
      <c r="AV174" s="13" t="s">
        <v>83</v>
      </c>
      <c r="AW174" s="13" t="s">
        <v>34</v>
      </c>
      <c r="AX174" s="13" t="s">
        <v>75</v>
      </c>
      <c r="AY174" s="205" t="s">
        <v>140</v>
      </c>
    </row>
    <row r="175" spans="1:65" s="14" customFormat="1" ht="11.25">
      <c r="B175" s="206"/>
      <c r="C175" s="207"/>
      <c r="D175" s="188" t="s">
        <v>180</v>
      </c>
      <c r="E175" s="208" t="s">
        <v>19</v>
      </c>
      <c r="F175" s="209" t="s">
        <v>264</v>
      </c>
      <c r="G175" s="207"/>
      <c r="H175" s="210">
        <v>12.5</v>
      </c>
      <c r="I175" s="211"/>
      <c r="J175" s="207"/>
      <c r="K175" s="207"/>
      <c r="L175" s="212"/>
      <c r="M175" s="213"/>
      <c r="N175" s="214"/>
      <c r="O175" s="214"/>
      <c r="P175" s="214"/>
      <c r="Q175" s="214"/>
      <c r="R175" s="214"/>
      <c r="S175" s="214"/>
      <c r="T175" s="215"/>
      <c r="AT175" s="216" t="s">
        <v>180</v>
      </c>
      <c r="AU175" s="216" t="s">
        <v>85</v>
      </c>
      <c r="AV175" s="14" t="s">
        <v>85</v>
      </c>
      <c r="AW175" s="14" t="s">
        <v>34</v>
      </c>
      <c r="AX175" s="14" t="s">
        <v>83</v>
      </c>
      <c r="AY175" s="216" t="s">
        <v>140</v>
      </c>
    </row>
    <row r="176" spans="1:65" s="2" customFormat="1" ht="21.75" customHeight="1">
      <c r="A176" s="36"/>
      <c r="B176" s="37"/>
      <c r="C176" s="175" t="s">
        <v>265</v>
      </c>
      <c r="D176" s="175" t="s">
        <v>142</v>
      </c>
      <c r="E176" s="176" t="s">
        <v>266</v>
      </c>
      <c r="F176" s="177" t="s">
        <v>267</v>
      </c>
      <c r="G176" s="178" t="s">
        <v>242</v>
      </c>
      <c r="H176" s="179">
        <v>20.079999999999998</v>
      </c>
      <c r="I176" s="180"/>
      <c r="J176" s="181">
        <f>ROUND(I176*H176,2)</f>
        <v>0</v>
      </c>
      <c r="K176" s="177" t="s">
        <v>146</v>
      </c>
      <c r="L176" s="41"/>
      <c r="M176" s="182" t="s">
        <v>19</v>
      </c>
      <c r="N176" s="183" t="s">
        <v>46</v>
      </c>
      <c r="O176" s="66"/>
      <c r="P176" s="184">
        <f>O176*H176</f>
        <v>0</v>
      </c>
      <c r="Q176" s="184">
        <v>0</v>
      </c>
      <c r="R176" s="184">
        <f>Q176*H176</f>
        <v>0</v>
      </c>
      <c r="S176" s="184">
        <v>0</v>
      </c>
      <c r="T176" s="185">
        <f>S176*H176</f>
        <v>0</v>
      </c>
      <c r="U176" s="36"/>
      <c r="V176" s="36"/>
      <c r="W176" s="36"/>
      <c r="X176" s="36"/>
      <c r="Y176" s="36"/>
      <c r="Z176" s="36"/>
      <c r="AA176" s="36"/>
      <c r="AB176" s="36"/>
      <c r="AC176" s="36"/>
      <c r="AD176" s="36"/>
      <c r="AE176" s="36"/>
      <c r="AR176" s="186" t="s">
        <v>147</v>
      </c>
      <c r="AT176" s="186" t="s">
        <v>142</v>
      </c>
      <c r="AU176" s="186" t="s">
        <v>85</v>
      </c>
      <c r="AY176" s="19" t="s">
        <v>140</v>
      </c>
      <c r="BE176" s="187">
        <f>IF(N176="základní",J176,0)</f>
        <v>0</v>
      </c>
      <c r="BF176" s="187">
        <f>IF(N176="snížená",J176,0)</f>
        <v>0</v>
      </c>
      <c r="BG176" s="187">
        <f>IF(N176="zákl. přenesená",J176,0)</f>
        <v>0</v>
      </c>
      <c r="BH176" s="187">
        <f>IF(N176="sníž. přenesená",J176,0)</f>
        <v>0</v>
      </c>
      <c r="BI176" s="187">
        <f>IF(N176="nulová",J176,0)</f>
        <v>0</v>
      </c>
      <c r="BJ176" s="19" t="s">
        <v>83</v>
      </c>
      <c r="BK176" s="187">
        <f>ROUND(I176*H176,2)</f>
        <v>0</v>
      </c>
      <c r="BL176" s="19" t="s">
        <v>147</v>
      </c>
      <c r="BM176" s="186" t="s">
        <v>268</v>
      </c>
    </row>
    <row r="177" spans="1:65" s="2" customFormat="1" ht="19.5">
      <c r="A177" s="36"/>
      <c r="B177" s="37"/>
      <c r="C177" s="38"/>
      <c r="D177" s="188" t="s">
        <v>149</v>
      </c>
      <c r="E177" s="38"/>
      <c r="F177" s="189" t="s">
        <v>269</v>
      </c>
      <c r="G177" s="38"/>
      <c r="H177" s="38"/>
      <c r="I177" s="190"/>
      <c r="J177" s="38"/>
      <c r="K177" s="38"/>
      <c r="L177" s="41"/>
      <c r="M177" s="191"/>
      <c r="N177" s="192"/>
      <c r="O177" s="66"/>
      <c r="P177" s="66"/>
      <c r="Q177" s="66"/>
      <c r="R177" s="66"/>
      <c r="S177" s="66"/>
      <c r="T177" s="67"/>
      <c r="U177" s="36"/>
      <c r="V177" s="36"/>
      <c r="W177" s="36"/>
      <c r="X177" s="36"/>
      <c r="Y177" s="36"/>
      <c r="Z177" s="36"/>
      <c r="AA177" s="36"/>
      <c r="AB177" s="36"/>
      <c r="AC177" s="36"/>
      <c r="AD177" s="36"/>
      <c r="AE177" s="36"/>
      <c r="AT177" s="19" t="s">
        <v>149</v>
      </c>
      <c r="AU177" s="19" t="s">
        <v>85</v>
      </c>
    </row>
    <row r="178" spans="1:65" s="2" customFormat="1" ht="11.25">
      <c r="A178" s="36"/>
      <c r="B178" s="37"/>
      <c r="C178" s="38"/>
      <c r="D178" s="193" t="s">
        <v>151</v>
      </c>
      <c r="E178" s="38"/>
      <c r="F178" s="194" t="s">
        <v>270</v>
      </c>
      <c r="G178" s="38"/>
      <c r="H178" s="38"/>
      <c r="I178" s="190"/>
      <c r="J178" s="38"/>
      <c r="K178" s="38"/>
      <c r="L178" s="41"/>
      <c r="M178" s="191"/>
      <c r="N178" s="192"/>
      <c r="O178" s="66"/>
      <c r="P178" s="66"/>
      <c r="Q178" s="66"/>
      <c r="R178" s="66"/>
      <c r="S178" s="66"/>
      <c r="T178" s="67"/>
      <c r="U178" s="36"/>
      <c r="V178" s="36"/>
      <c r="W178" s="36"/>
      <c r="X178" s="36"/>
      <c r="Y178" s="36"/>
      <c r="Z178" s="36"/>
      <c r="AA178" s="36"/>
      <c r="AB178" s="36"/>
      <c r="AC178" s="36"/>
      <c r="AD178" s="36"/>
      <c r="AE178" s="36"/>
      <c r="AT178" s="19" t="s">
        <v>151</v>
      </c>
      <c r="AU178" s="19" t="s">
        <v>85</v>
      </c>
    </row>
    <row r="179" spans="1:65" s="2" customFormat="1" ht="39">
      <c r="A179" s="36"/>
      <c r="B179" s="37"/>
      <c r="C179" s="38"/>
      <c r="D179" s="188" t="s">
        <v>153</v>
      </c>
      <c r="E179" s="38"/>
      <c r="F179" s="195" t="s">
        <v>271</v>
      </c>
      <c r="G179" s="38"/>
      <c r="H179" s="38"/>
      <c r="I179" s="190"/>
      <c r="J179" s="38"/>
      <c r="K179" s="38"/>
      <c r="L179" s="41"/>
      <c r="M179" s="191"/>
      <c r="N179" s="192"/>
      <c r="O179" s="66"/>
      <c r="P179" s="66"/>
      <c r="Q179" s="66"/>
      <c r="R179" s="66"/>
      <c r="S179" s="66"/>
      <c r="T179" s="67"/>
      <c r="U179" s="36"/>
      <c r="V179" s="36"/>
      <c r="W179" s="36"/>
      <c r="X179" s="36"/>
      <c r="Y179" s="36"/>
      <c r="Z179" s="36"/>
      <c r="AA179" s="36"/>
      <c r="AB179" s="36"/>
      <c r="AC179" s="36"/>
      <c r="AD179" s="36"/>
      <c r="AE179" s="36"/>
      <c r="AT179" s="19" t="s">
        <v>153</v>
      </c>
      <c r="AU179" s="19" t="s">
        <v>85</v>
      </c>
    </row>
    <row r="180" spans="1:65" s="13" customFormat="1" ht="11.25">
      <c r="B180" s="196"/>
      <c r="C180" s="197"/>
      <c r="D180" s="188" t="s">
        <v>180</v>
      </c>
      <c r="E180" s="198" t="s">
        <v>19</v>
      </c>
      <c r="F180" s="199" t="s">
        <v>272</v>
      </c>
      <c r="G180" s="197"/>
      <c r="H180" s="198" t="s">
        <v>19</v>
      </c>
      <c r="I180" s="200"/>
      <c r="J180" s="197"/>
      <c r="K180" s="197"/>
      <c r="L180" s="201"/>
      <c r="M180" s="202"/>
      <c r="N180" s="203"/>
      <c r="O180" s="203"/>
      <c r="P180" s="203"/>
      <c r="Q180" s="203"/>
      <c r="R180" s="203"/>
      <c r="S180" s="203"/>
      <c r="T180" s="204"/>
      <c r="AT180" s="205" t="s">
        <v>180</v>
      </c>
      <c r="AU180" s="205" t="s">
        <v>85</v>
      </c>
      <c r="AV180" s="13" t="s">
        <v>83</v>
      </c>
      <c r="AW180" s="13" t="s">
        <v>34</v>
      </c>
      <c r="AX180" s="13" t="s">
        <v>75</v>
      </c>
      <c r="AY180" s="205" t="s">
        <v>140</v>
      </c>
    </row>
    <row r="181" spans="1:65" s="14" customFormat="1" ht="11.25">
      <c r="B181" s="206"/>
      <c r="C181" s="207"/>
      <c r="D181" s="188" t="s">
        <v>180</v>
      </c>
      <c r="E181" s="208" t="s">
        <v>19</v>
      </c>
      <c r="F181" s="209" t="s">
        <v>273</v>
      </c>
      <c r="G181" s="207"/>
      <c r="H181" s="210">
        <v>20.079999999999998</v>
      </c>
      <c r="I181" s="211"/>
      <c r="J181" s="207"/>
      <c r="K181" s="207"/>
      <c r="L181" s="212"/>
      <c r="M181" s="213"/>
      <c r="N181" s="214"/>
      <c r="O181" s="214"/>
      <c r="P181" s="214"/>
      <c r="Q181" s="214"/>
      <c r="R181" s="214"/>
      <c r="S181" s="214"/>
      <c r="T181" s="215"/>
      <c r="AT181" s="216" t="s">
        <v>180</v>
      </c>
      <c r="AU181" s="216" t="s">
        <v>85</v>
      </c>
      <c r="AV181" s="14" t="s">
        <v>85</v>
      </c>
      <c r="AW181" s="14" t="s">
        <v>34</v>
      </c>
      <c r="AX181" s="14" t="s">
        <v>83</v>
      </c>
      <c r="AY181" s="216" t="s">
        <v>140</v>
      </c>
    </row>
    <row r="182" spans="1:65" s="2" customFormat="1" ht="16.5" customHeight="1">
      <c r="A182" s="36"/>
      <c r="B182" s="37"/>
      <c r="C182" s="175" t="s">
        <v>274</v>
      </c>
      <c r="D182" s="175" t="s">
        <v>142</v>
      </c>
      <c r="E182" s="176" t="s">
        <v>275</v>
      </c>
      <c r="F182" s="177" t="s">
        <v>276</v>
      </c>
      <c r="G182" s="178" t="s">
        <v>175</v>
      </c>
      <c r="H182" s="179">
        <v>54.2</v>
      </c>
      <c r="I182" s="180"/>
      <c r="J182" s="181">
        <f>ROUND(I182*H182,2)</f>
        <v>0</v>
      </c>
      <c r="K182" s="177" t="s">
        <v>146</v>
      </c>
      <c r="L182" s="41"/>
      <c r="M182" s="182" t="s">
        <v>19</v>
      </c>
      <c r="N182" s="183" t="s">
        <v>46</v>
      </c>
      <c r="O182" s="66"/>
      <c r="P182" s="184">
        <f>O182*H182</f>
        <v>0</v>
      </c>
      <c r="Q182" s="184">
        <v>1.3999999999999999E-4</v>
      </c>
      <c r="R182" s="184">
        <f>Q182*H182</f>
        <v>7.5880000000000001E-3</v>
      </c>
      <c r="S182" s="184">
        <v>0</v>
      </c>
      <c r="T182" s="185">
        <f>S182*H182</f>
        <v>0</v>
      </c>
      <c r="U182" s="36"/>
      <c r="V182" s="36"/>
      <c r="W182" s="36"/>
      <c r="X182" s="36"/>
      <c r="Y182" s="36"/>
      <c r="Z182" s="36"/>
      <c r="AA182" s="36"/>
      <c r="AB182" s="36"/>
      <c r="AC182" s="36"/>
      <c r="AD182" s="36"/>
      <c r="AE182" s="36"/>
      <c r="AR182" s="186" t="s">
        <v>147</v>
      </c>
      <c r="AT182" s="186" t="s">
        <v>142</v>
      </c>
      <c r="AU182" s="186" t="s">
        <v>85</v>
      </c>
      <c r="AY182" s="19" t="s">
        <v>140</v>
      </c>
      <c r="BE182" s="187">
        <f>IF(N182="základní",J182,0)</f>
        <v>0</v>
      </c>
      <c r="BF182" s="187">
        <f>IF(N182="snížená",J182,0)</f>
        <v>0</v>
      </c>
      <c r="BG182" s="187">
        <f>IF(N182="zákl. přenesená",J182,0)</f>
        <v>0</v>
      </c>
      <c r="BH182" s="187">
        <f>IF(N182="sníž. přenesená",J182,0)</f>
        <v>0</v>
      </c>
      <c r="BI182" s="187">
        <f>IF(N182="nulová",J182,0)</f>
        <v>0</v>
      </c>
      <c r="BJ182" s="19" t="s">
        <v>83</v>
      </c>
      <c r="BK182" s="187">
        <f>ROUND(I182*H182,2)</f>
        <v>0</v>
      </c>
      <c r="BL182" s="19" t="s">
        <v>147</v>
      </c>
      <c r="BM182" s="186" t="s">
        <v>277</v>
      </c>
    </row>
    <row r="183" spans="1:65" s="2" customFormat="1" ht="11.25">
      <c r="A183" s="36"/>
      <c r="B183" s="37"/>
      <c r="C183" s="38"/>
      <c r="D183" s="188" t="s">
        <v>149</v>
      </c>
      <c r="E183" s="38"/>
      <c r="F183" s="189" t="s">
        <v>278</v>
      </c>
      <c r="G183" s="38"/>
      <c r="H183" s="38"/>
      <c r="I183" s="190"/>
      <c r="J183" s="38"/>
      <c r="K183" s="38"/>
      <c r="L183" s="41"/>
      <c r="M183" s="191"/>
      <c r="N183" s="192"/>
      <c r="O183" s="66"/>
      <c r="P183" s="66"/>
      <c r="Q183" s="66"/>
      <c r="R183" s="66"/>
      <c r="S183" s="66"/>
      <c r="T183" s="67"/>
      <c r="U183" s="36"/>
      <c r="V183" s="36"/>
      <c r="W183" s="36"/>
      <c r="X183" s="36"/>
      <c r="Y183" s="36"/>
      <c r="Z183" s="36"/>
      <c r="AA183" s="36"/>
      <c r="AB183" s="36"/>
      <c r="AC183" s="36"/>
      <c r="AD183" s="36"/>
      <c r="AE183" s="36"/>
      <c r="AT183" s="19" t="s">
        <v>149</v>
      </c>
      <c r="AU183" s="19" t="s">
        <v>85</v>
      </c>
    </row>
    <row r="184" spans="1:65" s="2" customFormat="1" ht="11.25">
      <c r="A184" s="36"/>
      <c r="B184" s="37"/>
      <c r="C184" s="38"/>
      <c r="D184" s="193" t="s">
        <v>151</v>
      </c>
      <c r="E184" s="38"/>
      <c r="F184" s="194" t="s">
        <v>279</v>
      </c>
      <c r="G184" s="38"/>
      <c r="H184" s="38"/>
      <c r="I184" s="190"/>
      <c r="J184" s="38"/>
      <c r="K184" s="38"/>
      <c r="L184" s="41"/>
      <c r="M184" s="191"/>
      <c r="N184" s="192"/>
      <c r="O184" s="66"/>
      <c r="P184" s="66"/>
      <c r="Q184" s="66"/>
      <c r="R184" s="66"/>
      <c r="S184" s="66"/>
      <c r="T184" s="67"/>
      <c r="U184" s="36"/>
      <c r="V184" s="36"/>
      <c r="W184" s="36"/>
      <c r="X184" s="36"/>
      <c r="Y184" s="36"/>
      <c r="Z184" s="36"/>
      <c r="AA184" s="36"/>
      <c r="AB184" s="36"/>
      <c r="AC184" s="36"/>
      <c r="AD184" s="36"/>
      <c r="AE184" s="36"/>
      <c r="AT184" s="19" t="s">
        <v>151</v>
      </c>
      <c r="AU184" s="19" t="s">
        <v>85</v>
      </c>
    </row>
    <row r="185" spans="1:65" s="2" customFormat="1" ht="58.5">
      <c r="A185" s="36"/>
      <c r="B185" s="37"/>
      <c r="C185" s="38"/>
      <c r="D185" s="188" t="s">
        <v>153</v>
      </c>
      <c r="E185" s="38"/>
      <c r="F185" s="195" t="s">
        <v>280</v>
      </c>
      <c r="G185" s="38"/>
      <c r="H185" s="38"/>
      <c r="I185" s="190"/>
      <c r="J185" s="38"/>
      <c r="K185" s="38"/>
      <c r="L185" s="41"/>
      <c r="M185" s="191"/>
      <c r="N185" s="192"/>
      <c r="O185" s="66"/>
      <c r="P185" s="66"/>
      <c r="Q185" s="66"/>
      <c r="R185" s="66"/>
      <c r="S185" s="66"/>
      <c r="T185" s="67"/>
      <c r="U185" s="36"/>
      <c r="V185" s="36"/>
      <c r="W185" s="36"/>
      <c r="X185" s="36"/>
      <c r="Y185" s="36"/>
      <c r="Z185" s="36"/>
      <c r="AA185" s="36"/>
      <c r="AB185" s="36"/>
      <c r="AC185" s="36"/>
      <c r="AD185" s="36"/>
      <c r="AE185" s="36"/>
      <c r="AT185" s="19" t="s">
        <v>153</v>
      </c>
      <c r="AU185" s="19" t="s">
        <v>85</v>
      </c>
    </row>
    <row r="186" spans="1:65" s="13" customFormat="1" ht="11.25">
      <c r="B186" s="196"/>
      <c r="C186" s="197"/>
      <c r="D186" s="188" t="s">
        <v>180</v>
      </c>
      <c r="E186" s="198" t="s">
        <v>19</v>
      </c>
      <c r="F186" s="199" t="s">
        <v>281</v>
      </c>
      <c r="G186" s="197"/>
      <c r="H186" s="198" t="s">
        <v>19</v>
      </c>
      <c r="I186" s="200"/>
      <c r="J186" s="197"/>
      <c r="K186" s="197"/>
      <c r="L186" s="201"/>
      <c r="M186" s="202"/>
      <c r="N186" s="203"/>
      <c r="O186" s="203"/>
      <c r="P186" s="203"/>
      <c r="Q186" s="203"/>
      <c r="R186" s="203"/>
      <c r="S186" s="203"/>
      <c r="T186" s="204"/>
      <c r="AT186" s="205" t="s">
        <v>180</v>
      </c>
      <c r="AU186" s="205" t="s">
        <v>85</v>
      </c>
      <c r="AV186" s="13" t="s">
        <v>83</v>
      </c>
      <c r="AW186" s="13" t="s">
        <v>34</v>
      </c>
      <c r="AX186" s="13" t="s">
        <v>75</v>
      </c>
      <c r="AY186" s="205" t="s">
        <v>140</v>
      </c>
    </row>
    <row r="187" spans="1:65" s="14" customFormat="1" ht="11.25">
      <c r="B187" s="206"/>
      <c r="C187" s="207"/>
      <c r="D187" s="188" t="s">
        <v>180</v>
      </c>
      <c r="E187" s="208" t="s">
        <v>19</v>
      </c>
      <c r="F187" s="209" t="s">
        <v>282</v>
      </c>
      <c r="G187" s="207"/>
      <c r="H187" s="210">
        <v>54.2</v>
      </c>
      <c r="I187" s="211"/>
      <c r="J187" s="207"/>
      <c r="K187" s="207"/>
      <c r="L187" s="212"/>
      <c r="M187" s="213"/>
      <c r="N187" s="214"/>
      <c r="O187" s="214"/>
      <c r="P187" s="214"/>
      <c r="Q187" s="214"/>
      <c r="R187" s="214"/>
      <c r="S187" s="214"/>
      <c r="T187" s="215"/>
      <c r="AT187" s="216" t="s">
        <v>180</v>
      </c>
      <c r="AU187" s="216" t="s">
        <v>85</v>
      </c>
      <c r="AV187" s="14" t="s">
        <v>85</v>
      </c>
      <c r="AW187" s="14" t="s">
        <v>34</v>
      </c>
      <c r="AX187" s="14" t="s">
        <v>83</v>
      </c>
      <c r="AY187" s="216" t="s">
        <v>140</v>
      </c>
    </row>
    <row r="188" spans="1:65" s="2" customFormat="1" ht="16.5" customHeight="1">
      <c r="A188" s="36"/>
      <c r="B188" s="37"/>
      <c r="C188" s="217" t="s">
        <v>283</v>
      </c>
      <c r="D188" s="217" t="s">
        <v>284</v>
      </c>
      <c r="E188" s="218" t="s">
        <v>285</v>
      </c>
      <c r="F188" s="219" t="s">
        <v>286</v>
      </c>
      <c r="G188" s="220" t="s">
        <v>175</v>
      </c>
      <c r="H188" s="221">
        <v>62.33</v>
      </c>
      <c r="I188" s="222"/>
      <c r="J188" s="223">
        <f>ROUND(I188*H188,2)</f>
        <v>0</v>
      </c>
      <c r="K188" s="219" t="s">
        <v>146</v>
      </c>
      <c r="L188" s="224"/>
      <c r="M188" s="225" t="s">
        <v>19</v>
      </c>
      <c r="N188" s="226" t="s">
        <v>46</v>
      </c>
      <c r="O188" s="66"/>
      <c r="P188" s="184">
        <f>O188*H188</f>
        <v>0</v>
      </c>
      <c r="Q188" s="184">
        <v>6.9999999999999999E-4</v>
      </c>
      <c r="R188" s="184">
        <f>Q188*H188</f>
        <v>4.3630999999999996E-2</v>
      </c>
      <c r="S188" s="184">
        <v>0</v>
      </c>
      <c r="T188" s="185">
        <f>S188*H188</f>
        <v>0</v>
      </c>
      <c r="U188" s="36"/>
      <c r="V188" s="36"/>
      <c r="W188" s="36"/>
      <c r="X188" s="36"/>
      <c r="Y188" s="36"/>
      <c r="Z188" s="36"/>
      <c r="AA188" s="36"/>
      <c r="AB188" s="36"/>
      <c r="AC188" s="36"/>
      <c r="AD188" s="36"/>
      <c r="AE188" s="36"/>
      <c r="AR188" s="186" t="s">
        <v>201</v>
      </c>
      <c r="AT188" s="186" t="s">
        <v>284</v>
      </c>
      <c r="AU188" s="186" t="s">
        <v>85</v>
      </c>
      <c r="AY188" s="19" t="s">
        <v>140</v>
      </c>
      <c r="BE188" s="187">
        <f>IF(N188="základní",J188,0)</f>
        <v>0</v>
      </c>
      <c r="BF188" s="187">
        <f>IF(N188="snížená",J188,0)</f>
        <v>0</v>
      </c>
      <c r="BG188" s="187">
        <f>IF(N188="zákl. přenesená",J188,0)</f>
        <v>0</v>
      </c>
      <c r="BH188" s="187">
        <f>IF(N188="sníž. přenesená",J188,0)</f>
        <v>0</v>
      </c>
      <c r="BI188" s="187">
        <f>IF(N188="nulová",J188,0)</f>
        <v>0</v>
      </c>
      <c r="BJ188" s="19" t="s">
        <v>83</v>
      </c>
      <c r="BK188" s="187">
        <f>ROUND(I188*H188,2)</f>
        <v>0</v>
      </c>
      <c r="BL188" s="19" t="s">
        <v>147</v>
      </c>
      <c r="BM188" s="186" t="s">
        <v>287</v>
      </c>
    </row>
    <row r="189" spans="1:65" s="2" customFormat="1" ht="11.25">
      <c r="A189" s="36"/>
      <c r="B189" s="37"/>
      <c r="C189" s="38"/>
      <c r="D189" s="188" t="s">
        <v>149</v>
      </c>
      <c r="E189" s="38"/>
      <c r="F189" s="189" t="s">
        <v>286</v>
      </c>
      <c r="G189" s="38"/>
      <c r="H189" s="38"/>
      <c r="I189" s="190"/>
      <c r="J189" s="38"/>
      <c r="K189" s="38"/>
      <c r="L189" s="41"/>
      <c r="M189" s="191"/>
      <c r="N189" s="192"/>
      <c r="O189" s="66"/>
      <c r="P189" s="66"/>
      <c r="Q189" s="66"/>
      <c r="R189" s="66"/>
      <c r="S189" s="66"/>
      <c r="T189" s="67"/>
      <c r="U189" s="36"/>
      <c r="V189" s="36"/>
      <c r="W189" s="36"/>
      <c r="X189" s="36"/>
      <c r="Y189" s="36"/>
      <c r="Z189" s="36"/>
      <c r="AA189" s="36"/>
      <c r="AB189" s="36"/>
      <c r="AC189" s="36"/>
      <c r="AD189" s="36"/>
      <c r="AE189" s="36"/>
      <c r="AT189" s="19" t="s">
        <v>149</v>
      </c>
      <c r="AU189" s="19" t="s">
        <v>85</v>
      </c>
    </row>
    <row r="190" spans="1:65" s="14" customFormat="1" ht="11.25">
      <c r="B190" s="206"/>
      <c r="C190" s="207"/>
      <c r="D190" s="188" t="s">
        <v>180</v>
      </c>
      <c r="E190" s="207"/>
      <c r="F190" s="209" t="s">
        <v>288</v>
      </c>
      <c r="G190" s="207"/>
      <c r="H190" s="210">
        <v>62.33</v>
      </c>
      <c r="I190" s="211"/>
      <c r="J190" s="207"/>
      <c r="K190" s="207"/>
      <c r="L190" s="212"/>
      <c r="M190" s="213"/>
      <c r="N190" s="214"/>
      <c r="O190" s="214"/>
      <c r="P190" s="214"/>
      <c r="Q190" s="214"/>
      <c r="R190" s="214"/>
      <c r="S190" s="214"/>
      <c r="T190" s="215"/>
      <c r="AT190" s="216" t="s">
        <v>180</v>
      </c>
      <c r="AU190" s="216" t="s">
        <v>85</v>
      </c>
      <c r="AV190" s="14" t="s">
        <v>85</v>
      </c>
      <c r="AW190" s="14" t="s">
        <v>4</v>
      </c>
      <c r="AX190" s="14" t="s">
        <v>83</v>
      </c>
      <c r="AY190" s="216" t="s">
        <v>140</v>
      </c>
    </row>
    <row r="191" spans="1:65" s="2" customFormat="1" ht="16.5" customHeight="1">
      <c r="A191" s="36"/>
      <c r="B191" s="37"/>
      <c r="C191" s="175" t="s">
        <v>289</v>
      </c>
      <c r="D191" s="175" t="s">
        <v>142</v>
      </c>
      <c r="E191" s="176" t="s">
        <v>290</v>
      </c>
      <c r="F191" s="177" t="s">
        <v>291</v>
      </c>
      <c r="G191" s="178" t="s">
        <v>145</v>
      </c>
      <c r="H191" s="179">
        <v>8</v>
      </c>
      <c r="I191" s="180"/>
      <c r="J191" s="181">
        <f>ROUND(I191*H191,2)</f>
        <v>0</v>
      </c>
      <c r="K191" s="177" t="s">
        <v>146</v>
      </c>
      <c r="L191" s="41"/>
      <c r="M191" s="182" t="s">
        <v>19</v>
      </c>
      <c r="N191" s="183" t="s">
        <v>46</v>
      </c>
      <c r="O191" s="66"/>
      <c r="P191" s="184">
        <f>O191*H191</f>
        <v>0</v>
      </c>
      <c r="Q191" s="184">
        <v>0</v>
      </c>
      <c r="R191" s="184">
        <f>Q191*H191</f>
        <v>0</v>
      </c>
      <c r="S191" s="184">
        <v>0</v>
      </c>
      <c r="T191" s="185">
        <f>S191*H191</f>
        <v>0</v>
      </c>
      <c r="U191" s="36"/>
      <c r="V191" s="36"/>
      <c r="W191" s="36"/>
      <c r="X191" s="36"/>
      <c r="Y191" s="36"/>
      <c r="Z191" s="36"/>
      <c r="AA191" s="36"/>
      <c r="AB191" s="36"/>
      <c r="AC191" s="36"/>
      <c r="AD191" s="36"/>
      <c r="AE191" s="36"/>
      <c r="AR191" s="186" t="s">
        <v>147</v>
      </c>
      <c r="AT191" s="186" t="s">
        <v>142</v>
      </c>
      <c r="AU191" s="186" t="s">
        <v>85</v>
      </c>
      <c r="AY191" s="19" t="s">
        <v>140</v>
      </c>
      <c r="BE191" s="187">
        <f>IF(N191="základní",J191,0)</f>
        <v>0</v>
      </c>
      <c r="BF191" s="187">
        <f>IF(N191="snížená",J191,0)</f>
        <v>0</v>
      </c>
      <c r="BG191" s="187">
        <f>IF(N191="zákl. přenesená",J191,0)</f>
        <v>0</v>
      </c>
      <c r="BH191" s="187">
        <f>IF(N191="sníž. přenesená",J191,0)</f>
        <v>0</v>
      </c>
      <c r="BI191" s="187">
        <f>IF(N191="nulová",J191,0)</f>
        <v>0</v>
      </c>
      <c r="BJ191" s="19" t="s">
        <v>83</v>
      </c>
      <c r="BK191" s="187">
        <f>ROUND(I191*H191,2)</f>
        <v>0</v>
      </c>
      <c r="BL191" s="19" t="s">
        <v>147</v>
      </c>
      <c r="BM191" s="186" t="s">
        <v>292</v>
      </c>
    </row>
    <row r="192" spans="1:65" s="2" customFormat="1" ht="19.5">
      <c r="A192" s="36"/>
      <c r="B192" s="37"/>
      <c r="C192" s="38"/>
      <c r="D192" s="188" t="s">
        <v>149</v>
      </c>
      <c r="E192" s="38"/>
      <c r="F192" s="189" t="s">
        <v>293</v>
      </c>
      <c r="G192" s="38"/>
      <c r="H192" s="38"/>
      <c r="I192" s="190"/>
      <c r="J192" s="38"/>
      <c r="K192" s="38"/>
      <c r="L192" s="41"/>
      <c r="M192" s="191"/>
      <c r="N192" s="192"/>
      <c r="O192" s="66"/>
      <c r="P192" s="66"/>
      <c r="Q192" s="66"/>
      <c r="R192" s="66"/>
      <c r="S192" s="66"/>
      <c r="T192" s="67"/>
      <c r="U192" s="36"/>
      <c r="V192" s="36"/>
      <c r="W192" s="36"/>
      <c r="X192" s="36"/>
      <c r="Y192" s="36"/>
      <c r="Z192" s="36"/>
      <c r="AA192" s="36"/>
      <c r="AB192" s="36"/>
      <c r="AC192" s="36"/>
      <c r="AD192" s="36"/>
      <c r="AE192" s="36"/>
      <c r="AT192" s="19" t="s">
        <v>149</v>
      </c>
      <c r="AU192" s="19" t="s">
        <v>85</v>
      </c>
    </row>
    <row r="193" spans="1:65" s="2" customFormat="1" ht="11.25">
      <c r="A193" s="36"/>
      <c r="B193" s="37"/>
      <c r="C193" s="38"/>
      <c r="D193" s="193" t="s">
        <v>151</v>
      </c>
      <c r="E193" s="38"/>
      <c r="F193" s="194" t="s">
        <v>294</v>
      </c>
      <c r="G193" s="38"/>
      <c r="H193" s="38"/>
      <c r="I193" s="190"/>
      <c r="J193" s="38"/>
      <c r="K193" s="38"/>
      <c r="L193" s="41"/>
      <c r="M193" s="191"/>
      <c r="N193" s="192"/>
      <c r="O193" s="66"/>
      <c r="P193" s="66"/>
      <c r="Q193" s="66"/>
      <c r="R193" s="66"/>
      <c r="S193" s="66"/>
      <c r="T193" s="67"/>
      <c r="U193" s="36"/>
      <c r="V193" s="36"/>
      <c r="W193" s="36"/>
      <c r="X193" s="36"/>
      <c r="Y193" s="36"/>
      <c r="Z193" s="36"/>
      <c r="AA193" s="36"/>
      <c r="AB193" s="36"/>
      <c r="AC193" s="36"/>
      <c r="AD193" s="36"/>
      <c r="AE193" s="36"/>
      <c r="AT193" s="19" t="s">
        <v>151</v>
      </c>
      <c r="AU193" s="19" t="s">
        <v>85</v>
      </c>
    </row>
    <row r="194" spans="1:65" s="2" customFormat="1" ht="39">
      <c r="A194" s="36"/>
      <c r="B194" s="37"/>
      <c r="C194" s="38"/>
      <c r="D194" s="188" t="s">
        <v>153</v>
      </c>
      <c r="E194" s="38"/>
      <c r="F194" s="195" t="s">
        <v>295</v>
      </c>
      <c r="G194" s="38"/>
      <c r="H194" s="38"/>
      <c r="I194" s="190"/>
      <c r="J194" s="38"/>
      <c r="K194" s="38"/>
      <c r="L194" s="41"/>
      <c r="M194" s="191"/>
      <c r="N194" s="192"/>
      <c r="O194" s="66"/>
      <c r="P194" s="66"/>
      <c r="Q194" s="66"/>
      <c r="R194" s="66"/>
      <c r="S194" s="66"/>
      <c r="T194" s="67"/>
      <c r="U194" s="36"/>
      <c r="V194" s="36"/>
      <c r="W194" s="36"/>
      <c r="X194" s="36"/>
      <c r="Y194" s="36"/>
      <c r="Z194" s="36"/>
      <c r="AA194" s="36"/>
      <c r="AB194" s="36"/>
      <c r="AC194" s="36"/>
      <c r="AD194" s="36"/>
      <c r="AE194" s="36"/>
      <c r="AT194" s="19" t="s">
        <v>153</v>
      </c>
      <c r="AU194" s="19" t="s">
        <v>85</v>
      </c>
    </row>
    <row r="195" spans="1:65" s="2" customFormat="1" ht="16.5" customHeight="1">
      <c r="A195" s="36"/>
      <c r="B195" s="37"/>
      <c r="C195" s="175" t="s">
        <v>296</v>
      </c>
      <c r="D195" s="175" t="s">
        <v>142</v>
      </c>
      <c r="E195" s="176" t="s">
        <v>297</v>
      </c>
      <c r="F195" s="177" t="s">
        <v>298</v>
      </c>
      <c r="G195" s="178" t="s">
        <v>145</v>
      </c>
      <c r="H195" s="179">
        <v>8</v>
      </c>
      <c r="I195" s="180"/>
      <c r="J195" s="181">
        <f>ROUND(I195*H195,2)</f>
        <v>0</v>
      </c>
      <c r="K195" s="177" t="s">
        <v>146</v>
      </c>
      <c r="L195" s="41"/>
      <c r="M195" s="182" t="s">
        <v>19</v>
      </c>
      <c r="N195" s="183" t="s">
        <v>46</v>
      </c>
      <c r="O195" s="66"/>
      <c r="P195" s="184">
        <f>O195*H195</f>
        <v>0</v>
      </c>
      <c r="Q195" s="184">
        <v>0</v>
      </c>
      <c r="R195" s="184">
        <f>Q195*H195</f>
        <v>0</v>
      </c>
      <c r="S195" s="184">
        <v>0</v>
      </c>
      <c r="T195" s="185">
        <f>S195*H195</f>
        <v>0</v>
      </c>
      <c r="U195" s="36"/>
      <c r="V195" s="36"/>
      <c r="W195" s="36"/>
      <c r="X195" s="36"/>
      <c r="Y195" s="36"/>
      <c r="Z195" s="36"/>
      <c r="AA195" s="36"/>
      <c r="AB195" s="36"/>
      <c r="AC195" s="36"/>
      <c r="AD195" s="36"/>
      <c r="AE195" s="36"/>
      <c r="AR195" s="186" t="s">
        <v>147</v>
      </c>
      <c r="AT195" s="186" t="s">
        <v>142</v>
      </c>
      <c r="AU195" s="186" t="s">
        <v>85</v>
      </c>
      <c r="AY195" s="19" t="s">
        <v>140</v>
      </c>
      <c r="BE195" s="187">
        <f>IF(N195="základní",J195,0)</f>
        <v>0</v>
      </c>
      <c r="BF195" s="187">
        <f>IF(N195="snížená",J195,0)</f>
        <v>0</v>
      </c>
      <c r="BG195" s="187">
        <f>IF(N195="zákl. přenesená",J195,0)</f>
        <v>0</v>
      </c>
      <c r="BH195" s="187">
        <f>IF(N195="sníž. přenesená",J195,0)</f>
        <v>0</v>
      </c>
      <c r="BI195" s="187">
        <f>IF(N195="nulová",J195,0)</f>
        <v>0</v>
      </c>
      <c r="BJ195" s="19" t="s">
        <v>83</v>
      </c>
      <c r="BK195" s="187">
        <f>ROUND(I195*H195,2)</f>
        <v>0</v>
      </c>
      <c r="BL195" s="19" t="s">
        <v>147</v>
      </c>
      <c r="BM195" s="186" t="s">
        <v>299</v>
      </c>
    </row>
    <row r="196" spans="1:65" s="2" customFormat="1" ht="19.5">
      <c r="A196" s="36"/>
      <c r="B196" s="37"/>
      <c r="C196" s="38"/>
      <c r="D196" s="188" t="s">
        <v>149</v>
      </c>
      <c r="E196" s="38"/>
      <c r="F196" s="189" t="s">
        <v>300</v>
      </c>
      <c r="G196" s="38"/>
      <c r="H196" s="38"/>
      <c r="I196" s="190"/>
      <c r="J196" s="38"/>
      <c r="K196" s="38"/>
      <c r="L196" s="41"/>
      <c r="M196" s="191"/>
      <c r="N196" s="192"/>
      <c r="O196" s="66"/>
      <c r="P196" s="66"/>
      <c r="Q196" s="66"/>
      <c r="R196" s="66"/>
      <c r="S196" s="66"/>
      <c r="T196" s="67"/>
      <c r="U196" s="36"/>
      <c r="V196" s="36"/>
      <c r="W196" s="36"/>
      <c r="X196" s="36"/>
      <c r="Y196" s="36"/>
      <c r="Z196" s="36"/>
      <c r="AA196" s="36"/>
      <c r="AB196" s="36"/>
      <c r="AC196" s="36"/>
      <c r="AD196" s="36"/>
      <c r="AE196" s="36"/>
      <c r="AT196" s="19" t="s">
        <v>149</v>
      </c>
      <c r="AU196" s="19" t="s">
        <v>85</v>
      </c>
    </row>
    <row r="197" spans="1:65" s="2" customFormat="1" ht="11.25">
      <c r="A197" s="36"/>
      <c r="B197" s="37"/>
      <c r="C197" s="38"/>
      <c r="D197" s="193" t="s">
        <v>151</v>
      </c>
      <c r="E197" s="38"/>
      <c r="F197" s="194" t="s">
        <v>301</v>
      </c>
      <c r="G197" s="38"/>
      <c r="H197" s="38"/>
      <c r="I197" s="190"/>
      <c r="J197" s="38"/>
      <c r="K197" s="38"/>
      <c r="L197" s="41"/>
      <c r="M197" s="191"/>
      <c r="N197" s="192"/>
      <c r="O197" s="66"/>
      <c r="P197" s="66"/>
      <c r="Q197" s="66"/>
      <c r="R197" s="66"/>
      <c r="S197" s="66"/>
      <c r="T197" s="67"/>
      <c r="U197" s="36"/>
      <c r="V197" s="36"/>
      <c r="W197" s="36"/>
      <c r="X197" s="36"/>
      <c r="Y197" s="36"/>
      <c r="Z197" s="36"/>
      <c r="AA197" s="36"/>
      <c r="AB197" s="36"/>
      <c r="AC197" s="36"/>
      <c r="AD197" s="36"/>
      <c r="AE197" s="36"/>
      <c r="AT197" s="19" t="s">
        <v>151</v>
      </c>
      <c r="AU197" s="19" t="s">
        <v>85</v>
      </c>
    </row>
    <row r="198" spans="1:65" s="2" customFormat="1" ht="39">
      <c r="A198" s="36"/>
      <c r="B198" s="37"/>
      <c r="C198" s="38"/>
      <c r="D198" s="188" t="s">
        <v>153</v>
      </c>
      <c r="E198" s="38"/>
      <c r="F198" s="195" t="s">
        <v>295</v>
      </c>
      <c r="G198" s="38"/>
      <c r="H198" s="38"/>
      <c r="I198" s="190"/>
      <c r="J198" s="38"/>
      <c r="K198" s="38"/>
      <c r="L198" s="41"/>
      <c r="M198" s="191"/>
      <c r="N198" s="192"/>
      <c r="O198" s="66"/>
      <c r="P198" s="66"/>
      <c r="Q198" s="66"/>
      <c r="R198" s="66"/>
      <c r="S198" s="66"/>
      <c r="T198" s="67"/>
      <c r="U198" s="36"/>
      <c r="V198" s="36"/>
      <c r="W198" s="36"/>
      <c r="X198" s="36"/>
      <c r="Y198" s="36"/>
      <c r="Z198" s="36"/>
      <c r="AA198" s="36"/>
      <c r="AB198" s="36"/>
      <c r="AC198" s="36"/>
      <c r="AD198" s="36"/>
      <c r="AE198" s="36"/>
      <c r="AT198" s="19" t="s">
        <v>153</v>
      </c>
      <c r="AU198" s="19" t="s">
        <v>85</v>
      </c>
    </row>
    <row r="199" spans="1:65" s="2" customFormat="1" ht="16.5" customHeight="1">
      <c r="A199" s="36"/>
      <c r="B199" s="37"/>
      <c r="C199" s="175" t="s">
        <v>7</v>
      </c>
      <c r="D199" s="175" t="s">
        <v>142</v>
      </c>
      <c r="E199" s="176" t="s">
        <v>302</v>
      </c>
      <c r="F199" s="177" t="s">
        <v>303</v>
      </c>
      <c r="G199" s="178" t="s">
        <v>145</v>
      </c>
      <c r="H199" s="179">
        <v>8</v>
      </c>
      <c r="I199" s="180"/>
      <c r="J199" s="181">
        <f>ROUND(I199*H199,2)</f>
        <v>0</v>
      </c>
      <c r="K199" s="177" t="s">
        <v>146</v>
      </c>
      <c r="L199" s="41"/>
      <c r="M199" s="182" t="s">
        <v>19</v>
      </c>
      <c r="N199" s="183" t="s">
        <v>46</v>
      </c>
      <c r="O199" s="66"/>
      <c r="P199" s="184">
        <f>O199*H199</f>
        <v>0</v>
      </c>
      <c r="Q199" s="184">
        <v>0</v>
      </c>
      <c r="R199" s="184">
        <f>Q199*H199</f>
        <v>0</v>
      </c>
      <c r="S199" s="184">
        <v>0</v>
      </c>
      <c r="T199" s="185">
        <f>S199*H199</f>
        <v>0</v>
      </c>
      <c r="U199" s="36"/>
      <c r="V199" s="36"/>
      <c r="W199" s="36"/>
      <c r="X199" s="36"/>
      <c r="Y199" s="36"/>
      <c r="Z199" s="36"/>
      <c r="AA199" s="36"/>
      <c r="AB199" s="36"/>
      <c r="AC199" s="36"/>
      <c r="AD199" s="36"/>
      <c r="AE199" s="36"/>
      <c r="AR199" s="186" t="s">
        <v>147</v>
      </c>
      <c r="AT199" s="186" t="s">
        <v>142</v>
      </c>
      <c r="AU199" s="186" t="s">
        <v>85</v>
      </c>
      <c r="AY199" s="19" t="s">
        <v>140</v>
      </c>
      <c r="BE199" s="187">
        <f>IF(N199="základní",J199,0)</f>
        <v>0</v>
      </c>
      <c r="BF199" s="187">
        <f>IF(N199="snížená",J199,0)</f>
        <v>0</v>
      </c>
      <c r="BG199" s="187">
        <f>IF(N199="zákl. přenesená",J199,0)</f>
        <v>0</v>
      </c>
      <c r="BH199" s="187">
        <f>IF(N199="sníž. přenesená",J199,0)</f>
        <v>0</v>
      </c>
      <c r="BI199" s="187">
        <f>IF(N199="nulová",J199,0)</f>
        <v>0</v>
      </c>
      <c r="BJ199" s="19" t="s">
        <v>83</v>
      </c>
      <c r="BK199" s="187">
        <f>ROUND(I199*H199,2)</f>
        <v>0</v>
      </c>
      <c r="BL199" s="19" t="s">
        <v>147</v>
      </c>
      <c r="BM199" s="186" t="s">
        <v>304</v>
      </c>
    </row>
    <row r="200" spans="1:65" s="2" customFormat="1" ht="19.5">
      <c r="A200" s="36"/>
      <c r="B200" s="37"/>
      <c r="C200" s="38"/>
      <c r="D200" s="188" t="s">
        <v>149</v>
      </c>
      <c r="E200" s="38"/>
      <c r="F200" s="189" t="s">
        <v>305</v>
      </c>
      <c r="G200" s="38"/>
      <c r="H200" s="38"/>
      <c r="I200" s="190"/>
      <c r="J200" s="38"/>
      <c r="K200" s="38"/>
      <c r="L200" s="41"/>
      <c r="M200" s="191"/>
      <c r="N200" s="192"/>
      <c r="O200" s="66"/>
      <c r="P200" s="66"/>
      <c r="Q200" s="66"/>
      <c r="R200" s="66"/>
      <c r="S200" s="66"/>
      <c r="T200" s="67"/>
      <c r="U200" s="36"/>
      <c r="V200" s="36"/>
      <c r="W200" s="36"/>
      <c r="X200" s="36"/>
      <c r="Y200" s="36"/>
      <c r="Z200" s="36"/>
      <c r="AA200" s="36"/>
      <c r="AB200" s="36"/>
      <c r="AC200" s="36"/>
      <c r="AD200" s="36"/>
      <c r="AE200" s="36"/>
      <c r="AT200" s="19" t="s">
        <v>149</v>
      </c>
      <c r="AU200" s="19" t="s">
        <v>85</v>
      </c>
    </row>
    <row r="201" spans="1:65" s="2" customFormat="1" ht="11.25">
      <c r="A201" s="36"/>
      <c r="B201" s="37"/>
      <c r="C201" s="38"/>
      <c r="D201" s="193" t="s">
        <v>151</v>
      </c>
      <c r="E201" s="38"/>
      <c r="F201" s="194" t="s">
        <v>306</v>
      </c>
      <c r="G201" s="38"/>
      <c r="H201" s="38"/>
      <c r="I201" s="190"/>
      <c r="J201" s="38"/>
      <c r="K201" s="38"/>
      <c r="L201" s="41"/>
      <c r="M201" s="191"/>
      <c r="N201" s="192"/>
      <c r="O201" s="66"/>
      <c r="P201" s="66"/>
      <c r="Q201" s="66"/>
      <c r="R201" s="66"/>
      <c r="S201" s="66"/>
      <c r="T201" s="67"/>
      <c r="U201" s="36"/>
      <c r="V201" s="36"/>
      <c r="W201" s="36"/>
      <c r="X201" s="36"/>
      <c r="Y201" s="36"/>
      <c r="Z201" s="36"/>
      <c r="AA201" s="36"/>
      <c r="AB201" s="36"/>
      <c r="AC201" s="36"/>
      <c r="AD201" s="36"/>
      <c r="AE201" s="36"/>
      <c r="AT201" s="19" t="s">
        <v>151</v>
      </c>
      <c r="AU201" s="19" t="s">
        <v>85</v>
      </c>
    </row>
    <row r="202" spans="1:65" s="2" customFormat="1" ht="39">
      <c r="A202" s="36"/>
      <c r="B202" s="37"/>
      <c r="C202" s="38"/>
      <c r="D202" s="188" t="s">
        <v>153</v>
      </c>
      <c r="E202" s="38"/>
      <c r="F202" s="195" t="s">
        <v>295</v>
      </c>
      <c r="G202" s="38"/>
      <c r="H202" s="38"/>
      <c r="I202" s="190"/>
      <c r="J202" s="38"/>
      <c r="K202" s="38"/>
      <c r="L202" s="41"/>
      <c r="M202" s="191"/>
      <c r="N202" s="192"/>
      <c r="O202" s="66"/>
      <c r="P202" s="66"/>
      <c r="Q202" s="66"/>
      <c r="R202" s="66"/>
      <c r="S202" s="66"/>
      <c r="T202" s="67"/>
      <c r="U202" s="36"/>
      <c r="V202" s="36"/>
      <c r="W202" s="36"/>
      <c r="X202" s="36"/>
      <c r="Y202" s="36"/>
      <c r="Z202" s="36"/>
      <c r="AA202" s="36"/>
      <c r="AB202" s="36"/>
      <c r="AC202" s="36"/>
      <c r="AD202" s="36"/>
      <c r="AE202" s="36"/>
      <c r="AT202" s="19" t="s">
        <v>153</v>
      </c>
      <c r="AU202" s="19" t="s">
        <v>85</v>
      </c>
    </row>
    <row r="203" spans="1:65" s="2" customFormat="1" ht="16.5" customHeight="1">
      <c r="A203" s="36"/>
      <c r="B203" s="37"/>
      <c r="C203" s="175" t="s">
        <v>307</v>
      </c>
      <c r="D203" s="175" t="s">
        <v>142</v>
      </c>
      <c r="E203" s="176" t="s">
        <v>308</v>
      </c>
      <c r="F203" s="177" t="s">
        <v>309</v>
      </c>
      <c r="G203" s="178" t="s">
        <v>145</v>
      </c>
      <c r="H203" s="179">
        <v>6</v>
      </c>
      <c r="I203" s="180"/>
      <c r="J203" s="181">
        <f>ROUND(I203*H203,2)</f>
        <v>0</v>
      </c>
      <c r="K203" s="177" t="s">
        <v>146</v>
      </c>
      <c r="L203" s="41"/>
      <c r="M203" s="182" t="s">
        <v>19</v>
      </c>
      <c r="N203" s="183" t="s">
        <v>46</v>
      </c>
      <c r="O203" s="66"/>
      <c r="P203" s="184">
        <f>O203*H203</f>
        <v>0</v>
      </c>
      <c r="Q203" s="184">
        <v>0</v>
      </c>
      <c r="R203" s="184">
        <f>Q203*H203</f>
        <v>0</v>
      </c>
      <c r="S203" s="184">
        <v>0</v>
      </c>
      <c r="T203" s="185">
        <f>S203*H203</f>
        <v>0</v>
      </c>
      <c r="U203" s="36"/>
      <c r="V203" s="36"/>
      <c r="W203" s="36"/>
      <c r="X203" s="36"/>
      <c r="Y203" s="36"/>
      <c r="Z203" s="36"/>
      <c r="AA203" s="36"/>
      <c r="AB203" s="36"/>
      <c r="AC203" s="36"/>
      <c r="AD203" s="36"/>
      <c r="AE203" s="36"/>
      <c r="AR203" s="186" t="s">
        <v>147</v>
      </c>
      <c r="AT203" s="186" t="s">
        <v>142</v>
      </c>
      <c r="AU203" s="186" t="s">
        <v>85</v>
      </c>
      <c r="AY203" s="19" t="s">
        <v>140</v>
      </c>
      <c r="BE203" s="187">
        <f>IF(N203="základní",J203,0)</f>
        <v>0</v>
      </c>
      <c r="BF203" s="187">
        <f>IF(N203="snížená",J203,0)</f>
        <v>0</v>
      </c>
      <c r="BG203" s="187">
        <f>IF(N203="zákl. přenesená",J203,0)</f>
        <v>0</v>
      </c>
      <c r="BH203" s="187">
        <f>IF(N203="sníž. přenesená",J203,0)</f>
        <v>0</v>
      </c>
      <c r="BI203" s="187">
        <f>IF(N203="nulová",J203,0)</f>
        <v>0</v>
      </c>
      <c r="BJ203" s="19" t="s">
        <v>83</v>
      </c>
      <c r="BK203" s="187">
        <f>ROUND(I203*H203,2)</f>
        <v>0</v>
      </c>
      <c r="BL203" s="19" t="s">
        <v>147</v>
      </c>
      <c r="BM203" s="186" t="s">
        <v>310</v>
      </c>
    </row>
    <row r="204" spans="1:65" s="2" customFormat="1" ht="19.5">
      <c r="A204" s="36"/>
      <c r="B204" s="37"/>
      <c r="C204" s="38"/>
      <c r="D204" s="188" t="s">
        <v>149</v>
      </c>
      <c r="E204" s="38"/>
      <c r="F204" s="189" t="s">
        <v>311</v>
      </c>
      <c r="G204" s="38"/>
      <c r="H204" s="38"/>
      <c r="I204" s="190"/>
      <c r="J204" s="38"/>
      <c r="K204" s="38"/>
      <c r="L204" s="41"/>
      <c r="M204" s="191"/>
      <c r="N204" s="192"/>
      <c r="O204" s="66"/>
      <c r="P204" s="66"/>
      <c r="Q204" s="66"/>
      <c r="R204" s="66"/>
      <c r="S204" s="66"/>
      <c r="T204" s="67"/>
      <c r="U204" s="36"/>
      <c r="V204" s="36"/>
      <c r="W204" s="36"/>
      <c r="X204" s="36"/>
      <c r="Y204" s="36"/>
      <c r="Z204" s="36"/>
      <c r="AA204" s="36"/>
      <c r="AB204" s="36"/>
      <c r="AC204" s="36"/>
      <c r="AD204" s="36"/>
      <c r="AE204" s="36"/>
      <c r="AT204" s="19" t="s">
        <v>149</v>
      </c>
      <c r="AU204" s="19" t="s">
        <v>85</v>
      </c>
    </row>
    <row r="205" spans="1:65" s="2" customFormat="1" ht="11.25">
      <c r="A205" s="36"/>
      <c r="B205" s="37"/>
      <c r="C205" s="38"/>
      <c r="D205" s="193" t="s">
        <v>151</v>
      </c>
      <c r="E205" s="38"/>
      <c r="F205" s="194" t="s">
        <v>312</v>
      </c>
      <c r="G205" s="38"/>
      <c r="H205" s="38"/>
      <c r="I205" s="190"/>
      <c r="J205" s="38"/>
      <c r="K205" s="38"/>
      <c r="L205" s="41"/>
      <c r="M205" s="191"/>
      <c r="N205" s="192"/>
      <c r="O205" s="66"/>
      <c r="P205" s="66"/>
      <c r="Q205" s="66"/>
      <c r="R205" s="66"/>
      <c r="S205" s="66"/>
      <c r="T205" s="67"/>
      <c r="U205" s="36"/>
      <c r="V205" s="36"/>
      <c r="W205" s="36"/>
      <c r="X205" s="36"/>
      <c r="Y205" s="36"/>
      <c r="Z205" s="36"/>
      <c r="AA205" s="36"/>
      <c r="AB205" s="36"/>
      <c r="AC205" s="36"/>
      <c r="AD205" s="36"/>
      <c r="AE205" s="36"/>
      <c r="AT205" s="19" t="s">
        <v>151</v>
      </c>
      <c r="AU205" s="19" t="s">
        <v>85</v>
      </c>
    </row>
    <row r="206" spans="1:65" s="2" customFormat="1" ht="39">
      <c r="A206" s="36"/>
      <c r="B206" s="37"/>
      <c r="C206" s="38"/>
      <c r="D206" s="188" t="s">
        <v>153</v>
      </c>
      <c r="E206" s="38"/>
      <c r="F206" s="195" t="s">
        <v>295</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153</v>
      </c>
      <c r="AU206" s="19" t="s">
        <v>85</v>
      </c>
    </row>
    <row r="207" spans="1:65" s="2" customFormat="1" ht="16.5" customHeight="1">
      <c r="A207" s="36"/>
      <c r="B207" s="37"/>
      <c r="C207" s="175" t="s">
        <v>313</v>
      </c>
      <c r="D207" s="175" t="s">
        <v>142</v>
      </c>
      <c r="E207" s="176" t="s">
        <v>314</v>
      </c>
      <c r="F207" s="177" t="s">
        <v>315</v>
      </c>
      <c r="G207" s="178" t="s">
        <v>145</v>
      </c>
      <c r="H207" s="179">
        <v>6</v>
      </c>
      <c r="I207" s="180"/>
      <c r="J207" s="181">
        <f>ROUND(I207*H207,2)</f>
        <v>0</v>
      </c>
      <c r="K207" s="177" t="s">
        <v>146</v>
      </c>
      <c r="L207" s="41"/>
      <c r="M207" s="182" t="s">
        <v>19</v>
      </c>
      <c r="N207" s="183" t="s">
        <v>46</v>
      </c>
      <c r="O207" s="66"/>
      <c r="P207" s="184">
        <f>O207*H207</f>
        <v>0</v>
      </c>
      <c r="Q207" s="184">
        <v>0</v>
      </c>
      <c r="R207" s="184">
        <f>Q207*H207</f>
        <v>0</v>
      </c>
      <c r="S207" s="184">
        <v>0</v>
      </c>
      <c r="T207" s="185">
        <f>S207*H207</f>
        <v>0</v>
      </c>
      <c r="U207" s="36"/>
      <c r="V207" s="36"/>
      <c r="W207" s="36"/>
      <c r="X207" s="36"/>
      <c r="Y207" s="36"/>
      <c r="Z207" s="36"/>
      <c r="AA207" s="36"/>
      <c r="AB207" s="36"/>
      <c r="AC207" s="36"/>
      <c r="AD207" s="36"/>
      <c r="AE207" s="36"/>
      <c r="AR207" s="186" t="s">
        <v>147</v>
      </c>
      <c r="AT207" s="186" t="s">
        <v>142</v>
      </c>
      <c r="AU207" s="186" t="s">
        <v>85</v>
      </c>
      <c r="AY207" s="19" t="s">
        <v>140</v>
      </c>
      <c r="BE207" s="187">
        <f>IF(N207="základní",J207,0)</f>
        <v>0</v>
      </c>
      <c r="BF207" s="187">
        <f>IF(N207="snížená",J207,0)</f>
        <v>0</v>
      </c>
      <c r="BG207" s="187">
        <f>IF(N207="zákl. přenesená",J207,0)</f>
        <v>0</v>
      </c>
      <c r="BH207" s="187">
        <f>IF(N207="sníž. přenesená",J207,0)</f>
        <v>0</v>
      </c>
      <c r="BI207" s="187">
        <f>IF(N207="nulová",J207,0)</f>
        <v>0</v>
      </c>
      <c r="BJ207" s="19" t="s">
        <v>83</v>
      </c>
      <c r="BK207" s="187">
        <f>ROUND(I207*H207,2)</f>
        <v>0</v>
      </c>
      <c r="BL207" s="19" t="s">
        <v>147</v>
      </c>
      <c r="BM207" s="186" t="s">
        <v>316</v>
      </c>
    </row>
    <row r="208" spans="1:65" s="2" customFormat="1" ht="19.5">
      <c r="A208" s="36"/>
      <c r="B208" s="37"/>
      <c r="C208" s="38"/>
      <c r="D208" s="188" t="s">
        <v>149</v>
      </c>
      <c r="E208" s="38"/>
      <c r="F208" s="189" t="s">
        <v>317</v>
      </c>
      <c r="G208" s="38"/>
      <c r="H208" s="38"/>
      <c r="I208" s="190"/>
      <c r="J208" s="38"/>
      <c r="K208" s="38"/>
      <c r="L208" s="41"/>
      <c r="M208" s="191"/>
      <c r="N208" s="192"/>
      <c r="O208" s="66"/>
      <c r="P208" s="66"/>
      <c r="Q208" s="66"/>
      <c r="R208" s="66"/>
      <c r="S208" s="66"/>
      <c r="T208" s="67"/>
      <c r="U208" s="36"/>
      <c r="V208" s="36"/>
      <c r="W208" s="36"/>
      <c r="X208" s="36"/>
      <c r="Y208" s="36"/>
      <c r="Z208" s="36"/>
      <c r="AA208" s="36"/>
      <c r="AB208" s="36"/>
      <c r="AC208" s="36"/>
      <c r="AD208" s="36"/>
      <c r="AE208" s="36"/>
      <c r="AT208" s="19" t="s">
        <v>149</v>
      </c>
      <c r="AU208" s="19" t="s">
        <v>85</v>
      </c>
    </row>
    <row r="209" spans="1:65" s="2" customFormat="1" ht="11.25">
      <c r="A209" s="36"/>
      <c r="B209" s="37"/>
      <c r="C209" s="38"/>
      <c r="D209" s="193" t="s">
        <v>151</v>
      </c>
      <c r="E209" s="38"/>
      <c r="F209" s="194" t="s">
        <v>318</v>
      </c>
      <c r="G209" s="38"/>
      <c r="H209" s="38"/>
      <c r="I209" s="190"/>
      <c r="J209" s="38"/>
      <c r="K209" s="38"/>
      <c r="L209" s="41"/>
      <c r="M209" s="191"/>
      <c r="N209" s="192"/>
      <c r="O209" s="66"/>
      <c r="P209" s="66"/>
      <c r="Q209" s="66"/>
      <c r="R209" s="66"/>
      <c r="S209" s="66"/>
      <c r="T209" s="67"/>
      <c r="U209" s="36"/>
      <c r="V209" s="36"/>
      <c r="W209" s="36"/>
      <c r="X209" s="36"/>
      <c r="Y209" s="36"/>
      <c r="Z209" s="36"/>
      <c r="AA209" s="36"/>
      <c r="AB209" s="36"/>
      <c r="AC209" s="36"/>
      <c r="AD209" s="36"/>
      <c r="AE209" s="36"/>
      <c r="AT209" s="19" t="s">
        <v>151</v>
      </c>
      <c r="AU209" s="19" t="s">
        <v>85</v>
      </c>
    </row>
    <row r="210" spans="1:65" s="2" customFormat="1" ht="39">
      <c r="A210" s="36"/>
      <c r="B210" s="37"/>
      <c r="C210" s="38"/>
      <c r="D210" s="188" t="s">
        <v>153</v>
      </c>
      <c r="E210" s="38"/>
      <c r="F210" s="195" t="s">
        <v>295</v>
      </c>
      <c r="G210" s="38"/>
      <c r="H210" s="38"/>
      <c r="I210" s="190"/>
      <c r="J210" s="38"/>
      <c r="K210" s="38"/>
      <c r="L210" s="41"/>
      <c r="M210" s="191"/>
      <c r="N210" s="192"/>
      <c r="O210" s="66"/>
      <c r="P210" s="66"/>
      <c r="Q210" s="66"/>
      <c r="R210" s="66"/>
      <c r="S210" s="66"/>
      <c r="T210" s="67"/>
      <c r="U210" s="36"/>
      <c r="V210" s="36"/>
      <c r="W210" s="36"/>
      <c r="X210" s="36"/>
      <c r="Y210" s="36"/>
      <c r="Z210" s="36"/>
      <c r="AA210" s="36"/>
      <c r="AB210" s="36"/>
      <c r="AC210" s="36"/>
      <c r="AD210" s="36"/>
      <c r="AE210" s="36"/>
      <c r="AT210" s="19" t="s">
        <v>153</v>
      </c>
      <c r="AU210" s="19" t="s">
        <v>85</v>
      </c>
    </row>
    <row r="211" spans="1:65" s="2" customFormat="1" ht="16.5" customHeight="1">
      <c r="A211" s="36"/>
      <c r="B211" s="37"/>
      <c r="C211" s="175" t="s">
        <v>319</v>
      </c>
      <c r="D211" s="175" t="s">
        <v>142</v>
      </c>
      <c r="E211" s="176" t="s">
        <v>320</v>
      </c>
      <c r="F211" s="177" t="s">
        <v>321</v>
      </c>
      <c r="G211" s="178" t="s">
        <v>145</v>
      </c>
      <c r="H211" s="179">
        <v>6</v>
      </c>
      <c r="I211" s="180"/>
      <c r="J211" s="181">
        <f>ROUND(I211*H211,2)</f>
        <v>0</v>
      </c>
      <c r="K211" s="177" t="s">
        <v>146</v>
      </c>
      <c r="L211" s="41"/>
      <c r="M211" s="182" t="s">
        <v>19</v>
      </c>
      <c r="N211" s="183" t="s">
        <v>46</v>
      </c>
      <c r="O211" s="66"/>
      <c r="P211" s="184">
        <f>O211*H211</f>
        <v>0</v>
      </c>
      <c r="Q211" s="184">
        <v>0</v>
      </c>
      <c r="R211" s="184">
        <f>Q211*H211</f>
        <v>0</v>
      </c>
      <c r="S211" s="184">
        <v>0</v>
      </c>
      <c r="T211" s="185">
        <f>S211*H211</f>
        <v>0</v>
      </c>
      <c r="U211" s="36"/>
      <c r="V211" s="36"/>
      <c r="W211" s="36"/>
      <c r="X211" s="36"/>
      <c r="Y211" s="36"/>
      <c r="Z211" s="36"/>
      <c r="AA211" s="36"/>
      <c r="AB211" s="36"/>
      <c r="AC211" s="36"/>
      <c r="AD211" s="36"/>
      <c r="AE211" s="36"/>
      <c r="AR211" s="186" t="s">
        <v>147</v>
      </c>
      <c r="AT211" s="186" t="s">
        <v>142</v>
      </c>
      <c r="AU211" s="186" t="s">
        <v>85</v>
      </c>
      <c r="AY211" s="19" t="s">
        <v>140</v>
      </c>
      <c r="BE211" s="187">
        <f>IF(N211="základní",J211,0)</f>
        <v>0</v>
      </c>
      <c r="BF211" s="187">
        <f>IF(N211="snížená",J211,0)</f>
        <v>0</v>
      </c>
      <c r="BG211" s="187">
        <f>IF(N211="zákl. přenesená",J211,0)</f>
        <v>0</v>
      </c>
      <c r="BH211" s="187">
        <f>IF(N211="sníž. přenesená",J211,0)</f>
        <v>0</v>
      </c>
      <c r="BI211" s="187">
        <f>IF(N211="nulová",J211,0)</f>
        <v>0</v>
      </c>
      <c r="BJ211" s="19" t="s">
        <v>83</v>
      </c>
      <c r="BK211" s="187">
        <f>ROUND(I211*H211,2)</f>
        <v>0</v>
      </c>
      <c r="BL211" s="19" t="s">
        <v>147</v>
      </c>
      <c r="BM211" s="186" t="s">
        <v>322</v>
      </c>
    </row>
    <row r="212" spans="1:65" s="2" customFormat="1" ht="19.5">
      <c r="A212" s="36"/>
      <c r="B212" s="37"/>
      <c r="C212" s="38"/>
      <c r="D212" s="188" t="s">
        <v>149</v>
      </c>
      <c r="E212" s="38"/>
      <c r="F212" s="189" t="s">
        <v>323</v>
      </c>
      <c r="G212" s="38"/>
      <c r="H212" s="38"/>
      <c r="I212" s="190"/>
      <c r="J212" s="38"/>
      <c r="K212" s="38"/>
      <c r="L212" s="41"/>
      <c r="M212" s="191"/>
      <c r="N212" s="192"/>
      <c r="O212" s="66"/>
      <c r="P212" s="66"/>
      <c r="Q212" s="66"/>
      <c r="R212" s="66"/>
      <c r="S212" s="66"/>
      <c r="T212" s="67"/>
      <c r="U212" s="36"/>
      <c r="V212" s="36"/>
      <c r="W212" s="36"/>
      <c r="X212" s="36"/>
      <c r="Y212" s="36"/>
      <c r="Z212" s="36"/>
      <c r="AA212" s="36"/>
      <c r="AB212" s="36"/>
      <c r="AC212" s="36"/>
      <c r="AD212" s="36"/>
      <c r="AE212" s="36"/>
      <c r="AT212" s="19" t="s">
        <v>149</v>
      </c>
      <c r="AU212" s="19" t="s">
        <v>85</v>
      </c>
    </row>
    <row r="213" spans="1:65" s="2" customFormat="1" ht="11.25">
      <c r="A213" s="36"/>
      <c r="B213" s="37"/>
      <c r="C213" s="38"/>
      <c r="D213" s="193" t="s">
        <v>151</v>
      </c>
      <c r="E213" s="38"/>
      <c r="F213" s="194" t="s">
        <v>324</v>
      </c>
      <c r="G213" s="38"/>
      <c r="H213" s="38"/>
      <c r="I213" s="190"/>
      <c r="J213" s="38"/>
      <c r="K213" s="38"/>
      <c r="L213" s="41"/>
      <c r="M213" s="191"/>
      <c r="N213" s="192"/>
      <c r="O213" s="66"/>
      <c r="P213" s="66"/>
      <c r="Q213" s="66"/>
      <c r="R213" s="66"/>
      <c r="S213" s="66"/>
      <c r="T213" s="67"/>
      <c r="U213" s="36"/>
      <c r="V213" s="36"/>
      <c r="W213" s="36"/>
      <c r="X213" s="36"/>
      <c r="Y213" s="36"/>
      <c r="Z213" s="36"/>
      <c r="AA213" s="36"/>
      <c r="AB213" s="36"/>
      <c r="AC213" s="36"/>
      <c r="AD213" s="36"/>
      <c r="AE213" s="36"/>
      <c r="AT213" s="19" t="s">
        <v>151</v>
      </c>
      <c r="AU213" s="19" t="s">
        <v>85</v>
      </c>
    </row>
    <row r="214" spans="1:65" s="2" customFormat="1" ht="39">
      <c r="A214" s="36"/>
      <c r="B214" s="37"/>
      <c r="C214" s="38"/>
      <c r="D214" s="188" t="s">
        <v>153</v>
      </c>
      <c r="E214" s="38"/>
      <c r="F214" s="195" t="s">
        <v>295</v>
      </c>
      <c r="G214" s="38"/>
      <c r="H214" s="38"/>
      <c r="I214" s="190"/>
      <c r="J214" s="38"/>
      <c r="K214" s="38"/>
      <c r="L214" s="41"/>
      <c r="M214" s="191"/>
      <c r="N214" s="192"/>
      <c r="O214" s="66"/>
      <c r="P214" s="66"/>
      <c r="Q214" s="66"/>
      <c r="R214" s="66"/>
      <c r="S214" s="66"/>
      <c r="T214" s="67"/>
      <c r="U214" s="36"/>
      <c r="V214" s="36"/>
      <c r="W214" s="36"/>
      <c r="X214" s="36"/>
      <c r="Y214" s="36"/>
      <c r="Z214" s="36"/>
      <c r="AA214" s="36"/>
      <c r="AB214" s="36"/>
      <c r="AC214" s="36"/>
      <c r="AD214" s="36"/>
      <c r="AE214" s="36"/>
      <c r="AT214" s="19" t="s">
        <v>153</v>
      </c>
      <c r="AU214" s="19" t="s">
        <v>85</v>
      </c>
    </row>
    <row r="215" spans="1:65" s="2" customFormat="1" ht="21.75" customHeight="1">
      <c r="A215" s="36"/>
      <c r="B215" s="37"/>
      <c r="C215" s="175" t="s">
        <v>325</v>
      </c>
      <c r="D215" s="175" t="s">
        <v>142</v>
      </c>
      <c r="E215" s="176" t="s">
        <v>326</v>
      </c>
      <c r="F215" s="177" t="s">
        <v>327</v>
      </c>
      <c r="G215" s="178" t="s">
        <v>145</v>
      </c>
      <c r="H215" s="179">
        <v>32</v>
      </c>
      <c r="I215" s="180"/>
      <c r="J215" s="181">
        <f>ROUND(I215*H215,2)</f>
        <v>0</v>
      </c>
      <c r="K215" s="177" t="s">
        <v>146</v>
      </c>
      <c r="L215" s="41"/>
      <c r="M215" s="182" t="s">
        <v>19</v>
      </c>
      <c r="N215" s="183" t="s">
        <v>46</v>
      </c>
      <c r="O215" s="66"/>
      <c r="P215" s="184">
        <f>O215*H215</f>
        <v>0</v>
      </c>
      <c r="Q215" s="184">
        <v>0</v>
      </c>
      <c r="R215" s="184">
        <f>Q215*H215</f>
        <v>0</v>
      </c>
      <c r="S215" s="184">
        <v>0</v>
      </c>
      <c r="T215" s="185">
        <f>S215*H215</f>
        <v>0</v>
      </c>
      <c r="U215" s="36"/>
      <c r="V215" s="36"/>
      <c r="W215" s="36"/>
      <c r="X215" s="36"/>
      <c r="Y215" s="36"/>
      <c r="Z215" s="36"/>
      <c r="AA215" s="36"/>
      <c r="AB215" s="36"/>
      <c r="AC215" s="36"/>
      <c r="AD215" s="36"/>
      <c r="AE215" s="36"/>
      <c r="AR215" s="186" t="s">
        <v>147</v>
      </c>
      <c r="AT215" s="186" t="s">
        <v>142</v>
      </c>
      <c r="AU215" s="186" t="s">
        <v>85</v>
      </c>
      <c r="AY215" s="19" t="s">
        <v>140</v>
      </c>
      <c r="BE215" s="187">
        <f>IF(N215="základní",J215,0)</f>
        <v>0</v>
      </c>
      <c r="BF215" s="187">
        <f>IF(N215="snížená",J215,0)</f>
        <v>0</v>
      </c>
      <c r="BG215" s="187">
        <f>IF(N215="zákl. přenesená",J215,0)</f>
        <v>0</v>
      </c>
      <c r="BH215" s="187">
        <f>IF(N215="sníž. přenesená",J215,0)</f>
        <v>0</v>
      </c>
      <c r="BI215" s="187">
        <f>IF(N215="nulová",J215,0)</f>
        <v>0</v>
      </c>
      <c r="BJ215" s="19" t="s">
        <v>83</v>
      </c>
      <c r="BK215" s="187">
        <f>ROUND(I215*H215,2)</f>
        <v>0</v>
      </c>
      <c r="BL215" s="19" t="s">
        <v>147</v>
      </c>
      <c r="BM215" s="186" t="s">
        <v>328</v>
      </c>
    </row>
    <row r="216" spans="1:65" s="2" customFormat="1" ht="19.5">
      <c r="A216" s="36"/>
      <c r="B216" s="37"/>
      <c r="C216" s="38"/>
      <c r="D216" s="188" t="s">
        <v>149</v>
      </c>
      <c r="E216" s="38"/>
      <c r="F216" s="189" t="s">
        <v>329</v>
      </c>
      <c r="G216" s="38"/>
      <c r="H216" s="38"/>
      <c r="I216" s="190"/>
      <c r="J216" s="38"/>
      <c r="K216" s="38"/>
      <c r="L216" s="41"/>
      <c r="M216" s="191"/>
      <c r="N216" s="192"/>
      <c r="O216" s="66"/>
      <c r="P216" s="66"/>
      <c r="Q216" s="66"/>
      <c r="R216" s="66"/>
      <c r="S216" s="66"/>
      <c r="T216" s="67"/>
      <c r="U216" s="36"/>
      <c r="V216" s="36"/>
      <c r="W216" s="36"/>
      <c r="X216" s="36"/>
      <c r="Y216" s="36"/>
      <c r="Z216" s="36"/>
      <c r="AA216" s="36"/>
      <c r="AB216" s="36"/>
      <c r="AC216" s="36"/>
      <c r="AD216" s="36"/>
      <c r="AE216" s="36"/>
      <c r="AT216" s="19" t="s">
        <v>149</v>
      </c>
      <c r="AU216" s="19" t="s">
        <v>85</v>
      </c>
    </row>
    <row r="217" spans="1:65" s="2" customFormat="1" ht="11.25">
      <c r="A217" s="36"/>
      <c r="B217" s="37"/>
      <c r="C217" s="38"/>
      <c r="D217" s="193" t="s">
        <v>151</v>
      </c>
      <c r="E217" s="38"/>
      <c r="F217" s="194" t="s">
        <v>330</v>
      </c>
      <c r="G217" s="38"/>
      <c r="H217" s="38"/>
      <c r="I217" s="190"/>
      <c r="J217" s="38"/>
      <c r="K217" s="38"/>
      <c r="L217" s="41"/>
      <c r="M217" s="191"/>
      <c r="N217" s="192"/>
      <c r="O217" s="66"/>
      <c r="P217" s="66"/>
      <c r="Q217" s="66"/>
      <c r="R217" s="66"/>
      <c r="S217" s="66"/>
      <c r="T217" s="67"/>
      <c r="U217" s="36"/>
      <c r="V217" s="36"/>
      <c r="W217" s="36"/>
      <c r="X217" s="36"/>
      <c r="Y217" s="36"/>
      <c r="Z217" s="36"/>
      <c r="AA217" s="36"/>
      <c r="AB217" s="36"/>
      <c r="AC217" s="36"/>
      <c r="AD217" s="36"/>
      <c r="AE217" s="36"/>
      <c r="AT217" s="19" t="s">
        <v>151</v>
      </c>
      <c r="AU217" s="19" t="s">
        <v>85</v>
      </c>
    </row>
    <row r="218" spans="1:65" s="2" customFormat="1" ht="39">
      <c r="A218" s="36"/>
      <c r="B218" s="37"/>
      <c r="C218" s="38"/>
      <c r="D218" s="188" t="s">
        <v>153</v>
      </c>
      <c r="E218" s="38"/>
      <c r="F218" s="195" t="s">
        <v>295</v>
      </c>
      <c r="G218" s="38"/>
      <c r="H218" s="38"/>
      <c r="I218" s="190"/>
      <c r="J218" s="38"/>
      <c r="K218" s="38"/>
      <c r="L218" s="41"/>
      <c r="M218" s="191"/>
      <c r="N218" s="192"/>
      <c r="O218" s="66"/>
      <c r="P218" s="66"/>
      <c r="Q218" s="66"/>
      <c r="R218" s="66"/>
      <c r="S218" s="66"/>
      <c r="T218" s="67"/>
      <c r="U218" s="36"/>
      <c r="V218" s="36"/>
      <c r="W218" s="36"/>
      <c r="X218" s="36"/>
      <c r="Y218" s="36"/>
      <c r="Z218" s="36"/>
      <c r="AA218" s="36"/>
      <c r="AB218" s="36"/>
      <c r="AC218" s="36"/>
      <c r="AD218" s="36"/>
      <c r="AE218" s="36"/>
      <c r="AT218" s="19" t="s">
        <v>153</v>
      </c>
      <c r="AU218" s="19" t="s">
        <v>85</v>
      </c>
    </row>
    <row r="219" spans="1:65" s="14" customFormat="1" ht="11.25">
      <c r="B219" s="206"/>
      <c r="C219" s="207"/>
      <c r="D219" s="188" t="s">
        <v>180</v>
      </c>
      <c r="E219" s="207"/>
      <c r="F219" s="209" t="s">
        <v>331</v>
      </c>
      <c r="G219" s="207"/>
      <c r="H219" s="210">
        <v>32</v>
      </c>
      <c r="I219" s="211"/>
      <c r="J219" s="207"/>
      <c r="K219" s="207"/>
      <c r="L219" s="212"/>
      <c r="M219" s="213"/>
      <c r="N219" s="214"/>
      <c r="O219" s="214"/>
      <c r="P219" s="214"/>
      <c r="Q219" s="214"/>
      <c r="R219" s="214"/>
      <c r="S219" s="214"/>
      <c r="T219" s="215"/>
      <c r="AT219" s="216" t="s">
        <v>180</v>
      </c>
      <c r="AU219" s="216" t="s">
        <v>85</v>
      </c>
      <c r="AV219" s="14" t="s">
        <v>85</v>
      </c>
      <c r="AW219" s="14" t="s">
        <v>4</v>
      </c>
      <c r="AX219" s="14" t="s">
        <v>83</v>
      </c>
      <c r="AY219" s="216" t="s">
        <v>140</v>
      </c>
    </row>
    <row r="220" spans="1:65" s="2" customFormat="1" ht="21.75" customHeight="1">
      <c r="A220" s="36"/>
      <c r="B220" s="37"/>
      <c r="C220" s="175" t="s">
        <v>332</v>
      </c>
      <c r="D220" s="175" t="s">
        <v>142</v>
      </c>
      <c r="E220" s="176" t="s">
        <v>333</v>
      </c>
      <c r="F220" s="177" t="s">
        <v>334</v>
      </c>
      <c r="G220" s="178" t="s">
        <v>145</v>
      </c>
      <c r="H220" s="179">
        <v>24</v>
      </c>
      <c r="I220" s="180"/>
      <c r="J220" s="181">
        <f>ROUND(I220*H220,2)</f>
        <v>0</v>
      </c>
      <c r="K220" s="177" t="s">
        <v>146</v>
      </c>
      <c r="L220" s="41"/>
      <c r="M220" s="182" t="s">
        <v>19</v>
      </c>
      <c r="N220" s="183" t="s">
        <v>46</v>
      </c>
      <c r="O220" s="66"/>
      <c r="P220" s="184">
        <f>O220*H220</f>
        <v>0</v>
      </c>
      <c r="Q220" s="184">
        <v>0</v>
      </c>
      <c r="R220" s="184">
        <f>Q220*H220</f>
        <v>0</v>
      </c>
      <c r="S220" s="184">
        <v>0</v>
      </c>
      <c r="T220" s="185">
        <f>S220*H220</f>
        <v>0</v>
      </c>
      <c r="U220" s="36"/>
      <c r="V220" s="36"/>
      <c r="W220" s="36"/>
      <c r="X220" s="36"/>
      <c r="Y220" s="36"/>
      <c r="Z220" s="36"/>
      <c r="AA220" s="36"/>
      <c r="AB220" s="36"/>
      <c r="AC220" s="36"/>
      <c r="AD220" s="36"/>
      <c r="AE220" s="36"/>
      <c r="AR220" s="186" t="s">
        <v>147</v>
      </c>
      <c r="AT220" s="186" t="s">
        <v>142</v>
      </c>
      <c r="AU220" s="186" t="s">
        <v>85</v>
      </c>
      <c r="AY220" s="19" t="s">
        <v>140</v>
      </c>
      <c r="BE220" s="187">
        <f>IF(N220="základní",J220,0)</f>
        <v>0</v>
      </c>
      <c r="BF220" s="187">
        <f>IF(N220="snížená",J220,0)</f>
        <v>0</v>
      </c>
      <c r="BG220" s="187">
        <f>IF(N220="zákl. přenesená",J220,0)</f>
        <v>0</v>
      </c>
      <c r="BH220" s="187">
        <f>IF(N220="sníž. přenesená",J220,0)</f>
        <v>0</v>
      </c>
      <c r="BI220" s="187">
        <f>IF(N220="nulová",J220,0)</f>
        <v>0</v>
      </c>
      <c r="BJ220" s="19" t="s">
        <v>83</v>
      </c>
      <c r="BK220" s="187">
        <f>ROUND(I220*H220,2)</f>
        <v>0</v>
      </c>
      <c r="BL220" s="19" t="s">
        <v>147</v>
      </c>
      <c r="BM220" s="186" t="s">
        <v>335</v>
      </c>
    </row>
    <row r="221" spans="1:65" s="2" customFormat="1" ht="19.5">
      <c r="A221" s="36"/>
      <c r="B221" s="37"/>
      <c r="C221" s="38"/>
      <c r="D221" s="188" t="s">
        <v>149</v>
      </c>
      <c r="E221" s="38"/>
      <c r="F221" s="189" t="s">
        <v>336</v>
      </c>
      <c r="G221" s="38"/>
      <c r="H221" s="38"/>
      <c r="I221" s="190"/>
      <c r="J221" s="38"/>
      <c r="K221" s="38"/>
      <c r="L221" s="41"/>
      <c r="M221" s="191"/>
      <c r="N221" s="192"/>
      <c r="O221" s="66"/>
      <c r="P221" s="66"/>
      <c r="Q221" s="66"/>
      <c r="R221" s="66"/>
      <c r="S221" s="66"/>
      <c r="T221" s="67"/>
      <c r="U221" s="36"/>
      <c r="V221" s="36"/>
      <c r="W221" s="36"/>
      <c r="X221" s="36"/>
      <c r="Y221" s="36"/>
      <c r="Z221" s="36"/>
      <c r="AA221" s="36"/>
      <c r="AB221" s="36"/>
      <c r="AC221" s="36"/>
      <c r="AD221" s="36"/>
      <c r="AE221" s="36"/>
      <c r="AT221" s="19" t="s">
        <v>149</v>
      </c>
      <c r="AU221" s="19" t="s">
        <v>85</v>
      </c>
    </row>
    <row r="222" spans="1:65" s="2" customFormat="1" ht="11.25">
      <c r="A222" s="36"/>
      <c r="B222" s="37"/>
      <c r="C222" s="38"/>
      <c r="D222" s="193" t="s">
        <v>151</v>
      </c>
      <c r="E222" s="38"/>
      <c r="F222" s="194" t="s">
        <v>337</v>
      </c>
      <c r="G222" s="38"/>
      <c r="H222" s="38"/>
      <c r="I222" s="190"/>
      <c r="J222" s="38"/>
      <c r="K222" s="38"/>
      <c r="L222" s="41"/>
      <c r="M222" s="191"/>
      <c r="N222" s="192"/>
      <c r="O222" s="66"/>
      <c r="P222" s="66"/>
      <c r="Q222" s="66"/>
      <c r="R222" s="66"/>
      <c r="S222" s="66"/>
      <c r="T222" s="67"/>
      <c r="U222" s="36"/>
      <c r="V222" s="36"/>
      <c r="W222" s="36"/>
      <c r="X222" s="36"/>
      <c r="Y222" s="36"/>
      <c r="Z222" s="36"/>
      <c r="AA222" s="36"/>
      <c r="AB222" s="36"/>
      <c r="AC222" s="36"/>
      <c r="AD222" s="36"/>
      <c r="AE222" s="36"/>
      <c r="AT222" s="19" t="s">
        <v>151</v>
      </c>
      <c r="AU222" s="19" t="s">
        <v>85</v>
      </c>
    </row>
    <row r="223" spans="1:65" s="2" customFormat="1" ht="39">
      <c r="A223" s="36"/>
      <c r="B223" s="37"/>
      <c r="C223" s="38"/>
      <c r="D223" s="188" t="s">
        <v>153</v>
      </c>
      <c r="E223" s="38"/>
      <c r="F223" s="195" t="s">
        <v>295</v>
      </c>
      <c r="G223" s="38"/>
      <c r="H223" s="38"/>
      <c r="I223" s="190"/>
      <c r="J223" s="38"/>
      <c r="K223" s="38"/>
      <c r="L223" s="41"/>
      <c r="M223" s="191"/>
      <c r="N223" s="192"/>
      <c r="O223" s="66"/>
      <c r="P223" s="66"/>
      <c r="Q223" s="66"/>
      <c r="R223" s="66"/>
      <c r="S223" s="66"/>
      <c r="T223" s="67"/>
      <c r="U223" s="36"/>
      <c r="V223" s="36"/>
      <c r="W223" s="36"/>
      <c r="X223" s="36"/>
      <c r="Y223" s="36"/>
      <c r="Z223" s="36"/>
      <c r="AA223" s="36"/>
      <c r="AB223" s="36"/>
      <c r="AC223" s="36"/>
      <c r="AD223" s="36"/>
      <c r="AE223" s="36"/>
      <c r="AT223" s="19" t="s">
        <v>153</v>
      </c>
      <c r="AU223" s="19" t="s">
        <v>85</v>
      </c>
    </row>
    <row r="224" spans="1:65" s="14" customFormat="1" ht="11.25">
      <c r="B224" s="206"/>
      <c r="C224" s="207"/>
      <c r="D224" s="188" t="s">
        <v>180</v>
      </c>
      <c r="E224" s="207"/>
      <c r="F224" s="209" t="s">
        <v>338</v>
      </c>
      <c r="G224" s="207"/>
      <c r="H224" s="210">
        <v>24</v>
      </c>
      <c r="I224" s="211"/>
      <c r="J224" s="207"/>
      <c r="K224" s="207"/>
      <c r="L224" s="212"/>
      <c r="M224" s="213"/>
      <c r="N224" s="214"/>
      <c r="O224" s="214"/>
      <c r="P224" s="214"/>
      <c r="Q224" s="214"/>
      <c r="R224" s="214"/>
      <c r="S224" s="214"/>
      <c r="T224" s="215"/>
      <c r="AT224" s="216" t="s">
        <v>180</v>
      </c>
      <c r="AU224" s="216" t="s">
        <v>85</v>
      </c>
      <c r="AV224" s="14" t="s">
        <v>85</v>
      </c>
      <c r="AW224" s="14" t="s">
        <v>4</v>
      </c>
      <c r="AX224" s="14" t="s">
        <v>83</v>
      </c>
      <c r="AY224" s="216" t="s">
        <v>140</v>
      </c>
    </row>
    <row r="225" spans="1:65" s="2" customFormat="1" ht="21.75" customHeight="1">
      <c r="A225" s="36"/>
      <c r="B225" s="37"/>
      <c r="C225" s="175" t="s">
        <v>339</v>
      </c>
      <c r="D225" s="175" t="s">
        <v>142</v>
      </c>
      <c r="E225" s="176" t="s">
        <v>340</v>
      </c>
      <c r="F225" s="177" t="s">
        <v>341</v>
      </c>
      <c r="G225" s="178" t="s">
        <v>145</v>
      </c>
      <c r="H225" s="179">
        <v>32</v>
      </c>
      <c r="I225" s="180"/>
      <c r="J225" s="181">
        <f>ROUND(I225*H225,2)</f>
        <v>0</v>
      </c>
      <c r="K225" s="177" t="s">
        <v>146</v>
      </c>
      <c r="L225" s="41"/>
      <c r="M225" s="182" t="s">
        <v>19</v>
      </c>
      <c r="N225" s="183" t="s">
        <v>46</v>
      </c>
      <c r="O225" s="66"/>
      <c r="P225" s="184">
        <f>O225*H225</f>
        <v>0</v>
      </c>
      <c r="Q225" s="184">
        <v>0</v>
      </c>
      <c r="R225" s="184">
        <f>Q225*H225</f>
        <v>0</v>
      </c>
      <c r="S225" s="184">
        <v>0</v>
      </c>
      <c r="T225" s="185">
        <f>S225*H225</f>
        <v>0</v>
      </c>
      <c r="U225" s="36"/>
      <c r="V225" s="36"/>
      <c r="W225" s="36"/>
      <c r="X225" s="36"/>
      <c r="Y225" s="36"/>
      <c r="Z225" s="36"/>
      <c r="AA225" s="36"/>
      <c r="AB225" s="36"/>
      <c r="AC225" s="36"/>
      <c r="AD225" s="36"/>
      <c r="AE225" s="36"/>
      <c r="AR225" s="186" t="s">
        <v>147</v>
      </c>
      <c r="AT225" s="186" t="s">
        <v>142</v>
      </c>
      <c r="AU225" s="186" t="s">
        <v>85</v>
      </c>
      <c r="AY225" s="19" t="s">
        <v>140</v>
      </c>
      <c r="BE225" s="187">
        <f>IF(N225="základní",J225,0)</f>
        <v>0</v>
      </c>
      <c r="BF225" s="187">
        <f>IF(N225="snížená",J225,0)</f>
        <v>0</v>
      </c>
      <c r="BG225" s="187">
        <f>IF(N225="zákl. přenesená",J225,0)</f>
        <v>0</v>
      </c>
      <c r="BH225" s="187">
        <f>IF(N225="sníž. přenesená",J225,0)</f>
        <v>0</v>
      </c>
      <c r="BI225" s="187">
        <f>IF(N225="nulová",J225,0)</f>
        <v>0</v>
      </c>
      <c r="BJ225" s="19" t="s">
        <v>83</v>
      </c>
      <c r="BK225" s="187">
        <f>ROUND(I225*H225,2)</f>
        <v>0</v>
      </c>
      <c r="BL225" s="19" t="s">
        <v>147</v>
      </c>
      <c r="BM225" s="186" t="s">
        <v>342</v>
      </c>
    </row>
    <row r="226" spans="1:65" s="2" customFormat="1" ht="19.5">
      <c r="A226" s="36"/>
      <c r="B226" s="37"/>
      <c r="C226" s="38"/>
      <c r="D226" s="188" t="s">
        <v>149</v>
      </c>
      <c r="E226" s="38"/>
      <c r="F226" s="189" t="s">
        <v>343</v>
      </c>
      <c r="G226" s="38"/>
      <c r="H226" s="38"/>
      <c r="I226" s="190"/>
      <c r="J226" s="38"/>
      <c r="K226" s="38"/>
      <c r="L226" s="41"/>
      <c r="M226" s="191"/>
      <c r="N226" s="192"/>
      <c r="O226" s="66"/>
      <c r="P226" s="66"/>
      <c r="Q226" s="66"/>
      <c r="R226" s="66"/>
      <c r="S226" s="66"/>
      <c r="T226" s="67"/>
      <c r="U226" s="36"/>
      <c r="V226" s="36"/>
      <c r="W226" s="36"/>
      <c r="X226" s="36"/>
      <c r="Y226" s="36"/>
      <c r="Z226" s="36"/>
      <c r="AA226" s="36"/>
      <c r="AB226" s="36"/>
      <c r="AC226" s="36"/>
      <c r="AD226" s="36"/>
      <c r="AE226" s="36"/>
      <c r="AT226" s="19" t="s">
        <v>149</v>
      </c>
      <c r="AU226" s="19" t="s">
        <v>85</v>
      </c>
    </row>
    <row r="227" spans="1:65" s="2" customFormat="1" ht="11.25">
      <c r="A227" s="36"/>
      <c r="B227" s="37"/>
      <c r="C227" s="38"/>
      <c r="D227" s="193" t="s">
        <v>151</v>
      </c>
      <c r="E227" s="38"/>
      <c r="F227" s="194" t="s">
        <v>344</v>
      </c>
      <c r="G227" s="38"/>
      <c r="H227" s="38"/>
      <c r="I227" s="190"/>
      <c r="J227" s="38"/>
      <c r="K227" s="38"/>
      <c r="L227" s="41"/>
      <c r="M227" s="191"/>
      <c r="N227" s="192"/>
      <c r="O227" s="66"/>
      <c r="P227" s="66"/>
      <c r="Q227" s="66"/>
      <c r="R227" s="66"/>
      <c r="S227" s="66"/>
      <c r="T227" s="67"/>
      <c r="U227" s="36"/>
      <c r="V227" s="36"/>
      <c r="W227" s="36"/>
      <c r="X227" s="36"/>
      <c r="Y227" s="36"/>
      <c r="Z227" s="36"/>
      <c r="AA227" s="36"/>
      <c r="AB227" s="36"/>
      <c r="AC227" s="36"/>
      <c r="AD227" s="36"/>
      <c r="AE227" s="36"/>
      <c r="AT227" s="19" t="s">
        <v>151</v>
      </c>
      <c r="AU227" s="19" t="s">
        <v>85</v>
      </c>
    </row>
    <row r="228" spans="1:65" s="2" customFormat="1" ht="39">
      <c r="A228" s="36"/>
      <c r="B228" s="37"/>
      <c r="C228" s="38"/>
      <c r="D228" s="188" t="s">
        <v>153</v>
      </c>
      <c r="E228" s="38"/>
      <c r="F228" s="195" t="s">
        <v>295</v>
      </c>
      <c r="G228" s="38"/>
      <c r="H228" s="38"/>
      <c r="I228" s="190"/>
      <c r="J228" s="38"/>
      <c r="K228" s="38"/>
      <c r="L228" s="41"/>
      <c r="M228" s="191"/>
      <c r="N228" s="192"/>
      <c r="O228" s="66"/>
      <c r="P228" s="66"/>
      <c r="Q228" s="66"/>
      <c r="R228" s="66"/>
      <c r="S228" s="66"/>
      <c r="T228" s="67"/>
      <c r="U228" s="36"/>
      <c r="V228" s="36"/>
      <c r="W228" s="36"/>
      <c r="X228" s="36"/>
      <c r="Y228" s="36"/>
      <c r="Z228" s="36"/>
      <c r="AA228" s="36"/>
      <c r="AB228" s="36"/>
      <c r="AC228" s="36"/>
      <c r="AD228" s="36"/>
      <c r="AE228" s="36"/>
      <c r="AT228" s="19" t="s">
        <v>153</v>
      </c>
      <c r="AU228" s="19" t="s">
        <v>85</v>
      </c>
    </row>
    <row r="229" spans="1:65" s="14" customFormat="1" ht="11.25">
      <c r="B229" s="206"/>
      <c r="C229" s="207"/>
      <c r="D229" s="188" t="s">
        <v>180</v>
      </c>
      <c r="E229" s="207"/>
      <c r="F229" s="209" t="s">
        <v>331</v>
      </c>
      <c r="G229" s="207"/>
      <c r="H229" s="210">
        <v>32</v>
      </c>
      <c r="I229" s="211"/>
      <c r="J229" s="207"/>
      <c r="K229" s="207"/>
      <c r="L229" s="212"/>
      <c r="M229" s="213"/>
      <c r="N229" s="214"/>
      <c r="O229" s="214"/>
      <c r="P229" s="214"/>
      <c r="Q229" s="214"/>
      <c r="R229" s="214"/>
      <c r="S229" s="214"/>
      <c r="T229" s="215"/>
      <c r="AT229" s="216" t="s">
        <v>180</v>
      </c>
      <c r="AU229" s="216" t="s">
        <v>85</v>
      </c>
      <c r="AV229" s="14" t="s">
        <v>85</v>
      </c>
      <c r="AW229" s="14" t="s">
        <v>4</v>
      </c>
      <c r="AX229" s="14" t="s">
        <v>83</v>
      </c>
      <c r="AY229" s="216" t="s">
        <v>140</v>
      </c>
    </row>
    <row r="230" spans="1:65" s="2" customFormat="1" ht="21.75" customHeight="1">
      <c r="A230" s="36"/>
      <c r="B230" s="37"/>
      <c r="C230" s="175" t="s">
        <v>345</v>
      </c>
      <c r="D230" s="175" t="s">
        <v>142</v>
      </c>
      <c r="E230" s="176" t="s">
        <v>346</v>
      </c>
      <c r="F230" s="177" t="s">
        <v>347</v>
      </c>
      <c r="G230" s="178" t="s">
        <v>145</v>
      </c>
      <c r="H230" s="179">
        <v>24</v>
      </c>
      <c r="I230" s="180"/>
      <c r="J230" s="181">
        <f>ROUND(I230*H230,2)</f>
        <v>0</v>
      </c>
      <c r="K230" s="177" t="s">
        <v>146</v>
      </c>
      <c r="L230" s="41"/>
      <c r="M230" s="182" t="s">
        <v>19</v>
      </c>
      <c r="N230" s="183" t="s">
        <v>46</v>
      </c>
      <c r="O230" s="66"/>
      <c r="P230" s="184">
        <f>O230*H230</f>
        <v>0</v>
      </c>
      <c r="Q230" s="184">
        <v>0</v>
      </c>
      <c r="R230" s="184">
        <f>Q230*H230</f>
        <v>0</v>
      </c>
      <c r="S230" s="184">
        <v>0</v>
      </c>
      <c r="T230" s="185">
        <f>S230*H230</f>
        <v>0</v>
      </c>
      <c r="U230" s="36"/>
      <c r="V230" s="36"/>
      <c r="W230" s="36"/>
      <c r="X230" s="36"/>
      <c r="Y230" s="36"/>
      <c r="Z230" s="36"/>
      <c r="AA230" s="36"/>
      <c r="AB230" s="36"/>
      <c r="AC230" s="36"/>
      <c r="AD230" s="36"/>
      <c r="AE230" s="36"/>
      <c r="AR230" s="186" t="s">
        <v>147</v>
      </c>
      <c r="AT230" s="186" t="s">
        <v>142</v>
      </c>
      <c r="AU230" s="186" t="s">
        <v>85</v>
      </c>
      <c r="AY230" s="19" t="s">
        <v>140</v>
      </c>
      <c r="BE230" s="187">
        <f>IF(N230="základní",J230,0)</f>
        <v>0</v>
      </c>
      <c r="BF230" s="187">
        <f>IF(N230="snížená",J230,0)</f>
        <v>0</v>
      </c>
      <c r="BG230" s="187">
        <f>IF(N230="zákl. přenesená",J230,0)</f>
        <v>0</v>
      </c>
      <c r="BH230" s="187">
        <f>IF(N230="sníž. přenesená",J230,0)</f>
        <v>0</v>
      </c>
      <c r="BI230" s="187">
        <f>IF(N230="nulová",J230,0)</f>
        <v>0</v>
      </c>
      <c r="BJ230" s="19" t="s">
        <v>83</v>
      </c>
      <c r="BK230" s="187">
        <f>ROUND(I230*H230,2)</f>
        <v>0</v>
      </c>
      <c r="BL230" s="19" t="s">
        <v>147</v>
      </c>
      <c r="BM230" s="186" t="s">
        <v>348</v>
      </c>
    </row>
    <row r="231" spans="1:65" s="2" customFormat="1" ht="19.5">
      <c r="A231" s="36"/>
      <c r="B231" s="37"/>
      <c r="C231" s="38"/>
      <c r="D231" s="188" t="s">
        <v>149</v>
      </c>
      <c r="E231" s="38"/>
      <c r="F231" s="189" t="s">
        <v>349</v>
      </c>
      <c r="G231" s="38"/>
      <c r="H231" s="38"/>
      <c r="I231" s="190"/>
      <c r="J231" s="38"/>
      <c r="K231" s="38"/>
      <c r="L231" s="41"/>
      <c r="M231" s="191"/>
      <c r="N231" s="192"/>
      <c r="O231" s="66"/>
      <c r="P231" s="66"/>
      <c r="Q231" s="66"/>
      <c r="R231" s="66"/>
      <c r="S231" s="66"/>
      <c r="T231" s="67"/>
      <c r="U231" s="36"/>
      <c r="V231" s="36"/>
      <c r="W231" s="36"/>
      <c r="X231" s="36"/>
      <c r="Y231" s="36"/>
      <c r="Z231" s="36"/>
      <c r="AA231" s="36"/>
      <c r="AB231" s="36"/>
      <c r="AC231" s="36"/>
      <c r="AD231" s="36"/>
      <c r="AE231" s="36"/>
      <c r="AT231" s="19" t="s">
        <v>149</v>
      </c>
      <c r="AU231" s="19" t="s">
        <v>85</v>
      </c>
    </row>
    <row r="232" spans="1:65" s="2" customFormat="1" ht="11.25">
      <c r="A232" s="36"/>
      <c r="B232" s="37"/>
      <c r="C232" s="38"/>
      <c r="D232" s="193" t="s">
        <v>151</v>
      </c>
      <c r="E232" s="38"/>
      <c r="F232" s="194" t="s">
        <v>350</v>
      </c>
      <c r="G232" s="38"/>
      <c r="H232" s="38"/>
      <c r="I232" s="190"/>
      <c r="J232" s="38"/>
      <c r="K232" s="38"/>
      <c r="L232" s="41"/>
      <c r="M232" s="191"/>
      <c r="N232" s="192"/>
      <c r="O232" s="66"/>
      <c r="P232" s="66"/>
      <c r="Q232" s="66"/>
      <c r="R232" s="66"/>
      <c r="S232" s="66"/>
      <c r="T232" s="67"/>
      <c r="U232" s="36"/>
      <c r="V232" s="36"/>
      <c r="W232" s="36"/>
      <c r="X232" s="36"/>
      <c r="Y232" s="36"/>
      <c r="Z232" s="36"/>
      <c r="AA232" s="36"/>
      <c r="AB232" s="36"/>
      <c r="AC232" s="36"/>
      <c r="AD232" s="36"/>
      <c r="AE232" s="36"/>
      <c r="AT232" s="19" t="s">
        <v>151</v>
      </c>
      <c r="AU232" s="19" t="s">
        <v>85</v>
      </c>
    </row>
    <row r="233" spans="1:65" s="2" customFormat="1" ht="39">
      <c r="A233" s="36"/>
      <c r="B233" s="37"/>
      <c r="C233" s="38"/>
      <c r="D233" s="188" t="s">
        <v>153</v>
      </c>
      <c r="E233" s="38"/>
      <c r="F233" s="195" t="s">
        <v>295</v>
      </c>
      <c r="G233" s="38"/>
      <c r="H233" s="38"/>
      <c r="I233" s="190"/>
      <c r="J233" s="38"/>
      <c r="K233" s="38"/>
      <c r="L233" s="41"/>
      <c r="M233" s="191"/>
      <c r="N233" s="192"/>
      <c r="O233" s="66"/>
      <c r="P233" s="66"/>
      <c r="Q233" s="66"/>
      <c r="R233" s="66"/>
      <c r="S233" s="66"/>
      <c r="T233" s="67"/>
      <c r="U233" s="36"/>
      <c r="V233" s="36"/>
      <c r="W233" s="36"/>
      <c r="X233" s="36"/>
      <c r="Y233" s="36"/>
      <c r="Z233" s="36"/>
      <c r="AA233" s="36"/>
      <c r="AB233" s="36"/>
      <c r="AC233" s="36"/>
      <c r="AD233" s="36"/>
      <c r="AE233" s="36"/>
      <c r="AT233" s="19" t="s">
        <v>153</v>
      </c>
      <c r="AU233" s="19" t="s">
        <v>85</v>
      </c>
    </row>
    <row r="234" spans="1:65" s="14" customFormat="1" ht="11.25">
      <c r="B234" s="206"/>
      <c r="C234" s="207"/>
      <c r="D234" s="188" t="s">
        <v>180</v>
      </c>
      <c r="E234" s="207"/>
      <c r="F234" s="209" t="s">
        <v>338</v>
      </c>
      <c r="G234" s="207"/>
      <c r="H234" s="210">
        <v>24</v>
      </c>
      <c r="I234" s="211"/>
      <c r="J234" s="207"/>
      <c r="K234" s="207"/>
      <c r="L234" s="212"/>
      <c r="M234" s="213"/>
      <c r="N234" s="214"/>
      <c r="O234" s="214"/>
      <c r="P234" s="214"/>
      <c r="Q234" s="214"/>
      <c r="R234" s="214"/>
      <c r="S234" s="214"/>
      <c r="T234" s="215"/>
      <c r="AT234" s="216" t="s">
        <v>180</v>
      </c>
      <c r="AU234" s="216" t="s">
        <v>85</v>
      </c>
      <c r="AV234" s="14" t="s">
        <v>85</v>
      </c>
      <c r="AW234" s="14" t="s">
        <v>4</v>
      </c>
      <c r="AX234" s="14" t="s">
        <v>83</v>
      </c>
      <c r="AY234" s="216" t="s">
        <v>140</v>
      </c>
    </row>
    <row r="235" spans="1:65" s="2" customFormat="1" ht="16.5" customHeight="1">
      <c r="A235" s="36"/>
      <c r="B235" s="37"/>
      <c r="C235" s="175" t="s">
        <v>351</v>
      </c>
      <c r="D235" s="175" t="s">
        <v>142</v>
      </c>
      <c r="E235" s="176" t="s">
        <v>352</v>
      </c>
      <c r="F235" s="177" t="s">
        <v>353</v>
      </c>
      <c r="G235" s="178" t="s">
        <v>145</v>
      </c>
      <c r="H235" s="179">
        <v>32</v>
      </c>
      <c r="I235" s="180"/>
      <c r="J235" s="181">
        <f>ROUND(I235*H235,2)</f>
        <v>0</v>
      </c>
      <c r="K235" s="177" t="s">
        <v>146</v>
      </c>
      <c r="L235" s="41"/>
      <c r="M235" s="182" t="s">
        <v>19</v>
      </c>
      <c r="N235" s="183" t="s">
        <v>46</v>
      </c>
      <c r="O235" s="66"/>
      <c r="P235" s="184">
        <f>O235*H235</f>
        <v>0</v>
      </c>
      <c r="Q235" s="184">
        <v>0</v>
      </c>
      <c r="R235" s="184">
        <f>Q235*H235</f>
        <v>0</v>
      </c>
      <c r="S235" s="184">
        <v>0</v>
      </c>
      <c r="T235" s="185">
        <f>S235*H235</f>
        <v>0</v>
      </c>
      <c r="U235" s="36"/>
      <c r="V235" s="36"/>
      <c r="W235" s="36"/>
      <c r="X235" s="36"/>
      <c r="Y235" s="36"/>
      <c r="Z235" s="36"/>
      <c r="AA235" s="36"/>
      <c r="AB235" s="36"/>
      <c r="AC235" s="36"/>
      <c r="AD235" s="36"/>
      <c r="AE235" s="36"/>
      <c r="AR235" s="186" t="s">
        <v>147</v>
      </c>
      <c r="AT235" s="186" t="s">
        <v>142</v>
      </c>
      <c r="AU235" s="186" t="s">
        <v>85</v>
      </c>
      <c r="AY235" s="19" t="s">
        <v>140</v>
      </c>
      <c r="BE235" s="187">
        <f>IF(N235="základní",J235,0)</f>
        <v>0</v>
      </c>
      <c r="BF235" s="187">
        <f>IF(N235="snížená",J235,0)</f>
        <v>0</v>
      </c>
      <c r="BG235" s="187">
        <f>IF(N235="zákl. přenesená",J235,0)</f>
        <v>0</v>
      </c>
      <c r="BH235" s="187">
        <f>IF(N235="sníž. přenesená",J235,0)</f>
        <v>0</v>
      </c>
      <c r="BI235" s="187">
        <f>IF(N235="nulová",J235,0)</f>
        <v>0</v>
      </c>
      <c r="BJ235" s="19" t="s">
        <v>83</v>
      </c>
      <c r="BK235" s="187">
        <f>ROUND(I235*H235,2)</f>
        <v>0</v>
      </c>
      <c r="BL235" s="19" t="s">
        <v>147</v>
      </c>
      <c r="BM235" s="186" t="s">
        <v>354</v>
      </c>
    </row>
    <row r="236" spans="1:65" s="2" customFormat="1" ht="19.5">
      <c r="A236" s="36"/>
      <c r="B236" s="37"/>
      <c r="C236" s="38"/>
      <c r="D236" s="188" t="s">
        <v>149</v>
      </c>
      <c r="E236" s="38"/>
      <c r="F236" s="189" t="s">
        <v>355</v>
      </c>
      <c r="G236" s="38"/>
      <c r="H236" s="38"/>
      <c r="I236" s="190"/>
      <c r="J236" s="38"/>
      <c r="K236" s="38"/>
      <c r="L236" s="41"/>
      <c r="M236" s="191"/>
      <c r="N236" s="192"/>
      <c r="O236" s="66"/>
      <c r="P236" s="66"/>
      <c r="Q236" s="66"/>
      <c r="R236" s="66"/>
      <c r="S236" s="66"/>
      <c r="T236" s="67"/>
      <c r="U236" s="36"/>
      <c r="V236" s="36"/>
      <c r="W236" s="36"/>
      <c r="X236" s="36"/>
      <c r="Y236" s="36"/>
      <c r="Z236" s="36"/>
      <c r="AA236" s="36"/>
      <c r="AB236" s="36"/>
      <c r="AC236" s="36"/>
      <c r="AD236" s="36"/>
      <c r="AE236" s="36"/>
      <c r="AT236" s="19" t="s">
        <v>149</v>
      </c>
      <c r="AU236" s="19" t="s">
        <v>85</v>
      </c>
    </row>
    <row r="237" spans="1:65" s="2" customFormat="1" ht="11.25">
      <c r="A237" s="36"/>
      <c r="B237" s="37"/>
      <c r="C237" s="38"/>
      <c r="D237" s="193" t="s">
        <v>151</v>
      </c>
      <c r="E237" s="38"/>
      <c r="F237" s="194" t="s">
        <v>356</v>
      </c>
      <c r="G237" s="38"/>
      <c r="H237" s="38"/>
      <c r="I237" s="190"/>
      <c r="J237" s="38"/>
      <c r="K237" s="38"/>
      <c r="L237" s="41"/>
      <c r="M237" s="191"/>
      <c r="N237" s="192"/>
      <c r="O237" s="66"/>
      <c r="P237" s="66"/>
      <c r="Q237" s="66"/>
      <c r="R237" s="66"/>
      <c r="S237" s="66"/>
      <c r="T237" s="67"/>
      <c r="U237" s="36"/>
      <c r="V237" s="36"/>
      <c r="W237" s="36"/>
      <c r="X237" s="36"/>
      <c r="Y237" s="36"/>
      <c r="Z237" s="36"/>
      <c r="AA237" s="36"/>
      <c r="AB237" s="36"/>
      <c r="AC237" s="36"/>
      <c r="AD237" s="36"/>
      <c r="AE237" s="36"/>
      <c r="AT237" s="19" t="s">
        <v>151</v>
      </c>
      <c r="AU237" s="19" t="s">
        <v>85</v>
      </c>
    </row>
    <row r="238" spans="1:65" s="2" customFormat="1" ht="39">
      <c r="A238" s="36"/>
      <c r="B238" s="37"/>
      <c r="C238" s="38"/>
      <c r="D238" s="188" t="s">
        <v>153</v>
      </c>
      <c r="E238" s="38"/>
      <c r="F238" s="195" t="s">
        <v>295</v>
      </c>
      <c r="G238" s="38"/>
      <c r="H238" s="38"/>
      <c r="I238" s="190"/>
      <c r="J238" s="38"/>
      <c r="K238" s="38"/>
      <c r="L238" s="41"/>
      <c r="M238" s="191"/>
      <c r="N238" s="192"/>
      <c r="O238" s="66"/>
      <c r="P238" s="66"/>
      <c r="Q238" s="66"/>
      <c r="R238" s="66"/>
      <c r="S238" s="66"/>
      <c r="T238" s="67"/>
      <c r="U238" s="36"/>
      <c r="V238" s="36"/>
      <c r="W238" s="36"/>
      <c r="X238" s="36"/>
      <c r="Y238" s="36"/>
      <c r="Z238" s="36"/>
      <c r="AA238" s="36"/>
      <c r="AB238" s="36"/>
      <c r="AC238" s="36"/>
      <c r="AD238" s="36"/>
      <c r="AE238" s="36"/>
      <c r="AT238" s="19" t="s">
        <v>153</v>
      </c>
      <c r="AU238" s="19" t="s">
        <v>85</v>
      </c>
    </row>
    <row r="239" spans="1:65" s="14" customFormat="1" ht="11.25">
      <c r="B239" s="206"/>
      <c r="C239" s="207"/>
      <c r="D239" s="188" t="s">
        <v>180</v>
      </c>
      <c r="E239" s="207"/>
      <c r="F239" s="209" t="s">
        <v>331</v>
      </c>
      <c r="G239" s="207"/>
      <c r="H239" s="210">
        <v>32</v>
      </c>
      <c r="I239" s="211"/>
      <c r="J239" s="207"/>
      <c r="K239" s="207"/>
      <c r="L239" s="212"/>
      <c r="M239" s="213"/>
      <c r="N239" s="214"/>
      <c r="O239" s="214"/>
      <c r="P239" s="214"/>
      <c r="Q239" s="214"/>
      <c r="R239" s="214"/>
      <c r="S239" s="214"/>
      <c r="T239" s="215"/>
      <c r="AT239" s="216" t="s">
        <v>180</v>
      </c>
      <c r="AU239" s="216" t="s">
        <v>85</v>
      </c>
      <c r="AV239" s="14" t="s">
        <v>85</v>
      </c>
      <c r="AW239" s="14" t="s">
        <v>4</v>
      </c>
      <c r="AX239" s="14" t="s">
        <v>83</v>
      </c>
      <c r="AY239" s="216" t="s">
        <v>140</v>
      </c>
    </row>
    <row r="240" spans="1:65" s="2" customFormat="1" ht="16.5" customHeight="1">
      <c r="A240" s="36"/>
      <c r="B240" s="37"/>
      <c r="C240" s="175" t="s">
        <v>357</v>
      </c>
      <c r="D240" s="175" t="s">
        <v>142</v>
      </c>
      <c r="E240" s="176" t="s">
        <v>358</v>
      </c>
      <c r="F240" s="177" t="s">
        <v>359</v>
      </c>
      <c r="G240" s="178" t="s">
        <v>145</v>
      </c>
      <c r="H240" s="179">
        <v>24</v>
      </c>
      <c r="I240" s="180"/>
      <c r="J240" s="181">
        <f>ROUND(I240*H240,2)</f>
        <v>0</v>
      </c>
      <c r="K240" s="177" t="s">
        <v>146</v>
      </c>
      <c r="L240" s="41"/>
      <c r="M240" s="182" t="s">
        <v>19</v>
      </c>
      <c r="N240" s="183" t="s">
        <v>46</v>
      </c>
      <c r="O240" s="66"/>
      <c r="P240" s="184">
        <f>O240*H240</f>
        <v>0</v>
      </c>
      <c r="Q240" s="184">
        <v>0</v>
      </c>
      <c r="R240" s="184">
        <f>Q240*H240</f>
        <v>0</v>
      </c>
      <c r="S240" s="184">
        <v>0</v>
      </c>
      <c r="T240" s="185">
        <f>S240*H240</f>
        <v>0</v>
      </c>
      <c r="U240" s="36"/>
      <c r="V240" s="36"/>
      <c r="W240" s="36"/>
      <c r="X240" s="36"/>
      <c r="Y240" s="36"/>
      <c r="Z240" s="36"/>
      <c r="AA240" s="36"/>
      <c r="AB240" s="36"/>
      <c r="AC240" s="36"/>
      <c r="AD240" s="36"/>
      <c r="AE240" s="36"/>
      <c r="AR240" s="186" t="s">
        <v>147</v>
      </c>
      <c r="AT240" s="186" t="s">
        <v>142</v>
      </c>
      <c r="AU240" s="186" t="s">
        <v>85</v>
      </c>
      <c r="AY240" s="19" t="s">
        <v>140</v>
      </c>
      <c r="BE240" s="187">
        <f>IF(N240="základní",J240,0)</f>
        <v>0</v>
      </c>
      <c r="BF240" s="187">
        <f>IF(N240="snížená",J240,0)</f>
        <v>0</v>
      </c>
      <c r="BG240" s="187">
        <f>IF(N240="zákl. přenesená",J240,0)</f>
        <v>0</v>
      </c>
      <c r="BH240" s="187">
        <f>IF(N240="sníž. přenesená",J240,0)</f>
        <v>0</v>
      </c>
      <c r="BI240" s="187">
        <f>IF(N240="nulová",J240,0)</f>
        <v>0</v>
      </c>
      <c r="BJ240" s="19" t="s">
        <v>83</v>
      </c>
      <c r="BK240" s="187">
        <f>ROUND(I240*H240,2)</f>
        <v>0</v>
      </c>
      <c r="BL240" s="19" t="s">
        <v>147</v>
      </c>
      <c r="BM240" s="186" t="s">
        <v>360</v>
      </c>
    </row>
    <row r="241" spans="1:65" s="2" customFormat="1" ht="19.5">
      <c r="A241" s="36"/>
      <c r="B241" s="37"/>
      <c r="C241" s="38"/>
      <c r="D241" s="188" t="s">
        <v>149</v>
      </c>
      <c r="E241" s="38"/>
      <c r="F241" s="189" t="s">
        <v>361</v>
      </c>
      <c r="G241" s="38"/>
      <c r="H241" s="38"/>
      <c r="I241" s="190"/>
      <c r="J241" s="38"/>
      <c r="K241" s="38"/>
      <c r="L241" s="41"/>
      <c r="M241" s="191"/>
      <c r="N241" s="192"/>
      <c r="O241" s="66"/>
      <c r="P241" s="66"/>
      <c r="Q241" s="66"/>
      <c r="R241" s="66"/>
      <c r="S241" s="66"/>
      <c r="T241" s="67"/>
      <c r="U241" s="36"/>
      <c r="V241" s="36"/>
      <c r="W241" s="36"/>
      <c r="X241" s="36"/>
      <c r="Y241" s="36"/>
      <c r="Z241" s="36"/>
      <c r="AA241" s="36"/>
      <c r="AB241" s="36"/>
      <c r="AC241" s="36"/>
      <c r="AD241" s="36"/>
      <c r="AE241" s="36"/>
      <c r="AT241" s="19" t="s">
        <v>149</v>
      </c>
      <c r="AU241" s="19" t="s">
        <v>85</v>
      </c>
    </row>
    <row r="242" spans="1:65" s="2" customFormat="1" ht="11.25">
      <c r="A242" s="36"/>
      <c r="B242" s="37"/>
      <c r="C242" s="38"/>
      <c r="D242" s="193" t="s">
        <v>151</v>
      </c>
      <c r="E242" s="38"/>
      <c r="F242" s="194" t="s">
        <v>362</v>
      </c>
      <c r="G242" s="38"/>
      <c r="H242" s="38"/>
      <c r="I242" s="190"/>
      <c r="J242" s="38"/>
      <c r="K242" s="38"/>
      <c r="L242" s="41"/>
      <c r="M242" s="191"/>
      <c r="N242" s="192"/>
      <c r="O242" s="66"/>
      <c r="P242" s="66"/>
      <c r="Q242" s="66"/>
      <c r="R242" s="66"/>
      <c r="S242" s="66"/>
      <c r="T242" s="67"/>
      <c r="U242" s="36"/>
      <c r="V242" s="36"/>
      <c r="W242" s="36"/>
      <c r="X242" s="36"/>
      <c r="Y242" s="36"/>
      <c r="Z242" s="36"/>
      <c r="AA242" s="36"/>
      <c r="AB242" s="36"/>
      <c r="AC242" s="36"/>
      <c r="AD242" s="36"/>
      <c r="AE242" s="36"/>
      <c r="AT242" s="19" t="s">
        <v>151</v>
      </c>
      <c r="AU242" s="19" t="s">
        <v>85</v>
      </c>
    </row>
    <row r="243" spans="1:65" s="2" customFormat="1" ht="39">
      <c r="A243" s="36"/>
      <c r="B243" s="37"/>
      <c r="C243" s="38"/>
      <c r="D243" s="188" t="s">
        <v>153</v>
      </c>
      <c r="E243" s="38"/>
      <c r="F243" s="195" t="s">
        <v>295</v>
      </c>
      <c r="G243" s="38"/>
      <c r="H243" s="38"/>
      <c r="I243" s="190"/>
      <c r="J243" s="38"/>
      <c r="K243" s="38"/>
      <c r="L243" s="41"/>
      <c r="M243" s="191"/>
      <c r="N243" s="192"/>
      <c r="O243" s="66"/>
      <c r="P243" s="66"/>
      <c r="Q243" s="66"/>
      <c r="R243" s="66"/>
      <c r="S243" s="66"/>
      <c r="T243" s="67"/>
      <c r="U243" s="36"/>
      <c r="V243" s="36"/>
      <c r="W243" s="36"/>
      <c r="X243" s="36"/>
      <c r="Y243" s="36"/>
      <c r="Z243" s="36"/>
      <c r="AA243" s="36"/>
      <c r="AB243" s="36"/>
      <c r="AC243" s="36"/>
      <c r="AD243" s="36"/>
      <c r="AE243" s="36"/>
      <c r="AT243" s="19" t="s">
        <v>153</v>
      </c>
      <c r="AU243" s="19" t="s">
        <v>85</v>
      </c>
    </row>
    <row r="244" spans="1:65" s="14" customFormat="1" ht="11.25">
      <c r="B244" s="206"/>
      <c r="C244" s="207"/>
      <c r="D244" s="188" t="s">
        <v>180</v>
      </c>
      <c r="E244" s="207"/>
      <c r="F244" s="209" t="s">
        <v>338</v>
      </c>
      <c r="G244" s="207"/>
      <c r="H244" s="210">
        <v>24</v>
      </c>
      <c r="I244" s="211"/>
      <c r="J244" s="207"/>
      <c r="K244" s="207"/>
      <c r="L244" s="212"/>
      <c r="M244" s="213"/>
      <c r="N244" s="214"/>
      <c r="O244" s="214"/>
      <c r="P244" s="214"/>
      <c r="Q244" s="214"/>
      <c r="R244" s="214"/>
      <c r="S244" s="214"/>
      <c r="T244" s="215"/>
      <c r="AT244" s="216" t="s">
        <v>180</v>
      </c>
      <c r="AU244" s="216" t="s">
        <v>85</v>
      </c>
      <c r="AV244" s="14" t="s">
        <v>85</v>
      </c>
      <c r="AW244" s="14" t="s">
        <v>4</v>
      </c>
      <c r="AX244" s="14" t="s">
        <v>83</v>
      </c>
      <c r="AY244" s="216" t="s">
        <v>140</v>
      </c>
    </row>
    <row r="245" spans="1:65" s="2" customFormat="1" ht="21.75" customHeight="1">
      <c r="A245" s="36"/>
      <c r="B245" s="37"/>
      <c r="C245" s="175" t="s">
        <v>363</v>
      </c>
      <c r="D245" s="175" t="s">
        <v>142</v>
      </c>
      <c r="E245" s="176" t="s">
        <v>364</v>
      </c>
      <c r="F245" s="177" t="s">
        <v>365</v>
      </c>
      <c r="G245" s="178" t="s">
        <v>242</v>
      </c>
      <c r="H245" s="179">
        <v>152.94</v>
      </c>
      <c r="I245" s="180"/>
      <c r="J245" s="181">
        <f>ROUND(I245*H245,2)</f>
        <v>0</v>
      </c>
      <c r="K245" s="177" t="s">
        <v>146</v>
      </c>
      <c r="L245" s="41"/>
      <c r="M245" s="182" t="s">
        <v>19</v>
      </c>
      <c r="N245" s="183" t="s">
        <v>46</v>
      </c>
      <c r="O245" s="66"/>
      <c r="P245" s="184">
        <f>O245*H245</f>
        <v>0</v>
      </c>
      <c r="Q245" s="184">
        <v>0</v>
      </c>
      <c r="R245" s="184">
        <f>Q245*H245</f>
        <v>0</v>
      </c>
      <c r="S245" s="184">
        <v>0</v>
      </c>
      <c r="T245" s="185">
        <f>S245*H245</f>
        <v>0</v>
      </c>
      <c r="U245" s="36"/>
      <c r="V245" s="36"/>
      <c r="W245" s="36"/>
      <c r="X245" s="36"/>
      <c r="Y245" s="36"/>
      <c r="Z245" s="36"/>
      <c r="AA245" s="36"/>
      <c r="AB245" s="36"/>
      <c r="AC245" s="36"/>
      <c r="AD245" s="36"/>
      <c r="AE245" s="36"/>
      <c r="AR245" s="186" t="s">
        <v>147</v>
      </c>
      <c r="AT245" s="186" t="s">
        <v>142</v>
      </c>
      <c r="AU245" s="186" t="s">
        <v>85</v>
      </c>
      <c r="AY245" s="19" t="s">
        <v>140</v>
      </c>
      <c r="BE245" s="187">
        <f>IF(N245="základní",J245,0)</f>
        <v>0</v>
      </c>
      <c r="BF245" s="187">
        <f>IF(N245="snížená",J245,0)</f>
        <v>0</v>
      </c>
      <c r="BG245" s="187">
        <f>IF(N245="zákl. přenesená",J245,0)</f>
        <v>0</v>
      </c>
      <c r="BH245" s="187">
        <f>IF(N245="sníž. přenesená",J245,0)</f>
        <v>0</v>
      </c>
      <c r="BI245" s="187">
        <f>IF(N245="nulová",J245,0)</f>
        <v>0</v>
      </c>
      <c r="BJ245" s="19" t="s">
        <v>83</v>
      </c>
      <c r="BK245" s="187">
        <f>ROUND(I245*H245,2)</f>
        <v>0</v>
      </c>
      <c r="BL245" s="19" t="s">
        <v>147</v>
      </c>
      <c r="BM245" s="186" t="s">
        <v>366</v>
      </c>
    </row>
    <row r="246" spans="1:65" s="2" customFormat="1" ht="19.5">
      <c r="A246" s="36"/>
      <c r="B246" s="37"/>
      <c r="C246" s="38"/>
      <c r="D246" s="188" t="s">
        <v>149</v>
      </c>
      <c r="E246" s="38"/>
      <c r="F246" s="189" t="s">
        <v>367</v>
      </c>
      <c r="G246" s="38"/>
      <c r="H246" s="38"/>
      <c r="I246" s="190"/>
      <c r="J246" s="38"/>
      <c r="K246" s="38"/>
      <c r="L246" s="41"/>
      <c r="M246" s="191"/>
      <c r="N246" s="192"/>
      <c r="O246" s="66"/>
      <c r="P246" s="66"/>
      <c r="Q246" s="66"/>
      <c r="R246" s="66"/>
      <c r="S246" s="66"/>
      <c r="T246" s="67"/>
      <c r="U246" s="36"/>
      <c r="V246" s="36"/>
      <c r="W246" s="36"/>
      <c r="X246" s="36"/>
      <c r="Y246" s="36"/>
      <c r="Z246" s="36"/>
      <c r="AA246" s="36"/>
      <c r="AB246" s="36"/>
      <c r="AC246" s="36"/>
      <c r="AD246" s="36"/>
      <c r="AE246" s="36"/>
      <c r="AT246" s="19" t="s">
        <v>149</v>
      </c>
      <c r="AU246" s="19" t="s">
        <v>85</v>
      </c>
    </row>
    <row r="247" spans="1:65" s="2" customFormat="1" ht="11.25">
      <c r="A247" s="36"/>
      <c r="B247" s="37"/>
      <c r="C247" s="38"/>
      <c r="D247" s="193" t="s">
        <v>151</v>
      </c>
      <c r="E247" s="38"/>
      <c r="F247" s="194" t="s">
        <v>368</v>
      </c>
      <c r="G247" s="38"/>
      <c r="H247" s="38"/>
      <c r="I247" s="190"/>
      <c r="J247" s="38"/>
      <c r="K247" s="38"/>
      <c r="L247" s="41"/>
      <c r="M247" s="191"/>
      <c r="N247" s="192"/>
      <c r="O247" s="66"/>
      <c r="P247" s="66"/>
      <c r="Q247" s="66"/>
      <c r="R247" s="66"/>
      <c r="S247" s="66"/>
      <c r="T247" s="67"/>
      <c r="U247" s="36"/>
      <c r="V247" s="36"/>
      <c r="W247" s="36"/>
      <c r="X247" s="36"/>
      <c r="Y247" s="36"/>
      <c r="Z247" s="36"/>
      <c r="AA247" s="36"/>
      <c r="AB247" s="36"/>
      <c r="AC247" s="36"/>
      <c r="AD247" s="36"/>
      <c r="AE247" s="36"/>
      <c r="AT247" s="19" t="s">
        <v>151</v>
      </c>
      <c r="AU247" s="19" t="s">
        <v>85</v>
      </c>
    </row>
    <row r="248" spans="1:65" s="2" customFormat="1" ht="58.5">
      <c r="A248" s="36"/>
      <c r="B248" s="37"/>
      <c r="C248" s="38"/>
      <c r="D248" s="188" t="s">
        <v>153</v>
      </c>
      <c r="E248" s="38"/>
      <c r="F248" s="195" t="s">
        <v>369</v>
      </c>
      <c r="G248" s="38"/>
      <c r="H248" s="38"/>
      <c r="I248" s="190"/>
      <c r="J248" s="38"/>
      <c r="K248" s="38"/>
      <c r="L248" s="41"/>
      <c r="M248" s="191"/>
      <c r="N248" s="192"/>
      <c r="O248" s="66"/>
      <c r="P248" s="66"/>
      <c r="Q248" s="66"/>
      <c r="R248" s="66"/>
      <c r="S248" s="66"/>
      <c r="T248" s="67"/>
      <c r="U248" s="36"/>
      <c r="V248" s="36"/>
      <c r="W248" s="36"/>
      <c r="X248" s="36"/>
      <c r="Y248" s="36"/>
      <c r="Z248" s="36"/>
      <c r="AA248" s="36"/>
      <c r="AB248" s="36"/>
      <c r="AC248" s="36"/>
      <c r="AD248" s="36"/>
      <c r="AE248" s="36"/>
      <c r="AT248" s="19" t="s">
        <v>153</v>
      </c>
      <c r="AU248" s="19" t="s">
        <v>85</v>
      </c>
    </row>
    <row r="249" spans="1:65" s="2" customFormat="1" ht="21.75" customHeight="1">
      <c r="A249" s="36"/>
      <c r="B249" s="37"/>
      <c r="C249" s="175" t="s">
        <v>370</v>
      </c>
      <c r="D249" s="175" t="s">
        <v>142</v>
      </c>
      <c r="E249" s="176" t="s">
        <v>371</v>
      </c>
      <c r="F249" s="177" t="s">
        <v>372</v>
      </c>
      <c r="G249" s="178" t="s">
        <v>242</v>
      </c>
      <c r="H249" s="179">
        <v>16.826000000000001</v>
      </c>
      <c r="I249" s="180"/>
      <c r="J249" s="181">
        <f>ROUND(I249*H249,2)</f>
        <v>0</v>
      </c>
      <c r="K249" s="177" t="s">
        <v>146</v>
      </c>
      <c r="L249" s="41"/>
      <c r="M249" s="182" t="s">
        <v>19</v>
      </c>
      <c r="N249" s="183" t="s">
        <v>46</v>
      </c>
      <c r="O249" s="66"/>
      <c r="P249" s="184">
        <f>O249*H249</f>
        <v>0</v>
      </c>
      <c r="Q249" s="184">
        <v>0</v>
      </c>
      <c r="R249" s="184">
        <f>Q249*H249</f>
        <v>0</v>
      </c>
      <c r="S249" s="184">
        <v>0</v>
      </c>
      <c r="T249" s="185">
        <f>S249*H249</f>
        <v>0</v>
      </c>
      <c r="U249" s="36"/>
      <c r="V249" s="36"/>
      <c r="W249" s="36"/>
      <c r="X249" s="36"/>
      <c r="Y249" s="36"/>
      <c r="Z249" s="36"/>
      <c r="AA249" s="36"/>
      <c r="AB249" s="36"/>
      <c r="AC249" s="36"/>
      <c r="AD249" s="36"/>
      <c r="AE249" s="36"/>
      <c r="AR249" s="186" t="s">
        <v>147</v>
      </c>
      <c r="AT249" s="186" t="s">
        <v>142</v>
      </c>
      <c r="AU249" s="186" t="s">
        <v>85</v>
      </c>
      <c r="AY249" s="19" t="s">
        <v>140</v>
      </c>
      <c r="BE249" s="187">
        <f>IF(N249="základní",J249,0)</f>
        <v>0</v>
      </c>
      <c r="BF249" s="187">
        <f>IF(N249="snížená",J249,0)</f>
        <v>0</v>
      </c>
      <c r="BG249" s="187">
        <f>IF(N249="zákl. přenesená",J249,0)</f>
        <v>0</v>
      </c>
      <c r="BH249" s="187">
        <f>IF(N249="sníž. přenesená",J249,0)</f>
        <v>0</v>
      </c>
      <c r="BI249" s="187">
        <f>IF(N249="nulová",J249,0)</f>
        <v>0</v>
      </c>
      <c r="BJ249" s="19" t="s">
        <v>83</v>
      </c>
      <c r="BK249" s="187">
        <f>ROUND(I249*H249,2)</f>
        <v>0</v>
      </c>
      <c r="BL249" s="19" t="s">
        <v>147</v>
      </c>
      <c r="BM249" s="186" t="s">
        <v>373</v>
      </c>
    </row>
    <row r="250" spans="1:65" s="2" customFormat="1" ht="19.5">
      <c r="A250" s="36"/>
      <c r="B250" s="37"/>
      <c r="C250" s="38"/>
      <c r="D250" s="188" t="s">
        <v>149</v>
      </c>
      <c r="E250" s="38"/>
      <c r="F250" s="189" t="s">
        <v>374</v>
      </c>
      <c r="G250" s="38"/>
      <c r="H250" s="38"/>
      <c r="I250" s="190"/>
      <c r="J250" s="38"/>
      <c r="K250" s="38"/>
      <c r="L250" s="41"/>
      <c r="M250" s="191"/>
      <c r="N250" s="192"/>
      <c r="O250" s="66"/>
      <c r="P250" s="66"/>
      <c r="Q250" s="66"/>
      <c r="R250" s="66"/>
      <c r="S250" s="66"/>
      <c r="T250" s="67"/>
      <c r="U250" s="36"/>
      <c r="V250" s="36"/>
      <c r="W250" s="36"/>
      <c r="X250" s="36"/>
      <c r="Y250" s="36"/>
      <c r="Z250" s="36"/>
      <c r="AA250" s="36"/>
      <c r="AB250" s="36"/>
      <c r="AC250" s="36"/>
      <c r="AD250" s="36"/>
      <c r="AE250" s="36"/>
      <c r="AT250" s="19" t="s">
        <v>149</v>
      </c>
      <c r="AU250" s="19" t="s">
        <v>85</v>
      </c>
    </row>
    <row r="251" spans="1:65" s="2" customFormat="1" ht="11.25">
      <c r="A251" s="36"/>
      <c r="B251" s="37"/>
      <c r="C251" s="38"/>
      <c r="D251" s="193" t="s">
        <v>151</v>
      </c>
      <c r="E251" s="38"/>
      <c r="F251" s="194" t="s">
        <v>375</v>
      </c>
      <c r="G251" s="38"/>
      <c r="H251" s="38"/>
      <c r="I251" s="190"/>
      <c r="J251" s="38"/>
      <c r="K251" s="38"/>
      <c r="L251" s="41"/>
      <c r="M251" s="191"/>
      <c r="N251" s="192"/>
      <c r="O251" s="66"/>
      <c r="P251" s="66"/>
      <c r="Q251" s="66"/>
      <c r="R251" s="66"/>
      <c r="S251" s="66"/>
      <c r="T251" s="67"/>
      <c r="U251" s="36"/>
      <c r="V251" s="36"/>
      <c r="W251" s="36"/>
      <c r="X251" s="36"/>
      <c r="Y251" s="36"/>
      <c r="Z251" s="36"/>
      <c r="AA251" s="36"/>
      <c r="AB251" s="36"/>
      <c r="AC251" s="36"/>
      <c r="AD251" s="36"/>
      <c r="AE251" s="36"/>
      <c r="AT251" s="19" t="s">
        <v>151</v>
      </c>
      <c r="AU251" s="19" t="s">
        <v>85</v>
      </c>
    </row>
    <row r="252" spans="1:65" s="2" customFormat="1" ht="58.5">
      <c r="A252" s="36"/>
      <c r="B252" s="37"/>
      <c r="C252" s="38"/>
      <c r="D252" s="188" t="s">
        <v>153</v>
      </c>
      <c r="E252" s="38"/>
      <c r="F252" s="195" t="s">
        <v>369</v>
      </c>
      <c r="G252" s="38"/>
      <c r="H252" s="38"/>
      <c r="I252" s="190"/>
      <c r="J252" s="38"/>
      <c r="K252" s="38"/>
      <c r="L252" s="41"/>
      <c r="M252" s="191"/>
      <c r="N252" s="192"/>
      <c r="O252" s="66"/>
      <c r="P252" s="66"/>
      <c r="Q252" s="66"/>
      <c r="R252" s="66"/>
      <c r="S252" s="66"/>
      <c r="T252" s="67"/>
      <c r="U252" s="36"/>
      <c r="V252" s="36"/>
      <c r="W252" s="36"/>
      <c r="X252" s="36"/>
      <c r="Y252" s="36"/>
      <c r="Z252" s="36"/>
      <c r="AA252" s="36"/>
      <c r="AB252" s="36"/>
      <c r="AC252" s="36"/>
      <c r="AD252" s="36"/>
      <c r="AE252" s="36"/>
      <c r="AT252" s="19" t="s">
        <v>153</v>
      </c>
      <c r="AU252" s="19" t="s">
        <v>85</v>
      </c>
    </row>
    <row r="253" spans="1:65" s="2" customFormat="1" ht="16.5" customHeight="1">
      <c r="A253" s="36"/>
      <c r="B253" s="37"/>
      <c r="C253" s="175" t="s">
        <v>376</v>
      </c>
      <c r="D253" s="175" t="s">
        <v>142</v>
      </c>
      <c r="E253" s="176" t="s">
        <v>377</v>
      </c>
      <c r="F253" s="177" t="s">
        <v>378</v>
      </c>
      <c r="G253" s="178" t="s">
        <v>242</v>
      </c>
      <c r="H253" s="179">
        <v>152.94</v>
      </c>
      <c r="I253" s="180"/>
      <c r="J253" s="181">
        <f>ROUND(I253*H253,2)</f>
        <v>0</v>
      </c>
      <c r="K253" s="177" t="s">
        <v>146</v>
      </c>
      <c r="L253" s="41"/>
      <c r="M253" s="182" t="s">
        <v>19</v>
      </c>
      <c r="N253" s="183" t="s">
        <v>46</v>
      </c>
      <c r="O253" s="66"/>
      <c r="P253" s="184">
        <f>O253*H253</f>
        <v>0</v>
      </c>
      <c r="Q253" s="184">
        <v>0</v>
      </c>
      <c r="R253" s="184">
        <f>Q253*H253</f>
        <v>0</v>
      </c>
      <c r="S253" s="184">
        <v>0</v>
      </c>
      <c r="T253" s="185">
        <f>S253*H253</f>
        <v>0</v>
      </c>
      <c r="U253" s="36"/>
      <c r="V253" s="36"/>
      <c r="W253" s="36"/>
      <c r="X253" s="36"/>
      <c r="Y253" s="36"/>
      <c r="Z253" s="36"/>
      <c r="AA253" s="36"/>
      <c r="AB253" s="36"/>
      <c r="AC253" s="36"/>
      <c r="AD253" s="36"/>
      <c r="AE253" s="36"/>
      <c r="AR253" s="186" t="s">
        <v>147</v>
      </c>
      <c r="AT253" s="186" t="s">
        <v>142</v>
      </c>
      <c r="AU253" s="186" t="s">
        <v>85</v>
      </c>
      <c r="AY253" s="19" t="s">
        <v>140</v>
      </c>
      <c r="BE253" s="187">
        <f>IF(N253="základní",J253,0)</f>
        <v>0</v>
      </c>
      <c r="BF253" s="187">
        <f>IF(N253="snížená",J253,0)</f>
        <v>0</v>
      </c>
      <c r="BG253" s="187">
        <f>IF(N253="zákl. přenesená",J253,0)</f>
        <v>0</v>
      </c>
      <c r="BH253" s="187">
        <f>IF(N253="sníž. přenesená",J253,0)</f>
        <v>0</v>
      </c>
      <c r="BI253" s="187">
        <f>IF(N253="nulová",J253,0)</f>
        <v>0</v>
      </c>
      <c r="BJ253" s="19" t="s">
        <v>83</v>
      </c>
      <c r="BK253" s="187">
        <f>ROUND(I253*H253,2)</f>
        <v>0</v>
      </c>
      <c r="BL253" s="19" t="s">
        <v>147</v>
      </c>
      <c r="BM253" s="186" t="s">
        <v>379</v>
      </c>
    </row>
    <row r="254" spans="1:65" s="2" customFormat="1" ht="19.5">
      <c r="A254" s="36"/>
      <c r="B254" s="37"/>
      <c r="C254" s="38"/>
      <c r="D254" s="188" t="s">
        <v>149</v>
      </c>
      <c r="E254" s="38"/>
      <c r="F254" s="189" t="s">
        <v>380</v>
      </c>
      <c r="G254" s="38"/>
      <c r="H254" s="38"/>
      <c r="I254" s="190"/>
      <c r="J254" s="38"/>
      <c r="K254" s="38"/>
      <c r="L254" s="41"/>
      <c r="M254" s="191"/>
      <c r="N254" s="192"/>
      <c r="O254" s="66"/>
      <c r="P254" s="66"/>
      <c r="Q254" s="66"/>
      <c r="R254" s="66"/>
      <c r="S254" s="66"/>
      <c r="T254" s="67"/>
      <c r="U254" s="36"/>
      <c r="V254" s="36"/>
      <c r="W254" s="36"/>
      <c r="X254" s="36"/>
      <c r="Y254" s="36"/>
      <c r="Z254" s="36"/>
      <c r="AA254" s="36"/>
      <c r="AB254" s="36"/>
      <c r="AC254" s="36"/>
      <c r="AD254" s="36"/>
      <c r="AE254" s="36"/>
      <c r="AT254" s="19" t="s">
        <v>149</v>
      </c>
      <c r="AU254" s="19" t="s">
        <v>85</v>
      </c>
    </row>
    <row r="255" spans="1:65" s="2" customFormat="1" ht="11.25">
      <c r="A255" s="36"/>
      <c r="B255" s="37"/>
      <c r="C255" s="38"/>
      <c r="D255" s="193" t="s">
        <v>151</v>
      </c>
      <c r="E255" s="38"/>
      <c r="F255" s="194" t="s">
        <v>381</v>
      </c>
      <c r="G255" s="38"/>
      <c r="H255" s="38"/>
      <c r="I255" s="190"/>
      <c r="J255" s="38"/>
      <c r="K255" s="38"/>
      <c r="L255" s="41"/>
      <c r="M255" s="191"/>
      <c r="N255" s="192"/>
      <c r="O255" s="66"/>
      <c r="P255" s="66"/>
      <c r="Q255" s="66"/>
      <c r="R255" s="66"/>
      <c r="S255" s="66"/>
      <c r="T255" s="67"/>
      <c r="U255" s="36"/>
      <c r="V255" s="36"/>
      <c r="W255" s="36"/>
      <c r="X255" s="36"/>
      <c r="Y255" s="36"/>
      <c r="Z255" s="36"/>
      <c r="AA255" s="36"/>
      <c r="AB255" s="36"/>
      <c r="AC255" s="36"/>
      <c r="AD255" s="36"/>
      <c r="AE255" s="36"/>
      <c r="AT255" s="19" t="s">
        <v>151</v>
      </c>
      <c r="AU255" s="19" t="s">
        <v>85</v>
      </c>
    </row>
    <row r="256" spans="1:65" s="2" customFormat="1" ht="87.75">
      <c r="A256" s="36"/>
      <c r="B256" s="37"/>
      <c r="C256" s="38"/>
      <c r="D256" s="188" t="s">
        <v>153</v>
      </c>
      <c r="E256" s="38"/>
      <c r="F256" s="195" t="s">
        <v>382</v>
      </c>
      <c r="G256" s="38"/>
      <c r="H256" s="38"/>
      <c r="I256" s="190"/>
      <c r="J256" s="38"/>
      <c r="K256" s="38"/>
      <c r="L256" s="41"/>
      <c r="M256" s="191"/>
      <c r="N256" s="192"/>
      <c r="O256" s="66"/>
      <c r="P256" s="66"/>
      <c r="Q256" s="66"/>
      <c r="R256" s="66"/>
      <c r="S256" s="66"/>
      <c r="T256" s="67"/>
      <c r="U256" s="36"/>
      <c r="V256" s="36"/>
      <c r="W256" s="36"/>
      <c r="X256" s="36"/>
      <c r="Y256" s="36"/>
      <c r="Z256" s="36"/>
      <c r="AA256" s="36"/>
      <c r="AB256" s="36"/>
      <c r="AC256" s="36"/>
      <c r="AD256" s="36"/>
      <c r="AE256" s="36"/>
      <c r="AT256" s="19" t="s">
        <v>153</v>
      </c>
      <c r="AU256" s="19" t="s">
        <v>85</v>
      </c>
    </row>
    <row r="257" spans="1:65" s="2" customFormat="1" ht="16.5" customHeight="1">
      <c r="A257" s="36"/>
      <c r="B257" s="37"/>
      <c r="C257" s="175" t="s">
        <v>383</v>
      </c>
      <c r="D257" s="175" t="s">
        <v>142</v>
      </c>
      <c r="E257" s="176" t="s">
        <v>384</v>
      </c>
      <c r="F257" s="177" t="s">
        <v>385</v>
      </c>
      <c r="G257" s="178" t="s">
        <v>242</v>
      </c>
      <c r="H257" s="179">
        <v>152.94</v>
      </c>
      <c r="I257" s="180"/>
      <c r="J257" s="181">
        <f>ROUND(I257*H257,2)</f>
        <v>0</v>
      </c>
      <c r="K257" s="177" t="s">
        <v>146</v>
      </c>
      <c r="L257" s="41"/>
      <c r="M257" s="182" t="s">
        <v>19</v>
      </c>
      <c r="N257" s="183" t="s">
        <v>46</v>
      </c>
      <c r="O257" s="66"/>
      <c r="P257" s="184">
        <f>O257*H257</f>
        <v>0</v>
      </c>
      <c r="Q257" s="184">
        <v>0</v>
      </c>
      <c r="R257" s="184">
        <f>Q257*H257</f>
        <v>0</v>
      </c>
      <c r="S257" s="184">
        <v>0</v>
      </c>
      <c r="T257" s="185">
        <f>S257*H257</f>
        <v>0</v>
      </c>
      <c r="U257" s="36"/>
      <c r="V257" s="36"/>
      <c r="W257" s="36"/>
      <c r="X257" s="36"/>
      <c r="Y257" s="36"/>
      <c r="Z257" s="36"/>
      <c r="AA257" s="36"/>
      <c r="AB257" s="36"/>
      <c r="AC257" s="36"/>
      <c r="AD257" s="36"/>
      <c r="AE257" s="36"/>
      <c r="AR257" s="186" t="s">
        <v>147</v>
      </c>
      <c r="AT257" s="186" t="s">
        <v>142</v>
      </c>
      <c r="AU257" s="186" t="s">
        <v>85</v>
      </c>
      <c r="AY257" s="19" t="s">
        <v>140</v>
      </c>
      <c r="BE257" s="187">
        <f>IF(N257="základní",J257,0)</f>
        <v>0</v>
      </c>
      <c r="BF257" s="187">
        <f>IF(N257="snížená",J257,0)</f>
        <v>0</v>
      </c>
      <c r="BG257" s="187">
        <f>IF(N257="zákl. přenesená",J257,0)</f>
        <v>0</v>
      </c>
      <c r="BH257" s="187">
        <f>IF(N257="sníž. přenesená",J257,0)</f>
        <v>0</v>
      </c>
      <c r="BI257" s="187">
        <f>IF(N257="nulová",J257,0)</f>
        <v>0</v>
      </c>
      <c r="BJ257" s="19" t="s">
        <v>83</v>
      </c>
      <c r="BK257" s="187">
        <f>ROUND(I257*H257,2)</f>
        <v>0</v>
      </c>
      <c r="BL257" s="19" t="s">
        <v>147</v>
      </c>
      <c r="BM257" s="186" t="s">
        <v>386</v>
      </c>
    </row>
    <row r="258" spans="1:65" s="2" customFormat="1" ht="19.5">
      <c r="A258" s="36"/>
      <c r="B258" s="37"/>
      <c r="C258" s="38"/>
      <c r="D258" s="188" t="s">
        <v>149</v>
      </c>
      <c r="E258" s="38"/>
      <c r="F258" s="189" t="s">
        <v>387</v>
      </c>
      <c r="G258" s="38"/>
      <c r="H258" s="38"/>
      <c r="I258" s="190"/>
      <c r="J258" s="38"/>
      <c r="K258" s="38"/>
      <c r="L258" s="41"/>
      <c r="M258" s="191"/>
      <c r="N258" s="192"/>
      <c r="O258" s="66"/>
      <c r="P258" s="66"/>
      <c r="Q258" s="66"/>
      <c r="R258" s="66"/>
      <c r="S258" s="66"/>
      <c r="T258" s="67"/>
      <c r="U258" s="36"/>
      <c r="V258" s="36"/>
      <c r="W258" s="36"/>
      <c r="X258" s="36"/>
      <c r="Y258" s="36"/>
      <c r="Z258" s="36"/>
      <c r="AA258" s="36"/>
      <c r="AB258" s="36"/>
      <c r="AC258" s="36"/>
      <c r="AD258" s="36"/>
      <c r="AE258" s="36"/>
      <c r="AT258" s="19" t="s">
        <v>149</v>
      </c>
      <c r="AU258" s="19" t="s">
        <v>85</v>
      </c>
    </row>
    <row r="259" spans="1:65" s="2" customFormat="1" ht="11.25">
      <c r="A259" s="36"/>
      <c r="B259" s="37"/>
      <c r="C259" s="38"/>
      <c r="D259" s="193" t="s">
        <v>151</v>
      </c>
      <c r="E259" s="38"/>
      <c r="F259" s="194" t="s">
        <v>388</v>
      </c>
      <c r="G259" s="38"/>
      <c r="H259" s="38"/>
      <c r="I259" s="190"/>
      <c r="J259" s="38"/>
      <c r="K259" s="38"/>
      <c r="L259" s="41"/>
      <c r="M259" s="191"/>
      <c r="N259" s="192"/>
      <c r="O259" s="66"/>
      <c r="P259" s="66"/>
      <c r="Q259" s="66"/>
      <c r="R259" s="66"/>
      <c r="S259" s="66"/>
      <c r="T259" s="67"/>
      <c r="U259" s="36"/>
      <c r="V259" s="36"/>
      <c r="W259" s="36"/>
      <c r="X259" s="36"/>
      <c r="Y259" s="36"/>
      <c r="Z259" s="36"/>
      <c r="AA259" s="36"/>
      <c r="AB259" s="36"/>
      <c r="AC259" s="36"/>
      <c r="AD259" s="36"/>
      <c r="AE259" s="36"/>
      <c r="AT259" s="19" t="s">
        <v>151</v>
      </c>
      <c r="AU259" s="19" t="s">
        <v>85</v>
      </c>
    </row>
    <row r="260" spans="1:65" s="2" customFormat="1" ht="136.5">
      <c r="A260" s="36"/>
      <c r="B260" s="37"/>
      <c r="C260" s="38"/>
      <c r="D260" s="188" t="s">
        <v>153</v>
      </c>
      <c r="E260" s="38"/>
      <c r="F260" s="195" t="s">
        <v>389</v>
      </c>
      <c r="G260" s="38"/>
      <c r="H260" s="38"/>
      <c r="I260" s="190"/>
      <c r="J260" s="38"/>
      <c r="K260" s="38"/>
      <c r="L260" s="41"/>
      <c r="M260" s="191"/>
      <c r="N260" s="192"/>
      <c r="O260" s="66"/>
      <c r="P260" s="66"/>
      <c r="Q260" s="66"/>
      <c r="R260" s="66"/>
      <c r="S260" s="66"/>
      <c r="T260" s="67"/>
      <c r="U260" s="36"/>
      <c r="V260" s="36"/>
      <c r="W260" s="36"/>
      <c r="X260" s="36"/>
      <c r="Y260" s="36"/>
      <c r="Z260" s="36"/>
      <c r="AA260" s="36"/>
      <c r="AB260" s="36"/>
      <c r="AC260" s="36"/>
      <c r="AD260" s="36"/>
      <c r="AE260" s="36"/>
      <c r="AT260" s="19" t="s">
        <v>153</v>
      </c>
      <c r="AU260" s="19" t="s">
        <v>85</v>
      </c>
    </row>
    <row r="261" spans="1:65" s="2" customFormat="1" ht="16.5" customHeight="1">
      <c r="A261" s="36"/>
      <c r="B261" s="37"/>
      <c r="C261" s="175" t="s">
        <v>390</v>
      </c>
      <c r="D261" s="175" t="s">
        <v>142</v>
      </c>
      <c r="E261" s="176" t="s">
        <v>391</v>
      </c>
      <c r="F261" s="177" t="s">
        <v>392</v>
      </c>
      <c r="G261" s="178" t="s">
        <v>242</v>
      </c>
      <c r="H261" s="179">
        <v>16.826000000000001</v>
      </c>
      <c r="I261" s="180"/>
      <c r="J261" s="181">
        <f>ROUND(I261*H261,2)</f>
        <v>0</v>
      </c>
      <c r="K261" s="177" t="s">
        <v>146</v>
      </c>
      <c r="L261" s="41"/>
      <c r="M261" s="182" t="s">
        <v>19</v>
      </c>
      <c r="N261" s="183" t="s">
        <v>46</v>
      </c>
      <c r="O261" s="66"/>
      <c r="P261" s="184">
        <f>O261*H261</f>
        <v>0</v>
      </c>
      <c r="Q261" s="184">
        <v>0</v>
      </c>
      <c r="R261" s="184">
        <f>Q261*H261</f>
        <v>0</v>
      </c>
      <c r="S261" s="184">
        <v>0</v>
      </c>
      <c r="T261" s="185">
        <f>S261*H261</f>
        <v>0</v>
      </c>
      <c r="U261" s="36"/>
      <c r="V261" s="36"/>
      <c r="W261" s="36"/>
      <c r="X261" s="36"/>
      <c r="Y261" s="36"/>
      <c r="Z261" s="36"/>
      <c r="AA261" s="36"/>
      <c r="AB261" s="36"/>
      <c r="AC261" s="36"/>
      <c r="AD261" s="36"/>
      <c r="AE261" s="36"/>
      <c r="AR261" s="186" t="s">
        <v>147</v>
      </c>
      <c r="AT261" s="186" t="s">
        <v>142</v>
      </c>
      <c r="AU261" s="186" t="s">
        <v>85</v>
      </c>
      <c r="AY261" s="19" t="s">
        <v>140</v>
      </c>
      <c r="BE261" s="187">
        <f>IF(N261="základní",J261,0)</f>
        <v>0</v>
      </c>
      <c r="BF261" s="187">
        <f>IF(N261="snížená",J261,0)</f>
        <v>0</v>
      </c>
      <c r="BG261" s="187">
        <f>IF(N261="zákl. přenesená",J261,0)</f>
        <v>0</v>
      </c>
      <c r="BH261" s="187">
        <f>IF(N261="sníž. přenesená",J261,0)</f>
        <v>0</v>
      </c>
      <c r="BI261" s="187">
        <f>IF(N261="nulová",J261,0)</f>
        <v>0</v>
      </c>
      <c r="BJ261" s="19" t="s">
        <v>83</v>
      </c>
      <c r="BK261" s="187">
        <f>ROUND(I261*H261,2)</f>
        <v>0</v>
      </c>
      <c r="BL261" s="19" t="s">
        <v>147</v>
      </c>
      <c r="BM261" s="186" t="s">
        <v>393</v>
      </c>
    </row>
    <row r="262" spans="1:65" s="2" customFormat="1" ht="11.25">
      <c r="A262" s="36"/>
      <c r="B262" s="37"/>
      <c r="C262" s="38"/>
      <c r="D262" s="188" t="s">
        <v>149</v>
      </c>
      <c r="E262" s="38"/>
      <c r="F262" s="189" t="s">
        <v>394</v>
      </c>
      <c r="G262" s="38"/>
      <c r="H262" s="38"/>
      <c r="I262" s="190"/>
      <c r="J262" s="38"/>
      <c r="K262" s="38"/>
      <c r="L262" s="41"/>
      <c r="M262" s="191"/>
      <c r="N262" s="192"/>
      <c r="O262" s="66"/>
      <c r="P262" s="66"/>
      <c r="Q262" s="66"/>
      <c r="R262" s="66"/>
      <c r="S262" s="66"/>
      <c r="T262" s="67"/>
      <c r="U262" s="36"/>
      <c r="V262" s="36"/>
      <c r="W262" s="36"/>
      <c r="X262" s="36"/>
      <c r="Y262" s="36"/>
      <c r="Z262" s="36"/>
      <c r="AA262" s="36"/>
      <c r="AB262" s="36"/>
      <c r="AC262" s="36"/>
      <c r="AD262" s="36"/>
      <c r="AE262" s="36"/>
      <c r="AT262" s="19" t="s">
        <v>149</v>
      </c>
      <c r="AU262" s="19" t="s">
        <v>85</v>
      </c>
    </row>
    <row r="263" spans="1:65" s="2" customFormat="1" ht="11.25">
      <c r="A263" s="36"/>
      <c r="B263" s="37"/>
      <c r="C263" s="38"/>
      <c r="D263" s="193" t="s">
        <v>151</v>
      </c>
      <c r="E263" s="38"/>
      <c r="F263" s="194" t="s">
        <v>395</v>
      </c>
      <c r="G263" s="38"/>
      <c r="H263" s="38"/>
      <c r="I263" s="190"/>
      <c r="J263" s="38"/>
      <c r="K263" s="38"/>
      <c r="L263" s="41"/>
      <c r="M263" s="191"/>
      <c r="N263" s="192"/>
      <c r="O263" s="66"/>
      <c r="P263" s="66"/>
      <c r="Q263" s="66"/>
      <c r="R263" s="66"/>
      <c r="S263" s="66"/>
      <c r="T263" s="67"/>
      <c r="U263" s="36"/>
      <c r="V263" s="36"/>
      <c r="W263" s="36"/>
      <c r="X263" s="36"/>
      <c r="Y263" s="36"/>
      <c r="Z263" s="36"/>
      <c r="AA263" s="36"/>
      <c r="AB263" s="36"/>
      <c r="AC263" s="36"/>
      <c r="AD263" s="36"/>
      <c r="AE263" s="36"/>
      <c r="AT263" s="19" t="s">
        <v>151</v>
      </c>
      <c r="AU263" s="19" t="s">
        <v>85</v>
      </c>
    </row>
    <row r="264" spans="1:65" s="2" customFormat="1" ht="97.5">
      <c r="A264" s="36"/>
      <c r="B264" s="37"/>
      <c r="C264" s="38"/>
      <c r="D264" s="188" t="s">
        <v>153</v>
      </c>
      <c r="E264" s="38"/>
      <c r="F264" s="195" t="s">
        <v>396</v>
      </c>
      <c r="G264" s="38"/>
      <c r="H264" s="38"/>
      <c r="I264" s="190"/>
      <c r="J264" s="38"/>
      <c r="K264" s="38"/>
      <c r="L264" s="41"/>
      <c r="M264" s="191"/>
      <c r="N264" s="192"/>
      <c r="O264" s="66"/>
      <c r="P264" s="66"/>
      <c r="Q264" s="66"/>
      <c r="R264" s="66"/>
      <c r="S264" s="66"/>
      <c r="T264" s="67"/>
      <c r="U264" s="36"/>
      <c r="V264" s="36"/>
      <c r="W264" s="36"/>
      <c r="X264" s="36"/>
      <c r="Y264" s="36"/>
      <c r="Z264" s="36"/>
      <c r="AA264" s="36"/>
      <c r="AB264" s="36"/>
      <c r="AC264" s="36"/>
      <c r="AD264" s="36"/>
      <c r="AE264" s="36"/>
      <c r="AT264" s="19" t="s">
        <v>153</v>
      </c>
      <c r="AU264" s="19" t="s">
        <v>85</v>
      </c>
    </row>
    <row r="265" spans="1:65" s="13" customFormat="1" ht="11.25">
      <c r="B265" s="196"/>
      <c r="C265" s="197"/>
      <c r="D265" s="188" t="s">
        <v>180</v>
      </c>
      <c r="E265" s="198" t="s">
        <v>19</v>
      </c>
      <c r="F265" s="199" t="s">
        <v>397</v>
      </c>
      <c r="G265" s="197"/>
      <c r="H265" s="198" t="s">
        <v>19</v>
      </c>
      <c r="I265" s="200"/>
      <c r="J265" s="197"/>
      <c r="K265" s="197"/>
      <c r="L265" s="201"/>
      <c r="M265" s="202"/>
      <c r="N265" s="203"/>
      <c r="O265" s="203"/>
      <c r="P265" s="203"/>
      <c r="Q265" s="203"/>
      <c r="R265" s="203"/>
      <c r="S265" s="203"/>
      <c r="T265" s="204"/>
      <c r="AT265" s="205" t="s">
        <v>180</v>
      </c>
      <c r="AU265" s="205" t="s">
        <v>85</v>
      </c>
      <c r="AV265" s="13" t="s">
        <v>83</v>
      </c>
      <c r="AW265" s="13" t="s">
        <v>34</v>
      </c>
      <c r="AX265" s="13" t="s">
        <v>75</v>
      </c>
      <c r="AY265" s="205" t="s">
        <v>140</v>
      </c>
    </row>
    <row r="266" spans="1:65" s="13" customFormat="1" ht="11.25">
      <c r="B266" s="196"/>
      <c r="C266" s="197"/>
      <c r="D266" s="188" t="s">
        <v>180</v>
      </c>
      <c r="E266" s="198" t="s">
        <v>19</v>
      </c>
      <c r="F266" s="199" t="s">
        <v>398</v>
      </c>
      <c r="G266" s="197"/>
      <c r="H266" s="198" t="s">
        <v>19</v>
      </c>
      <c r="I266" s="200"/>
      <c r="J266" s="197"/>
      <c r="K266" s="197"/>
      <c r="L266" s="201"/>
      <c r="M266" s="202"/>
      <c r="N266" s="203"/>
      <c r="O266" s="203"/>
      <c r="P266" s="203"/>
      <c r="Q266" s="203"/>
      <c r="R266" s="203"/>
      <c r="S266" s="203"/>
      <c r="T266" s="204"/>
      <c r="AT266" s="205" t="s">
        <v>180</v>
      </c>
      <c r="AU266" s="205" t="s">
        <v>85</v>
      </c>
      <c r="AV266" s="13" t="s">
        <v>83</v>
      </c>
      <c r="AW266" s="13" t="s">
        <v>34</v>
      </c>
      <c r="AX266" s="13" t="s">
        <v>75</v>
      </c>
      <c r="AY266" s="205" t="s">
        <v>140</v>
      </c>
    </row>
    <row r="267" spans="1:65" s="14" customFormat="1" ht="11.25">
      <c r="B267" s="206"/>
      <c r="C267" s="207"/>
      <c r="D267" s="188" t="s">
        <v>180</v>
      </c>
      <c r="E267" s="208" t="s">
        <v>19</v>
      </c>
      <c r="F267" s="209" t="s">
        <v>399</v>
      </c>
      <c r="G267" s="207"/>
      <c r="H267" s="210">
        <v>28.26</v>
      </c>
      <c r="I267" s="211"/>
      <c r="J267" s="207"/>
      <c r="K267" s="207"/>
      <c r="L267" s="212"/>
      <c r="M267" s="213"/>
      <c r="N267" s="214"/>
      <c r="O267" s="214"/>
      <c r="P267" s="214"/>
      <c r="Q267" s="214"/>
      <c r="R267" s="214"/>
      <c r="S267" s="214"/>
      <c r="T267" s="215"/>
      <c r="AT267" s="216" t="s">
        <v>180</v>
      </c>
      <c r="AU267" s="216" t="s">
        <v>85</v>
      </c>
      <c r="AV267" s="14" t="s">
        <v>85</v>
      </c>
      <c r="AW267" s="14" t="s">
        <v>34</v>
      </c>
      <c r="AX267" s="14" t="s">
        <v>75</v>
      </c>
      <c r="AY267" s="216" t="s">
        <v>140</v>
      </c>
    </row>
    <row r="268" spans="1:65" s="13" customFormat="1" ht="11.25">
      <c r="B268" s="196"/>
      <c r="C268" s="197"/>
      <c r="D268" s="188" t="s">
        <v>180</v>
      </c>
      <c r="E268" s="198" t="s">
        <v>19</v>
      </c>
      <c r="F268" s="199" t="s">
        <v>400</v>
      </c>
      <c r="G268" s="197"/>
      <c r="H268" s="198" t="s">
        <v>19</v>
      </c>
      <c r="I268" s="200"/>
      <c r="J268" s="197"/>
      <c r="K268" s="197"/>
      <c r="L268" s="201"/>
      <c r="M268" s="202"/>
      <c r="N268" s="203"/>
      <c r="O268" s="203"/>
      <c r="P268" s="203"/>
      <c r="Q268" s="203"/>
      <c r="R268" s="203"/>
      <c r="S268" s="203"/>
      <c r="T268" s="204"/>
      <c r="AT268" s="205" t="s">
        <v>180</v>
      </c>
      <c r="AU268" s="205" t="s">
        <v>85</v>
      </c>
      <c r="AV268" s="13" t="s">
        <v>83</v>
      </c>
      <c r="AW268" s="13" t="s">
        <v>34</v>
      </c>
      <c r="AX268" s="13" t="s">
        <v>75</v>
      </c>
      <c r="AY268" s="205" t="s">
        <v>140</v>
      </c>
    </row>
    <row r="269" spans="1:65" s="14" customFormat="1" ht="11.25">
      <c r="B269" s="206"/>
      <c r="C269" s="207"/>
      <c r="D269" s="188" t="s">
        <v>180</v>
      </c>
      <c r="E269" s="208" t="s">
        <v>19</v>
      </c>
      <c r="F269" s="209" t="s">
        <v>401</v>
      </c>
      <c r="G269" s="207"/>
      <c r="H269" s="210">
        <v>-11.433999999999999</v>
      </c>
      <c r="I269" s="211"/>
      <c r="J269" s="207"/>
      <c r="K269" s="207"/>
      <c r="L269" s="212"/>
      <c r="M269" s="213"/>
      <c r="N269" s="214"/>
      <c r="O269" s="214"/>
      <c r="P269" s="214"/>
      <c r="Q269" s="214"/>
      <c r="R269" s="214"/>
      <c r="S269" s="214"/>
      <c r="T269" s="215"/>
      <c r="AT269" s="216" t="s">
        <v>180</v>
      </c>
      <c r="AU269" s="216" t="s">
        <v>85</v>
      </c>
      <c r="AV269" s="14" t="s">
        <v>85</v>
      </c>
      <c r="AW269" s="14" t="s">
        <v>34</v>
      </c>
      <c r="AX269" s="14" t="s">
        <v>75</v>
      </c>
      <c r="AY269" s="216" t="s">
        <v>140</v>
      </c>
    </row>
    <row r="270" spans="1:65" s="15" customFormat="1" ht="11.25">
      <c r="B270" s="227"/>
      <c r="C270" s="228"/>
      <c r="D270" s="188" t="s">
        <v>180</v>
      </c>
      <c r="E270" s="229" t="s">
        <v>19</v>
      </c>
      <c r="F270" s="230" t="s">
        <v>402</v>
      </c>
      <c r="G270" s="228"/>
      <c r="H270" s="231">
        <v>16.826000000000001</v>
      </c>
      <c r="I270" s="232"/>
      <c r="J270" s="228"/>
      <c r="K270" s="228"/>
      <c r="L270" s="233"/>
      <c r="M270" s="234"/>
      <c r="N270" s="235"/>
      <c r="O270" s="235"/>
      <c r="P270" s="235"/>
      <c r="Q270" s="235"/>
      <c r="R270" s="235"/>
      <c r="S270" s="235"/>
      <c r="T270" s="236"/>
      <c r="AT270" s="237" t="s">
        <v>180</v>
      </c>
      <c r="AU270" s="237" t="s">
        <v>85</v>
      </c>
      <c r="AV270" s="15" t="s">
        <v>147</v>
      </c>
      <c r="AW270" s="15" t="s">
        <v>34</v>
      </c>
      <c r="AX270" s="15" t="s">
        <v>83</v>
      </c>
      <c r="AY270" s="237" t="s">
        <v>140</v>
      </c>
    </row>
    <row r="271" spans="1:65" s="2" customFormat="1" ht="16.5" customHeight="1">
      <c r="A271" s="36"/>
      <c r="B271" s="37"/>
      <c r="C271" s="175" t="s">
        <v>403</v>
      </c>
      <c r="D271" s="175" t="s">
        <v>142</v>
      </c>
      <c r="E271" s="176" t="s">
        <v>404</v>
      </c>
      <c r="F271" s="177" t="s">
        <v>405</v>
      </c>
      <c r="G271" s="178" t="s">
        <v>242</v>
      </c>
      <c r="H271" s="179">
        <v>31.44</v>
      </c>
      <c r="I271" s="180"/>
      <c r="J271" s="181">
        <f>ROUND(I271*H271,2)</f>
        <v>0</v>
      </c>
      <c r="K271" s="177" t="s">
        <v>146</v>
      </c>
      <c r="L271" s="41"/>
      <c r="M271" s="182" t="s">
        <v>19</v>
      </c>
      <c r="N271" s="183" t="s">
        <v>46</v>
      </c>
      <c r="O271" s="66"/>
      <c r="P271" s="184">
        <f>O271*H271</f>
        <v>0</v>
      </c>
      <c r="Q271" s="184">
        <v>0</v>
      </c>
      <c r="R271" s="184">
        <f>Q271*H271</f>
        <v>0</v>
      </c>
      <c r="S271" s="184">
        <v>0</v>
      </c>
      <c r="T271" s="185">
        <f>S271*H271</f>
        <v>0</v>
      </c>
      <c r="U271" s="36"/>
      <c r="V271" s="36"/>
      <c r="W271" s="36"/>
      <c r="X271" s="36"/>
      <c r="Y271" s="36"/>
      <c r="Z271" s="36"/>
      <c r="AA271" s="36"/>
      <c r="AB271" s="36"/>
      <c r="AC271" s="36"/>
      <c r="AD271" s="36"/>
      <c r="AE271" s="36"/>
      <c r="AR271" s="186" t="s">
        <v>147</v>
      </c>
      <c r="AT271" s="186" t="s">
        <v>142</v>
      </c>
      <c r="AU271" s="186" t="s">
        <v>85</v>
      </c>
      <c r="AY271" s="19" t="s">
        <v>140</v>
      </c>
      <c r="BE271" s="187">
        <f>IF(N271="základní",J271,0)</f>
        <v>0</v>
      </c>
      <c r="BF271" s="187">
        <f>IF(N271="snížená",J271,0)</f>
        <v>0</v>
      </c>
      <c r="BG271" s="187">
        <f>IF(N271="zákl. přenesená",J271,0)</f>
        <v>0</v>
      </c>
      <c r="BH271" s="187">
        <f>IF(N271="sníž. přenesená",J271,0)</f>
        <v>0</v>
      </c>
      <c r="BI271" s="187">
        <f>IF(N271="nulová",J271,0)</f>
        <v>0</v>
      </c>
      <c r="BJ271" s="19" t="s">
        <v>83</v>
      </c>
      <c r="BK271" s="187">
        <f>ROUND(I271*H271,2)</f>
        <v>0</v>
      </c>
      <c r="BL271" s="19" t="s">
        <v>147</v>
      </c>
      <c r="BM271" s="186" t="s">
        <v>406</v>
      </c>
    </row>
    <row r="272" spans="1:65" s="2" customFormat="1" ht="19.5">
      <c r="A272" s="36"/>
      <c r="B272" s="37"/>
      <c r="C272" s="38"/>
      <c r="D272" s="188" t="s">
        <v>149</v>
      </c>
      <c r="E272" s="38"/>
      <c r="F272" s="189" t="s">
        <v>407</v>
      </c>
      <c r="G272" s="38"/>
      <c r="H272" s="38"/>
      <c r="I272" s="190"/>
      <c r="J272" s="38"/>
      <c r="K272" s="38"/>
      <c r="L272" s="41"/>
      <c r="M272" s="191"/>
      <c r="N272" s="192"/>
      <c r="O272" s="66"/>
      <c r="P272" s="66"/>
      <c r="Q272" s="66"/>
      <c r="R272" s="66"/>
      <c r="S272" s="66"/>
      <c r="T272" s="67"/>
      <c r="U272" s="36"/>
      <c r="V272" s="36"/>
      <c r="W272" s="36"/>
      <c r="X272" s="36"/>
      <c r="Y272" s="36"/>
      <c r="Z272" s="36"/>
      <c r="AA272" s="36"/>
      <c r="AB272" s="36"/>
      <c r="AC272" s="36"/>
      <c r="AD272" s="36"/>
      <c r="AE272" s="36"/>
      <c r="AT272" s="19" t="s">
        <v>149</v>
      </c>
      <c r="AU272" s="19" t="s">
        <v>85</v>
      </c>
    </row>
    <row r="273" spans="1:65" s="2" customFormat="1" ht="11.25">
      <c r="A273" s="36"/>
      <c r="B273" s="37"/>
      <c r="C273" s="38"/>
      <c r="D273" s="193" t="s">
        <v>151</v>
      </c>
      <c r="E273" s="38"/>
      <c r="F273" s="194" t="s">
        <v>408</v>
      </c>
      <c r="G273" s="38"/>
      <c r="H273" s="38"/>
      <c r="I273" s="190"/>
      <c r="J273" s="38"/>
      <c r="K273" s="38"/>
      <c r="L273" s="41"/>
      <c r="M273" s="191"/>
      <c r="N273" s="192"/>
      <c r="O273" s="66"/>
      <c r="P273" s="66"/>
      <c r="Q273" s="66"/>
      <c r="R273" s="66"/>
      <c r="S273" s="66"/>
      <c r="T273" s="67"/>
      <c r="U273" s="36"/>
      <c r="V273" s="36"/>
      <c r="W273" s="36"/>
      <c r="X273" s="36"/>
      <c r="Y273" s="36"/>
      <c r="Z273" s="36"/>
      <c r="AA273" s="36"/>
      <c r="AB273" s="36"/>
      <c r="AC273" s="36"/>
      <c r="AD273" s="36"/>
      <c r="AE273" s="36"/>
      <c r="AT273" s="19" t="s">
        <v>151</v>
      </c>
      <c r="AU273" s="19" t="s">
        <v>85</v>
      </c>
    </row>
    <row r="274" spans="1:65" s="2" customFormat="1" ht="126.75">
      <c r="A274" s="36"/>
      <c r="B274" s="37"/>
      <c r="C274" s="38"/>
      <c r="D274" s="188" t="s">
        <v>153</v>
      </c>
      <c r="E274" s="38"/>
      <c r="F274" s="195" t="s">
        <v>409</v>
      </c>
      <c r="G274" s="38"/>
      <c r="H274" s="38"/>
      <c r="I274" s="190"/>
      <c r="J274" s="38"/>
      <c r="K274" s="38"/>
      <c r="L274" s="41"/>
      <c r="M274" s="191"/>
      <c r="N274" s="192"/>
      <c r="O274" s="66"/>
      <c r="P274" s="66"/>
      <c r="Q274" s="66"/>
      <c r="R274" s="66"/>
      <c r="S274" s="66"/>
      <c r="T274" s="67"/>
      <c r="U274" s="36"/>
      <c r="V274" s="36"/>
      <c r="W274" s="36"/>
      <c r="X274" s="36"/>
      <c r="Y274" s="36"/>
      <c r="Z274" s="36"/>
      <c r="AA274" s="36"/>
      <c r="AB274" s="36"/>
      <c r="AC274" s="36"/>
      <c r="AD274" s="36"/>
      <c r="AE274" s="36"/>
      <c r="AT274" s="19" t="s">
        <v>153</v>
      </c>
      <c r="AU274" s="19" t="s">
        <v>85</v>
      </c>
    </row>
    <row r="275" spans="1:65" s="13" customFormat="1" ht="11.25">
      <c r="B275" s="196"/>
      <c r="C275" s="197"/>
      <c r="D275" s="188" t="s">
        <v>180</v>
      </c>
      <c r="E275" s="198" t="s">
        <v>19</v>
      </c>
      <c r="F275" s="199" t="s">
        <v>410</v>
      </c>
      <c r="G275" s="197"/>
      <c r="H275" s="198" t="s">
        <v>19</v>
      </c>
      <c r="I275" s="200"/>
      <c r="J275" s="197"/>
      <c r="K275" s="197"/>
      <c r="L275" s="201"/>
      <c r="M275" s="202"/>
      <c r="N275" s="203"/>
      <c r="O275" s="203"/>
      <c r="P275" s="203"/>
      <c r="Q275" s="203"/>
      <c r="R275" s="203"/>
      <c r="S275" s="203"/>
      <c r="T275" s="204"/>
      <c r="AT275" s="205" t="s">
        <v>180</v>
      </c>
      <c r="AU275" s="205" t="s">
        <v>85</v>
      </c>
      <c r="AV275" s="13" t="s">
        <v>83</v>
      </c>
      <c r="AW275" s="13" t="s">
        <v>34</v>
      </c>
      <c r="AX275" s="13" t="s">
        <v>75</v>
      </c>
      <c r="AY275" s="205" t="s">
        <v>140</v>
      </c>
    </row>
    <row r="276" spans="1:65" s="14" customFormat="1" ht="11.25">
      <c r="B276" s="206"/>
      <c r="C276" s="207"/>
      <c r="D276" s="188" t="s">
        <v>180</v>
      </c>
      <c r="E276" s="208" t="s">
        <v>19</v>
      </c>
      <c r="F276" s="209" t="s">
        <v>411</v>
      </c>
      <c r="G276" s="207"/>
      <c r="H276" s="210">
        <v>31.44</v>
      </c>
      <c r="I276" s="211"/>
      <c r="J276" s="207"/>
      <c r="K276" s="207"/>
      <c r="L276" s="212"/>
      <c r="M276" s="213"/>
      <c r="N276" s="214"/>
      <c r="O276" s="214"/>
      <c r="P276" s="214"/>
      <c r="Q276" s="214"/>
      <c r="R276" s="214"/>
      <c r="S276" s="214"/>
      <c r="T276" s="215"/>
      <c r="AT276" s="216" t="s">
        <v>180</v>
      </c>
      <c r="AU276" s="216" t="s">
        <v>85</v>
      </c>
      <c r="AV276" s="14" t="s">
        <v>85</v>
      </c>
      <c r="AW276" s="14" t="s">
        <v>34</v>
      </c>
      <c r="AX276" s="14" t="s">
        <v>83</v>
      </c>
      <c r="AY276" s="216" t="s">
        <v>140</v>
      </c>
    </row>
    <row r="277" spans="1:65" s="2" customFormat="1" ht="16.5" customHeight="1">
      <c r="A277" s="36"/>
      <c r="B277" s="37"/>
      <c r="C277" s="175" t="s">
        <v>412</v>
      </c>
      <c r="D277" s="175" t="s">
        <v>142</v>
      </c>
      <c r="E277" s="176" t="s">
        <v>413</v>
      </c>
      <c r="F277" s="177" t="s">
        <v>414</v>
      </c>
      <c r="G277" s="178" t="s">
        <v>175</v>
      </c>
      <c r="H277" s="179">
        <v>289.64999999999998</v>
      </c>
      <c r="I277" s="180"/>
      <c r="J277" s="181">
        <f>ROUND(I277*H277,2)</f>
        <v>0</v>
      </c>
      <c r="K277" s="177" t="s">
        <v>146</v>
      </c>
      <c r="L277" s="41"/>
      <c r="M277" s="182" t="s">
        <v>19</v>
      </c>
      <c r="N277" s="183" t="s">
        <v>46</v>
      </c>
      <c r="O277" s="66"/>
      <c r="P277" s="184">
        <f>O277*H277</f>
        <v>0</v>
      </c>
      <c r="Q277" s="184">
        <v>0</v>
      </c>
      <c r="R277" s="184">
        <f>Q277*H277</f>
        <v>0</v>
      </c>
      <c r="S277" s="184">
        <v>0</v>
      </c>
      <c r="T277" s="185">
        <f>S277*H277</f>
        <v>0</v>
      </c>
      <c r="U277" s="36"/>
      <c r="V277" s="36"/>
      <c r="W277" s="36"/>
      <c r="X277" s="36"/>
      <c r="Y277" s="36"/>
      <c r="Z277" s="36"/>
      <c r="AA277" s="36"/>
      <c r="AB277" s="36"/>
      <c r="AC277" s="36"/>
      <c r="AD277" s="36"/>
      <c r="AE277" s="36"/>
      <c r="AR277" s="186" t="s">
        <v>147</v>
      </c>
      <c r="AT277" s="186" t="s">
        <v>142</v>
      </c>
      <c r="AU277" s="186" t="s">
        <v>85</v>
      </c>
      <c r="AY277" s="19" t="s">
        <v>140</v>
      </c>
      <c r="BE277" s="187">
        <f>IF(N277="základní",J277,0)</f>
        <v>0</v>
      </c>
      <c r="BF277" s="187">
        <f>IF(N277="snížená",J277,0)</f>
        <v>0</v>
      </c>
      <c r="BG277" s="187">
        <f>IF(N277="zákl. přenesená",J277,0)</f>
        <v>0</v>
      </c>
      <c r="BH277" s="187">
        <f>IF(N277="sníž. přenesená",J277,0)</f>
        <v>0</v>
      </c>
      <c r="BI277" s="187">
        <f>IF(N277="nulová",J277,0)</f>
        <v>0</v>
      </c>
      <c r="BJ277" s="19" t="s">
        <v>83</v>
      </c>
      <c r="BK277" s="187">
        <f>ROUND(I277*H277,2)</f>
        <v>0</v>
      </c>
      <c r="BL277" s="19" t="s">
        <v>147</v>
      </c>
      <c r="BM277" s="186" t="s">
        <v>415</v>
      </c>
    </row>
    <row r="278" spans="1:65" s="2" customFormat="1" ht="11.25">
      <c r="A278" s="36"/>
      <c r="B278" s="37"/>
      <c r="C278" s="38"/>
      <c r="D278" s="188" t="s">
        <v>149</v>
      </c>
      <c r="E278" s="38"/>
      <c r="F278" s="189" t="s">
        <v>416</v>
      </c>
      <c r="G278" s="38"/>
      <c r="H278" s="38"/>
      <c r="I278" s="190"/>
      <c r="J278" s="38"/>
      <c r="K278" s="38"/>
      <c r="L278" s="41"/>
      <c r="M278" s="191"/>
      <c r="N278" s="192"/>
      <c r="O278" s="66"/>
      <c r="P278" s="66"/>
      <c r="Q278" s="66"/>
      <c r="R278" s="66"/>
      <c r="S278" s="66"/>
      <c r="T278" s="67"/>
      <c r="U278" s="36"/>
      <c r="V278" s="36"/>
      <c r="W278" s="36"/>
      <c r="X278" s="36"/>
      <c r="Y278" s="36"/>
      <c r="Z278" s="36"/>
      <c r="AA278" s="36"/>
      <c r="AB278" s="36"/>
      <c r="AC278" s="36"/>
      <c r="AD278" s="36"/>
      <c r="AE278" s="36"/>
      <c r="AT278" s="19" t="s">
        <v>149</v>
      </c>
      <c r="AU278" s="19" t="s">
        <v>85</v>
      </c>
    </row>
    <row r="279" spans="1:65" s="2" customFormat="1" ht="11.25">
      <c r="A279" s="36"/>
      <c r="B279" s="37"/>
      <c r="C279" s="38"/>
      <c r="D279" s="193" t="s">
        <v>151</v>
      </c>
      <c r="E279" s="38"/>
      <c r="F279" s="194" t="s">
        <v>417</v>
      </c>
      <c r="G279" s="38"/>
      <c r="H279" s="38"/>
      <c r="I279" s="190"/>
      <c r="J279" s="38"/>
      <c r="K279" s="38"/>
      <c r="L279" s="41"/>
      <c r="M279" s="191"/>
      <c r="N279" s="192"/>
      <c r="O279" s="66"/>
      <c r="P279" s="66"/>
      <c r="Q279" s="66"/>
      <c r="R279" s="66"/>
      <c r="S279" s="66"/>
      <c r="T279" s="67"/>
      <c r="U279" s="36"/>
      <c r="V279" s="36"/>
      <c r="W279" s="36"/>
      <c r="X279" s="36"/>
      <c r="Y279" s="36"/>
      <c r="Z279" s="36"/>
      <c r="AA279" s="36"/>
      <c r="AB279" s="36"/>
      <c r="AC279" s="36"/>
      <c r="AD279" s="36"/>
      <c r="AE279" s="36"/>
      <c r="AT279" s="19" t="s">
        <v>151</v>
      </c>
      <c r="AU279" s="19" t="s">
        <v>85</v>
      </c>
    </row>
    <row r="280" spans="1:65" s="2" customFormat="1" ht="48.75">
      <c r="A280" s="36"/>
      <c r="B280" s="37"/>
      <c r="C280" s="38"/>
      <c r="D280" s="188" t="s">
        <v>153</v>
      </c>
      <c r="E280" s="38"/>
      <c r="F280" s="195" t="s">
        <v>418</v>
      </c>
      <c r="G280" s="38"/>
      <c r="H280" s="38"/>
      <c r="I280" s="190"/>
      <c r="J280" s="38"/>
      <c r="K280" s="38"/>
      <c r="L280" s="41"/>
      <c r="M280" s="191"/>
      <c r="N280" s="192"/>
      <c r="O280" s="66"/>
      <c r="P280" s="66"/>
      <c r="Q280" s="66"/>
      <c r="R280" s="66"/>
      <c r="S280" s="66"/>
      <c r="T280" s="67"/>
      <c r="U280" s="36"/>
      <c r="V280" s="36"/>
      <c r="W280" s="36"/>
      <c r="X280" s="36"/>
      <c r="Y280" s="36"/>
      <c r="Z280" s="36"/>
      <c r="AA280" s="36"/>
      <c r="AB280" s="36"/>
      <c r="AC280" s="36"/>
      <c r="AD280" s="36"/>
      <c r="AE280" s="36"/>
      <c r="AT280" s="19" t="s">
        <v>153</v>
      </c>
      <c r="AU280" s="19" t="s">
        <v>85</v>
      </c>
    </row>
    <row r="281" spans="1:65" s="13" customFormat="1" ht="11.25">
      <c r="B281" s="196"/>
      <c r="C281" s="197"/>
      <c r="D281" s="188" t="s">
        <v>180</v>
      </c>
      <c r="E281" s="198" t="s">
        <v>19</v>
      </c>
      <c r="F281" s="199" t="s">
        <v>419</v>
      </c>
      <c r="G281" s="197"/>
      <c r="H281" s="198" t="s">
        <v>19</v>
      </c>
      <c r="I281" s="200"/>
      <c r="J281" s="197"/>
      <c r="K281" s="197"/>
      <c r="L281" s="201"/>
      <c r="M281" s="202"/>
      <c r="N281" s="203"/>
      <c r="O281" s="203"/>
      <c r="P281" s="203"/>
      <c r="Q281" s="203"/>
      <c r="R281" s="203"/>
      <c r="S281" s="203"/>
      <c r="T281" s="204"/>
      <c r="AT281" s="205" t="s">
        <v>180</v>
      </c>
      <c r="AU281" s="205" t="s">
        <v>85</v>
      </c>
      <c r="AV281" s="13" t="s">
        <v>83</v>
      </c>
      <c r="AW281" s="13" t="s">
        <v>34</v>
      </c>
      <c r="AX281" s="13" t="s">
        <v>75</v>
      </c>
      <c r="AY281" s="205" t="s">
        <v>140</v>
      </c>
    </row>
    <row r="282" spans="1:65" s="14" customFormat="1" ht="11.25">
      <c r="B282" s="206"/>
      <c r="C282" s="207"/>
      <c r="D282" s="188" t="s">
        <v>180</v>
      </c>
      <c r="E282" s="208" t="s">
        <v>19</v>
      </c>
      <c r="F282" s="209" t="s">
        <v>420</v>
      </c>
      <c r="G282" s="207"/>
      <c r="H282" s="210">
        <v>289.64999999999998</v>
      </c>
      <c r="I282" s="211"/>
      <c r="J282" s="207"/>
      <c r="K282" s="207"/>
      <c r="L282" s="212"/>
      <c r="M282" s="213"/>
      <c r="N282" s="214"/>
      <c r="O282" s="214"/>
      <c r="P282" s="214"/>
      <c r="Q282" s="214"/>
      <c r="R282" s="214"/>
      <c r="S282" s="214"/>
      <c r="T282" s="215"/>
      <c r="AT282" s="216" t="s">
        <v>180</v>
      </c>
      <c r="AU282" s="216" t="s">
        <v>85</v>
      </c>
      <c r="AV282" s="14" t="s">
        <v>85</v>
      </c>
      <c r="AW282" s="14" t="s">
        <v>34</v>
      </c>
      <c r="AX282" s="14" t="s">
        <v>83</v>
      </c>
      <c r="AY282" s="216" t="s">
        <v>140</v>
      </c>
    </row>
    <row r="283" spans="1:65" s="2" customFormat="1" ht="16.5" customHeight="1">
      <c r="A283" s="36"/>
      <c r="B283" s="37"/>
      <c r="C283" s="217" t="s">
        <v>421</v>
      </c>
      <c r="D283" s="217" t="s">
        <v>284</v>
      </c>
      <c r="E283" s="218" t="s">
        <v>422</v>
      </c>
      <c r="F283" s="219" t="s">
        <v>423</v>
      </c>
      <c r="G283" s="220" t="s">
        <v>424</v>
      </c>
      <c r="H283" s="221">
        <v>78.206000000000003</v>
      </c>
      <c r="I283" s="222"/>
      <c r="J283" s="223">
        <f>ROUND(I283*H283,2)</f>
        <v>0</v>
      </c>
      <c r="K283" s="219" t="s">
        <v>146</v>
      </c>
      <c r="L283" s="224"/>
      <c r="M283" s="225" t="s">
        <v>19</v>
      </c>
      <c r="N283" s="226" t="s">
        <v>46</v>
      </c>
      <c r="O283" s="66"/>
      <c r="P283" s="184">
        <f>O283*H283</f>
        <v>0</v>
      </c>
      <c r="Q283" s="184">
        <v>1</v>
      </c>
      <c r="R283" s="184">
        <f>Q283*H283</f>
        <v>78.206000000000003</v>
      </c>
      <c r="S283" s="184">
        <v>0</v>
      </c>
      <c r="T283" s="185">
        <f>S283*H283</f>
        <v>0</v>
      </c>
      <c r="U283" s="36"/>
      <c r="V283" s="36"/>
      <c r="W283" s="36"/>
      <c r="X283" s="36"/>
      <c r="Y283" s="36"/>
      <c r="Z283" s="36"/>
      <c r="AA283" s="36"/>
      <c r="AB283" s="36"/>
      <c r="AC283" s="36"/>
      <c r="AD283" s="36"/>
      <c r="AE283" s="36"/>
      <c r="AR283" s="186" t="s">
        <v>201</v>
      </c>
      <c r="AT283" s="186" t="s">
        <v>284</v>
      </c>
      <c r="AU283" s="186" t="s">
        <v>85</v>
      </c>
      <c r="AY283" s="19" t="s">
        <v>140</v>
      </c>
      <c r="BE283" s="187">
        <f>IF(N283="základní",J283,0)</f>
        <v>0</v>
      </c>
      <c r="BF283" s="187">
        <f>IF(N283="snížená",J283,0)</f>
        <v>0</v>
      </c>
      <c r="BG283" s="187">
        <f>IF(N283="zákl. přenesená",J283,0)</f>
        <v>0</v>
      </c>
      <c r="BH283" s="187">
        <f>IF(N283="sníž. přenesená",J283,0)</f>
        <v>0</v>
      </c>
      <c r="BI283" s="187">
        <f>IF(N283="nulová",J283,0)</f>
        <v>0</v>
      </c>
      <c r="BJ283" s="19" t="s">
        <v>83</v>
      </c>
      <c r="BK283" s="187">
        <f>ROUND(I283*H283,2)</f>
        <v>0</v>
      </c>
      <c r="BL283" s="19" t="s">
        <v>147</v>
      </c>
      <c r="BM283" s="186" t="s">
        <v>425</v>
      </c>
    </row>
    <row r="284" spans="1:65" s="2" customFormat="1" ht="11.25">
      <c r="A284" s="36"/>
      <c r="B284" s="37"/>
      <c r="C284" s="38"/>
      <c r="D284" s="188" t="s">
        <v>149</v>
      </c>
      <c r="E284" s="38"/>
      <c r="F284" s="189" t="s">
        <v>423</v>
      </c>
      <c r="G284" s="38"/>
      <c r="H284" s="38"/>
      <c r="I284" s="190"/>
      <c r="J284" s="38"/>
      <c r="K284" s="38"/>
      <c r="L284" s="41"/>
      <c r="M284" s="191"/>
      <c r="N284" s="192"/>
      <c r="O284" s="66"/>
      <c r="P284" s="66"/>
      <c r="Q284" s="66"/>
      <c r="R284" s="66"/>
      <c r="S284" s="66"/>
      <c r="T284" s="67"/>
      <c r="U284" s="36"/>
      <c r="V284" s="36"/>
      <c r="W284" s="36"/>
      <c r="X284" s="36"/>
      <c r="Y284" s="36"/>
      <c r="Z284" s="36"/>
      <c r="AA284" s="36"/>
      <c r="AB284" s="36"/>
      <c r="AC284" s="36"/>
      <c r="AD284" s="36"/>
      <c r="AE284" s="36"/>
      <c r="AT284" s="19" t="s">
        <v>149</v>
      </c>
      <c r="AU284" s="19" t="s">
        <v>85</v>
      </c>
    </row>
    <row r="285" spans="1:65" s="14" customFormat="1" ht="11.25">
      <c r="B285" s="206"/>
      <c r="C285" s="207"/>
      <c r="D285" s="188" t="s">
        <v>180</v>
      </c>
      <c r="E285" s="208" t="s">
        <v>19</v>
      </c>
      <c r="F285" s="209" t="s">
        <v>426</v>
      </c>
      <c r="G285" s="207"/>
      <c r="H285" s="210">
        <v>78.206000000000003</v>
      </c>
      <c r="I285" s="211"/>
      <c r="J285" s="207"/>
      <c r="K285" s="207"/>
      <c r="L285" s="212"/>
      <c r="M285" s="213"/>
      <c r="N285" s="214"/>
      <c r="O285" s="214"/>
      <c r="P285" s="214"/>
      <c r="Q285" s="214"/>
      <c r="R285" s="214"/>
      <c r="S285" s="214"/>
      <c r="T285" s="215"/>
      <c r="AT285" s="216" t="s">
        <v>180</v>
      </c>
      <c r="AU285" s="216" t="s">
        <v>85</v>
      </c>
      <c r="AV285" s="14" t="s">
        <v>85</v>
      </c>
      <c r="AW285" s="14" t="s">
        <v>34</v>
      </c>
      <c r="AX285" s="14" t="s">
        <v>83</v>
      </c>
      <c r="AY285" s="216" t="s">
        <v>140</v>
      </c>
    </row>
    <row r="286" spans="1:65" s="2" customFormat="1" ht="16.5" customHeight="1">
      <c r="A286" s="36"/>
      <c r="B286" s="37"/>
      <c r="C286" s="175" t="s">
        <v>427</v>
      </c>
      <c r="D286" s="175" t="s">
        <v>142</v>
      </c>
      <c r="E286" s="176" t="s">
        <v>428</v>
      </c>
      <c r="F286" s="177" t="s">
        <v>429</v>
      </c>
      <c r="G286" s="178" t="s">
        <v>175</v>
      </c>
      <c r="H286" s="179">
        <v>289.64999999999998</v>
      </c>
      <c r="I286" s="180"/>
      <c r="J286" s="181">
        <f>ROUND(I286*H286,2)</f>
        <v>0</v>
      </c>
      <c r="K286" s="177" t="s">
        <v>146</v>
      </c>
      <c r="L286" s="41"/>
      <c r="M286" s="182" t="s">
        <v>19</v>
      </c>
      <c r="N286" s="183" t="s">
        <v>46</v>
      </c>
      <c r="O286" s="66"/>
      <c r="P286" s="184">
        <f>O286*H286</f>
        <v>0</v>
      </c>
      <c r="Q286" s="184">
        <v>0</v>
      </c>
      <c r="R286" s="184">
        <f>Q286*H286</f>
        <v>0</v>
      </c>
      <c r="S286" s="184">
        <v>0</v>
      </c>
      <c r="T286" s="185">
        <f>S286*H286</f>
        <v>0</v>
      </c>
      <c r="U286" s="36"/>
      <c r="V286" s="36"/>
      <c r="W286" s="36"/>
      <c r="X286" s="36"/>
      <c r="Y286" s="36"/>
      <c r="Z286" s="36"/>
      <c r="AA286" s="36"/>
      <c r="AB286" s="36"/>
      <c r="AC286" s="36"/>
      <c r="AD286" s="36"/>
      <c r="AE286" s="36"/>
      <c r="AR286" s="186" t="s">
        <v>147</v>
      </c>
      <c r="AT286" s="186" t="s">
        <v>142</v>
      </c>
      <c r="AU286" s="186" t="s">
        <v>85</v>
      </c>
      <c r="AY286" s="19" t="s">
        <v>140</v>
      </c>
      <c r="BE286" s="187">
        <f>IF(N286="základní",J286,0)</f>
        <v>0</v>
      </c>
      <c r="BF286" s="187">
        <f>IF(N286="snížená",J286,0)</f>
        <v>0</v>
      </c>
      <c r="BG286" s="187">
        <f>IF(N286="zákl. přenesená",J286,0)</f>
        <v>0</v>
      </c>
      <c r="BH286" s="187">
        <f>IF(N286="sníž. přenesená",J286,0)</f>
        <v>0</v>
      </c>
      <c r="BI286" s="187">
        <f>IF(N286="nulová",J286,0)</f>
        <v>0</v>
      </c>
      <c r="BJ286" s="19" t="s">
        <v>83</v>
      </c>
      <c r="BK286" s="187">
        <f>ROUND(I286*H286,2)</f>
        <v>0</v>
      </c>
      <c r="BL286" s="19" t="s">
        <v>147</v>
      </c>
      <c r="BM286" s="186" t="s">
        <v>430</v>
      </c>
    </row>
    <row r="287" spans="1:65" s="2" customFormat="1" ht="11.25">
      <c r="A287" s="36"/>
      <c r="B287" s="37"/>
      <c r="C287" s="38"/>
      <c r="D287" s="188" t="s">
        <v>149</v>
      </c>
      <c r="E287" s="38"/>
      <c r="F287" s="189" t="s">
        <v>431</v>
      </c>
      <c r="G287" s="38"/>
      <c r="H287" s="38"/>
      <c r="I287" s="190"/>
      <c r="J287" s="38"/>
      <c r="K287" s="38"/>
      <c r="L287" s="41"/>
      <c r="M287" s="191"/>
      <c r="N287" s="192"/>
      <c r="O287" s="66"/>
      <c r="P287" s="66"/>
      <c r="Q287" s="66"/>
      <c r="R287" s="66"/>
      <c r="S287" s="66"/>
      <c r="T287" s="67"/>
      <c r="U287" s="36"/>
      <c r="V287" s="36"/>
      <c r="W287" s="36"/>
      <c r="X287" s="36"/>
      <c r="Y287" s="36"/>
      <c r="Z287" s="36"/>
      <c r="AA287" s="36"/>
      <c r="AB287" s="36"/>
      <c r="AC287" s="36"/>
      <c r="AD287" s="36"/>
      <c r="AE287" s="36"/>
      <c r="AT287" s="19" t="s">
        <v>149</v>
      </c>
      <c r="AU287" s="19" t="s">
        <v>85</v>
      </c>
    </row>
    <row r="288" spans="1:65" s="2" customFormat="1" ht="11.25">
      <c r="A288" s="36"/>
      <c r="B288" s="37"/>
      <c r="C288" s="38"/>
      <c r="D288" s="193" t="s">
        <v>151</v>
      </c>
      <c r="E288" s="38"/>
      <c r="F288" s="194" t="s">
        <v>432</v>
      </c>
      <c r="G288" s="38"/>
      <c r="H288" s="38"/>
      <c r="I288" s="190"/>
      <c r="J288" s="38"/>
      <c r="K288" s="38"/>
      <c r="L288" s="41"/>
      <c r="M288" s="191"/>
      <c r="N288" s="192"/>
      <c r="O288" s="66"/>
      <c r="P288" s="66"/>
      <c r="Q288" s="66"/>
      <c r="R288" s="66"/>
      <c r="S288" s="66"/>
      <c r="T288" s="67"/>
      <c r="U288" s="36"/>
      <c r="V288" s="36"/>
      <c r="W288" s="36"/>
      <c r="X288" s="36"/>
      <c r="Y288" s="36"/>
      <c r="Z288" s="36"/>
      <c r="AA288" s="36"/>
      <c r="AB288" s="36"/>
      <c r="AC288" s="36"/>
      <c r="AD288" s="36"/>
      <c r="AE288" s="36"/>
      <c r="AT288" s="19" t="s">
        <v>151</v>
      </c>
      <c r="AU288" s="19" t="s">
        <v>85</v>
      </c>
    </row>
    <row r="289" spans="1:65" s="2" customFormat="1" ht="107.25">
      <c r="A289" s="36"/>
      <c r="B289" s="37"/>
      <c r="C289" s="38"/>
      <c r="D289" s="188" t="s">
        <v>153</v>
      </c>
      <c r="E289" s="38"/>
      <c r="F289" s="195" t="s">
        <v>433</v>
      </c>
      <c r="G289" s="38"/>
      <c r="H289" s="38"/>
      <c r="I289" s="190"/>
      <c r="J289" s="38"/>
      <c r="K289" s="38"/>
      <c r="L289" s="41"/>
      <c r="M289" s="191"/>
      <c r="N289" s="192"/>
      <c r="O289" s="66"/>
      <c r="P289" s="66"/>
      <c r="Q289" s="66"/>
      <c r="R289" s="66"/>
      <c r="S289" s="66"/>
      <c r="T289" s="67"/>
      <c r="U289" s="36"/>
      <c r="V289" s="36"/>
      <c r="W289" s="36"/>
      <c r="X289" s="36"/>
      <c r="Y289" s="36"/>
      <c r="Z289" s="36"/>
      <c r="AA289" s="36"/>
      <c r="AB289" s="36"/>
      <c r="AC289" s="36"/>
      <c r="AD289" s="36"/>
      <c r="AE289" s="36"/>
      <c r="AT289" s="19" t="s">
        <v>153</v>
      </c>
      <c r="AU289" s="19" t="s">
        <v>85</v>
      </c>
    </row>
    <row r="290" spans="1:65" s="13" customFormat="1" ht="11.25">
      <c r="B290" s="196"/>
      <c r="C290" s="197"/>
      <c r="D290" s="188" t="s">
        <v>180</v>
      </c>
      <c r="E290" s="198" t="s">
        <v>19</v>
      </c>
      <c r="F290" s="199" t="s">
        <v>419</v>
      </c>
      <c r="G290" s="197"/>
      <c r="H290" s="198" t="s">
        <v>19</v>
      </c>
      <c r="I290" s="200"/>
      <c r="J290" s="197"/>
      <c r="K290" s="197"/>
      <c r="L290" s="201"/>
      <c r="M290" s="202"/>
      <c r="N290" s="203"/>
      <c r="O290" s="203"/>
      <c r="P290" s="203"/>
      <c r="Q290" s="203"/>
      <c r="R290" s="203"/>
      <c r="S290" s="203"/>
      <c r="T290" s="204"/>
      <c r="AT290" s="205" t="s">
        <v>180</v>
      </c>
      <c r="AU290" s="205" t="s">
        <v>85</v>
      </c>
      <c r="AV290" s="13" t="s">
        <v>83</v>
      </c>
      <c r="AW290" s="13" t="s">
        <v>34</v>
      </c>
      <c r="AX290" s="13" t="s">
        <v>75</v>
      </c>
      <c r="AY290" s="205" t="s">
        <v>140</v>
      </c>
    </row>
    <row r="291" spans="1:65" s="14" customFormat="1" ht="11.25">
      <c r="B291" s="206"/>
      <c r="C291" s="207"/>
      <c r="D291" s="188" t="s">
        <v>180</v>
      </c>
      <c r="E291" s="208" t="s">
        <v>19</v>
      </c>
      <c r="F291" s="209" t="s">
        <v>420</v>
      </c>
      <c r="G291" s="207"/>
      <c r="H291" s="210">
        <v>289.64999999999998</v>
      </c>
      <c r="I291" s="211"/>
      <c r="J291" s="207"/>
      <c r="K291" s="207"/>
      <c r="L291" s="212"/>
      <c r="M291" s="213"/>
      <c r="N291" s="214"/>
      <c r="O291" s="214"/>
      <c r="P291" s="214"/>
      <c r="Q291" s="214"/>
      <c r="R291" s="214"/>
      <c r="S291" s="214"/>
      <c r="T291" s="215"/>
      <c r="AT291" s="216" t="s">
        <v>180</v>
      </c>
      <c r="AU291" s="216" t="s">
        <v>85</v>
      </c>
      <c r="AV291" s="14" t="s">
        <v>85</v>
      </c>
      <c r="AW291" s="14" t="s">
        <v>34</v>
      </c>
      <c r="AX291" s="14" t="s">
        <v>83</v>
      </c>
      <c r="AY291" s="216" t="s">
        <v>140</v>
      </c>
    </row>
    <row r="292" spans="1:65" s="2" customFormat="1" ht="16.5" customHeight="1">
      <c r="A292" s="36"/>
      <c r="B292" s="37"/>
      <c r="C292" s="217" t="s">
        <v>434</v>
      </c>
      <c r="D292" s="217" t="s">
        <v>284</v>
      </c>
      <c r="E292" s="218" t="s">
        <v>435</v>
      </c>
      <c r="F292" s="219" t="s">
        <v>436</v>
      </c>
      <c r="G292" s="220" t="s">
        <v>437</v>
      </c>
      <c r="H292" s="221">
        <v>8.69</v>
      </c>
      <c r="I292" s="222"/>
      <c r="J292" s="223">
        <f>ROUND(I292*H292,2)</f>
        <v>0</v>
      </c>
      <c r="K292" s="219" t="s">
        <v>146</v>
      </c>
      <c r="L292" s="224"/>
      <c r="M292" s="225" t="s">
        <v>19</v>
      </c>
      <c r="N292" s="226" t="s">
        <v>46</v>
      </c>
      <c r="O292" s="66"/>
      <c r="P292" s="184">
        <f>O292*H292</f>
        <v>0</v>
      </c>
      <c r="Q292" s="184">
        <v>1E-3</v>
      </c>
      <c r="R292" s="184">
        <f>Q292*H292</f>
        <v>8.6899999999999998E-3</v>
      </c>
      <c r="S292" s="184">
        <v>0</v>
      </c>
      <c r="T292" s="185">
        <f>S292*H292</f>
        <v>0</v>
      </c>
      <c r="U292" s="36"/>
      <c r="V292" s="36"/>
      <c r="W292" s="36"/>
      <c r="X292" s="36"/>
      <c r="Y292" s="36"/>
      <c r="Z292" s="36"/>
      <c r="AA292" s="36"/>
      <c r="AB292" s="36"/>
      <c r="AC292" s="36"/>
      <c r="AD292" s="36"/>
      <c r="AE292" s="36"/>
      <c r="AR292" s="186" t="s">
        <v>201</v>
      </c>
      <c r="AT292" s="186" t="s">
        <v>284</v>
      </c>
      <c r="AU292" s="186" t="s">
        <v>85</v>
      </c>
      <c r="AY292" s="19" t="s">
        <v>140</v>
      </c>
      <c r="BE292" s="187">
        <f>IF(N292="základní",J292,0)</f>
        <v>0</v>
      </c>
      <c r="BF292" s="187">
        <f>IF(N292="snížená",J292,0)</f>
        <v>0</v>
      </c>
      <c r="BG292" s="187">
        <f>IF(N292="zákl. přenesená",J292,0)</f>
        <v>0</v>
      </c>
      <c r="BH292" s="187">
        <f>IF(N292="sníž. přenesená",J292,0)</f>
        <v>0</v>
      </c>
      <c r="BI292" s="187">
        <f>IF(N292="nulová",J292,0)</f>
        <v>0</v>
      </c>
      <c r="BJ292" s="19" t="s">
        <v>83</v>
      </c>
      <c r="BK292" s="187">
        <f>ROUND(I292*H292,2)</f>
        <v>0</v>
      </c>
      <c r="BL292" s="19" t="s">
        <v>147</v>
      </c>
      <c r="BM292" s="186" t="s">
        <v>438</v>
      </c>
    </row>
    <row r="293" spans="1:65" s="2" customFormat="1" ht="11.25">
      <c r="A293" s="36"/>
      <c r="B293" s="37"/>
      <c r="C293" s="38"/>
      <c r="D293" s="188" t="s">
        <v>149</v>
      </c>
      <c r="E293" s="38"/>
      <c r="F293" s="189" t="s">
        <v>436</v>
      </c>
      <c r="G293" s="38"/>
      <c r="H293" s="38"/>
      <c r="I293" s="190"/>
      <c r="J293" s="38"/>
      <c r="K293" s="38"/>
      <c r="L293" s="41"/>
      <c r="M293" s="191"/>
      <c r="N293" s="192"/>
      <c r="O293" s="66"/>
      <c r="P293" s="66"/>
      <c r="Q293" s="66"/>
      <c r="R293" s="66"/>
      <c r="S293" s="66"/>
      <c r="T293" s="67"/>
      <c r="U293" s="36"/>
      <c r="V293" s="36"/>
      <c r="W293" s="36"/>
      <c r="X293" s="36"/>
      <c r="Y293" s="36"/>
      <c r="Z293" s="36"/>
      <c r="AA293" s="36"/>
      <c r="AB293" s="36"/>
      <c r="AC293" s="36"/>
      <c r="AD293" s="36"/>
      <c r="AE293" s="36"/>
      <c r="AT293" s="19" t="s">
        <v>149</v>
      </c>
      <c r="AU293" s="19" t="s">
        <v>85</v>
      </c>
    </row>
    <row r="294" spans="1:65" s="14" customFormat="1" ht="11.25">
      <c r="B294" s="206"/>
      <c r="C294" s="207"/>
      <c r="D294" s="188" t="s">
        <v>180</v>
      </c>
      <c r="E294" s="207"/>
      <c r="F294" s="209" t="s">
        <v>439</v>
      </c>
      <c r="G294" s="207"/>
      <c r="H294" s="210">
        <v>8.69</v>
      </c>
      <c r="I294" s="211"/>
      <c r="J294" s="207"/>
      <c r="K294" s="207"/>
      <c r="L294" s="212"/>
      <c r="M294" s="213"/>
      <c r="N294" s="214"/>
      <c r="O294" s="214"/>
      <c r="P294" s="214"/>
      <c r="Q294" s="214"/>
      <c r="R294" s="214"/>
      <c r="S294" s="214"/>
      <c r="T294" s="215"/>
      <c r="AT294" s="216" t="s">
        <v>180</v>
      </c>
      <c r="AU294" s="216" t="s">
        <v>85</v>
      </c>
      <c r="AV294" s="14" t="s">
        <v>85</v>
      </c>
      <c r="AW294" s="14" t="s">
        <v>4</v>
      </c>
      <c r="AX294" s="14" t="s">
        <v>83</v>
      </c>
      <c r="AY294" s="216" t="s">
        <v>140</v>
      </c>
    </row>
    <row r="295" spans="1:65" s="2" customFormat="1" ht="16.5" customHeight="1">
      <c r="A295" s="36"/>
      <c r="B295" s="37"/>
      <c r="C295" s="175" t="s">
        <v>440</v>
      </c>
      <c r="D295" s="175" t="s">
        <v>142</v>
      </c>
      <c r="E295" s="176" t="s">
        <v>441</v>
      </c>
      <c r="F295" s="177" t="s">
        <v>442</v>
      </c>
      <c r="G295" s="178" t="s">
        <v>175</v>
      </c>
      <c r="H295" s="179">
        <v>1616.59</v>
      </c>
      <c r="I295" s="180"/>
      <c r="J295" s="181">
        <f>ROUND(I295*H295,2)</f>
        <v>0</v>
      </c>
      <c r="K295" s="177" t="s">
        <v>146</v>
      </c>
      <c r="L295" s="41"/>
      <c r="M295" s="182" t="s">
        <v>19</v>
      </c>
      <c r="N295" s="183" t="s">
        <v>46</v>
      </c>
      <c r="O295" s="66"/>
      <c r="P295" s="184">
        <f>O295*H295</f>
        <v>0</v>
      </c>
      <c r="Q295" s="184">
        <v>0</v>
      </c>
      <c r="R295" s="184">
        <f>Q295*H295</f>
        <v>0</v>
      </c>
      <c r="S295" s="184">
        <v>0</v>
      </c>
      <c r="T295" s="185">
        <f>S295*H295</f>
        <v>0</v>
      </c>
      <c r="U295" s="36"/>
      <c r="V295" s="36"/>
      <c r="W295" s="36"/>
      <c r="X295" s="36"/>
      <c r="Y295" s="36"/>
      <c r="Z295" s="36"/>
      <c r="AA295" s="36"/>
      <c r="AB295" s="36"/>
      <c r="AC295" s="36"/>
      <c r="AD295" s="36"/>
      <c r="AE295" s="36"/>
      <c r="AR295" s="186" t="s">
        <v>147</v>
      </c>
      <c r="AT295" s="186" t="s">
        <v>142</v>
      </c>
      <c r="AU295" s="186" t="s">
        <v>85</v>
      </c>
      <c r="AY295" s="19" t="s">
        <v>140</v>
      </c>
      <c r="BE295" s="187">
        <f>IF(N295="základní",J295,0)</f>
        <v>0</v>
      </c>
      <c r="BF295" s="187">
        <f>IF(N295="snížená",J295,0)</f>
        <v>0</v>
      </c>
      <c r="BG295" s="187">
        <f>IF(N295="zákl. přenesená",J295,0)</f>
        <v>0</v>
      </c>
      <c r="BH295" s="187">
        <f>IF(N295="sníž. přenesená",J295,0)</f>
        <v>0</v>
      </c>
      <c r="BI295" s="187">
        <f>IF(N295="nulová",J295,0)</f>
        <v>0</v>
      </c>
      <c r="BJ295" s="19" t="s">
        <v>83</v>
      </c>
      <c r="BK295" s="187">
        <f>ROUND(I295*H295,2)</f>
        <v>0</v>
      </c>
      <c r="BL295" s="19" t="s">
        <v>147</v>
      </c>
      <c r="BM295" s="186" t="s">
        <v>443</v>
      </c>
    </row>
    <row r="296" spans="1:65" s="2" customFormat="1" ht="11.25">
      <c r="A296" s="36"/>
      <c r="B296" s="37"/>
      <c r="C296" s="38"/>
      <c r="D296" s="188" t="s">
        <v>149</v>
      </c>
      <c r="E296" s="38"/>
      <c r="F296" s="189" t="s">
        <v>444</v>
      </c>
      <c r="G296" s="38"/>
      <c r="H296" s="38"/>
      <c r="I296" s="190"/>
      <c r="J296" s="38"/>
      <c r="K296" s="38"/>
      <c r="L296" s="41"/>
      <c r="M296" s="191"/>
      <c r="N296" s="192"/>
      <c r="O296" s="66"/>
      <c r="P296" s="66"/>
      <c r="Q296" s="66"/>
      <c r="R296" s="66"/>
      <c r="S296" s="66"/>
      <c r="T296" s="67"/>
      <c r="U296" s="36"/>
      <c r="V296" s="36"/>
      <c r="W296" s="36"/>
      <c r="X296" s="36"/>
      <c r="Y296" s="36"/>
      <c r="Z296" s="36"/>
      <c r="AA296" s="36"/>
      <c r="AB296" s="36"/>
      <c r="AC296" s="36"/>
      <c r="AD296" s="36"/>
      <c r="AE296" s="36"/>
      <c r="AT296" s="19" t="s">
        <v>149</v>
      </c>
      <c r="AU296" s="19" t="s">
        <v>85</v>
      </c>
    </row>
    <row r="297" spans="1:65" s="2" customFormat="1" ht="11.25">
      <c r="A297" s="36"/>
      <c r="B297" s="37"/>
      <c r="C297" s="38"/>
      <c r="D297" s="193" t="s">
        <v>151</v>
      </c>
      <c r="E297" s="38"/>
      <c r="F297" s="194" t="s">
        <v>445</v>
      </c>
      <c r="G297" s="38"/>
      <c r="H297" s="38"/>
      <c r="I297" s="190"/>
      <c r="J297" s="38"/>
      <c r="K297" s="38"/>
      <c r="L297" s="41"/>
      <c r="M297" s="191"/>
      <c r="N297" s="192"/>
      <c r="O297" s="66"/>
      <c r="P297" s="66"/>
      <c r="Q297" s="66"/>
      <c r="R297" s="66"/>
      <c r="S297" s="66"/>
      <c r="T297" s="67"/>
      <c r="U297" s="36"/>
      <c r="V297" s="36"/>
      <c r="W297" s="36"/>
      <c r="X297" s="36"/>
      <c r="Y297" s="36"/>
      <c r="Z297" s="36"/>
      <c r="AA297" s="36"/>
      <c r="AB297" s="36"/>
      <c r="AC297" s="36"/>
      <c r="AD297" s="36"/>
      <c r="AE297" s="36"/>
      <c r="AT297" s="19" t="s">
        <v>151</v>
      </c>
      <c r="AU297" s="19" t="s">
        <v>85</v>
      </c>
    </row>
    <row r="298" spans="1:65" s="2" customFormat="1" ht="87.75">
      <c r="A298" s="36"/>
      <c r="B298" s="37"/>
      <c r="C298" s="38"/>
      <c r="D298" s="188" t="s">
        <v>153</v>
      </c>
      <c r="E298" s="38"/>
      <c r="F298" s="195" t="s">
        <v>446</v>
      </c>
      <c r="G298" s="38"/>
      <c r="H298" s="38"/>
      <c r="I298" s="190"/>
      <c r="J298" s="38"/>
      <c r="K298" s="38"/>
      <c r="L298" s="41"/>
      <c r="M298" s="191"/>
      <c r="N298" s="192"/>
      <c r="O298" s="66"/>
      <c r="P298" s="66"/>
      <c r="Q298" s="66"/>
      <c r="R298" s="66"/>
      <c r="S298" s="66"/>
      <c r="T298" s="67"/>
      <c r="U298" s="36"/>
      <c r="V298" s="36"/>
      <c r="W298" s="36"/>
      <c r="X298" s="36"/>
      <c r="Y298" s="36"/>
      <c r="Z298" s="36"/>
      <c r="AA298" s="36"/>
      <c r="AB298" s="36"/>
      <c r="AC298" s="36"/>
      <c r="AD298" s="36"/>
      <c r="AE298" s="36"/>
      <c r="AT298" s="19" t="s">
        <v>153</v>
      </c>
      <c r="AU298" s="19" t="s">
        <v>85</v>
      </c>
    </row>
    <row r="299" spans="1:65" s="13" customFormat="1" ht="11.25">
      <c r="B299" s="196"/>
      <c r="C299" s="197"/>
      <c r="D299" s="188" t="s">
        <v>180</v>
      </c>
      <c r="E299" s="198" t="s">
        <v>19</v>
      </c>
      <c r="F299" s="199" t="s">
        <v>447</v>
      </c>
      <c r="G299" s="197"/>
      <c r="H299" s="198" t="s">
        <v>19</v>
      </c>
      <c r="I299" s="200"/>
      <c r="J299" s="197"/>
      <c r="K299" s="197"/>
      <c r="L299" s="201"/>
      <c r="M299" s="202"/>
      <c r="N299" s="203"/>
      <c r="O299" s="203"/>
      <c r="P299" s="203"/>
      <c r="Q299" s="203"/>
      <c r="R299" s="203"/>
      <c r="S299" s="203"/>
      <c r="T299" s="204"/>
      <c r="AT299" s="205" t="s">
        <v>180</v>
      </c>
      <c r="AU299" s="205" t="s">
        <v>85</v>
      </c>
      <c r="AV299" s="13" t="s">
        <v>83</v>
      </c>
      <c r="AW299" s="13" t="s">
        <v>34</v>
      </c>
      <c r="AX299" s="13" t="s">
        <v>75</v>
      </c>
      <c r="AY299" s="205" t="s">
        <v>140</v>
      </c>
    </row>
    <row r="300" spans="1:65" s="14" customFormat="1" ht="11.25">
      <c r="B300" s="206"/>
      <c r="C300" s="207"/>
      <c r="D300" s="188" t="s">
        <v>180</v>
      </c>
      <c r="E300" s="208" t="s">
        <v>19</v>
      </c>
      <c r="F300" s="209" t="s">
        <v>448</v>
      </c>
      <c r="G300" s="207"/>
      <c r="H300" s="210">
        <v>4.63</v>
      </c>
      <c r="I300" s="211"/>
      <c r="J300" s="207"/>
      <c r="K300" s="207"/>
      <c r="L300" s="212"/>
      <c r="M300" s="213"/>
      <c r="N300" s="214"/>
      <c r="O300" s="214"/>
      <c r="P300" s="214"/>
      <c r="Q300" s="214"/>
      <c r="R300" s="214"/>
      <c r="S300" s="214"/>
      <c r="T300" s="215"/>
      <c r="AT300" s="216" t="s">
        <v>180</v>
      </c>
      <c r="AU300" s="216" t="s">
        <v>85</v>
      </c>
      <c r="AV300" s="14" t="s">
        <v>85</v>
      </c>
      <c r="AW300" s="14" t="s">
        <v>34</v>
      </c>
      <c r="AX300" s="14" t="s">
        <v>75</v>
      </c>
      <c r="AY300" s="216" t="s">
        <v>140</v>
      </c>
    </row>
    <row r="301" spans="1:65" s="13" customFormat="1" ht="11.25">
      <c r="B301" s="196"/>
      <c r="C301" s="197"/>
      <c r="D301" s="188" t="s">
        <v>180</v>
      </c>
      <c r="E301" s="198" t="s">
        <v>19</v>
      </c>
      <c r="F301" s="199" t="s">
        <v>449</v>
      </c>
      <c r="G301" s="197"/>
      <c r="H301" s="198" t="s">
        <v>19</v>
      </c>
      <c r="I301" s="200"/>
      <c r="J301" s="197"/>
      <c r="K301" s="197"/>
      <c r="L301" s="201"/>
      <c r="M301" s="202"/>
      <c r="N301" s="203"/>
      <c r="O301" s="203"/>
      <c r="P301" s="203"/>
      <c r="Q301" s="203"/>
      <c r="R301" s="203"/>
      <c r="S301" s="203"/>
      <c r="T301" s="204"/>
      <c r="AT301" s="205" t="s">
        <v>180</v>
      </c>
      <c r="AU301" s="205" t="s">
        <v>85</v>
      </c>
      <c r="AV301" s="13" t="s">
        <v>83</v>
      </c>
      <c r="AW301" s="13" t="s">
        <v>34</v>
      </c>
      <c r="AX301" s="13" t="s">
        <v>75</v>
      </c>
      <c r="AY301" s="205" t="s">
        <v>140</v>
      </c>
    </row>
    <row r="302" spans="1:65" s="14" customFormat="1" ht="11.25">
      <c r="B302" s="206"/>
      <c r="C302" s="207"/>
      <c r="D302" s="188" t="s">
        <v>180</v>
      </c>
      <c r="E302" s="208" t="s">
        <v>19</v>
      </c>
      <c r="F302" s="209" t="s">
        <v>191</v>
      </c>
      <c r="G302" s="207"/>
      <c r="H302" s="210">
        <v>212.63</v>
      </c>
      <c r="I302" s="211"/>
      <c r="J302" s="207"/>
      <c r="K302" s="207"/>
      <c r="L302" s="212"/>
      <c r="M302" s="213"/>
      <c r="N302" s="214"/>
      <c r="O302" s="214"/>
      <c r="P302" s="214"/>
      <c r="Q302" s="214"/>
      <c r="R302" s="214"/>
      <c r="S302" s="214"/>
      <c r="T302" s="215"/>
      <c r="AT302" s="216" t="s">
        <v>180</v>
      </c>
      <c r="AU302" s="216" t="s">
        <v>85</v>
      </c>
      <c r="AV302" s="14" t="s">
        <v>85</v>
      </c>
      <c r="AW302" s="14" t="s">
        <v>34</v>
      </c>
      <c r="AX302" s="14" t="s">
        <v>75</v>
      </c>
      <c r="AY302" s="216" t="s">
        <v>140</v>
      </c>
    </row>
    <row r="303" spans="1:65" s="13" customFormat="1" ht="11.25">
      <c r="B303" s="196"/>
      <c r="C303" s="197"/>
      <c r="D303" s="188" t="s">
        <v>180</v>
      </c>
      <c r="E303" s="198" t="s">
        <v>19</v>
      </c>
      <c r="F303" s="199" t="s">
        <v>450</v>
      </c>
      <c r="G303" s="197"/>
      <c r="H303" s="198" t="s">
        <v>19</v>
      </c>
      <c r="I303" s="200"/>
      <c r="J303" s="197"/>
      <c r="K303" s="197"/>
      <c r="L303" s="201"/>
      <c r="M303" s="202"/>
      <c r="N303" s="203"/>
      <c r="O303" s="203"/>
      <c r="P303" s="203"/>
      <c r="Q303" s="203"/>
      <c r="R303" s="203"/>
      <c r="S303" s="203"/>
      <c r="T303" s="204"/>
      <c r="AT303" s="205" t="s">
        <v>180</v>
      </c>
      <c r="AU303" s="205" t="s">
        <v>85</v>
      </c>
      <c r="AV303" s="13" t="s">
        <v>83</v>
      </c>
      <c r="AW303" s="13" t="s">
        <v>34</v>
      </c>
      <c r="AX303" s="13" t="s">
        <v>75</v>
      </c>
      <c r="AY303" s="205" t="s">
        <v>140</v>
      </c>
    </row>
    <row r="304" spans="1:65" s="14" customFormat="1" ht="11.25">
      <c r="B304" s="206"/>
      <c r="C304" s="207"/>
      <c r="D304" s="188" t="s">
        <v>180</v>
      </c>
      <c r="E304" s="208" t="s">
        <v>19</v>
      </c>
      <c r="F304" s="209" t="s">
        <v>451</v>
      </c>
      <c r="G304" s="207"/>
      <c r="H304" s="210">
        <v>718.58</v>
      </c>
      <c r="I304" s="211"/>
      <c r="J304" s="207"/>
      <c r="K304" s="207"/>
      <c r="L304" s="212"/>
      <c r="M304" s="213"/>
      <c r="N304" s="214"/>
      <c r="O304" s="214"/>
      <c r="P304" s="214"/>
      <c r="Q304" s="214"/>
      <c r="R304" s="214"/>
      <c r="S304" s="214"/>
      <c r="T304" s="215"/>
      <c r="AT304" s="216" t="s">
        <v>180</v>
      </c>
      <c r="AU304" s="216" t="s">
        <v>85</v>
      </c>
      <c r="AV304" s="14" t="s">
        <v>85</v>
      </c>
      <c r="AW304" s="14" t="s">
        <v>34</v>
      </c>
      <c r="AX304" s="14" t="s">
        <v>75</v>
      </c>
      <c r="AY304" s="216" t="s">
        <v>140</v>
      </c>
    </row>
    <row r="305" spans="1:65" s="14" customFormat="1" ht="11.25">
      <c r="B305" s="206"/>
      <c r="C305" s="207"/>
      <c r="D305" s="188" t="s">
        <v>180</v>
      </c>
      <c r="E305" s="208" t="s">
        <v>19</v>
      </c>
      <c r="F305" s="209" t="s">
        <v>452</v>
      </c>
      <c r="G305" s="207"/>
      <c r="H305" s="210">
        <v>7.13</v>
      </c>
      <c r="I305" s="211"/>
      <c r="J305" s="207"/>
      <c r="K305" s="207"/>
      <c r="L305" s="212"/>
      <c r="M305" s="213"/>
      <c r="N305" s="214"/>
      <c r="O305" s="214"/>
      <c r="P305" s="214"/>
      <c r="Q305" s="214"/>
      <c r="R305" s="214"/>
      <c r="S305" s="214"/>
      <c r="T305" s="215"/>
      <c r="AT305" s="216" t="s">
        <v>180</v>
      </c>
      <c r="AU305" s="216" t="s">
        <v>85</v>
      </c>
      <c r="AV305" s="14" t="s">
        <v>85</v>
      </c>
      <c r="AW305" s="14" t="s">
        <v>34</v>
      </c>
      <c r="AX305" s="14" t="s">
        <v>75</v>
      </c>
      <c r="AY305" s="216" t="s">
        <v>140</v>
      </c>
    </row>
    <row r="306" spans="1:65" s="14" customFormat="1" ht="11.25">
      <c r="B306" s="206"/>
      <c r="C306" s="207"/>
      <c r="D306" s="188" t="s">
        <v>180</v>
      </c>
      <c r="E306" s="208" t="s">
        <v>19</v>
      </c>
      <c r="F306" s="209" t="s">
        <v>453</v>
      </c>
      <c r="G306" s="207"/>
      <c r="H306" s="210">
        <v>29.07</v>
      </c>
      <c r="I306" s="211"/>
      <c r="J306" s="207"/>
      <c r="K306" s="207"/>
      <c r="L306" s="212"/>
      <c r="M306" s="213"/>
      <c r="N306" s="214"/>
      <c r="O306" s="214"/>
      <c r="P306" s="214"/>
      <c r="Q306" s="214"/>
      <c r="R306" s="214"/>
      <c r="S306" s="214"/>
      <c r="T306" s="215"/>
      <c r="AT306" s="216" t="s">
        <v>180</v>
      </c>
      <c r="AU306" s="216" t="s">
        <v>85</v>
      </c>
      <c r="AV306" s="14" t="s">
        <v>85</v>
      </c>
      <c r="AW306" s="14" t="s">
        <v>34</v>
      </c>
      <c r="AX306" s="14" t="s">
        <v>75</v>
      </c>
      <c r="AY306" s="216" t="s">
        <v>140</v>
      </c>
    </row>
    <row r="307" spans="1:65" s="16" customFormat="1" ht="11.25">
      <c r="B307" s="238"/>
      <c r="C307" s="239"/>
      <c r="D307" s="188" t="s">
        <v>180</v>
      </c>
      <c r="E307" s="240" t="s">
        <v>19</v>
      </c>
      <c r="F307" s="241" t="s">
        <v>454</v>
      </c>
      <c r="G307" s="239"/>
      <c r="H307" s="242">
        <v>972.04</v>
      </c>
      <c r="I307" s="243"/>
      <c r="J307" s="239"/>
      <c r="K307" s="239"/>
      <c r="L307" s="244"/>
      <c r="M307" s="245"/>
      <c r="N307" s="246"/>
      <c r="O307" s="246"/>
      <c r="P307" s="246"/>
      <c r="Q307" s="246"/>
      <c r="R307" s="246"/>
      <c r="S307" s="246"/>
      <c r="T307" s="247"/>
      <c r="AT307" s="248" t="s">
        <v>180</v>
      </c>
      <c r="AU307" s="248" t="s">
        <v>85</v>
      </c>
      <c r="AV307" s="16" t="s">
        <v>160</v>
      </c>
      <c r="AW307" s="16" t="s">
        <v>34</v>
      </c>
      <c r="AX307" s="16" t="s">
        <v>75</v>
      </c>
      <c r="AY307" s="248" t="s">
        <v>140</v>
      </c>
    </row>
    <row r="308" spans="1:65" s="13" customFormat="1" ht="11.25">
      <c r="B308" s="196"/>
      <c r="C308" s="197"/>
      <c r="D308" s="188" t="s">
        <v>180</v>
      </c>
      <c r="E308" s="198" t="s">
        <v>19</v>
      </c>
      <c r="F308" s="199" t="s">
        <v>455</v>
      </c>
      <c r="G308" s="197"/>
      <c r="H308" s="198" t="s">
        <v>19</v>
      </c>
      <c r="I308" s="200"/>
      <c r="J308" s="197"/>
      <c r="K308" s="197"/>
      <c r="L308" s="201"/>
      <c r="M308" s="202"/>
      <c r="N308" s="203"/>
      <c r="O308" s="203"/>
      <c r="P308" s="203"/>
      <c r="Q308" s="203"/>
      <c r="R308" s="203"/>
      <c r="S308" s="203"/>
      <c r="T308" s="204"/>
      <c r="AT308" s="205" t="s">
        <v>180</v>
      </c>
      <c r="AU308" s="205" t="s">
        <v>85</v>
      </c>
      <c r="AV308" s="13" t="s">
        <v>83</v>
      </c>
      <c r="AW308" s="13" t="s">
        <v>34</v>
      </c>
      <c r="AX308" s="13" t="s">
        <v>75</v>
      </c>
      <c r="AY308" s="205" t="s">
        <v>140</v>
      </c>
    </row>
    <row r="309" spans="1:65" s="14" customFormat="1" ht="11.25">
      <c r="B309" s="206"/>
      <c r="C309" s="207"/>
      <c r="D309" s="188" t="s">
        <v>180</v>
      </c>
      <c r="E309" s="208" t="s">
        <v>19</v>
      </c>
      <c r="F309" s="209" t="s">
        <v>456</v>
      </c>
      <c r="G309" s="207"/>
      <c r="H309" s="210">
        <v>221.97</v>
      </c>
      <c r="I309" s="211"/>
      <c r="J309" s="207"/>
      <c r="K309" s="207"/>
      <c r="L309" s="212"/>
      <c r="M309" s="213"/>
      <c r="N309" s="214"/>
      <c r="O309" s="214"/>
      <c r="P309" s="214"/>
      <c r="Q309" s="214"/>
      <c r="R309" s="214"/>
      <c r="S309" s="214"/>
      <c r="T309" s="215"/>
      <c r="AT309" s="216" t="s">
        <v>180</v>
      </c>
      <c r="AU309" s="216" t="s">
        <v>85</v>
      </c>
      <c r="AV309" s="14" t="s">
        <v>85</v>
      </c>
      <c r="AW309" s="14" t="s">
        <v>34</v>
      </c>
      <c r="AX309" s="14" t="s">
        <v>75</v>
      </c>
      <c r="AY309" s="216" t="s">
        <v>140</v>
      </c>
    </row>
    <row r="310" spans="1:65" s="13" customFormat="1" ht="11.25">
      <c r="B310" s="196"/>
      <c r="C310" s="197"/>
      <c r="D310" s="188" t="s">
        <v>180</v>
      </c>
      <c r="E310" s="198" t="s">
        <v>19</v>
      </c>
      <c r="F310" s="199" t="s">
        <v>457</v>
      </c>
      <c r="G310" s="197"/>
      <c r="H310" s="198" t="s">
        <v>19</v>
      </c>
      <c r="I310" s="200"/>
      <c r="J310" s="197"/>
      <c r="K310" s="197"/>
      <c r="L310" s="201"/>
      <c r="M310" s="202"/>
      <c r="N310" s="203"/>
      <c r="O310" s="203"/>
      <c r="P310" s="203"/>
      <c r="Q310" s="203"/>
      <c r="R310" s="203"/>
      <c r="S310" s="203"/>
      <c r="T310" s="204"/>
      <c r="AT310" s="205" t="s">
        <v>180</v>
      </c>
      <c r="AU310" s="205" t="s">
        <v>85</v>
      </c>
      <c r="AV310" s="13" t="s">
        <v>83</v>
      </c>
      <c r="AW310" s="13" t="s">
        <v>34</v>
      </c>
      <c r="AX310" s="13" t="s">
        <v>75</v>
      </c>
      <c r="AY310" s="205" t="s">
        <v>140</v>
      </c>
    </row>
    <row r="311" spans="1:65" s="14" customFormat="1" ht="11.25">
      <c r="B311" s="206"/>
      <c r="C311" s="207"/>
      <c r="D311" s="188" t="s">
        <v>180</v>
      </c>
      <c r="E311" s="208" t="s">
        <v>19</v>
      </c>
      <c r="F311" s="209" t="s">
        <v>458</v>
      </c>
      <c r="G311" s="207"/>
      <c r="H311" s="210">
        <v>44.42</v>
      </c>
      <c r="I311" s="211"/>
      <c r="J311" s="207"/>
      <c r="K311" s="207"/>
      <c r="L311" s="212"/>
      <c r="M311" s="213"/>
      <c r="N311" s="214"/>
      <c r="O311" s="214"/>
      <c r="P311" s="214"/>
      <c r="Q311" s="214"/>
      <c r="R311" s="214"/>
      <c r="S311" s="214"/>
      <c r="T311" s="215"/>
      <c r="AT311" s="216" t="s">
        <v>180</v>
      </c>
      <c r="AU311" s="216" t="s">
        <v>85</v>
      </c>
      <c r="AV311" s="14" t="s">
        <v>85</v>
      </c>
      <c r="AW311" s="14" t="s">
        <v>34</v>
      </c>
      <c r="AX311" s="14" t="s">
        <v>75</v>
      </c>
      <c r="AY311" s="216" t="s">
        <v>140</v>
      </c>
    </row>
    <row r="312" spans="1:65" s="16" customFormat="1" ht="11.25">
      <c r="B312" s="238"/>
      <c r="C312" s="239"/>
      <c r="D312" s="188" t="s">
        <v>180</v>
      </c>
      <c r="E312" s="240" t="s">
        <v>19</v>
      </c>
      <c r="F312" s="241" t="s">
        <v>454</v>
      </c>
      <c r="G312" s="239"/>
      <c r="H312" s="242">
        <v>266.39</v>
      </c>
      <c r="I312" s="243"/>
      <c r="J312" s="239"/>
      <c r="K312" s="239"/>
      <c r="L312" s="244"/>
      <c r="M312" s="245"/>
      <c r="N312" s="246"/>
      <c r="O312" s="246"/>
      <c r="P312" s="246"/>
      <c r="Q312" s="246"/>
      <c r="R312" s="246"/>
      <c r="S312" s="246"/>
      <c r="T312" s="247"/>
      <c r="AT312" s="248" t="s">
        <v>180</v>
      </c>
      <c r="AU312" s="248" t="s">
        <v>85</v>
      </c>
      <c r="AV312" s="16" t="s">
        <v>160</v>
      </c>
      <c r="AW312" s="16" t="s">
        <v>34</v>
      </c>
      <c r="AX312" s="16" t="s">
        <v>75</v>
      </c>
      <c r="AY312" s="248" t="s">
        <v>140</v>
      </c>
    </row>
    <row r="313" spans="1:65" s="13" customFormat="1" ht="11.25">
      <c r="B313" s="196"/>
      <c r="C313" s="197"/>
      <c r="D313" s="188" t="s">
        <v>180</v>
      </c>
      <c r="E313" s="198" t="s">
        <v>19</v>
      </c>
      <c r="F313" s="199" t="s">
        <v>459</v>
      </c>
      <c r="G313" s="197"/>
      <c r="H313" s="198" t="s">
        <v>19</v>
      </c>
      <c r="I313" s="200"/>
      <c r="J313" s="197"/>
      <c r="K313" s="197"/>
      <c r="L313" s="201"/>
      <c r="M313" s="202"/>
      <c r="N313" s="203"/>
      <c r="O313" s="203"/>
      <c r="P313" s="203"/>
      <c r="Q313" s="203"/>
      <c r="R313" s="203"/>
      <c r="S313" s="203"/>
      <c r="T313" s="204"/>
      <c r="AT313" s="205" t="s">
        <v>180</v>
      </c>
      <c r="AU313" s="205" t="s">
        <v>85</v>
      </c>
      <c r="AV313" s="13" t="s">
        <v>83</v>
      </c>
      <c r="AW313" s="13" t="s">
        <v>34</v>
      </c>
      <c r="AX313" s="13" t="s">
        <v>75</v>
      </c>
      <c r="AY313" s="205" t="s">
        <v>140</v>
      </c>
    </row>
    <row r="314" spans="1:65" s="14" customFormat="1" ht="11.25">
      <c r="B314" s="206"/>
      <c r="C314" s="207"/>
      <c r="D314" s="188" t="s">
        <v>180</v>
      </c>
      <c r="E314" s="208" t="s">
        <v>19</v>
      </c>
      <c r="F314" s="209" t="s">
        <v>460</v>
      </c>
      <c r="G314" s="207"/>
      <c r="H314" s="210">
        <v>378.16</v>
      </c>
      <c r="I314" s="211"/>
      <c r="J314" s="207"/>
      <c r="K314" s="207"/>
      <c r="L314" s="212"/>
      <c r="M314" s="213"/>
      <c r="N314" s="214"/>
      <c r="O314" s="214"/>
      <c r="P314" s="214"/>
      <c r="Q314" s="214"/>
      <c r="R314" s="214"/>
      <c r="S314" s="214"/>
      <c r="T314" s="215"/>
      <c r="AT314" s="216" t="s">
        <v>180</v>
      </c>
      <c r="AU314" s="216" t="s">
        <v>85</v>
      </c>
      <c r="AV314" s="14" t="s">
        <v>85</v>
      </c>
      <c r="AW314" s="14" t="s">
        <v>34</v>
      </c>
      <c r="AX314" s="14" t="s">
        <v>75</v>
      </c>
      <c r="AY314" s="216" t="s">
        <v>140</v>
      </c>
    </row>
    <row r="315" spans="1:65" s="15" customFormat="1" ht="11.25">
      <c r="B315" s="227"/>
      <c r="C315" s="228"/>
      <c r="D315" s="188" t="s">
        <v>180</v>
      </c>
      <c r="E315" s="229" t="s">
        <v>19</v>
      </c>
      <c r="F315" s="230" t="s">
        <v>402</v>
      </c>
      <c r="G315" s="228"/>
      <c r="H315" s="231">
        <v>1616.59</v>
      </c>
      <c r="I315" s="232"/>
      <c r="J315" s="228"/>
      <c r="K315" s="228"/>
      <c r="L315" s="233"/>
      <c r="M315" s="234"/>
      <c r="N315" s="235"/>
      <c r="O315" s="235"/>
      <c r="P315" s="235"/>
      <c r="Q315" s="235"/>
      <c r="R315" s="235"/>
      <c r="S315" s="235"/>
      <c r="T315" s="236"/>
      <c r="AT315" s="237" t="s">
        <v>180</v>
      </c>
      <c r="AU315" s="237" t="s">
        <v>85</v>
      </c>
      <c r="AV315" s="15" t="s">
        <v>147</v>
      </c>
      <c r="AW315" s="15" t="s">
        <v>34</v>
      </c>
      <c r="AX315" s="15" t="s">
        <v>83</v>
      </c>
      <c r="AY315" s="237" t="s">
        <v>140</v>
      </c>
    </row>
    <row r="316" spans="1:65" s="2" customFormat="1" ht="16.5" customHeight="1">
      <c r="A316" s="36"/>
      <c r="B316" s="37"/>
      <c r="C316" s="175" t="s">
        <v>461</v>
      </c>
      <c r="D316" s="175" t="s">
        <v>142</v>
      </c>
      <c r="E316" s="176" t="s">
        <v>462</v>
      </c>
      <c r="F316" s="177" t="s">
        <v>463</v>
      </c>
      <c r="G316" s="178" t="s">
        <v>175</v>
      </c>
      <c r="H316" s="179">
        <v>216.23099999999999</v>
      </c>
      <c r="I316" s="180"/>
      <c r="J316" s="181">
        <f>ROUND(I316*H316,2)</f>
        <v>0</v>
      </c>
      <c r="K316" s="177" t="s">
        <v>146</v>
      </c>
      <c r="L316" s="41"/>
      <c r="M316" s="182" t="s">
        <v>19</v>
      </c>
      <c r="N316" s="183" t="s">
        <v>46</v>
      </c>
      <c r="O316" s="66"/>
      <c r="P316" s="184">
        <f>O316*H316</f>
        <v>0</v>
      </c>
      <c r="Q316" s="184">
        <v>0</v>
      </c>
      <c r="R316" s="184">
        <f>Q316*H316</f>
        <v>0</v>
      </c>
      <c r="S316" s="184">
        <v>0</v>
      </c>
      <c r="T316" s="185">
        <f>S316*H316</f>
        <v>0</v>
      </c>
      <c r="U316" s="36"/>
      <c r="V316" s="36"/>
      <c r="W316" s="36"/>
      <c r="X316" s="36"/>
      <c r="Y316" s="36"/>
      <c r="Z316" s="36"/>
      <c r="AA316" s="36"/>
      <c r="AB316" s="36"/>
      <c r="AC316" s="36"/>
      <c r="AD316" s="36"/>
      <c r="AE316" s="36"/>
      <c r="AR316" s="186" t="s">
        <v>147</v>
      </c>
      <c r="AT316" s="186" t="s">
        <v>142</v>
      </c>
      <c r="AU316" s="186" t="s">
        <v>85</v>
      </c>
      <c r="AY316" s="19" t="s">
        <v>140</v>
      </c>
      <c r="BE316" s="187">
        <f>IF(N316="základní",J316,0)</f>
        <v>0</v>
      </c>
      <c r="BF316" s="187">
        <f>IF(N316="snížená",J316,0)</f>
        <v>0</v>
      </c>
      <c r="BG316" s="187">
        <f>IF(N316="zákl. přenesená",J316,0)</f>
        <v>0</v>
      </c>
      <c r="BH316" s="187">
        <f>IF(N316="sníž. přenesená",J316,0)</f>
        <v>0</v>
      </c>
      <c r="BI316" s="187">
        <f>IF(N316="nulová",J316,0)</f>
        <v>0</v>
      </c>
      <c r="BJ316" s="19" t="s">
        <v>83</v>
      </c>
      <c r="BK316" s="187">
        <f>ROUND(I316*H316,2)</f>
        <v>0</v>
      </c>
      <c r="BL316" s="19" t="s">
        <v>147</v>
      </c>
      <c r="BM316" s="186" t="s">
        <v>464</v>
      </c>
    </row>
    <row r="317" spans="1:65" s="2" customFormat="1" ht="19.5">
      <c r="A317" s="36"/>
      <c r="B317" s="37"/>
      <c r="C317" s="38"/>
      <c r="D317" s="188" t="s">
        <v>149</v>
      </c>
      <c r="E317" s="38"/>
      <c r="F317" s="189" t="s">
        <v>465</v>
      </c>
      <c r="G317" s="38"/>
      <c r="H317" s="38"/>
      <c r="I317" s="190"/>
      <c r="J317" s="38"/>
      <c r="K317" s="38"/>
      <c r="L317" s="41"/>
      <c r="M317" s="191"/>
      <c r="N317" s="192"/>
      <c r="O317" s="66"/>
      <c r="P317" s="66"/>
      <c r="Q317" s="66"/>
      <c r="R317" s="66"/>
      <c r="S317" s="66"/>
      <c r="T317" s="67"/>
      <c r="U317" s="36"/>
      <c r="V317" s="36"/>
      <c r="W317" s="36"/>
      <c r="X317" s="36"/>
      <c r="Y317" s="36"/>
      <c r="Z317" s="36"/>
      <c r="AA317" s="36"/>
      <c r="AB317" s="36"/>
      <c r="AC317" s="36"/>
      <c r="AD317" s="36"/>
      <c r="AE317" s="36"/>
      <c r="AT317" s="19" t="s">
        <v>149</v>
      </c>
      <c r="AU317" s="19" t="s">
        <v>85</v>
      </c>
    </row>
    <row r="318" spans="1:65" s="2" customFormat="1" ht="11.25">
      <c r="A318" s="36"/>
      <c r="B318" s="37"/>
      <c r="C318" s="38"/>
      <c r="D318" s="193" t="s">
        <v>151</v>
      </c>
      <c r="E318" s="38"/>
      <c r="F318" s="194" t="s">
        <v>466</v>
      </c>
      <c r="G318" s="38"/>
      <c r="H318" s="38"/>
      <c r="I318" s="190"/>
      <c r="J318" s="38"/>
      <c r="K318" s="38"/>
      <c r="L318" s="41"/>
      <c r="M318" s="191"/>
      <c r="N318" s="192"/>
      <c r="O318" s="66"/>
      <c r="P318" s="66"/>
      <c r="Q318" s="66"/>
      <c r="R318" s="66"/>
      <c r="S318" s="66"/>
      <c r="T318" s="67"/>
      <c r="U318" s="36"/>
      <c r="V318" s="36"/>
      <c r="W318" s="36"/>
      <c r="X318" s="36"/>
      <c r="Y318" s="36"/>
      <c r="Z318" s="36"/>
      <c r="AA318" s="36"/>
      <c r="AB318" s="36"/>
      <c r="AC318" s="36"/>
      <c r="AD318" s="36"/>
      <c r="AE318" s="36"/>
      <c r="AT318" s="19" t="s">
        <v>151</v>
      </c>
      <c r="AU318" s="19" t="s">
        <v>85</v>
      </c>
    </row>
    <row r="319" spans="1:65" s="2" customFormat="1" ht="48.75">
      <c r="A319" s="36"/>
      <c r="B319" s="37"/>
      <c r="C319" s="38"/>
      <c r="D319" s="188" t="s">
        <v>153</v>
      </c>
      <c r="E319" s="38"/>
      <c r="F319" s="195" t="s">
        <v>467</v>
      </c>
      <c r="G319" s="38"/>
      <c r="H319" s="38"/>
      <c r="I319" s="190"/>
      <c r="J319" s="38"/>
      <c r="K319" s="38"/>
      <c r="L319" s="41"/>
      <c r="M319" s="191"/>
      <c r="N319" s="192"/>
      <c r="O319" s="66"/>
      <c r="P319" s="66"/>
      <c r="Q319" s="66"/>
      <c r="R319" s="66"/>
      <c r="S319" s="66"/>
      <c r="T319" s="67"/>
      <c r="U319" s="36"/>
      <c r="V319" s="36"/>
      <c r="W319" s="36"/>
      <c r="X319" s="36"/>
      <c r="Y319" s="36"/>
      <c r="Z319" s="36"/>
      <c r="AA319" s="36"/>
      <c r="AB319" s="36"/>
      <c r="AC319" s="36"/>
      <c r="AD319" s="36"/>
      <c r="AE319" s="36"/>
      <c r="AT319" s="19" t="s">
        <v>153</v>
      </c>
      <c r="AU319" s="19" t="s">
        <v>85</v>
      </c>
    </row>
    <row r="320" spans="1:65" s="14" customFormat="1" ht="11.25">
      <c r="B320" s="206"/>
      <c r="C320" s="207"/>
      <c r="D320" s="188" t="s">
        <v>180</v>
      </c>
      <c r="E320" s="208" t="s">
        <v>19</v>
      </c>
      <c r="F320" s="209" t="s">
        <v>468</v>
      </c>
      <c r="G320" s="207"/>
      <c r="H320" s="210">
        <v>40.5</v>
      </c>
      <c r="I320" s="211"/>
      <c r="J320" s="207"/>
      <c r="K320" s="207"/>
      <c r="L320" s="212"/>
      <c r="M320" s="213"/>
      <c r="N320" s="214"/>
      <c r="O320" s="214"/>
      <c r="P320" s="214"/>
      <c r="Q320" s="214"/>
      <c r="R320" s="214"/>
      <c r="S320" s="214"/>
      <c r="T320" s="215"/>
      <c r="AT320" s="216" t="s">
        <v>180</v>
      </c>
      <c r="AU320" s="216" t="s">
        <v>85</v>
      </c>
      <c r="AV320" s="14" t="s">
        <v>85</v>
      </c>
      <c r="AW320" s="14" t="s">
        <v>34</v>
      </c>
      <c r="AX320" s="14" t="s">
        <v>75</v>
      </c>
      <c r="AY320" s="216" t="s">
        <v>140</v>
      </c>
    </row>
    <row r="321" spans="1:65" s="14" customFormat="1" ht="11.25">
      <c r="B321" s="206"/>
      <c r="C321" s="207"/>
      <c r="D321" s="188" t="s">
        <v>180</v>
      </c>
      <c r="E321" s="208" t="s">
        <v>19</v>
      </c>
      <c r="F321" s="209" t="s">
        <v>469</v>
      </c>
      <c r="G321" s="207"/>
      <c r="H321" s="210">
        <v>53.213000000000001</v>
      </c>
      <c r="I321" s="211"/>
      <c r="J321" s="207"/>
      <c r="K321" s="207"/>
      <c r="L321" s="212"/>
      <c r="M321" s="213"/>
      <c r="N321" s="214"/>
      <c r="O321" s="214"/>
      <c r="P321" s="214"/>
      <c r="Q321" s="214"/>
      <c r="R321" s="214"/>
      <c r="S321" s="214"/>
      <c r="T321" s="215"/>
      <c r="AT321" s="216" t="s">
        <v>180</v>
      </c>
      <c r="AU321" s="216" t="s">
        <v>85</v>
      </c>
      <c r="AV321" s="14" t="s">
        <v>85</v>
      </c>
      <c r="AW321" s="14" t="s">
        <v>34</v>
      </c>
      <c r="AX321" s="14" t="s">
        <v>75</v>
      </c>
      <c r="AY321" s="216" t="s">
        <v>140</v>
      </c>
    </row>
    <row r="322" spans="1:65" s="14" customFormat="1" ht="11.25">
      <c r="B322" s="206"/>
      <c r="C322" s="207"/>
      <c r="D322" s="188" t="s">
        <v>180</v>
      </c>
      <c r="E322" s="208" t="s">
        <v>19</v>
      </c>
      <c r="F322" s="209" t="s">
        <v>470</v>
      </c>
      <c r="G322" s="207"/>
      <c r="H322" s="210">
        <v>33.518000000000001</v>
      </c>
      <c r="I322" s="211"/>
      <c r="J322" s="207"/>
      <c r="K322" s="207"/>
      <c r="L322" s="212"/>
      <c r="M322" s="213"/>
      <c r="N322" s="214"/>
      <c r="O322" s="214"/>
      <c r="P322" s="214"/>
      <c r="Q322" s="214"/>
      <c r="R322" s="214"/>
      <c r="S322" s="214"/>
      <c r="T322" s="215"/>
      <c r="AT322" s="216" t="s">
        <v>180</v>
      </c>
      <c r="AU322" s="216" t="s">
        <v>85</v>
      </c>
      <c r="AV322" s="14" t="s">
        <v>85</v>
      </c>
      <c r="AW322" s="14" t="s">
        <v>34</v>
      </c>
      <c r="AX322" s="14" t="s">
        <v>75</v>
      </c>
      <c r="AY322" s="216" t="s">
        <v>140</v>
      </c>
    </row>
    <row r="323" spans="1:65" s="14" customFormat="1" ht="11.25">
      <c r="B323" s="206"/>
      <c r="C323" s="207"/>
      <c r="D323" s="188" t="s">
        <v>180</v>
      </c>
      <c r="E323" s="208" t="s">
        <v>19</v>
      </c>
      <c r="F323" s="209" t="s">
        <v>471</v>
      </c>
      <c r="G323" s="207"/>
      <c r="H323" s="210">
        <v>37</v>
      </c>
      <c r="I323" s="211"/>
      <c r="J323" s="207"/>
      <c r="K323" s="207"/>
      <c r="L323" s="212"/>
      <c r="M323" s="213"/>
      <c r="N323" s="214"/>
      <c r="O323" s="214"/>
      <c r="P323" s="214"/>
      <c r="Q323" s="214"/>
      <c r="R323" s="214"/>
      <c r="S323" s="214"/>
      <c r="T323" s="215"/>
      <c r="AT323" s="216" t="s">
        <v>180</v>
      </c>
      <c r="AU323" s="216" t="s">
        <v>85</v>
      </c>
      <c r="AV323" s="14" t="s">
        <v>85</v>
      </c>
      <c r="AW323" s="14" t="s">
        <v>34</v>
      </c>
      <c r="AX323" s="14" t="s">
        <v>75</v>
      </c>
      <c r="AY323" s="216" t="s">
        <v>140</v>
      </c>
    </row>
    <row r="324" spans="1:65" s="14" customFormat="1" ht="11.25">
      <c r="B324" s="206"/>
      <c r="C324" s="207"/>
      <c r="D324" s="188" t="s">
        <v>180</v>
      </c>
      <c r="E324" s="208" t="s">
        <v>19</v>
      </c>
      <c r="F324" s="209" t="s">
        <v>472</v>
      </c>
      <c r="G324" s="207"/>
      <c r="H324" s="210">
        <v>30</v>
      </c>
      <c r="I324" s="211"/>
      <c r="J324" s="207"/>
      <c r="K324" s="207"/>
      <c r="L324" s="212"/>
      <c r="M324" s="213"/>
      <c r="N324" s="214"/>
      <c r="O324" s="214"/>
      <c r="P324" s="214"/>
      <c r="Q324" s="214"/>
      <c r="R324" s="214"/>
      <c r="S324" s="214"/>
      <c r="T324" s="215"/>
      <c r="AT324" s="216" t="s">
        <v>180</v>
      </c>
      <c r="AU324" s="216" t="s">
        <v>85</v>
      </c>
      <c r="AV324" s="14" t="s">
        <v>85</v>
      </c>
      <c r="AW324" s="14" t="s">
        <v>34</v>
      </c>
      <c r="AX324" s="14" t="s">
        <v>75</v>
      </c>
      <c r="AY324" s="216" t="s">
        <v>140</v>
      </c>
    </row>
    <row r="325" spans="1:65" s="14" customFormat="1" ht="11.25">
      <c r="B325" s="206"/>
      <c r="C325" s="207"/>
      <c r="D325" s="188" t="s">
        <v>180</v>
      </c>
      <c r="E325" s="208" t="s">
        <v>19</v>
      </c>
      <c r="F325" s="209" t="s">
        <v>473</v>
      </c>
      <c r="G325" s="207"/>
      <c r="H325" s="210">
        <v>22</v>
      </c>
      <c r="I325" s="211"/>
      <c r="J325" s="207"/>
      <c r="K325" s="207"/>
      <c r="L325" s="212"/>
      <c r="M325" s="213"/>
      <c r="N325" s="214"/>
      <c r="O325" s="214"/>
      <c r="P325" s="214"/>
      <c r="Q325" s="214"/>
      <c r="R325" s="214"/>
      <c r="S325" s="214"/>
      <c r="T325" s="215"/>
      <c r="AT325" s="216" t="s">
        <v>180</v>
      </c>
      <c r="AU325" s="216" t="s">
        <v>85</v>
      </c>
      <c r="AV325" s="14" t="s">
        <v>85</v>
      </c>
      <c r="AW325" s="14" t="s">
        <v>34</v>
      </c>
      <c r="AX325" s="14" t="s">
        <v>75</v>
      </c>
      <c r="AY325" s="216" t="s">
        <v>140</v>
      </c>
    </row>
    <row r="326" spans="1:65" s="15" customFormat="1" ht="11.25">
      <c r="B326" s="227"/>
      <c r="C326" s="228"/>
      <c r="D326" s="188" t="s">
        <v>180</v>
      </c>
      <c r="E326" s="229" t="s">
        <v>19</v>
      </c>
      <c r="F326" s="230" t="s">
        <v>402</v>
      </c>
      <c r="G326" s="228"/>
      <c r="H326" s="231">
        <v>216.23099999999999</v>
      </c>
      <c r="I326" s="232"/>
      <c r="J326" s="228"/>
      <c r="K326" s="228"/>
      <c r="L326" s="233"/>
      <c r="M326" s="234"/>
      <c r="N326" s="235"/>
      <c r="O326" s="235"/>
      <c r="P326" s="235"/>
      <c r="Q326" s="235"/>
      <c r="R326" s="235"/>
      <c r="S326" s="235"/>
      <c r="T326" s="236"/>
      <c r="AT326" s="237" t="s">
        <v>180</v>
      </c>
      <c r="AU326" s="237" t="s">
        <v>85</v>
      </c>
      <c r="AV326" s="15" t="s">
        <v>147</v>
      </c>
      <c r="AW326" s="15" t="s">
        <v>34</v>
      </c>
      <c r="AX326" s="15" t="s">
        <v>83</v>
      </c>
      <c r="AY326" s="237" t="s">
        <v>140</v>
      </c>
    </row>
    <row r="327" spans="1:65" s="12" customFormat="1" ht="22.9" customHeight="1">
      <c r="B327" s="159"/>
      <c r="C327" s="160"/>
      <c r="D327" s="161" t="s">
        <v>74</v>
      </c>
      <c r="E327" s="173" t="s">
        <v>85</v>
      </c>
      <c r="F327" s="173" t="s">
        <v>474</v>
      </c>
      <c r="G327" s="160"/>
      <c r="H327" s="160"/>
      <c r="I327" s="163"/>
      <c r="J327" s="174">
        <f>BK327</f>
        <v>0</v>
      </c>
      <c r="K327" s="160"/>
      <c r="L327" s="165"/>
      <c r="M327" s="166"/>
      <c r="N327" s="167"/>
      <c r="O327" s="167"/>
      <c r="P327" s="168">
        <f>SUM(P328:P448)</f>
        <v>0</v>
      </c>
      <c r="Q327" s="167"/>
      <c r="R327" s="168">
        <f>SUM(R328:R448)</f>
        <v>131.85227296289202</v>
      </c>
      <c r="S327" s="167"/>
      <c r="T327" s="169">
        <f>SUM(T328:T448)</f>
        <v>0</v>
      </c>
      <c r="AR327" s="170" t="s">
        <v>83</v>
      </c>
      <c r="AT327" s="171" t="s">
        <v>74</v>
      </c>
      <c r="AU327" s="171" t="s">
        <v>83</v>
      </c>
      <c r="AY327" s="170" t="s">
        <v>140</v>
      </c>
      <c r="BK327" s="172">
        <f>SUM(BK328:BK448)</f>
        <v>0</v>
      </c>
    </row>
    <row r="328" spans="1:65" s="2" customFormat="1" ht="16.5" customHeight="1">
      <c r="A328" s="36"/>
      <c r="B328" s="37"/>
      <c r="C328" s="175" t="s">
        <v>475</v>
      </c>
      <c r="D328" s="175" t="s">
        <v>142</v>
      </c>
      <c r="E328" s="176" t="s">
        <v>476</v>
      </c>
      <c r="F328" s="177" t="s">
        <v>477</v>
      </c>
      <c r="G328" s="178" t="s">
        <v>175</v>
      </c>
      <c r="H328" s="179">
        <v>34.200000000000003</v>
      </c>
      <c r="I328" s="180"/>
      <c r="J328" s="181">
        <f>ROUND(I328*H328,2)</f>
        <v>0</v>
      </c>
      <c r="K328" s="177" t="s">
        <v>146</v>
      </c>
      <c r="L328" s="41"/>
      <c r="M328" s="182" t="s">
        <v>19</v>
      </c>
      <c r="N328" s="183" t="s">
        <v>46</v>
      </c>
      <c r="O328" s="66"/>
      <c r="P328" s="184">
        <f>O328*H328</f>
        <v>0</v>
      </c>
      <c r="Q328" s="184">
        <v>0</v>
      </c>
      <c r="R328" s="184">
        <f>Q328*H328</f>
        <v>0</v>
      </c>
      <c r="S328" s="184">
        <v>0</v>
      </c>
      <c r="T328" s="185">
        <f>S328*H328</f>
        <v>0</v>
      </c>
      <c r="U328" s="36"/>
      <c r="V328" s="36"/>
      <c r="W328" s="36"/>
      <c r="X328" s="36"/>
      <c r="Y328" s="36"/>
      <c r="Z328" s="36"/>
      <c r="AA328" s="36"/>
      <c r="AB328" s="36"/>
      <c r="AC328" s="36"/>
      <c r="AD328" s="36"/>
      <c r="AE328" s="36"/>
      <c r="AR328" s="186" t="s">
        <v>147</v>
      </c>
      <c r="AT328" s="186" t="s">
        <v>142</v>
      </c>
      <c r="AU328" s="186" t="s">
        <v>85</v>
      </c>
      <c r="AY328" s="19" t="s">
        <v>140</v>
      </c>
      <c r="BE328" s="187">
        <f>IF(N328="základní",J328,0)</f>
        <v>0</v>
      </c>
      <c r="BF328" s="187">
        <f>IF(N328="snížená",J328,0)</f>
        <v>0</v>
      </c>
      <c r="BG328" s="187">
        <f>IF(N328="zákl. přenesená",J328,0)</f>
        <v>0</v>
      </c>
      <c r="BH328" s="187">
        <f>IF(N328="sníž. přenesená",J328,0)</f>
        <v>0</v>
      </c>
      <c r="BI328" s="187">
        <f>IF(N328="nulová",J328,0)</f>
        <v>0</v>
      </c>
      <c r="BJ328" s="19" t="s">
        <v>83</v>
      </c>
      <c r="BK328" s="187">
        <f>ROUND(I328*H328,2)</f>
        <v>0</v>
      </c>
      <c r="BL328" s="19" t="s">
        <v>147</v>
      </c>
      <c r="BM328" s="186" t="s">
        <v>478</v>
      </c>
    </row>
    <row r="329" spans="1:65" s="2" customFormat="1" ht="11.25">
      <c r="A329" s="36"/>
      <c r="B329" s="37"/>
      <c r="C329" s="38"/>
      <c r="D329" s="188" t="s">
        <v>149</v>
      </c>
      <c r="E329" s="38"/>
      <c r="F329" s="189" t="s">
        <v>479</v>
      </c>
      <c r="G329" s="38"/>
      <c r="H329" s="38"/>
      <c r="I329" s="190"/>
      <c r="J329" s="38"/>
      <c r="K329" s="38"/>
      <c r="L329" s="41"/>
      <c r="M329" s="191"/>
      <c r="N329" s="192"/>
      <c r="O329" s="66"/>
      <c r="P329" s="66"/>
      <c r="Q329" s="66"/>
      <c r="R329" s="66"/>
      <c r="S329" s="66"/>
      <c r="T329" s="67"/>
      <c r="U329" s="36"/>
      <c r="V329" s="36"/>
      <c r="W329" s="36"/>
      <c r="X329" s="36"/>
      <c r="Y329" s="36"/>
      <c r="Z329" s="36"/>
      <c r="AA329" s="36"/>
      <c r="AB329" s="36"/>
      <c r="AC329" s="36"/>
      <c r="AD329" s="36"/>
      <c r="AE329" s="36"/>
      <c r="AT329" s="19" t="s">
        <v>149</v>
      </c>
      <c r="AU329" s="19" t="s">
        <v>85</v>
      </c>
    </row>
    <row r="330" spans="1:65" s="2" customFormat="1" ht="11.25">
      <c r="A330" s="36"/>
      <c r="B330" s="37"/>
      <c r="C330" s="38"/>
      <c r="D330" s="193" t="s">
        <v>151</v>
      </c>
      <c r="E330" s="38"/>
      <c r="F330" s="194" t="s">
        <v>480</v>
      </c>
      <c r="G330" s="38"/>
      <c r="H330" s="38"/>
      <c r="I330" s="190"/>
      <c r="J330" s="38"/>
      <c r="K330" s="38"/>
      <c r="L330" s="41"/>
      <c r="M330" s="191"/>
      <c r="N330" s="192"/>
      <c r="O330" s="66"/>
      <c r="P330" s="66"/>
      <c r="Q330" s="66"/>
      <c r="R330" s="66"/>
      <c r="S330" s="66"/>
      <c r="T330" s="67"/>
      <c r="U330" s="36"/>
      <c r="V330" s="36"/>
      <c r="W330" s="36"/>
      <c r="X330" s="36"/>
      <c r="Y330" s="36"/>
      <c r="Z330" s="36"/>
      <c r="AA330" s="36"/>
      <c r="AB330" s="36"/>
      <c r="AC330" s="36"/>
      <c r="AD330" s="36"/>
      <c r="AE330" s="36"/>
      <c r="AT330" s="19" t="s">
        <v>151</v>
      </c>
      <c r="AU330" s="19" t="s">
        <v>85</v>
      </c>
    </row>
    <row r="331" spans="1:65" s="2" customFormat="1" ht="58.5">
      <c r="A331" s="36"/>
      <c r="B331" s="37"/>
      <c r="C331" s="38"/>
      <c r="D331" s="188" t="s">
        <v>153</v>
      </c>
      <c r="E331" s="38"/>
      <c r="F331" s="195" t="s">
        <v>481</v>
      </c>
      <c r="G331" s="38"/>
      <c r="H331" s="38"/>
      <c r="I331" s="190"/>
      <c r="J331" s="38"/>
      <c r="K331" s="38"/>
      <c r="L331" s="41"/>
      <c r="M331" s="191"/>
      <c r="N331" s="192"/>
      <c r="O331" s="66"/>
      <c r="P331" s="66"/>
      <c r="Q331" s="66"/>
      <c r="R331" s="66"/>
      <c r="S331" s="66"/>
      <c r="T331" s="67"/>
      <c r="U331" s="36"/>
      <c r="V331" s="36"/>
      <c r="W331" s="36"/>
      <c r="X331" s="36"/>
      <c r="Y331" s="36"/>
      <c r="Z331" s="36"/>
      <c r="AA331" s="36"/>
      <c r="AB331" s="36"/>
      <c r="AC331" s="36"/>
      <c r="AD331" s="36"/>
      <c r="AE331" s="36"/>
      <c r="AT331" s="19" t="s">
        <v>153</v>
      </c>
      <c r="AU331" s="19" t="s">
        <v>85</v>
      </c>
    </row>
    <row r="332" spans="1:65" s="13" customFormat="1" ht="11.25">
      <c r="B332" s="196"/>
      <c r="C332" s="197"/>
      <c r="D332" s="188" t="s">
        <v>180</v>
      </c>
      <c r="E332" s="198" t="s">
        <v>19</v>
      </c>
      <c r="F332" s="199" t="s">
        <v>482</v>
      </c>
      <c r="G332" s="197"/>
      <c r="H332" s="198" t="s">
        <v>19</v>
      </c>
      <c r="I332" s="200"/>
      <c r="J332" s="197"/>
      <c r="K332" s="197"/>
      <c r="L332" s="201"/>
      <c r="M332" s="202"/>
      <c r="N332" s="203"/>
      <c r="O332" s="203"/>
      <c r="P332" s="203"/>
      <c r="Q332" s="203"/>
      <c r="R332" s="203"/>
      <c r="S332" s="203"/>
      <c r="T332" s="204"/>
      <c r="AT332" s="205" t="s">
        <v>180</v>
      </c>
      <c r="AU332" s="205" t="s">
        <v>85</v>
      </c>
      <c r="AV332" s="13" t="s">
        <v>83</v>
      </c>
      <c r="AW332" s="13" t="s">
        <v>34</v>
      </c>
      <c r="AX332" s="13" t="s">
        <v>75</v>
      </c>
      <c r="AY332" s="205" t="s">
        <v>140</v>
      </c>
    </row>
    <row r="333" spans="1:65" s="14" customFormat="1" ht="11.25">
      <c r="B333" s="206"/>
      <c r="C333" s="207"/>
      <c r="D333" s="188" t="s">
        <v>180</v>
      </c>
      <c r="E333" s="208" t="s">
        <v>19</v>
      </c>
      <c r="F333" s="209" t="s">
        <v>483</v>
      </c>
      <c r="G333" s="207"/>
      <c r="H333" s="210">
        <v>34.200000000000003</v>
      </c>
      <c r="I333" s="211"/>
      <c r="J333" s="207"/>
      <c r="K333" s="207"/>
      <c r="L333" s="212"/>
      <c r="M333" s="213"/>
      <c r="N333" s="214"/>
      <c r="O333" s="214"/>
      <c r="P333" s="214"/>
      <c r="Q333" s="214"/>
      <c r="R333" s="214"/>
      <c r="S333" s="214"/>
      <c r="T333" s="215"/>
      <c r="AT333" s="216" t="s">
        <v>180</v>
      </c>
      <c r="AU333" s="216" t="s">
        <v>85</v>
      </c>
      <c r="AV333" s="14" t="s">
        <v>85</v>
      </c>
      <c r="AW333" s="14" t="s">
        <v>34</v>
      </c>
      <c r="AX333" s="14" t="s">
        <v>83</v>
      </c>
      <c r="AY333" s="216" t="s">
        <v>140</v>
      </c>
    </row>
    <row r="334" spans="1:65" s="2" customFormat="1" ht="16.5" customHeight="1">
      <c r="A334" s="36"/>
      <c r="B334" s="37"/>
      <c r="C334" s="217" t="s">
        <v>484</v>
      </c>
      <c r="D334" s="217" t="s">
        <v>284</v>
      </c>
      <c r="E334" s="218" t="s">
        <v>485</v>
      </c>
      <c r="F334" s="219" t="s">
        <v>486</v>
      </c>
      <c r="G334" s="220" t="s">
        <v>175</v>
      </c>
      <c r="H334" s="221">
        <v>39.33</v>
      </c>
      <c r="I334" s="222"/>
      <c r="J334" s="223">
        <f>ROUND(I334*H334,2)</f>
        <v>0</v>
      </c>
      <c r="K334" s="219" t="s">
        <v>146</v>
      </c>
      <c r="L334" s="224"/>
      <c r="M334" s="225" t="s">
        <v>19</v>
      </c>
      <c r="N334" s="226" t="s">
        <v>46</v>
      </c>
      <c r="O334" s="66"/>
      <c r="P334" s="184">
        <f>O334*H334</f>
        <v>0</v>
      </c>
      <c r="Q334" s="184">
        <v>4.0000000000000002E-4</v>
      </c>
      <c r="R334" s="184">
        <f>Q334*H334</f>
        <v>1.5731999999999999E-2</v>
      </c>
      <c r="S334" s="184">
        <v>0</v>
      </c>
      <c r="T334" s="185">
        <f>S334*H334</f>
        <v>0</v>
      </c>
      <c r="U334" s="36"/>
      <c r="V334" s="36"/>
      <c r="W334" s="36"/>
      <c r="X334" s="36"/>
      <c r="Y334" s="36"/>
      <c r="Z334" s="36"/>
      <c r="AA334" s="36"/>
      <c r="AB334" s="36"/>
      <c r="AC334" s="36"/>
      <c r="AD334" s="36"/>
      <c r="AE334" s="36"/>
      <c r="AR334" s="186" t="s">
        <v>201</v>
      </c>
      <c r="AT334" s="186" t="s">
        <v>284</v>
      </c>
      <c r="AU334" s="186" t="s">
        <v>85</v>
      </c>
      <c r="AY334" s="19" t="s">
        <v>140</v>
      </c>
      <c r="BE334" s="187">
        <f>IF(N334="základní",J334,0)</f>
        <v>0</v>
      </c>
      <c r="BF334" s="187">
        <f>IF(N334="snížená",J334,0)</f>
        <v>0</v>
      </c>
      <c r="BG334" s="187">
        <f>IF(N334="zákl. přenesená",J334,0)</f>
        <v>0</v>
      </c>
      <c r="BH334" s="187">
        <f>IF(N334="sníž. přenesená",J334,0)</f>
        <v>0</v>
      </c>
      <c r="BI334" s="187">
        <f>IF(N334="nulová",J334,0)</f>
        <v>0</v>
      </c>
      <c r="BJ334" s="19" t="s">
        <v>83</v>
      </c>
      <c r="BK334" s="187">
        <f>ROUND(I334*H334,2)</f>
        <v>0</v>
      </c>
      <c r="BL334" s="19" t="s">
        <v>147</v>
      </c>
      <c r="BM334" s="186" t="s">
        <v>487</v>
      </c>
    </row>
    <row r="335" spans="1:65" s="2" customFormat="1" ht="11.25">
      <c r="A335" s="36"/>
      <c r="B335" s="37"/>
      <c r="C335" s="38"/>
      <c r="D335" s="188" t="s">
        <v>149</v>
      </c>
      <c r="E335" s="38"/>
      <c r="F335" s="189" t="s">
        <v>486</v>
      </c>
      <c r="G335" s="38"/>
      <c r="H335" s="38"/>
      <c r="I335" s="190"/>
      <c r="J335" s="38"/>
      <c r="K335" s="38"/>
      <c r="L335" s="41"/>
      <c r="M335" s="191"/>
      <c r="N335" s="192"/>
      <c r="O335" s="66"/>
      <c r="P335" s="66"/>
      <c r="Q335" s="66"/>
      <c r="R335" s="66"/>
      <c r="S335" s="66"/>
      <c r="T335" s="67"/>
      <c r="U335" s="36"/>
      <c r="V335" s="36"/>
      <c r="W335" s="36"/>
      <c r="X335" s="36"/>
      <c r="Y335" s="36"/>
      <c r="Z335" s="36"/>
      <c r="AA335" s="36"/>
      <c r="AB335" s="36"/>
      <c r="AC335" s="36"/>
      <c r="AD335" s="36"/>
      <c r="AE335" s="36"/>
      <c r="AT335" s="19" t="s">
        <v>149</v>
      </c>
      <c r="AU335" s="19" t="s">
        <v>85</v>
      </c>
    </row>
    <row r="336" spans="1:65" s="14" customFormat="1" ht="11.25">
      <c r="B336" s="206"/>
      <c r="C336" s="207"/>
      <c r="D336" s="188" t="s">
        <v>180</v>
      </c>
      <c r="E336" s="207"/>
      <c r="F336" s="209" t="s">
        <v>488</v>
      </c>
      <c r="G336" s="207"/>
      <c r="H336" s="210">
        <v>39.33</v>
      </c>
      <c r="I336" s="211"/>
      <c r="J336" s="207"/>
      <c r="K336" s="207"/>
      <c r="L336" s="212"/>
      <c r="M336" s="213"/>
      <c r="N336" s="214"/>
      <c r="O336" s="214"/>
      <c r="P336" s="214"/>
      <c r="Q336" s="214"/>
      <c r="R336" s="214"/>
      <c r="S336" s="214"/>
      <c r="T336" s="215"/>
      <c r="AT336" s="216" t="s">
        <v>180</v>
      </c>
      <c r="AU336" s="216" t="s">
        <v>85</v>
      </c>
      <c r="AV336" s="14" t="s">
        <v>85</v>
      </c>
      <c r="AW336" s="14" t="s">
        <v>4</v>
      </c>
      <c r="AX336" s="14" t="s">
        <v>83</v>
      </c>
      <c r="AY336" s="216" t="s">
        <v>140</v>
      </c>
    </row>
    <row r="337" spans="1:65" s="2" customFormat="1" ht="16.5" customHeight="1">
      <c r="A337" s="36"/>
      <c r="B337" s="37"/>
      <c r="C337" s="175" t="s">
        <v>489</v>
      </c>
      <c r="D337" s="175" t="s">
        <v>142</v>
      </c>
      <c r="E337" s="176" t="s">
        <v>490</v>
      </c>
      <c r="F337" s="177" t="s">
        <v>491</v>
      </c>
      <c r="G337" s="178" t="s">
        <v>234</v>
      </c>
      <c r="H337" s="179">
        <v>400</v>
      </c>
      <c r="I337" s="180"/>
      <c r="J337" s="181">
        <f>ROUND(I337*H337,2)</f>
        <v>0</v>
      </c>
      <c r="K337" s="177" t="s">
        <v>146</v>
      </c>
      <c r="L337" s="41"/>
      <c r="M337" s="182" t="s">
        <v>19</v>
      </c>
      <c r="N337" s="183" t="s">
        <v>46</v>
      </c>
      <c r="O337" s="66"/>
      <c r="P337" s="184">
        <f>O337*H337</f>
        <v>0</v>
      </c>
      <c r="Q337" s="184">
        <v>2.7869999999999999E-5</v>
      </c>
      <c r="R337" s="184">
        <f>Q337*H337</f>
        <v>1.1148E-2</v>
      </c>
      <c r="S337" s="184">
        <v>0</v>
      </c>
      <c r="T337" s="185">
        <f>S337*H337</f>
        <v>0</v>
      </c>
      <c r="U337" s="36"/>
      <c r="V337" s="36"/>
      <c r="W337" s="36"/>
      <c r="X337" s="36"/>
      <c r="Y337" s="36"/>
      <c r="Z337" s="36"/>
      <c r="AA337" s="36"/>
      <c r="AB337" s="36"/>
      <c r="AC337" s="36"/>
      <c r="AD337" s="36"/>
      <c r="AE337" s="36"/>
      <c r="AR337" s="186" t="s">
        <v>147</v>
      </c>
      <c r="AT337" s="186" t="s">
        <v>142</v>
      </c>
      <c r="AU337" s="186" t="s">
        <v>85</v>
      </c>
      <c r="AY337" s="19" t="s">
        <v>140</v>
      </c>
      <c r="BE337" s="187">
        <f>IF(N337="základní",J337,0)</f>
        <v>0</v>
      </c>
      <c r="BF337" s="187">
        <f>IF(N337="snížená",J337,0)</f>
        <v>0</v>
      </c>
      <c r="BG337" s="187">
        <f>IF(N337="zákl. přenesená",J337,0)</f>
        <v>0</v>
      </c>
      <c r="BH337" s="187">
        <f>IF(N337="sníž. přenesená",J337,0)</f>
        <v>0</v>
      </c>
      <c r="BI337" s="187">
        <f>IF(N337="nulová",J337,0)</f>
        <v>0</v>
      </c>
      <c r="BJ337" s="19" t="s">
        <v>83</v>
      </c>
      <c r="BK337" s="187">
        <f>ROUND(I337*H337,2)</f>
        <v>0</v>
      </c>
      <c r="BL337" s="19" t="s">
        <v>147</v>
      </c>
      <c r="BM337" s="186" t="s">
        <v>492</v>
      </c>
    </row>
    <row r="338" spans="1:65" s="2" customFormat="1" ht="11.25">
      <c r="A338" s="36"/>
      <c r="B338" s="37"/>
      <c r="C338" s="38"/>
      <c r="D338" s="188" t="s">
        <v>149</v>
      </c>
      <c r="E338" s="38"/>
      <c r="F338" s="189" t="s">
        <v>493</v>
      </c>
      <c r="G338" s="38"/>
      <c r="H338" s="38"/>
      <c r="I338" s="190"/>
      <c r="J338" s="38"/>
      <c r="K338" s="38"/>
      <c r="L338" s="41"/>
      <c r="M338" s="191"/>
      <c r="N338" s="192"/>
      <c r="O338" s="66"/>
      <c r="P338" s="66"/>
      <c r="Q338" s="66"/>
      <c r="R338" s="66"/>
      <c r="S338" s="66"/>
      <c r="T338" s="67"/>
      <c r="U338" s="36"/>
      <c r="V338" s="36"/>
      <c r="W338" s="36"/>
      <c r="X338" s="36"/>
      <c r="Y338" s="36"/>
      <c r="Z338" s="36"/>
      <c r="AA338" s="36"/>
      <c r="AB338" s="36"/>
      <c r="AC338" s="36"/>
      <c r="AD338" s="36"/>
      <c r="AE338" s="36"/>
      <c r="AT338" s="19" t="s">
        <v>149</v>
      </c>
      <c r="AU338" s="19" t="s">
        <v>85</v>
      </c>
    </row>
    <row r="339" spans="1:65" s="2" customFormat="1" ht="11.25">
      <c r="A339" s="36"/>
      <c r="B339" s="37"/>
      <c r="C339" s="38"/>
      <c r="D339" s="193" t="s">
        <v>151</v>
      </c>
      <c r="E339" s="38"/>
      <c r="F339" s="194" t="s">
        <v>494</v>
      </c>
      <c r="G339" s="38"/>
      <c r="H339" s="38"/>
      <c r="I339" s="190"/>
      <c r="J339" s="38"/>
      <c r="K339" s="38"/>
      <c r="L339" s="41"/>
      <c r="M339" s="191"/>
      <c r="N339" s="192"/>
      <c r="O339" s="66"/>
      <c r="P339" s="66"/>
      <c r="Q339" s="66"/>
      <c r="R339" s="66"/>
      <c r="S339" s="66"/>
      <c r="T339" s="67"/>
      <c r="U339" s="36"/>
      <c r="V339" s="36"/>
      <c r="W339" s="36"/>
      <c r="X339" s="36"/>
      <c r="Y339" s="36"/>
      <c r="Z339" s="36"/>
      <c r="AA339" s="36"/>
      <c r="AB339" s="36"/>
      <c r="AC339" s="36"/>
      <c r="AD339" s="36"/>
      <c r="AE339" s="36"/>
      <c r="AT339" s="19" t="s">
        <v>151</v>
      </c>
      <c r="AU339" s="19" t="s">
        <v>85</v>
      </c>
    </row>
    <row r="340" spans="1:65" s="13" customFormat="1" ht="11.25">
      <c r="B340" s="196"/>
      <c r="C340" s="197"/>
      <c r="D340" s="188" t="s">
        <v>180</v>
      </c>
      <c r="E340" s="198" t="s">
        <v>19</v>
      </c>
      <c r="F340" s="199" t="s">
        <v>495</v>
      </c>
      <c r="G340" s="197"/>
      <c r="H340" s="198" t="s">
        <v>19</v>
      </c>
      <c r="I340" s="200"/>
      <c r="J340" s="197"/>
      <c r="K340" s="197"/>
      <c r="L340" s="201"/>
      <c r="M340" s="202"/>
      <c r="N340" s="203"/>
      <c r="O340" s="203"/>
      <c r="P340" s="203"/>
      <c r="Q340" s="203"/>
      <c r="R340" s="203"/>
      <c r="S340" s="203"/>
      <c r="T340" s="204"/>
      <c r="AT340" s="205" t="s">
        <v>180</v>
      </c>
      <c r="AU340" s="205" t="s">
        <v>85</v>
      </c>
      <c r="AV340" s="13" t="s">
        <v>83</v>
      </c>
      <c r="AW340" s="13" t="s">
        <v>34</v>
      </c>
      <c r="AX340" s="13" t="s">
        <v>75</v>
      </c>
      <c r="AY340" s="205" t="s">
        <v>140</v>
      </c>
    </row>
    <row r="341" spans="1:65" s="14" customFormat="1" ht="11.25">
      <c r="B341" s="206"/>
      <c r="C341" s="207"/>
      <c r="D341" s="188" t="s">
        <v>180</v>
      </c>
      <c r="E341" s="208" t="s">
        <v>19</v>
      </c>
      <c r="F341" s="209" t="s">
        <v>496</v>
      </c>
      <c r="G341" s="207"/>
      <c r="H341" s="210">
        <v>32</v>
      </c>
      <c r="I341" s="211"/>
      <c r="J341" s="207"/>
      <c r="K341" s="207"/>
      <c r="L341" s="212"/>
      <c r="M341" s="213"/>
      <c r="N341" s="214"/>
      <c r="O341" s="214"/>
      <c r="P341" s="214"/>
      <c r="Q341" s="214"/>
      <c r="R341" s="214"/>
      <c r="S341" s="214"/>
      <c r="T341" s="215"/>
      <c r="AT341" s="216" t="s">
        <v>180</v>
      </c>
      <c r="AU341" s="216" t="s">
        <v>85</v>
      </c>
      <c r="AV341" s="14" t="s">
        <v>85</v>
      </c>
      <c r="AW341" s="14" t="s">
        <v>34</v>
      </c>
      <c r="AX341" s="14" t="s">
        <v>75</v>
      </c>
      <c r="AY341" s="216" t="s">
        <v>140</v>
      </c>
    </row>
    <row r="342" spans="1:65" s="13" customFormat="1" ht="11.25">
      <c r="B342" s="196"/>
      <c r="C342" s="197"/>
      <c r="D342" s="188" t="s">
        <v>180</v>
      </c>
      <c r="E342" s="198" t="s">
        <v>19</v>
      </c>
      <c r="F342" s="199" t="s">
        <v>497</v>
      </c>
      <c r="G342" s="197"/>
      <c r="H342" s="198" t="s">
        <v>19</v>
      </c>
      <c r="I342" s="200"/>
      <c r="J342" s="197"/>
      <c r="K342" s="197"/>
      <c r="L342" s="201"/>
      <c r="M342" s="202"/>
      <c r="N342" s="203"/>
      <c r="O342" s="203"/>
      <c r="P342" s="203"/>
      <c r="Q342" s="203"/>
      <c r="R342" s="203"/>
      <c r="S342" s="203"/>
      <c r="T342" s="204"/>
      <c r="AT342" s="205" t="s">
        <v>180</v>
      </c>
      <c r="AU342" s="205" t="s">
        <v>85</v>
      </c>
      <c r="AV342" s="13" t="s">
        <v>83</v>
      </c>
      <c r="AW342" s="13" t="s">
        <v>34</v>
      </c>
      <c r="AX342" s="13" t="s">
        <v>75</v>
      </c>
      <c r="AY342" s="205" t="s">
        <v>140</v>
      </c>
    </row>
    <row r="343" spans="1:65" s="14" customFormat="1" ht="11.25">
      <c r="B343" s="206"/>
      <c r="C343" s="207"/>
      <c r="D343" s="188" t="s">
        <v>180</v>
      </c>
      <c r="E343" s="208" t="s">
        <v>19</v>
      </c>
      <c r="F343" s="209" t="s">
        <v>498</v>
      </c>
      <c r="G343" s="207"/>
      <c r="H343" s="210">
        <v>72</v>
      </c>
      <c r="I343" s="211"/>
      <c r="J343" s="207"/>
      <c r="K343" s="207"/>
      <c r="L343" s="212"/>
      <c r="M343" s="213"/>
      <c r="N343" s="214"/>
      <c r="O343" s="214"/>
      <c r="P343" s="214"/>
      <c r="Q343" s="214"/>
      <c r="R343" s="214"/>
      <c r="S343" s="214"/>
      <c r="T343" s="215"/>
      <c r="AT343" s="216" t="s">
        <v>180</v>
      </c>
      <c r="AU343" s="216" t="s">
        <v>85</v>
      </c>
      <c r="AV343" s="14" t="s">
        <v>85</v>
      </c>
      <c r="AW343" s="14" t="s">
        <v>34</v>
      </c>
      <c r="AX343" s="14" t="s">
        <v>75</v>
      </c>
      <c r="AY343" s="216" t="s">
        <v>140</v>
      </c>
    </row>
    <row r="344" spans="1:65" s="13" customFormat="1" ht="11.25">
      <c r="B344" s="196"/>
      <c r="C344" s="197"/>
      <c r="D344" s="188" t="s">
        <v>180</v>
      </c>
      <c r="E344" s="198" t="s">
        <v>19</v>
      </c>
      <c r="F344" s="199" t="s">
        <v>499</v>
      </c>
      <c r="G344" s="197"/>
      <c r="H344" s="198" t="s">
        <v>19</v>
      </c>
      <c r="I344" s="200"/>
      <c r="J344" s="197"/>
      <c r="K344" s="197"/>
      <c r="L344" s="201"/>
      <c r="M344" s="202"/>
      <c r="N344" s="203"/>
      <c r="O344" s="203"/>
      <c r="P344" s="203"/>
      <c r="Q344" s="203"/>
      <c r="R344" s="203"/>
      <c r="S344" s="203"/>
      <c r="T344" s="204"/>
      <c r="AT344" s="205" t="s">
        <v>180</v>
      </c>
      <c r="AU344" s="205" t="s">
        <v>85</v>
      </c>
      <c r="AV344" s="13" t="s">
        <v>83</v>
      </c>
      <c r="AW344" s="13" t="s">
        <v>34</v>
      </c>
      <c r="AX344" s="13" t="s">
        <v>75</v>
      </c>
      <c r="AY344" s="205" t="s">
        <v>140</v>
      </c>
    </row>
    <row r="345" spans="1:65" s="14" customFormat="1" ht="11.25">
      <c r="B345" s="206"/>
      <c r="C345" s="207"/>
      <c r="D345" s="188" t="s">
        <v>180</v>
      </c>
      <c r="E345" s="208" t="s">
        <v>19</v>
      </c>
      <c r="F345" s="209" t="s">
        <v>500</v>
      </c>
      <c r="G345" s="207"/>
      <c r="H345" s="210">
        <v>128</v>
      </c>
      <c r="I345" s="211"/>
      <c r="J345" s="207"/>
      <c r="K345" s="207"/>
      <c r="L345" s="212"/>
      <c r="M345" s="213"/>
      <c r="N345" s="214"/>
      <c r="O345" s="214"/>
      <c r="P345" s="214"/>
      <c r="Q345" s="214"/>
      <c r="R345" s="214"/>
      <c r="S345" s="214"/>
      <c r="T345" s="215"/>
      <c r="AT345" s="216" t="s">
        <v>180</v>
      </c>
      <c r="AU345" s="216" t="s">
        <v>85</v>
      </c>
      <c r="AV345" s="14" t="s">
        <v>85</v>
      </c>
      <c r="AW345" s="14" t="s">
        <v>34</v>
      </c>
      <c r="AX345" s="14" t="s">
        <v>75</v>
      </c>
      <c r="AY345" s="216" t="s">
        <v>140</v>
      </c>
    </row>
    <row r="346" spans="1:65" s="13" customFormat="1" ht="11.25">
      <c r="B346" s="196"/>
      <c r="C346" s="197"/>
      <c r="D346" s="188" t="s">
        <v>180</v>
      </c>
      <c r="E346" s="198" t="s">
        <v>19</v>
      </c>
      <c r="F346" s="199" t="s">
        <v>501</v>
      </c>
      <c r="G346" s="197"/>
      <c r="H346" s="198" t="s">
        <v>19</v>
      </c>
      <c r="I346" s="200"/>
      <c r="J346" s="197"/>
      <c r="K346" s="197"/>
      <c r="L346" s="201"/>
      <c r="M346" s="202"/>
      <c r="N346" s="203"/>
      <c r="O346" s="203"/>
      <c r="P346" s="203"/>
      <c r="Q346" s="203"/>
      <c r="R346" s="203"/>
      <c r="S346" s="203"/>
      <c r="T346" s="204"/>
      <c r="AT346" s="205" t="s">
        <v>180</v>
      </c>
      <c r="AU346" s="205" t="s">
        <v>85</v>
      </c>
      <c r="AV346" s="13" t="s">
        <v>83</v>
      </c>
      <c r="AW346" s="13" t="s">
        <v>34</v>
      </c>
      <c r="AX346" s="13" t="s">
        <v>75</v>
      </c>
      <c r="AY346" s="205" t="s">
        <v>140</v>
      </c>
    </row>
    <row r="347" spans="1:65" s="14" customFormat="1" ht="11.25">
      <c r="B347" s="206"/>
      <c r="C347" s="207"/>
      <c r="D347" s="188" t="s">
        <v>180</v>
      </c>
      <c r="E347" s="208" t="s">
        <v>19</v>
      </c>
      <c r="F347" s="209" t="s">
        <v>498</v>
      </c>
      <c r="G347" s="207"/>
      <c r="H347" s="210">
        <v>72</v>
      </c>
      <c r="I347" s="211"/>
      <c r="J347" s="207"/>
      <c r="K347" s="207"/>
      <c r="L347" s="212"/>
      <c r="M347" s="213"/>
      <c r="N347" s="214"/>
      <c r="O347" s="214"/>
      <c r="P347" s="214"/>
      <c r="Q347" s="214"/>
      <c r="R347" s="214"/>
      <c r="S347" s="214"/>
      <c r="T347" s="215"/>
      <c r="AT347" s="216" t="s">
        <v>180</v>
      </c>
      <c r="AU347" s="216" t="s">
        <v>85</v>
      </c>
      <c r="AV347" s="14" t="s">
        <v>85</v>
      </c>
      <c r="AW347" s="14" t="s">
        <v>34</v>
      </c>
      <c r="AX347" s="14" t="s">
        <v>75</v>
      </c>
      <c r="AY347" s="216" t="s">
        <v>140</v>
      </c>
    </row>
    <row r="348" spans="1:65" s="13" customFormat="1" ht="11.25">
      <c r="B348" s="196"/>
      <c r="C348" s="197"/>
      <c r="D348" s="188" t="s">
        <v>180</v>
      </c>
      <c r="E348" s="198" t="s">
        <v>19</v>
      </c>
      <c r="F348" s="199" t="s">
        <v>502</v>
      </c>
      <c r="G348" s="197"/>
      <c r="H348" s="198" t="s">
        <v>19</v>
      </c>
      <c r="I348" s="200"/>
      <c r="J348" s="197"/>
      <c r="K348" s="197"/>
      <c r="L348" s="201"/>
      <c r="M348" s="202"/>
      <c r="N348" s="203"/>
      <c r="O348" s="203"/>
      <c r="P348" s="203"/>
      <c r="Q348" s="203"/>
      <c r="R348" s="203"/>
      <c r="S348" s="203"/>
      <c r="T348" s="204"/>
      <c r="AT348" s="205" t="s">
        <v>180</v>
      </c>
      <c r="AU348" s="205" t="s">
        <v>85</v>
      </c>
      <c r="AV348" s="13" t="s">
        <v>83</v>
      </c>
      <c r="AW348" s="13" t="s">
        <v>34</v>
      </c>
      <c r="AX348" s="13" t="s">
        <v>75</v>
      </c>
      <c r="AY348" s="205" t="s">
        <v>140</v>
      </c>
    </row>
    <row r="349" spans="1:65" s="14" customFormat="1" ht="11.25">
      <c r="B349" s="206"/>
      <c r="C349" s="207"/>
      <c r="D349" s="188" t="s">
        <v>180</v>
      </c>
      <c r="E349" s="208" t="s">
        <v>19</v>
      </c>
      <c r="F349" s="209" t="s">
        <v>503</v>
      </c>
      <c r="G349" s="207"/>
      <c r="H349" s="210">
        <v>40</v>
      </c>
      <c r="I349" s="211"/>
      <c r="J349" s="207"/>
      <c r="K349" s="207"/>
      <c r="L349" s="212"/>
      <c r="M349" s="213"/>
      <c r="N349" s="214"/>
      <c r="O349" s="214"/>
      <c r="P349" s="214"/>
      <c r="Q349" s="214"/>
      <c r="R349" s="214"/>
      <c r="S349" s="214"/>
      <c r="T349" s="215"/>
      <c r="AT349" s="216" t="s">
        <v>180</v>
      </c>
      <c r="AU349" s="216" t="s">
        <v>85</v>
      </c>
      <c r="AV349" s="14" t="s">
        <v>85</v>
      </c>
      <c r="AW349" s="14" t="s">
        <v>34</v>
      </c>
      <c r="AX349" s="14" t="s">
        <v>75</v>
      </c>
      <c r="AY349" s="216" t="s">
        <v>140</v>
      </c>
    </row>
    <row r="350" spans="1:65" s="13" customFormat="1" ht="11.25">
      <c r="B350" s="196"/>
      <c r="C350" s="197"/>
      <c r="D350" s="188" t="s">
        <v>180</v>
      </c>
      <c r="E350" s="198" t="s">
        <v>19</v>
      </c>
      <c r="F350" s="199" t="s">
        <v>504</v>
      </c>
      <c r="G350" s="197"/>
      <c r="H350" s="198" t="s">
        <v>19</v>
      </c>
      <c r="I350" s="200"/>
      <c r="J350" s="197"/>
      <c r="K350" s="197"/>
      <c r="L350" s="201"/>
      <c r="M350" s="202"/>
      <c r="N350" s="203"/>
      <c r="O350" s="203"/>
      <c r="P350" s="203"/>
      <c r="Q350" s="203"/>
      <c r="R350" s="203"/>
      <c r="S350" s="203"/>
      <c r="T350" s="204"/>
      <c r="AT350" s="205" t="s">
        <v>180</v>
      </c>
      <c r="AU350" s="205" t="s">
        <v>85</v>
      </c>
      <c r="AV350" s="13" t="s">
        <v>83</v>
      </c>
      <c r="AW350" s="13" t="s">
        <v>34</v>
      </c>
      <c r="AX350" s="13" t="s">
        <v>75</v>
      </c>
      <c r="AY350" s="205" t="s">
        <v>140</v>
      </c>
    </row>
    <row r="351" spans="1:65" s="14" customFormat="1" ht="11.25">
      <c r="B351" s="206"/>
      <c r="C351" s="207"/>
      <c r="D351" s="188" t="s">
        <v>180</v>
      </c>
      <c r="E351" s="208" t="s">
        <v>19</v>
      </c>
      <c r="F351" s="209" t="s">
        <v>505</v>
      </c>
      <c r="G351" s="207"/>
      <c r="H351" s="210">
        <v>52</v>
      </c>
      <c r="I351" s="211"/>
      <c r="J351" s="207"/>
      <c r="K351" s="207"/>
      <c r="L351" s="212"/>
      <c r="M351" s="213"/>
      <c r="N351" s="214"/>
      <c r="O351" s="214"/>
      <c r="P351" s="214"/>
      <c r="Q351" s="214"/>
      <c r="R351" s="214"/>
      <c r="S351" s="214"/>
      <c r="T351" s="215"/>
      <c r="AT351" s="216" t="s">
        <v>180</v>
      </c>
      <c r="AU351" s="216" t="s">
        <v>85</v>
      </c>
      <c r="AV351" s="14" t="s">
        <v>85</v>
      </c>
      <c r="AW351" s="14" t="s">
        <v>34</v>
      </c>
      <c r="AX351" s="14" t="s">
        <v>75</v>
      </c>
      <c r="AY351" s="216" t="s">
        <v>140</v>
      </c>
    </row>
    <row r="352" spans="1:65" s="13" customFormat="1" ht="11.25">
      <c r="B352" s="196"/>
      <c r="C352" s="197"/>
      <c r="D352" s="188" t="s">
        <v>180</v>
      </c>
      <c r="E352" s="198" t="s">
        <v>19</v>
      </c>
      <c r="F352" s="199" t="s">
        <v>506</v>
      </c>
      <c r="G352" s="197"/>
      <c r="H352" s="198" t="s">
        <v>19</v>
      </c>
      <c r="I352" s="200"/>
      <c r="J352" s="197"/>
      <c r="K352" s="197"/>
      <c r="L352" s="201"/>
      <c r="M352" s="202"/>
      <c r="N352" s="203"/>
      <c r="O352" s="203"/>
      <c r="P352" s="203"/>
      <c r="Q352" s="203"/>
      <c r="R352" s="203"/>
      <c r="S352" s="203"/>
      <c r="T352" s="204"/>
      <c r="AT352" s="205" t="s">
        <v>180</v>
      </c>
      <c r="AU352" s="205" t="s">
        <v>85</v>
      </c>
      <c r="AV352" s="13" t="s">
        <v>83</v>
      </c>
      <c r="AW352" s="13" t="s">
        <v>34</v>
      </c>
      <c r="AX352" s="13" t="s">
        <v>75</v>
      </c>
      <c r="AY352" s="205" t="s">
        <v>140</v>
      </c>
    </row>
    <row r="353" spans="1:65" s="14" customFormat="1" ht="11.25">
      <c r="B353" s="206"/>
      <c r="C353" s="207"/>
      <c r="D353" s="188" t="s">
        <v>180</v>
      </c>
      <c r="E353" s="208" t="s">
        <v>19</v>
      </c>
      <c r="F353" s="209" t="s">
        <v>507</v>
      </c>
      <c r="G353" s="207"/>
      <c r="H353" s="210">
        <v>4</v>
      </c>
      <c r="I353" s="211"/>
      <c r="J353" s="207"/>
      <c r="K353" s="207"/>
      <c r="L353" s="212"/>
      <c r="M353" s="213"/>
      <c r="N353" s="214"/>
      <c r="O353" s="214"/>
      <c r="P353" s="214"/>
      <c r="Q353" s="214"/>
      <c r="R353" s="214"/>
      <c r="S353" s="214"/>
      <c r="T353" s="215"/>
      <c r="AT353" s="216" t="s">
        <v>180</v>
      </c>
      <c r="AU353" s="216" t="s">
        <v>85</v>
      </c>
      <c r="AV353" s="14" t="s">
        <v>85</v>
      </c>
      <c r="AW353" s="14" t="s">
        <v>34</v>
      </c>
      <c r="AX353" s="14" t="s">
        <v>75</v>
      </c>
      <c r="AY353" s="216" t="s">
        <v>140</v>
      </c>
    </row>
    <row r="354" spans="1:65" s="15" customFormat="1" ht="11.25">
      <c r="B354" s="227"/>
      <c r="C354" s="228"/>
      <c r="D354" s="188" t="s">
        <v>180</v>
      </c>
      <c r="E354" s="229" t="s">
        <v>19</v>
      </c>
      <c r="F354" s="230" t="s">
        <v>402</v>
      </c>
      <c r="G354" s="228"/>
      <c r="H354" s="231">
        <v>400</v>
      </c>
      <c r="I354" s="232"/>
      <c r="J354" s="228"/>
      <c r="K354" s="228"/>
      <c r="L354" s="233"/>
      <c r="M354" s="234"/>
      <c r="N354" s="235"/>
      <c r="O354" s="235"/>
      <c r="P354" s="235"/>
      <c r="Q354" s="235"/>
      <c r="R354" s="235"/>
      <c r="S354" s="235"/>
      <c r="T354" s="236"/>
      <c r="AT354" s="237" t="s">
        <v>180</v>
      </c>
      <c r="AU354" s="237" t="s">
        <v>85</v>
      </c>
      <c r="AV354" s="15" t="s">
        <v>147</v>
      </c>
      <c r="AW354" s="15" t="s">
        <v>34</v>
      </c>
      <c r="AX354" s="15" t="s">
        <v>83</v>
      </c>
      <c r="AY354" s="237" t="s">
        <v>140</v>
      </c>
    </row>
    <row r="355" spans="1:65" s="2" customFormat="1" ht="24.2" customHeight="1">
      <c r="A355" s="36"/>
      <c r="B355" s="37"/>
      <c r="C355" s="175" t="s">
        <v>508</v>
      </c>
      <c r="D355" s="175" t="s">
        <v>142</v>
      </c>
      <c r="E355" s="176" t="s">
        <v>509</v>
      </c>
      <c r="F355" s="177" t="s">
        <v>510</v>
      </c>
      <c r="G355" s="178" t="s">
        <v>234</v>
      </c>
      <c r="H355" s="179">
        <v>400</v>
      </c>
      <c r="I355" s="180"/>
      <c r="J355" s="181">
        <f>ROUND(I355*H355,2)</f>
        <v>0</v>
      </c>
      <c r="K355" s="177" t="s">
        <v>146</v>
      </c>
      <c r="L355" s="41"/>
      <c r="M355" s="182" t="s">
        <v>19</v>
      </c>
      <c r="N355" s="183" t="s">
        <v>46</v>
      </c>
      <c r="O355" s="66"/>
      <c r="P355" s="184">
        <f>O355*H355</f>
        <v>0</v>
      </c>
      <c r="Q355" s="184">
        <v>0</v>
      </c>
      <c r="R355" s="184">
        <f>Q355*H355</f>
        <v>0</v>
      </c>
      <c r="S355" s="184">
        <v>0</v>
      </c>
      <c r="T355" s="185">
        <f>S355*H355</f>
        <v>0</v>
      </c>
      <c r="U355" s="36"/>
      <c r="V355" s="36"/>
      <c r="W355" s="36"/>
      <c r="X355" s="36"/>
      <c r="Y355" s="36"/>
      <c r="Z355" s="36"/>
      <c r="AA355" s="36"/>
      <c r="AB355" s="36"/>
      <c r="AC355" s="36"/>
      <c r="AD355" s="36"/>
      <c r="AE355" s="36"/>
      <c r="AR355" s="186" t="s">
        <v>147</v>
      </c>
      <c r="AT355" s="186" t="s">
        <v>142</v>
      </c>
      <c r="AU355" s="186" t="s">
        <v>85</v>
      </c>
      <c r="AY355" s="19" t="s">
        <v>140</v>
      </c>
      <c r="BE355" s="187">
        <f>IF(N355="základní",J355,0)</f>
        <v>0</v>
      </c>
      <c r="BF355" s="187">
        <f>IF(N355="snížená",J355,0)</f>
        <v>0</v>
      </c>
      <c r="BG355" s="187">
        <f>IF(N355="zákl. přenesená",J355,0)</f>
        <v>0</v>
      </c>
      <c r="BH355" s="187">
        <f>IF(N355="sníž. přenesená",J355,0)</f>
        <v>0</v>
      </c>
      <c r="BI355" s="187">
        <f>IF(N355="nulová",J355,0)</f>
        <v>0</v>
      </c>
      <c r="BJ355" s="19" t="s">
        <v>83</v>
      </c>
      <c r="BK355" s="187">
        <f>ROUND(I355*H355,2)</f>
        <v>0</v>
      </c>
      <c r="BL355" s="19" t="s">
        <v>147</v>
      </c>
      <c r="BM355" s="186" t="s">
        <v>511</v>
      </c>
    </row>
    <row r="356" spans="1:65" s="2" customFormat="1" ht="19.5">
      <c r="A356" s="36"/>
      <c r="B356" s="37"/>
      <c r="C356" s="38"/>
      <c r="D356" s="188" t="s">
        <v>149</v>
      </c>
      <c r="E356" s="38"/>
      <c r="F356" s="189" t="s">
        <v>512</v>
      </c>
      <c r="G356" s="38"/>
      <c r="H356" s="38"/>
      <c r="I356" s="190"/>
      <c r="J356" s="38"/>
      <c r="K356" s="38"/>
      <c r="L356" s="41"/>
      <c r="M356" s="191"/>
      <c r="N356" s="192"/>
      <c r="O356" s="66"/>
      <c r="P356" s="66"/>
      <c r="Q356" s="66"/>
      <c r="R356" s="66"/>
      <c r="S356" s="66"/>
      <c r="T356" s="67"/>
      <c r="U356" s="36"/>
      <c r="V356" s="36"/>
      <c r="W356" s="36"/>
      <c r="X356" s="36"/>
      <c r="Y356" s="36"/>
      <c r="Z356" s="36"/>
      <c r="AA356" s="36"/>
      <c r="AB356" s="36"/>
      <c r="AC356" s="36"/>
      <c r="AD356" s="36"/>
      <c r="AE356" s="36"/>
      <c r="AT356" s="19" t="s">
        <v>149</v>
      </c>
      <c r="AU356" s="19" t="s">
        <v>85</v>
      </c>
    </row>
    <row r="357" spans="1:65" s="2" customFormat="1" ht="11.25">
      <c r="A357" s="36"/>
      <c r="B357" s="37"/>
      <c r="C357" s="38"/>
      <c r="D357" s="193" t="s">
        <v>151</v>
      </c>
      <c r="E357" s="38"/>
      <c r="F357" s="194" t="s">
        <v>513</v>
      </c>
      <c r="G357" s="38"/>
      <c r="H357" s="38"/>
      <c r="I357" s="190"/>
      <c r="J357" s="38"/>
      <c r="K357" s="38"/>
      <c r="L357" s="41"/>
      <c r="M357" s="191"/>
      <c r="N357" s="192"/>
      <c r="O357" s="66"/>
      <c r="P357" s="66"/>
      <c r="Q357" s="66"/>
      <c r="R357" s="66"/>
      <c r="S357" s="66"/>
      <c r="T357" s="67"/>
      <c r="U357" s="36"/>
      <c r="V357" s="36"/>
      <c r="W357" s="36"/>
      <c r="X357" s="36"/>
      <c r="Y357" s="36"/>
      <c r="Z357" s="36"/>
      <c r="AA357" s="36"/>
      <c r="AB357" s="36"/>
      <c r="AC357" s="36"/>
      <c r="AD357" s="36"/>
      <c r="AE357" s="36"/>
      <c r="AT357" s="19" t="s">
        <v>151</v>
      </c>
      <c r="AU357" s="19" t="s">
        <v>85</v>
      </c>
    </row>
    <row r="358" spans="1:65" s="2" customFormat="1" ht="87.75">
      <c r="A358" s="36"/>
      <c r="B358" s="37"/>
      <c r="C358" s="38"/>
      <c r="D358" s="188" t="s">
        <v>153</v>
      </c>
      <c r="E358" s="38"/>
      <c r="F358" s="195" t="s">
        <v>514</v>
      </c>
      <c r="G358" s="38"/>
      <c r="H358" s="38"/>
      <c r="I358" s="190"/>
      <c r="J358" s="38"/>
      <c r="K358" s="38"/>
      <c r="L358" s="41"/>
      <c r="M358" s="191"/>
      <c r="N358" s="192"/>
      <c r="O358" s="66"/>
      <c r="P358" s="66"/>
      <c r="Q358" s="66"/>
      <c r="R358" s="66"/>
      <c r="S358" s="66"/>
      <c r="T358" s="67"/>
      <c r="U358" s="36"/>
      <c r="V358" s="36"/>
      <c r="W358" s="36"/>
      <c r="X358" s="36"/>
      <c r="Y358" s="36"/>
      <c r="Z358" s="36"/>
      <c r="AA358" s="36"/>
      <c r="AB358" s="36"/>
      <c r="AC358" s="36"/>
      <c r="AD358" s="36"/>
      <c r="AE358" s="36"/>
      <c r="AT358" s="19" t="s">
        <v>153</v>
      </c>
      <c r="AU358" s="19" t="s">
        <v>85</v>
      </c>
    </row>
    <row r="359" spans="1:65" s="13" customFormat="1" ht="11.25">
      <c r="B359" s="196"/>
      <c r="C359" s="197"/>
      <c r="D359" s="188" t="s">
        <v>180</v>
      </c>
      <c r="E359" s="198" t="s">
        <v>19</v>
      </c>
      <c r="F359" s="199" t="s">
        <v>495</v>
      </c>
      <c r="G359" s="197"/>
      <c r="H359" s="198" t="s">
        <v>19</v>
      </c>
      <c r="I359" s="200"/>
      <c r="J359" s="197"/>
      <c r="K359" s="197"/>
      <c r="L359" s="201"/>
      <c r="M359" s="202"/>
      <c r="N359" s="203"/>
      <c r="O359" s="203"/>
      <c r="P359" s="203"/>
      <c r="Q359" s="203"/>
      <c r="R359" s="203"/>
      <c r="S359" s="203"/>
      <c r="T359" s="204"/>
      <c r="AT359" s="205" t="s">
        <v>180</v>
      </c>
      <c r="AU359" s="205" t="s">
        <v>85</v>
      </c>
      <c r="AV359" s="13" t="s">
        <v>83</v>
      </c>
      <c r="AW359" s="13" t="s">
        <v>34</v>
      </c>
      <c r="AX359" s="13" t="s">
        <v>75</v>
      </c>
      <c r="AY359" s="205" t="s">
        <v>140</v>
      </c>
    </row>
    <row r="360" spans="1:65" s="14" customFormat="1" ht="11.25">
      <c r="B360" s="206"/>
      <c r="C360" s="207"/>
      <c r="D360" s="188" t="s">
        <v>180</v>
      </c>
      <c r="E360" s="208" t="s">
        <v>19</v>
      </c>
      <c r="F360" s="209" t="s">
        <v>496</v>
      </c>
      <c r="G360" s="207"/>
      <c r="H360" s="210">
        <v>32</v>
      </c>
      <c r="I360" s="211"/>
      <c r="J360" s="207"/>
      <c r="K360" s="207"/>
      <c r="L360" s="212"/>
      <c r="M360" s="213"/>
      <c r="N360" s="214"/>
      <c r="O360" s="214"/>
      <c r="P360" s="214"/>
      <c r="Q360" s="214"/>
      <c r="R360" s="214"/>
      <c r="S360" s="214"/>
      <c r="T360" s="215"/>
      <c r="AT360" s="216" t="s">
        <v>180</v>
      </c>
      <c r="AU360" s="216" t="s">
        <v>85</v>
      </c>
      <c r="AV360" s="14" t="s">
        <v>85</v>
      </c>
      <c r="AW360" s="14" t="s">
        <v>34</v>
      </c>
      <c r="AX360" s="14" t="s">
        <v>75</v>
      </c>
      <c r="AY360" s="216" t="s">
        <v>140</v>
      </c>
    </row>
    <row r="361" spans="1:65" s="13" customFormat="1" ht="11.25">
      <c r="B361" s="196"/>
      <c r="C361" s="197"/>
      <c r="D361" s="188" t="s">
        <v>180</v>
      </c>
      <c r="E361" s="198" t="s">
        <v>19</v>
      </c>
      <c r="F361" s="199" t="s">
        <v>497</v>
      </c>
      <c r="G361" s="197"/>
      <c r="H361" s="198" t="s">
        <v>19</v>
      </c>
      <c r="I361" s="200"/>
      <c r="J361" s="197"/>
      <c r="K361" s="197"/>
      <c r="L361" s="201"/>
      <c r="M361" s="202"/>
      <c r="N361" s="203"/>
      <c r="O361" s="203"/>
      <c r="P361" s="203"/>
      <c r="Q361" s="203"/>
      <c r="R361" s="203"/>
      <c r="S361" s="203"/>
      <c r="T361" s="204"/>
      <c r="AT361" s="205" t="s">
        <v>180</v>
      </c>
      <c r="AU361" s="205" t="s">
        <v>85</v>
      </c>
      <c r="AV361" s="13" t="s">
        <v>83</v>
      </c>
      <c r="AW361" s="13" t="s">
        <v>34</v>
      </c>
      <c r="AX361" s="13" t="s">
        <v>75</v>
      </c>
      <c r="AY361" s="205" t="s">
        <v>140</v>
      </c>
    </row>
    <row r="362" spans="1:65" s="14" customFormat="1" ht="11.25">
      <c r="B362" s="206"/>
      <c r="C362" s="207"/>
      <c r="D362" s="188" t="s">
        <v>180</v>
      </c>
      <c r="E362" s="208" t="s">
        <v>19</v>
      </c>
      <c r="F362" s="209" t="s">
        <v>498</v>
      </c>
      <c r="G362" s="207"/>
      <c r="H362" s="210">
        <v>72</v>
      </c>
      <c r="I362" s="211"/>
      <c r="J362" s="207"/>
      <c r="K362" s="207"/>
      <c r="L362" s="212"/>
      <c r="M362" s="213"/>
      <c r="N362" s="214"/>
      <c r="O362" s="214"/>
      <c r="P362" s="214"/>
      <c r="Q362" s="214"/>
      <c r="R362" s="214"/>
      <c r="S362" s="214"/>
      <c r="T362" s="215"/>
      <c r="AT362" s="216" t="s">
        <v>180</v>
      </c>
      <c r="AU362" s="216" t="s">
        <v>85</v>
      </c>
      <c r="AV362" s="14" t="s">
        <v>85</v>
      </c>
      <c r="AW362" s="14" t="s">
        <v>34</v>
      </c>
      <c r="AX362" s="14" t="s">
        <v>75</v>
      </c>
      <c r="AY362" s="216" t="s">
        <v>140</v>
      </c>
    </row>
    <row r="363" spans="1:65" s="13" customFormat="1" ht="11.25">
      <c r="B363" s="196"/>
      <c r="C363" s="197"/>
      <c r="D363" s="188" t="s">
        <v>180</v>
      </c>
      <c r="E363" s="198" t="s">
        <v>19</v>
      </c>
      <c r="F363" s="199" t="s">
        <v>499</v>
      </c>
      <c r="G363" s="197"/>
      <c r="H363" s="198" t="s">
        <v>19</v>
      </c>
      <c r="I363" s="200"/>
      <c r="J363" s="197"/>
      <c r="K363" s="197"/>
      <c r="L363" s="201"/>
      <c r="M363" s="202"/>
      <c r="N363" s="203"/>
      <c r="O363" s="203"/>
      <c r="P363" s="203"/>
      <c r="Q363" s="203"/>
      <c r="R363" s="203"/>
      <c r="S363" s="203"/>
      <c r="T363" s="204"/>
      <c r="AT363" s="205" t="s">
        <v>180</v>
      </c>
      <c r="AU363" s="205" t="s">
        <v>85</v>
      </c>
      <c r="AV363" s="13" t="s">
        <v>83</v>
      </c>
      <c r="AW363" s="13" t="s">
        <v>34</v>
      </c>
      <c r="AX363" s="13" t="s">
        <v>75</v>
      </c>
      <c r="AY363" s="205" t="s">
        <v>140</v>
      </c>
    </row>
    <row r="364" spans="1:65" s="14" customFormat="1" ht="11.25">
      <c r="B364" s="206"/>
      <c r="C364" s="207"/>
      <c r="D364" s="188" t="s">
        <v>180</v>
      </c>
      <c r="E364" s="208" t="s">
        <v>19</v>
      </c>
      <c r="F364" s="209" t="s">
        <v>500</v>
      </c>
      <c r="G364" s="207"/>
      <c r="H364" s="210">
        <v>128</v>
      </c>
      <c r="I364" s="211"/>
      <c r="J364" s="207"/>
      <c r="K364" s="207"/>
      <c r="L364" s="212"/>
      <c r="M364" s="213"/>
      <c r="N364" s="214"/>
      <c r="O364" s="214"/>
      <c r="P364" s="214"/>
      <c r="Q364" s="214"/>
      <c r="R364" s="214"/>
      <c r="S364" s="214"/>
      <c r="T364" s="215"/>
      <c r="AT364" s="216" t="s">
        <v>180</v>
      </c>
      <c r="AU364" s="216" t="s">
        <v>85</v>
      </c>
      <c r="AV364" s="14" t="s">
        <v>85</v>
      </c>
      <c r="AW364" s="14" t="s">
        <v>34</v>
      </c>
      <c r="AX364" s="14" t="s">
        <v>75</v>
      </c>
      <c r="AY364" s="216" t="s">
        <v>140</v>
      </c>
    </row>
    <row r="365" spans="1:65" s="13" customFormat="1" ht="11.25">
      <c r="B365" s="196"/>
      <c r="C365" s="197"/>
      <c r="D365" s="188" t="s">
        <v>180</v>
      </c>
      <c r="E365" s="198" t="s">
        <v>19</v>
      </c>
      <c r="F365" s="199" t="s">
        <v>501</v>
      </c>
      <c r="G365" s="197"/>
      <c r="H365" s="198" t="s">
        <v>19</v>
      </c>
      <c r="I365" s="200"/>
      <c r="J365" s="197"/>
      <c r="K365" s="197"/>
      <c r="L365" s="201"/>
      <c r="M365" s="202"/>
      <c r="N365" s="203"/>
      <c r="O365" s="203"/>
      <c r="P365" s="203"/>
      <c r="Q365" s="203"/>
      <c r="R365" s="203"/>
      <c r="S365" s="203"/>
      <c r="T365" s="204"/>
      <c r="AT365" s="205" t="s">
        <v>180</v>
      </c>
      <c r="AU365" s="205" t="s">
        <v>85</v>
      </c>
      <c r="AV365" s="13" t="s">
        <v>83</v>
      </c>
      <c r="AW365" s="13" t="s">
        <v>34</v>
      </c>
      <c r="AX365" s="13" t="s">
        <v>75</v>
      </c>
      <c r="AY365" s="205" t="s">
        <v>140</v>
      </c>
    </row>
    <row r="366" spans="1:65" s="14" customFormat="1" ht="11.25">
      <c r="B366" s="206"/>
      <c r="C366" s="207"/>
      <c r="D366" s="188" t="s">
        <v>180</v>
      </c>
      <c r="E366" s="208" t="s">
        <v>19</v>
      </c>
      <c r="F366" s="209" t="s">
        <v>498</v>
      </c>
      <c r="G366" s="207"/>
      <c r="H366" s="210">
        <v>72</v>
      </c>
      <c r="I366" s="211"/>
      <c r="J366" s="207"/>
      <c r="K366" s="207"/>
      <c r="L366" s="212"/>
      <c r="M366" s="213"/>
      <c r="N366" s="214"/>
      <c r="O366" s="214"/>
      <c r="P366" s="214"/>
      <c r="Q366" s="214"/>
      <c r="R366" s="214"/>
      <c r="S366" s="214"/>
      <c r="T366" s="215"/>
      <c r="AT366" s="216" t="s">
        <v>180</v>
      </c>
      <c r="AU366" s="216" t="s">
        <v>85</v>
      </c>
      <c r="AV366" s="14" t="s">
        <v>85</v>
      </c>
      <c r="AW366" s="14" t="s">
        <v>34</v>
      </c>
      <c r="AX366" s="14" t="s">
        <v>75</v>
      </c>
      <c r="AY366" s="216" t="s">
        <v>140</v>
      </c>
    </row>
    <row r="367" spans="1:65" s="13" customFormat="1" ht="11.25">
      <c r="B367" s="196"/>
      <c r="C367" s="197"/>
      <c r="D367" s="188" t="s">
        <v>180</v>
      </c>
      <c r="E367" s="198" t="s">
        <v>19</v>
      </c>
      <c r="F367" s="199" t="s">
        <v>502</v>
      </c>
      <c r="G367" s="197"/>
      <c r="H367" s="198" t="s">
        <v>19</v>
      </c>
      <c r="I367" s="200"/>
      <c r="J367" s="197"/>
      <c r="K367" s="197"/>
      <c r="L367" s="201"/>
      <c r="M367" s="202"/>
      <c r="N367" s="203"/>
      <c r="O367" s="203"/>
      <c r="P367" s="203"/>
      <c r="Q367" s="203"/>
      <c r="R367" s="203"/>
      <c r="S367" s="203"/>
      <c r="T367" s="204"/>
      <c r="AT367" s="205" t="s">
        <v>180</v>
      </c>
      <c r="AU367" s="205" t="s">
        <v>85</v>
      </c>
      <c r="AV367" s="13" t="s">
        <v>83</v>
      </c>
      <c r="AW367" s="13" t="s">
        <v>34</v>
      </c>
      <c r="AX367" s="13" t="s">
        <v>75</v>
      </c>
      <c r="AY367" s="205" t="s">
        <v>140</v>
      </c>
    </row>
    <row r="368" spans="1:65" s="14" customFormat="1" ht="11.25">
      <c r="B368" s="206"/>
      <c r="C368" s="207"/>
      <c r="D368" s="188" t="s">
        <v>180</v>
      </c>
      <c r="E368" s="208" t="s">
        <v>19</v>
      </c>
      <c r="F368" s="209" t="s">
        <v>503</v>
      </c>
      <c r="G368" s="207"/>
      <c r="H368" s="210">
        <v>40</v>
      </c>
      <c r="I368" s="211"/>
      <c r="J368" s="207"/>
      <c r="K368" s="207"/>
      <c r="L368" s="212"/>
      <c r="M368" s="213"/>
      <c r="N368" s="214"/>
      <c r="O368" s="214"/>
      <c r="P368" s="214"/>
      <c r="Q368" s="214"/>
      <c r="R368" s="214"/>
      <c r="S368" s="214"/>
      <c r="T368" s="215"/>
      <c r="AT368" s="216" t="s">
        <v>180</v>
      </c>
      <c r="AU368" s="216" t="s">
        <v>85</v>
      </c>
      <c r="AV368" s="14" t="s">
        <v>85</v>
      </c>
      <c r="AW368" s="14" t="s">
        <v>34</v>
      </c>
      <c r="AX368" s="14" t="s">
        <v>75</v>
      </c>
      <c r="AY368" s="216" t="s">
        <v>140</v>
      </c>
    </row>
    <row r="369" spans="1:65" s="13" customFormat="1" ht="11.25">
      <c r="B369" s="196"/>
      <c r="C369" s="197"/>
      <c r="D369" s="188" t="s">
        <v>180</v>
      </c>
      <c r="E369" s="198" t="s">
        <v>19</v>
      </c>
      <c r="F369" s="199" t="s">
        <v>504</v>
      </c>
      <c r="G369" s="197"/>
      <c r="H369" s="198" t="s">
        <v>19</v>
      </c>
      <c r="I369" s="200"/>
      <c r="J369" s="197"/>
      <c r="K369" s="197"/>
      <c r="L369" s="201"/>
      <c r="M369" s="202"/>
      <c r="N369" s="203"/>
      <c r="O369" s="203"/>
      <c r="P369" s="203"/>
      <c r="Q369" s="203"/>
      <c r="R369" s="203"/>
      <c r="S369" s="203"/>
      <c r="T369" s="204"/>
      <c r="AT369" s="205" t="s">
        <v>180</v>
      </c>
      <c r="AU369" s="205" t="s">
        <v>85</v>
      </c>
      <c r="AV369" s="13" t="s">
        <v>83</v>
      </c>
      <c r="AW369" s="13" t="s">
        <v>34</v>
      </c>
      <c r="AX369" s="13" t="s">
        <v>75</v>
      </c>
      <c r="AY369" s="205" t="s">
        <v>140</v>
      </c>
    </row>
    <row r="370" spans="1:65" s="14" customFormat="1" ht="11.25">
      <c r="B370" s="206"/>
      <c r="C370" s="207"/>
      <c r="D370" s="188" t="s">
        <v>180</v>
      </c>
      <c r="E370" s="208" t="s">
        <v>19</v>
      </c>
      <c r="F370" s="209" t="s">
        <v>505</v>
      </c>
      <c r="G370" s="207"/>
      <c r="H370" s="210">
        <v>52</v>
      </c>
      <c r="I370" s="211"/>
      <c r="J370" s="207"/>
      <c r="K370" s="207"/>
      <c r="L370" s="212"/>
      <c r="M370" s="213"/>
      <c r="N370" s="214"/>
      <c r="O370" s="214"/>
      <c r="P370" s="214"/>
      <c r="Q370" s="214"/>
      <c r="R370" s="214"/>
      <c r="S370" s="214"/>
      <c r="T370" s="215"/>
      <c r="AT370" s="216" t="s">
        <v>180</v>
      </c>
      <c r="AU370" s="216" t="s">
        <v>85</v>
      </c>
      <c r="AV370" s="14" t="s">
        <v>85</v>
      </c>
      <c r="AW370" s="14" t="s">
        <v>34</v>
      </c>
      <c r="AX370" s="14" t="s">
        <v>75</v>
      </c>
      <c r="AY370" s="216" t="s">
        <v>140</v>
      </c>
    </row>
    <row r="371" spans="1:65" s="13" customFormat="1" ht="11.25">
      <c r="B371" s="196"/>
      <c r="C371" s="197"/>
      <c r="D371" s="188" t="s">
        <v>180</v>
      </c>
      <c r="E371" s="198" t="s">
        <v>19</v>
      </c>
      <c r="F371" s="199" t="s">
        <v>506</v>
      </c>
      <c r="G371" s="197"/>
      <c r="H371" s="198" t="s">
        <v>19</v>
      </c>
      <c r="I371" s="200"/>
      <c r="J371" s="197"/>
      <c r="K371" s="197"/>
      <c r="L371" s="201"/>
      <c r="M371" s="202"/>
      <c r="N371" s="203"/>
      <c r="O371" s="203"/>
      <c r="P371" s="203"/>
      <c r="Q371" s="203"/>
      <c r="R371" s="203"/>
      <c r="S371" s="203"/>
      <c r="T371" s="204"/>
      <c r="AT371" s="205" t="s">
        <v>180</v>
      </c>
      <c r="AU371" s="205" t="s">
        <v>85</v>
      </c>
      <c r="AV371" s="13" t="s">
        <v>83</v>
      </c>
      <c r="AW371" s="13" t="s">
        <v>34</v>
      </c>
      <c r="AX371" s="13" t="s">
        <v>75</v>
      </c>
      <c r="AY371" s="205" t="s">
        <v>140</v>
      </c>
    </row>
    <row r="372" spans="1:65" s="14" customFormat="1" ht="11.25">
      <c r="B372" s="206"/>
      <c r="C372" s="207"/>
      <c r="D372" s="188" t="s">
        <v>180</v>
      </c>
      <c r="E372" s="208" t="s">
        <v>19</v>
      </c>
      <c r="F372" s="209" t="s">
        <v>507</v>
      </c>
      <c r="G372" s="207"/>
      <c r="H372" s="210">
        <v>4</v>
      </c>
      <c r="I372" s="211"/>
      <c r="J372" s="207"/>
      <c r="K372" s="207"/>
      <c r="L372" s="212"/>
      <c r="M372" s="213"/>
      <c r="N372" s="214"/>
      <c r="O372" s="214"/>
      <c r="P372" s="214"/>
      <c r="Q372" s="214"/>
      <c r="R372" s="214"/>
      <c r="S372" s="214"/>
      <c r="T372" s="215"/>
      <c r="AT372" s="216" t="s">
        <v>180</v>
      </c>
      <c r="AU372" s="216" t="s">
        <v>85</v>
      </c>
      <c r="AV372" s="14" t="s">
        <v>85</v>
      </c>
      <c r="AW372" s="14" t="s">
        <v>34</v>
      </c>
      <c r="AX372" s="14" t="s">
        <v>75</v>
      </c>
      <c r="AY372" s="216" t="s">
        <v>140</v>
      </c>
    </row>
    <row r="373" spans="1:65" s="15" customFormat="1" ht="11.25">
      <c r="B373" s="227"/>
      <c r="C373" s="228"/>
      <c r="D373" s="188" t="s">
        <v>180</v>
      </c>
      <c r="E373" s="229" t="s">
        <v>19</v>
      </c>
      <c r="F373" s="230" t="s">
        <v>402</v>
      </c>
      <c r="G373" s="228"/>
      <c r="H373" s="231">
        <v>400</v>
      </c>
      <c r="I373" s="232"/>
      <c r="J373" s="228"/>
      <c r="K373" s="228"/>
      <c r="L373" s="233"/>
      <c r="M373" s="234"/>
      <c r="N373" s="235"/>
      <c r="O373" s="235"/>
      <c r="P373" s="235"/>
      <c r="Q373" s="235"/>
      <c r="R373" s="235"/>
      <c r="S373" s="235"/>
      <c r="T373" s="236"/>
      <c r="AT373" s="237" t="s">
        <v>180</v>
      </c>
      <c r="AU373" s="237" t="s">
        <v>85</v>
      </c>
      <c r="AV373" s="15" t="s">
        <v>147</v>
      </c>
      <c r="AW373" s="15" t="s">
        <v>34</v>
      </c>
      <c r="AX373" s="15" t="s">
        <v>83</v>
      </c>
      <c r="AY373" s="237" t="s">
        <v>140</v>
      </c>
    </row>
    <row r="374" spans="1:65" s="2" customFormat="1" ht="16.5" customHeight="1">
      <c r="A374" s="36"/>
      <c r="B374" s="37"/>
      <c r="C374" s="217" t="s">
        <v>515</v>
      </c>
      <c r="D374" s="217" t="s">
        <v>284</v>
      </c>
      <c r="E374" s="218" t="s">
        <v>516</v>
      </c>
      <c r="F374" s="219" t="s">
        <v>517</v>
      </c>
      <c r="G374" s="220" t="s">
        <v>242</v>
      </c>
      <c r="H374" s="221">
        <v>28.26</v>
      </c>
      <c r="I374" s="222"/>
      <c r="J374" s="223">
        <f>ROUND(I374*H374,2)</f>
        <v>0</v>
      </c>
      <c r="K374" s="219" t="s">
        <v>518</v>
      </c>
      <c r="L374" s="224"/>
      <c r="M374" s="225" t="s">
        <v>19</v>
      </c>
      <c r="N374" s="226" t="s">
        <v>46</v>
      </c>
      <c r="O374" s="66"/>
      <c r="P374" s="184">
        <f>O374*H374</f>
        <v>0</v>
      </c>
      <c r="Q374" s="184">
        <v>2.4289999999999998</v>
      </c>
      <c r="R374" s="184">
        <f>Q374*H374</f>
        <v>68.643540000000002</v>
      </c>
      <c r="S374" s="184">
        <v>0</v>
      </c>
      <c r="T374" s="185">
        <f>S374*H374</f>
        <v>0</v>
      </c>
      <c r="U374" s="36"/>
      <c r="V374" s="36"/>
      <c r="W374" s="36"/>
      <c r="X374" s="36"/>
      <c r="Y374" s="36"/>
      <c r="Z374" s="36"/>
      <c r="AA374" s="36"/>
      <c r="AB374" s="36"/>
      <c r="AC374" s="36"/>
      <c r="AD374" s="36"/>
      <c r="AE374" s="36"/>
      <c r="AR374" s="186" t="s">
        <v>201</v>
      </c>
      <c r="AT374" s="186" t="s">
        <v>284</v>
      </c>
      <c r="AU374" s="186" t="s">
        <v>85</v>
      </c>
      <c r="AY374" s="19" t="s">
        <v>140</v>
      </c>
      <c r="BE374" s="187">
        <f>IF(N374="základní",J374,0)</f>
        <v>0</v>
      </c>
      <c r="BF374" s="187">
        <f>IF(N374="snížená",J374,0)</f>
        <v>0</v>
      </c>
      <c r="BG374" s="187">
        <f>IF(N374="zákl. přenesená",J374,0)</f>
        <v>0</v>
      </c>
      <c r="BH374" s="187">
        <f>IF(N374="sníž. přenesená",J374,0)</f>
        <v>0</v>
      </c>
      <c r="BI374" s="187">
        <f>IF(N374="nulová",J374,0)</f>
        <v>0</v>
      </c>
      <c r="BJ374" s="19" t="s">
        <v>83</v>
      </c>
      <c r="BK374" s="187">
        <f>ROUND(I374*H374,2)</f>
        <v>0</v>
      </c>
      <c r="BL374" s="19" t="s">
        <v>147</v>
      </c>
      <c r="BM374" s="186" t="s">
        <v>519</v>
      </c>
    </row>
    <row r="375" spans="1:65" s="2" customFormat="1" ht="11.25">
      <c r="A375" s="36"/>
      <c r="B375" s="37"/>
      <c r="C375" s="38"/>
      <c r="D375" s="188" t="s">
        <v>149</v>
      </c>
      <c r="E375" s="38"/>
      <c r="F375" s="189" t="s">
        <v>517</v>
      </c>
      <c r="G375" s="38"/>
      <c r="H375" s="38"/>
      <c r="I375" s="190"/>
      <c r="J375" s="38"/>
      <c r="K375" s="38"/>
      <c r="L375" s="41"/>
      <c r="M375" s="191"/>
      <c r="N375" s="192"/>
      <c r="O375" s="66"/>
      <c r="P375" s="66"/>
      <c r="Q375" s="66"/>
      <c r="R375" s="66"/>
      <c r="S375" s="66"/>
      <c r="T375" s="67"/>
      <c r="U375" s="36"/>
      <c r="V375" s="36"/>
      <c r="W375" s="36"/>
      <c r="X375" s="36"/>
      <c r="Y375" s="36"/>
      <c r="Z375" s="36"/>
      <c r="AA375" s="36"/>
      <c r="AB375" s="36"/>
      <c r="AC375" s="36"/>
      <c r="AD375" s="36"/>
      <c r="AE375" s="36"/>
      <c r="AT375" s="19" t="s">
        <v>149</v>
      </c>
      <c r="AU375" s="19" t="s">
        <v>85</v>
      </c>
    </row>
    <row r="376" spans="1:65" s="13" customFormat="1" ht="11.25">
      <c r="B376" s="196"/>
      <c r="C376" s="197"/>
      <c r="D376" s="188" t="s">
        <v>180</v>
      </c>
      <c r="E376" s="198" t="s">
        <v>19</v>
      </c>
      <c r="F376" s="199" t="s">
        <v>520</v>
      </c>
      <c r="G376" s="197"/>
      <c r="H376" s="198" t="s">
        <v>19</v>
      </c>
      <c r="I376" s="200"/>
      <c r="J376" s="197"/>
      <c r="K376" s="197"/>
      <c r="L376" s="201"/>
      <c r="M376" s="202"/>
      <c r="N376" s="203"/>
      <c r="O376" s="203"/>
      <c r="P376" s="203"/>
      <c r="Q376" s="203"/>
      <c r="R376" s="203"/>
      <c r="S376" s="203"/>
      <c r="T376" s="204"/>
      <c r="AT376" s="205" t="s">
        <v>180</v>
      </c>
      <c r="AU376" s="205" t="s">
        <v>85</v>
      </c>
      <c r="AV376" s="13" t="s">
        <v>83</v>
      </c>
      <c r="AW376" s="13" t="s">
        <v>34</v>
      </c>
      <c r="AX376" s="13" t="s">
        <v>75</v>
      </c>
      <c r="AY376" s="205" t="s">
        <v>140</v>
      </c>
    </row>
    <row r="377" spans="1:65" s="14" customFormat="1" ht="11.25">
      <c r="B377" s="206"/>
      <c r="C377" s="207"/>
      <c r="D377" s="188" t="s">
        <v>180</v>
      </c>
      <c r="E377" s="208" t="s">
        <v>19</v>
      </c>
      <c r="F377" s="209" t="s">
        <v>521</v>
      </c>
      <c r="G377" s="207"/>
      <c r="H377" s="210">
        <v>28.26</v>
      </c>
      <c r="I377" s="211"/>
      <c r="J377" s="207"/>
      <c r="K377" s="207"/>
      <c r="L377" s="212"/>
      <c r="M377" s="213"/>
      <c r="N377" s="214"/>
      <c r="O377" s="214"/>
      <c r="P377" s="214"/>
      <c r="Q377" s="214"/>
      <c r="R377" s="214"/>
      <c r="S377" s="214"/>
      <c r="T377" s="215"/>
      <c r="AT377" s="216" t="s">
        <v>180</v>
      </c>
      <c r="AU377" s="216" t="s">
        <v>85</v>
      </c>
      <c r="AV377" s="14" t="s">
        <v>85</v>
      </c>
      <c r="AW377" s="14" t="s">
        <v>34</v>
      </c>
      <c r="AX377" s="14" t="s">
        <v>83</v>
      </c>
      <c r="AY377" s="216" t="s">
        <v>140</v>
      </c>
    </row>
    <row r="378" spans="1:65" s="2" customFormat="1" ht="16.5" customHeight="1">
      <c r="A378" s="36"/>
      <c r="B378" s="37"/>
      <c r="C378" s="175" t="s">
        <v>522</v>
      </c>
      <c r="D378" s="175" t="s">
        <v>142</v>
      </c>
      <c r="E378" s="176" t="s">
        <v>523</v>
      </c>
      <c r="F378" s="177" t="s">
        <v>524</v>
      </c>
      <c r="G378" s="178" t="s">
        <v>424</v>
      </c>
      <c r="H378" s="179">
        <v>3.391</v>
      </c>
      <c r="I378" s="180"/>
      <c r="J378" s="181">
        <f>ROUND(I378*H378,2)</f>
        <v>0</v>
      </c>
      <c r="K378" s="177" t="s">
        <v>146</v>
      </c>
      <c r="L378" s="41"/>
      <c r="M378" s="182" t="s">
        <v>19</v>
      </c>
      <c r="N378" s="183" t="s">
        <v>46</v>
      </c>
      <c r="O378" s="66"/>
      <c r="P378" s="184">
        <f>O378*H378</f>
        <v>0</v>
      </c>
      <c r="Q378" s="184">
        <v>1.113810228</v>
      </c>
      <c r="R378" s="184">
        <f>Q378*H378</f>
        <v>3.776930483148</v>
      </c>
      <c r="S378" s="184">
        <v>0</v>
      </c>
      <c r="T378" s="185">
        <f>S378*H378</f>
        <v>0</v>
      </c>
      <c r="U378" s="36"/>
      <c r="V378" s="36"/>
      <c r="W378" s="36"/>
      <c r="X378" s="36"/>
      <c r="Y378" s="36"/>
      <c r="Z378" s="36"/>
      <c r="AA378" s="36"/>
      <c r="AB378" s="36"/>
      <c r="AC378" s="36"/>
      <c r="AD378" s="36"/>
      <c r="AE378" s="36"/>
      <c r="AR378" s="186" t="s">
        <v>147</v>
      </c>
      <c r="AT378" s="186" t="s">
        <v>142</v>
      </c>
      <c r="AU378" s="186" t="s">
        <v>85</v>
      </c>
      <c r="AY378" s="19" t="s">
        <v>140</v>
      </c>
      <c r="BE378" s="187">
        <f>IF(N378="základní",J378,0)</f>
        <v>0</v>
      </c>
      <c r="BF378" s="187">
        <f>IF(N378="snížená",J378,0)</f>
        <v>0</v>
      </c>
      <c r="BG378" s="187">
        <f>IF(N378="zákl. přenesená",J378,0)</f>
        <v>0</v>
      </c>
      <c r="BH378" s="187">
        <f>IF(N378="sníž. přenesená",J378,0)</f>
        <v>0</v>
      </c>
      <c r="BI378" s="187">
        <f>IF(N378="nulová",J378,0)</f>
        <v>0</v>
      </c>
      <c r="BJ378" s="19" t="s">
        <v>83</v>
      </c>
      <c r="BK378" s="187">
        <f>ROUND(I378*H378,2)</f>
        <v>0</v>
      </c>
      <c r="BL378" s="19" t="s">
        <v>147</v>
      </c>
      <c r="BM378" s="186" t="s">
        <v>525</v>
      </c>
    </row>
    <row r="379" spans="1:65" s="2" customFormat="1" ht="11.25">
      <c r="A379" s="36"/>
      <c r="B379" s="37"/>
      <c r="C379" s="38"/>
      <c r="D379" s="188" t="s">
        <v>149</v>
      </c>
      <c r="E379" s="38"/>
      <c r="F379" s="189" t="s">
        <v>526</v>
      </c>
      <c r="G379" s="38"/>
      <c r="H379" s="38"/>
      <c r="I379" s="190"/>
      <c r="J379" s="38"/>
      <c r="K379" s="38"/>
      <c r="L379" s="41"/>
      <c r="M379" s="191"/>
      <c r="N379" s="192"/>
      <c r="O379" s="66"/>
      <c r="P379" s="66"/>
      <c r="Q379" s="66"/>
      <c r="R379" s="66"/>
      <c r="S379" s="66"/>
      <c r="T379" s="67"/>
      <c r="U379" s="36"/>
      <c r="V379" s="36"/>
      <c r="W379" s="36"/>
      <c r="X379" s="36"/>
      <c r="Y379" s="36"/>
      <c r="Z379" s="36"/>
      <c r="AA379" s="36"/>
      <c r="AB379" s="36"/>
      <c r="AC379" s="36"/>
      <c r="AD379" s="36"/>
      <c r="AE379" s="36"/>
      <c r="AT379" s="19" t="s">
        <v>149</v>
      </c>
      <c r="AU379" s="19" t="s">
        <v>85</v>
      </c>
    </row>
    <row r="380" spans="1:65" s="2" customFormat="1" ht="11.25">
      <c r="A380" s="36"/>
      <c r="B380" s="37"/>
      <c r="C380" s="38"/>
      <c r="D380" s="193" t="s">
        <v>151</v>
      </c>
      <c r="E380" s="38"/>
      <c r="F380" s="194" t="s">
        <v>527</v>
      </c>
      <c r="G380" s="38"/>
      <c r="H380" s="38"/>
      <c r="I380" s="190"/>
      <c r="J380" s="38"/>
      <c r="K380" s="38"/>
      <c r="L380" s="41"/>
      <c r="M380" s="191"/>
      <c r="N380" s="192"/>
      <c r="O380" s="66"/>
      <c r="P380" s="66"/>
      <c r="Q380" s="66"/>
      <c r="R380" s="66"/>
      <c r="S380" s="66"/>
      <c r="T380" s="67"/>
      <c r="U380" s="36"/>
      <c r="V380" s="36"/>
      <c r="W380" s="36"/>
      <c r="X380" s="36"/>
      <c r="Y380" s="36"/>
      <c r="Z380" s="36"/>
      <c r="AA380" s="36"/>
      <c r="AB380" s="36"/>
      <c r="AC380" s="36"/>
      <c r="AD380" s="36"/>
      <c r="AE380" s="36"/>
      <c r="AT380" s="19" t="s">
        <v>151</v>
      </c>
      <c r="AU380" s="19" t="s">
        <v>85</v>
      </c>
    </row>
    <row r="381" spans="1:65" s="2" customFormat="1" ht="48.75">
      <c r="A381" s="36"/>
      <c r="B381" s="37"/>
      <c r="C381" s="38"/>
      <c r="D381" s="188" t="s">
        <v>153</v>
      </c>
      <c r="E381" s="38"/>
      <c r="F381" s="195" t="s">
        <v>528</v>
      </c>
      <c r="G381" s="38"/>
      <c r="H381" s="38"/>
      <c r="I381" s="190"/>
      <c r="J381" s="38"/>
      <c r="K381" s="38"/>
      <c r="L381" s="41"/>
      <c r="M381" s="191"/>
      <c r="N381" s="192"/>
      <c r="O381" s="66"/>
      <c r="P381" s="66"/>
      <c r="Q381" s="66"/>
      <c r="R381" s="66"/>
      <c r="S381" s="66"/>
      <c r="T381" s="67"/>
      <c r="U381" s="36"/>
      <c r="V381" s="36"/>
      <c r="W381" s="36"/>
      <c r="X381" s="36"/>
      <c r="Y381" s="36"/>
      <c r="Z381" s="36"/>
      <c r="AA381" s="36"/>
      <c r="AB381" s="36"/>
      <c r="AC381" s="36"/>
      <c r="AD381" s="36"/>
      <c r="AE381" s="36"/>
      <c r="AT381" s="19" t="s">
        <v>153</v>
      </c>
      <c r="AU381" s="19" t="s">
        <v>85</v>
      </c>
    </row>
    <row r="382" spans="1:65" s="14" customFormat="1" ht="11.25">
      <c r="B382" s="206"/>
      <c r="C382" s="207"/>
      <c r="D382" s="188" t="s">
        <v>180</v>
      </c>
      <c r="E382" s="208" t="s">
        <v>19</v>
      </c>
      <c r="F382" s="209" t="s">
        <v>529</v>
      </c>
      <c r="G382" s="207"/>
      <c r="H382" s="210">
        <v>3.391</v>
      </c>
      <c r="I382" s="211"/>
      <c r="J382" s="207"/>
      <c r="K382" s="207"/>
      <c r="L382" s="212"/>
      <c r="M382" s="213"/>
      <c r="N382" s="214"/>
      <c r="O382" s="214"/>
      <c r="P382" s="214"/>
      <c r="Q382" s="214"/>
      <c r="R382" s="214"/>
      <c r="S382" s="214"/>
      <c r="T382" s="215"/>
      <c r="AT382" s="216" t="s">
        <v>180</v>
      </c>
      <c r="AU382" s="216" t="s">
        <v>85</v>
      </c>
      <c r="AV382" s="14" t="s">
        <v>85</v>
      </c>
      <c r="AW382" s="14" t="s">
        <v>34</v>
      </c>
      <c r="AX382" s="14" t="s">
        <v>83</v>
      </c>
      <c r="AY382" s="216" t="s">
        <v>140</v>
      </c>
    </row>
    <row r="383" spans="1:65" s="2" customFormat="1" ht="16.5" customHeight="1">
      <c r="A383" s="36"/>
      <c r="B383" s="37"/>
      <c r="C383" s="175" t="s">
        <v>530</v>
      </c>
      <c r="D383" s="175" t="s">
        <v>142</v>
      </c>
      <c r="E383" s="176" t="s">
        <v>531</v>
      </c>
      <c r="F383" s="177" t="s">
        <v>532</v>
      </c>
      <c r="G383" s="178" t="s">
        <v>242</v>
      </c>
      <c r="H383" s="179">
        <v>11.609</v>
      </c>
      <c r="I383" s="180"/>
      <c r="J383" s="181">
        <f>ROUND(I383*H383,2)</f>
        <v>0</v>
      </c>
      <c r="K383" s="177" t="s">
        <v>146</v>
      </c>
      <c r="L383" s="41"/>
      <c r="M383" s="182" t="s">
        <v>19</v>
      </c>
      <c r="N383" s="183" t="s">
        <v>46</v>
      </c>
      <c r="O383" s="66"/>
      <c r="P383" s="184">
        <f>O383*H383</f>
        <v>0</v>
      </c>
      <c r="Q383" s="184">
        <v>2.16</v>
      </c>
      <c r="R383" s="184">
        <f>Q383*H383</f>
        <v>25.07544</v>
      </c>
      <c r="S383" s="184">
        <v>0</v>
      </c>
      <c r="T383" s="185">
        <f>S383*H383</f>
        <v>0</v>
      </c>
      <c r="U383" s="36"/>
      <c r="V383" s="36"/>
      <c r="W383" s="36"/>
      <c r="X383" s="36"/>
      <c r="Y383" s="36"/>
      <c r="Z383" s="36"/>
      <c r="AA383" s="36"/>
      <c r="AB383" s="36"/>
      <c r="AC383" s="36"/>
      <c r="AD383" s="36"/>
      <c r="AE383" s="36"/>
      <c r="AR383" s="186" t="s">
        <v>147</v>
      </c>
      <c r="AT383" s="186" t="s">
        <v>142</v>
      </c>
      <c r="AU383" s="186" t="s">
        <v>85</v>
      </c>
      <c r="AY383" s="19" t="s">
        <v>140</v>
      </c>
      <c r="BE383" s="187">
        <f>IF(N383="základní",J383,0)</f>
        <v>0</v>
      </c>
      <c r="BF383" s="187">
        <f>IF(N383="snížená",J383,0)</f>
        <v>0</v>
      </c>
      <c r="BG383" s="187">
        <f>IF(N383="zákl. přenesená",J383,0)</f>
        <v>0</v>
      </c>
      <c r="BH383" s="187">
        <f>IF(N383="sníž. přenesená",J383,0)</f>
        <v>0</v>
      </c>
      <c r="BI383" s="187">
        <f>IF(N383="nulová",J383,0)</f>
        <v>0</v>
      </c>
      <c r="BJ383" s="19" t="s">
        <v>83</v>
      </c>
      <c r="BK383" s="187">
        <f>ROUND(I383*H383,2)</f>
        <v>0</v>
      </c>
      <c r="BL383" s="19" t="s">
        <v>147</v>
      </c>
      <c r="BM383" s="186" t="s">
        <v>533</v>
      </c>
    </row>
    <row r="384" spans="1:65" s="2" customFormat="1" ht="11.25">
      <c r="A384" s="36"/>
      <c r="B384" s="37"/>
      <c r="C384" s="38"/>
      <c r="D384" s="188" t="s">
        <v>149</v>
      </c>
      <c r="E384" s="38"/>
      <c r="F384" s="189" t="s">
        <v>534</v>
      </c>
      <c r="G384" s="38"/>
      <c r="H384" s="38"/>
      <c r="I384" s="190"/>
      <c r="J384" s="38"/>
      <c r="K384" s="38"/>
      <c r="L384" s="41"/>
      <c r="M384" s="191"/>
      <c r="N384" s="192"/>
      <c r="O384" s="66"/>
      <c r="P384" s="66"/>
      <c r="Q384" s="66"/>
      <c r="R384" s="66"/>
      <c r="S384" s="66"/>
      <c r="T384" s="67"/>
      <c r="U384" s="36"/>
      <c r="V384" s="36"/>
      <c r="W384" s="36"/>
      <c r="X384" s="36"/>
      <c r="Y384" s="36"/>
      <c r="Z384" s="36"/>
      <c r="AA384" s="36"/>
      <c r="AB384" s="36"/>
      <c r="AC384" s="36"/>
      <c r="AD384" s="36"/>
      <c r="AE384" s="36"/>
      <c r="AT384" s="19" t="s">
        <v>149</v>
      </c>
      <c r="AU384" s="19" t="s">
        <v>85</v>
      </c>
    </row>
    <row r="385" spans="1:65" s="2" customFormat="1" ht="11.25">
      <c r="A385" s="36"/>
      <c r="B385" s="37"/>
      <c r="C385" s="38"/>
      <c r="D385" s="193" t="s">
        <v>151</v>
      </c>
      <c r="E385" s="38"/>
      <c r="F385" s="194" t="s">
        <v>535</v>
      </c>
      <c r="G385" s="38"/>
      <c r="H385" s="38"/>
      <c r="I385" s="190"/>
      <c r="J385" s="38"/>
      <c r="K385" s="38"/>
      <c r="L385" s="41"/>
      <c r="M385" s="191"/>
      <c r="N385" s="192"/>
      <c r="O385" s="66"/>
      <c r="P385" s="66"/>
      <c r="Q385" s="66"/>
      <c r="R385" s="66"/>
      <c r="S385" s="66"/>
      <c r="T385" s="67"/>
      <c r="U385" s="36"/>
      <c r="V385" s="36"/>
      <c r="W385" s="36"/>
      <c r="X385" s="36"/>
      <c r="Y385" s="36"/>
      <c r="Z385" s="36"/>
      <c r="AA385" s="36"/>
      <c r="AB385" s="36"/>
      <c r="AC385" s="36"/>
      <c r="AD385" s="36"/>
      <c r="AE385" s="36"/>
      <c r="AT385" s="19" t="s">
        <v>151</v>
      </c>
      <c r="AU385" s="19" t="s">
        <v>85</v>
      </c>
    </row>
    <row r="386" spans="1:65" s="2" customFormat="1" ht="48.75">
      <c r="A386" s="36"/>
      <c r="B386" s="37"/>
      <c r="C386" s="38"/>
      <c r="D386" s="188" t="s">
        <v>153</v>
      </c>
      <c r="E386" s="38"/>
      <c r="F386" s="195" t="s">
        <v>536</v>
      </c>
      <c r="G386" s="38"/>
      <c r="H386" s="38"/>
      <c r="I386" s="190"/>
      <c r="J386" s="38"/>
      <c r="K386" s="38"/>
      <c r="L386" s="41"/>
      <c r="M386" s="191"/>
      <c r="N386" s="192"/>
      <c r="O386" s="66"/>
      <c r="P386" s="66"/>
      <c r="Q386" s="66"/>
      <c r="R386" s="66"/>
      <c r="S386" s="66"/>
      <c r="T386" s="67"/>
      <c r="U386" s="36"/>
      <c r="V386" s="36"/>
      <c r="W386" s="36"/>
      <c r="X386" s="36"/>
      <c r="Y386" s="36"/>
      <c r="Z386" s="36"/>
      <c r="AA386" s="36"/>
      <c r="AB386" s="36"/>
      <c r="AC386" s="36"/>
      <c r="AD386" s="36"/>
      <c r="AE386" s="36"/>
      <c r="AT386" s="19" t="s">
        <v>153</v>
      </c>
      <c r="AU386" s="19" t="s">
        <v>85</v>
      </c>
    </row>
    <row r="387" spans="1:65" s="13" customFormat="1" ht="11.25">
      <c r="B387" s="196"/>
      <c r="C387" s="197"/>
      <c r="D387" s="188" t="s">
        <v>180</v>
      </c>
      <c r="E387" s="198" t="s">
        <v>19</v>
      </c>
      <c r="F387" s="199" t="s">
        <v>537</v>
      </c>
      <c r="G387" s="197"/>
      <c r="H387" s="198" t="s">
        <v>19</v>
      </c>
      <c r="I387" s="200"/>
      <c r="J387" s="197"/>
      <c r="K387" s="197"/>
      <c r="L387" s="201"/>
      <c r="M387" s="202"/>
      <c r="N387" s="203"/>
      <c r="O387" s="203"/>
      <c r="P387" s="203"/>
      <c r="Q387" s="203"/>
      <c r="R387" s="203"/>
      <c r="S387" s="203"/>
      <c r="T387" s="204"/>
      <c r="AT387" s="205" t="s">
        <v>180</v>
      </c>
      <c r="AU387" s="205" t="s">
        <v>85</v>
      </c>
      <c r="AV387" s="13" t="s">
        <v>83</v>
      </c>
      <c r="AW387" s="13" t="s">
        <v>34</v>
      </c>
      <c r="AX387" s="13" t="s">
        <v>75</v>
      </c>
      <c r="AY387" s="205" t="s">
        <v>140</v>
      </c>
    </row>
    <row r="388" spans="1:65" s="14" customFormat="1" ht="11.25">
      <c r="B388" s="206"/>
      <c r="C388" s="207"/>
      <c r="D388" s="188" t="s">
        <v>180</v>
      </c>
      <c r="E388" s="208" t="s">
        <v>19</v>
      </c>
      <c r="F388" s="209" t="s">
        <v>538</v>
      </c>
      <c r="G388" s="207"/>
      <c r="H388" s="210">
        <v>5.4119999999999999</v>
      </c>
      <c r="I388" s="211"/>
      <c r="J388" s="207"/>
      <c r="K388" s="207"/>
      <c r="L388" s="212"/>
      <c r="M388" s="213"/>
      <c r="N388" s="214"/>
      <c r="O388" s="214"/>
      <c r="P388" s="214"/>
      <c r="Q388" s="214"/>
      <c r="R388" s="214"/>
      <c r="S388" s="214"/>
      <c r="T388" s="215"/>
      <c r="AT388" s="216" t="s">
        <v>180</v>
      </c>
      <c r="AU388" s="216" t="s">
        <v>85</v>
      </c>
      <c r="AV388" s="14" t="s">
        <v>85</v>
      </c>
      <c r="AW388" s="14" t="s">
        <v>34</v>
      </c>
      <c r="AX388" s="14" t="s">
        <v>75</v>
      </c>
      <c r="AY388" s="216" t="s">
        <v>140</v>
      </c>
    </row>
    <row r="389" spans="1:65" s="13" customFormat="1" ht="11.25">
      <c r="B389" s="196"/>
      <c r="C389" s="197"/>
      <c r="D389" s="188" t="s">
        <v>180</v>
      </c>
      <c r="E389" s="198" t="s">
        <v>19</v>
      </c>
      <c r="F389" s="199" t="s">
        <v>539</v>
      </c>
      <c r="G389" s="197"/>
      <c r="H389" s="198" t="s">
        <v>19</v>
      </c>
      <c r="I389" s="200"/>
      <c r="J389" s="197"/>
      <c r="K389" s="197"/>
      <c r="L389" s="201"/>
      <c r="M389" s="202"/>
      <c r="N389" s="203"/>
      <c r="O389" s="203"/>
      <c r="P389" s="203"/>
      <c r="Q389" s="203"/>
      <c r="R389" s="203"/>
      <c r="S389" s="203"/>
      <c r="T389" s="204"/>
      <c r="AT389" s="205" t="s">
        <v>180</v>
      </c>
      <c r="AU389" s="205" t="s">
        <v>85</v>
      </c>
      <c r="AV389" s="13" t="s">
        <v>83</v>
      </c>
      <c r="AW389" s="13" t="s">
        <v>34</v>
      </c>
      <c r="AX389" s="13" t="s">
        <v>75</v>
      </c>
      <c r="AY389" s="205" t="s">
        <v>140</v>
      </c>
    </row>
    <row r="390" spans="1:65" s="14" customFormat="1" ht="11.25">
      <c r="B390" s="206"/>
      <c r="C390" s="207"/>
      <c r="D390" s="188" t="s">
        <v>180</v>
      </c>
      <c r="E390" s="208" t="s">
        <v>19</v>
      </c>
      <c r="F390" s="209" t="s">
        <v>540</v>
      </c>
      <c r="G390" s="207"/>
      <c r="H390" s="210">
        <v>2.5670000000000002</v>
      </c>
      <c r="I390" s="211"/>
      <c r="J390" s="207"/>
      <c r="K390" s="207"/>
      <c r="L390" s="212"/>
      <c r="M390" s="213"/>
      <c r="N390" s="214"/>
      <c r="O390" s="214"/>
      <c r="P390" s="214"/>
      <c r="Q390" s="214"/>
      <c r="R390" s="214"/>
      <c r="S390" s="214"/>
      <c r="T390" s="215"/>
      <c r="AT390" s="216" t="s">
        <v>180</v>
      </c>
      <c r="AU390" s="216" t="s">
        <v>85</v>
      </c>
      <c r="AV390" s="14" t="s">
        <v>85</v>
      </c>
      <c r="AW390" s="14" t="s">
        <v>34</v>
      </c>
      <c r="AX390" s="14" t="s">
        <v>75</v>
      </c>
      <c r="AY390" s="216" t="s">
        <v>140</v>
      </c>
    </row>
    <row r="391" spans="1:65" s="13" customFormat="1" ht="11.25">
      <c r="B391" s="196"/>
      <c r="C391" s="197"/>
      <c r="D391" s="188" t="s">
        <v>180</v>
      </c>
      <c r="E391" s="198" t="s">
        <v>19</v>
      </c>
      <c r="F391" s="199" t="s">
        <v>541</v>
      </c>
      <c r="G391" s="197"/>
      <c r="H391" s="198" t="s">
        <v>19</v>
      </c>
      <c r="I391" s="200"/>
      <c r="J391" s="197"/>
      <c r="K391" s="197"/>
      <c r="L391" s="201"/>
      <c r="M391" s="202"/>
      <c r="N391" s="203"/>
      <c r="O391" s="203"/>
      <c r="P391" s="203"/>
      <c r="Q391" s="203"/>
      <c r="R391" s="203"/>
      <c r="S391" s="203"/>
      <c r="T391" s="204"/>
      <c r="AT391" s="205" t="s">
        <v>180</v>
      </c>
      <c r="AU391" s="205" t="s">
        <v>85</v>
      </c>
      <c r="AV391" s="13" t="s">
        <v>83</v>
      </c>
      <c r="AW391" s="13" t="s">
        <v>34</v>
      </c>
      <c r="AX391" s="13" t="s">
        <v>75</v>
      </c>
      <c r="AY391" s="205" t="s">
        <v>140</v>
      </c>
    </row>
    <row r="392" spans="1:65" s="14" customFormat="1" ht="11.25">
      <c r="B392" s="206"/>
      <c r="C392" s="207"/>
      <c r="D392" s="188" t="s">
        <v>180</v>
      </c>
      <c r="E392" s="208" t="s">
        <v>19</v>
      </c>
      <c r="F392" s="209" t="s">
        <v>542</v>
      </c>
      <c r="G392" s="207"/>
      <c r="H392" s="210">
        <v>0.88</v>
      </c>
      <c r="I392" s="211"/>
      <c r="J392" s="207"/>
      <c r="K392" s="207"/>
      <c r="L392" s="212"/>
      <c r="M392" s="213"/>
      <c r="N392" s="214"/>
      <c r="O392" s="214"/>
      <c r="P392" s="214"/>
      <c r="Q392" s="214"/>
      <c r="R392" s="214"/>
      <c r="S392" s="214"/>
      <c r="T392" s="215"/>
      <c r="AT392" s="216" t="s">
        <v>180</v>
      </c>
      <c r="AU392" s="216" t="s">
        <v>85</v>
      </c>
      <c r="AV392" s="14" t="s">
        <v>85</v>
      </c>
      <c r="AW392" s="14" t="s">
        <v>34</v>
      </c>
      <c r="AX392" s="14" t="s">
        <v>75</v>
      </c>
      <c r="AY392" s="216" t="s">
        <v>140</v>
      </c>
    </row>
    <row r="393" spans="1:65" s="13" customFormat="1" ht="11.25">
      <c r="B393" s="196"/>
      <c r="C393" s="197"/>
      <c r="D393" s="188" t="s">
        <v>180</v>
      </c>
      <c r="E393" s="198" t="s">
        <v>19</v>
      </c>
      <c r="F393" s="199" t="s">
        <v>543</v>
      </c>
      <c r="G393" s="197"/>
      <c r="H393" s="198" t="s">
        <v>19</v>
      </c>
      <c r="I393" s="200"/>
      <c r="J393" s="197"/>
      <c r="K393" s="197"/>
      <c r="L393" s="201"/>
      <c r="M393" s="202"/>
      <c r="N393" s="203"/>
      <c r="O393" s="203"/>
      <c r="P393" s="203"/>
      <c r="Q393" s="203"/>
      <c r="R393" s="203"/>
      <c r="S393" s="203"/>
      <c r="T393" s="204"/>
      <c r="AT393" s="205" t="s">
        <v>180</v>
      </c>
      <c r="AU393" s="205" t="s">
        <v>85</v>
      </c>
      <c r="AV393" s="13" t="s">
        <v>83</v>
      </c>
      <c r="AW393" s="13" t="s">
        <v>34</v>
      </c>
      <c r="AX393" s="13" t="s">
        <v>75</v>
      </c>
      <c r="AY393" s="205" t="s">
        <v>140</v>
      </c>
    </row>
    <row r="394" spans="1:65" s="14" customFormat="1" ht="11.25">
      <c r="B394" s="206"/>
      <c r="C394" s="207"/>
      <c r="D394" s="188" t="s">
        <v>180</v>
      </c>
      <c r="E394" s="208" t="s">
        <v>19</v>
      </c>
      <c r="F394" s="209" t="s">
        <v>544</v>
      </c>
      <c r="G394" s="207"/>
      <c r="H394" s="210">
        <v>2.75</v>
      </c>
      <c r="I394" s="211"/>
      <c r="J394" s="207"/>
      <c r="K394" s="207"/>
      <c r="L394" s="212"/>
      <c r="M394" s="213"/>
      <c r="N394" s="214"/>
      <c r="O394" s="214"/>
      <c r="P394" s="214"/>
      <c r="Q394" s="214"/>
      <c r="R394" s="214"/>
      <c r="S394" s="214"/>
      <c r="T394" s="215"/>
      <c r="AT394" s="216" t="s">
        <v>180</v>
      </c>
      <c r="AU394" s="216" t="s">
        <v>85</v>
      </c>
      <c r="AV394" s="14" t="s">
        <v>85</v>
      </c>
      <c r="AW394" s="14" t="s">
        <v>34</v>
      </c>
      <c r="AX394" s="14" t="s">
        <v>75</v>
      </c>
      <c r="AY394" s="216" t="s">
        <v>140</v>
      </c>
    </row>
    <row r="395" spans="1:65" s="15" customFormat="1" ht="11.25">
      <c r="B395" s="227"/>
      <c r="C395" s="228"/>
      <c r="D395" s="188" t="s">
        <v>180</v>
      </c>
      <c r="E395" s="229" t="s">
        <v>19</v>
      </c>
      <c r="F395" s="230" t="s">
        <v>402</v>
      </c>
      <c r="G395" s="228"/>
      <c r="H395" s="231">
        <v>11.609</v>
      </c>
      <c r="I395" s="232"/>
      <c r="J395" s="228"/>
      <c r="K395" s="228"/>
      <c r="L395" s="233"/>
      <c r="M395" s="234"/>
      <c r="N395" s="235"/>
      <c r="O395" s="235"/>
      <c r="P395" s="235"/>
      <c r="Q395" s="235"/>
      <c r="R395" s="235"/>
      <c r="S395" s="235"/>
      <c r="T395" s="236"/>
      <c r="AT395" s="237" t="s">
        <v>180</v>
      </c>
      <c r="AU395" s="237" t="s">
        <v>85</v>
      </c>
      <c r="AV395" s="15" t="s">
        <v>147</v>
      </c>
      <c r="AW395" s="15" t="s">
        <v>34</v>
      </c>
      <c r="AX395" s="15" t="s">
        <v>83</v>
      </c>
      <c r="AY395" s="237" t="s">
        <v>140</v>
      </c>
    </row>
    <row r="396" spans="1:65" s="2" customFormat="1" ht="16.5" customHeight="1">
      <c r="A396" s="36"/>
      <c r="B396" s="37"/>
      <c r="C396" s="175" t="s">
        <v>545</v>
      </c>
      <c r="D396" s="175" t="s">
        <v>142</v>
      </c>
      <c r="E396" s="176" t="s">
        <v>546</v>
      </c>
      <c r="F396" s="177" t="s">
        <v>547</v>
      </c>
      <c r="G396" s="178" t="s">
        <v>242</v>
      </c>
      <c r="H396" s="179">
        <v>0.48599999999999999</v>
      </c>
      <c r="I396" s="180"/>
      <c r="J396" s="181">
        <f>ROUND(I396*H396,2)</f>
        <v>0</v>
      </c>
      <c r="K396" s="177" t="s">
        <v>146</v>
      </c>
      <c r="L396" s="41"/>
      <c r="M396" s="182" t="s">
        <v>19</v>
      </c>
      <c r="N396" s="183" t="s">
        <v>46</v>
      </c>
      <c r="O396" s="66"/>
      <c r="P396" s="184">
        <f>O396*H396</f>
        <v>0</v>
      </c>
      <c r="Q396" s="184">
        <v>2.4721373039999999</v>
      </c>
      <c r="R396" s="184">
        <f>Q396*H396</f>
        <v>1.2014587297439998</v>
      </c>
      <c r="S396" s="184">
        <v>0</v>
      </c>
      <c r="T396" s="185">
        <f>S396*H396</f>
        <v>0</v>
      </c>
      <c r="U396" s="36"/>
      <c r="V396" s="36"/>
      <c r="W396" s="36"/>
      <c r="X396" s="36"/>
      <c r="Y396" s="36"/>
      <c r="Z396" s="36"/>
      <c r="AA396" s="36"/>
      <c r="AB396" s="36"/>
      <c r="AC396" s="36"/>
      <c r="AD396" s="36"/>
      <c r="AE396" s="36"/>
      <c r="AR396" s="186" t="s">
        <v>147</v>
      </c>
      <c r="AT396" s="186" t="s">
        <v>142</v>
      </c>
      <c r="AU396" s="186" t="s">
        <v>85</v>
      </c>
      <c r="AY396" s="19" t="s">
        <v>140</v>
      </c>
      <c r="BE396" s="187">
        <f>IF(N396="základní",J396,0)</f>
        <v>0</v>
      </c>
      <c r="BF396" s="187">
        <f>IF(N396="snížená",J396,0)</f>
        <v>0</v>
      </c>
      <c r="BG396" s="187">
        <f>IF(N396="zákl. přenesená",J396,0)</f>
        <v>0</v>
      </c>
      <c r="BH396" s="187">
        <f>IF(N396="sníž. přenesená",J396,0)</f>
        <v>0</v>
      </c>
      <c r="BI396" s="187">
        <f>IF(N396="nulová",J396,0)</f>
        <v>0</v>
      </c>
      <c r="BJ396" s="19" t="s">
        <v>83</v>
      </c>
      <c r="BK396" s="187">
        <f>ROUND(I396*H396,2)</f>
        <v>0</v>
      </c>
      <c r="BL396" s="19" t="s">
        <v>147</v>
      </c>
      <c r="BM396" s="186" t="s">
        <v>548</v>
      </c>
    </row>
    <row r="397" spans="1:65" s="2" customFormat="1" ht="11.25">
      <c r="A397" s="36"/>
      <c r="B397" s="37"/>
      <c r="C397" s="38"/>
      <c r="D397" s="188" t="s">
        <v>149</v>
      </c>
      <c r="E397" s="38"/>
      <c r="F397" s="189" t="s">
        <v>549</v>
      </c>
      <c r="G397" s="38"/>
      <c r="H397" s="38"/>
      <c r="I397" s="190"/>
      <c r="J397" s="38"/>
      <c r="K397" s="38"/>
      <c r="L397" s="41"/>
      <c r="M397" s="191"/>
      <c r="N397" s="192"/>
      <c r="O397" s="66"/>
      <c r="P397" s="66"/>
      <c r="Q397" s="66"/>
      <c r="R397" s="66"/>
      <c r="S397" s="66"/>
      <c r="T397" s="67"/>
      <c r="U397" s="36"/>
      <c r="V397" s="36"/>
      <c r="W397" s="36"/>
      <c r="X397" s="36"/>
      <c r="Y397" s="36"/>
      <c r="Z397" s="36"/>
      <c r="AA397" s="36"/>
      <c r="AB397" s="36"/>
      <c r="AC397" s="36"/>
      <c r="AD397" s="36"/>
      <c r="AE397" s="36"/>
      <c r="AT397" s="19" t="s">
        <v>149</v>
      </c>
      <c r="AU397" s="19" t="s">
        <v>85</v>
      </c>
    </row>
    <row r="398" spans="1:65" s="2" customFormat="1" ht="11.25">
      <c r="A398" s="36"/>
      <c r="B398" s="37"/>
      <c r="C398" s="38"/>
      <c r="D398" s="193" t="s">
        <v>151</v>
      </c>
      <c r="E398" s="38"/>
      <c r="F398" s="194" t="s">
        <v>550</v>
      </c>
      <c r="G398" s="38"/>
      <c r="H398" s="38"/>
      <c r="I398" s="190"/>
      <c r="J398" s="38"/>
      <c r="K398" s="38"/>
      <c r="L398" s="41"/>
      <c r="M398" s="191"/>
      <c r="N398" s="192"/>
      <c r="O398" s="66"/>
      <c r="P398" s="66"/>
      <c r="Q398" s="66"/>
      <c r="R398" s="66"/>
      <c r="S398" s="66"/>
      <c r="T398" s="67"/>
      <c r="U398" s="36"/>
      <c r="V398" s="36"/>
      <c r="W398" s="36"/>
      <c r="X398" s="36"/>
      <c r="Y398" s="36"/>
      <c r="Z398" s="36"/>
      <c r="AA398" s="36"/>
      <c r="AB398" s="36"/>
      <c r="AC398" s="36"/>
      <c r="AD398" s="36"/>
      <c r="AE398" s="36"/>
      <c r="AT398" s="19" t="s">
        <v>151</v>
      </c>
      <c r="AU398" s="19" t="s">
        <v>85</v>
      </c>
    </row>
    <row r="399" spans="1:65" s="2" customFormat="1" ht="58.5">
      <c r="A399" s="36"/>
      <c r="B399" s="37"/>
      <c r="C399" s="38"/>
      <c r="D399" s="188" t="s">
        <v>153</v>
      </c>
      <c r="E399" s="38"/>
      <c r="F399" s="195" t="s">
        <v>551</v>
      </c>
      <c r="G399" s="38"/>
      <c r="H399" s="38"/>
      <c r="I399" s="190"/>
      <c r="J399" s="38"/>
      <c r="K399" s="38"/>
      <c r="L399" s="41"/>
      <c r="M399" s="191"/>
      <c r="N399" s="192"/>
      <c r="O399" s="66"/>
      <c r="P399" s="66"/>
      <c r="Q399" s="66"/>
      <c r="R399" s="66"/>
      <c r="S399" s="66"/>
      <c r="T399" s="67"/>
      <c r="U399" s="36"/>
      <c r="V399" s="36"/>
      <c r="W399" s="36"/>
      <c r="X399" s="36"/>
      <c r="Y399" s="36"/>
      <c r="Z399" s="36"/>
      <c r="AA399" s="36"/>
      <c r="AB399" s="36"/>
      <c r="AC399" s="36"/>
      <c r="AD399" s="36"/>
      <c r="AE399" s="36"/>
      <c r="AT399" s="19" t="s">
        <v>153</v>
      </c>
      <c r="AU399" s="19" t="s">
        <v>85</v>
      </c>
    </row>
    <row r="400" spans="1:65" s="13" customFormat="1" ht="11.25">
      <c r="B400" s="196"/>
      <c r="C400" s="197"/>
      <c r="D400" s="188" t="s">
        <v>180</v>
      </c>
      <c r="E400" s="198" t="s">
        <v>19</v>
      </c>
      <c r="F400" s="199" t="s">
        <v>255</v>
      </c>
      <c r="G400" s="197"/>
      <c r="H400" s="198" t="s">
        <v>19</v>
      </c>
      <c r="I400" s="200"/>
      <c r="J400" s="197"/>
      <c r="K400" s="197"/>
      <c r="L400" s="201"/>
      <c r="M400" s="202"/>
      <c r="N400" s="203"/>
      <c r="O400" s="203"/>
      <c r="P400" s="203"/>
      <c r="Q400" s="203"/>
      <c r="R400" s="203"/>
      <c r="S400" s="203"/>
      <c r="T400" s="204"/>
      <c r="AT400" s="205" t="s">
        <v>180</v>
      </c>
      <c r="AU400" s="205" t="s">
        <v>85</v>
      </c>
      <c r="AV400" s="13" t="s">
        <v>83</v>
      </c>
      <c r="AW400" s="13" t="s">
        <v>34</v>
      </c>
      <c r="AX400" s="13" t="s">
        <v>75</v>
      </c>
      <c r="AY400" s="205" t="s">
        <v>140</v>
      </c>
    </row>
    <row r="401" spans="1:65" s="14" customFormat="1" ht="11.25">
      <c r="B401" s="206"/>
      <c r="C401" s="207"/>
      <c r="D401" s="188" t="s">
        <v>180</v>
      </c>
      <c r="E401" s="208" t="s">
        <v>19</v>
      </c>
      <c r="F401" s="209" t="s">
        <v>256</v>
      </c>
      <c r="G401" s="207"/>
      <c r="H401" s="210">
        <v>0.48599999999999999</v>
      </c>
      <c r="I401" s="211"/>
      <c r="J401" s="207"/>
      <c r="K401" s="207"/>
      <c r="L401" s="212"/>
      <c r="M401" s="213"/>
      <c r="N401" s="214"/>
      <c r="O401" s="214"/>
      <c r="P401" s="214"/>
      <c r="Q401" s="214"/>
      <c r="R401" s="214"/>
      <c r="S401" s="214"/>
      <c r="T401" s="215"/>
      <c r="AT401" s="216" t="s">
        <v>180</v>
      </c>
      <c r="AU401" s="216" t="s">
        <v>85</v>
      </c>
      <c r="AV401" s="14" t="s">
        <v>85</v>
      </c>
      <c r="AW401" s="14" t="s">
        <v>34</v>
      </c>
      <c r="AX401" s="14" t="s">
        <v>83</v>
      </c>
      <c r="AY401" s="216" t="s">
        <v>140</v>
      </c>
    </row>
    <row r="402" spans="1:65" s="2" customFormat="1" ht="16.5" customHeight="1">
      <c r="A402" s="36"/>
      <c r="B402" s="37"/>
      <c r="C402" s="175" t="s">
        <v>552</v>
      </c>
      <c r="D402" s="175" t="s">
        <v>142</v>
      </c>
      <c r="E402" s="176" t="s">
        <v>553</v>
      </c>
      <c r="F402" s="177" t="s">
        <v>554</v>
      </c>
      <c r="G402" s="178" t="s">
        <v>242</v>
      </c>
      <c r="H402" s="179">
        <v>12.5</v>
      </c>
      <c r="I402" s="180"/>
      <c r="J402" s="181">
        <f>ROUND(I402*H402,2)</f>
        <v>0</v>
      </c>
      <c r="K402" s="177" t="s">
        <v>146</v>
      </c>
      <c r="L402" s="41"/>
      <c r="M402" s="182" t="s">
        <v>19</v>
      </c>
      <c r="N402" s="183" t="s">
        <v>46</v>
      </c>
      <c r="O402" s="66"/>
      <c r="P402" s="184">
        <f>O402*H402</f>
        <v>0</v>
      </c>
      <c r="Q402" s="184">
        <v>2.5018722040000001</v>
      </c>
      <c r="R402" s="184">
        <f>Q402*H402</f>
        <v>31.27340255</v>
      </c>
      <c r="S402" s="184">
        <v>0</v>
      </c>
      <c r="T402" s="185">
        <f>S402*H402</f>
        <v>0</v>
      </c>
      <c r="U402" s="36"/>
      <c r="V402" s="36"/>
      <c r="W402" s="36"/>
      <c r="X402" s="36"/>
      <c r="Y402" s="36"/>
      <c r="Z402" s="36"/>
      <c r="AA402" s="36"/>
      <c r="AB402" s="36"/>
      <c r="AC402" s="36"/>
      <c r="AD402" s="36"/>
      <c r="AE402" s="36"/>
      <c r="AR402" s="186" t="s">
        <v>147</v>
      </c>
      <c r="AT402" s="186" t="s">
        <v>142</v>
      </c>
      <c r="AU402" s="186" t="s">
        <v>85</v>
      </c>
      <c r="AY402" s="19" t="s">
        <v>140</v>
      </c>
      <c r="BE402" s="187">
        <f>IF(N402="základní",J402,0)</f>
        <v>0</v>
      </c>
      <c r="BF402" s="187">
        <f>IF(N402="snížená",J402,0)</f>
        <v>0</v>
      </c>
      <c r="BG402" s="187">
        <f>IF(N402="zákl. přenesená",J402,0)</f>
        <v>0</v>
      </c>
      <c r="BH402" s="187">
        <f>IF(N402="sníž. přenesená",J402,0)</f>
        <v>0</v>
      </c>
      <c r="BI402" s="187">
        <f>IF(N402="nulová",J402,0)</f>
        <v>0</v>
      </c>
      <c r="BJ402" s="19" t="s">
        <v>83</v>
      </c>
      <c r="BK402" s="187">
        <f>ROUND(I402*H402,2)</f>
        <v>0</v>
      </c>
      <c r="BL402" s="19" t="s">
        <v>147</v>
      </c>
      <c r="BM402" s="186" t="s">
        <v>555</v>
      </c>
    </row>
    <row r="403" spans="1:65" s="2" customFormat="1" ht="11.25">
      <c r="A403" s="36"/>
      <c r="B403" s="37"/>
      <c r="C403" s="38"/>
      <c r="D403" s="188" t="s">
        <v>149</v>
      </c>
      <c r="E403" s="38"/>
      <c r="F403" s="189" t="s">
        <v>556</v>
      </c>
      <c r="G403" s="38"/>
      <c r="H403" s="38"/>
      <c r="I403" s="190"/>
      <c r="J403" s="38"/>
      <c r="K403" s="38"/>
      <c r="L403" s="41"/>
      <c r="M403" s="191"/>
      <c r="N403" s="192"/>
      <c r="O403" s="66"/>
      <c r="P403" s="66"/>
      <c r="Q403" s="66"/>
      <c r="R403" s="66"/>
      <c r="S403" s="66"/>
      <c r="T403" s="67"/>
      <c r="U403" s="36"/>
      <c r="V403" s="36"/>
      <c r="W403" s="36"/>
      <c r="X403" s="36"/>
      <c r="Y403" s="36"/>
      <c r="Z403" s="36"/>
      <c r="AA403" s="36"/>
      <c r="AB403" s="36"/>
      <c r="AC403" s="36"/>
      <c r="AD403" s="36"/>
      <c r="AE403" s="36"/>
      <c r="AT403" s="19" t="s">
        <v>149</v>
      </c>
      <c r="AU403" s="19" t="s">
        <v>85</v>
      </c>
    </row>
    <row r="404" spans="1:65" s="2" customFormat="1" ht="11.25">
      <c r="A404" s="36"/>
      <c r="B404" s="37"/>
      <c r="C404" s="38"/>
      <c r="D404" s="193" t="s">
        <v>151</v>
      </c>
      <c r="E404" s="38"/>
      <c r="F404" s="194" t="s">
        <v>557</v>
      </c>
      <c r="G404" s="38"/>
      <c r="H404" s="38"/>
      <c r="I404" s="190"/>
      <c r="J404" s="38"/>
      <c r="K404" s="38"/>
      <c r="L404" s="41"/>
      <c r="M404" s="191"/>
      <c r="N404" s="192"/>
      <c r="O404" s="66"/>
      <c r="P404" s="66"/>
      <c r="Q404" s="66"/>
      <c r="R404" s="66"/>
      <c r="S404" s="66"/>
      <c r="T404" s="67"/>
      <c r="U404" s="36"/>
      <c r="V404" s="36"/>
      <c r="W404" s="36"/>
      <c r="X404" s="36"/>
      <c r="Y404" s="36"/>
      <c r="Z404" s="36"/>
      <c r="AA404" s="36"/>
      <c r="AB404" s="36"/>
      <c r="AC404" s="36"/>
      <c r="AD404" s="36"/>
      <c r="AE404" s="36"/>
      <c r="AT404" s="19" t="s">
        <v>151</v>
      </c>
      <c r="AU404" s="19" t="s">
        <v>85</v>
      </c>
    </row>
    <row r="405" spans="1:65" s="2" customFormat="1" ht="87.75">
      <c r="A405" s="36"/>
      <c r="B405" s="37"/>
      <c r="C405" s="38"/>
      <c r="D405" s="188" t="s">
        <v>153</v>
      </c>
      <c r="E405" s="38"/>
      <c r="F405" s="195" t="s">
        <v>558</v>
      </c>
      <c r="G405" s="38"/>
      <c r="H405" s="38"/>
      <c r="I405" s="190"/>
      <c r="J405" s="38"/>
      <c r="K405" s="38"/>
      <c r="L405" s="41"/>
      <c r="M405" s="191"/>
      <c r="N405" s="192"/>
      <c r="O405" s="66"/>
      <c r="P405" s="66"/>
      <c r="Q405" s="66"/>
      <c r="R405" s="66"/>
      <c r="S405" s="66"/>
      <c r="T405" s="67"/>
      <c r="U405" s="36"/>
      <c r="V405" s="36"/>
      <c r="W405" s="36"/>
      <c r="X405" s="36"/>
      <c r="Y405" s="36"/>
      <c r="Z405" s="36"/>
      <c r="AA405" s="36"/>
      <c r="AB405" s="36"/>
      <c r="AC405" s="36"/>
      <c r="AD405" s="36"/>
      <c r="AE405" s="36"/>
      <c r="AT405" s="19" t="s">
        <v>153</v>
      </c>
      <c r="AU405" s="19" t="s">
        <v>85</v>
      </c>
    </row>
    <row r="406" spans="1:65" s="13" customFormat="1" ht="11.25">
      <c r="B406" s="196"/>
      <c r="C406" s="197"/>
      <c r="D406" s="188" t="s">
        <v>180</v>
      </c>
      <c r="E406" s="198" t="s">
        <v>19</v>
      </c>
      <c r="F406" s="199" t="s">
        <v>495</v>
      </c>
      <c r="G406" s="197"/>
      <c r="H406" s="198" t="s">
        <v>19</v>
      </c>
      <c r="I406" s="200"/>
      <c r="J406" s="197"/>
      <c r="K406" s="197"/>
      <c r="L406" s="201"/>
      <c r="M406" s="202"/>
      <c r="N406" s="203"/>
      <c r="O406" s="203"/>
      <c r="P406" s="203"/>
      <c r="Q406" s="203"/>
      <c r="R406" s="203"/>
      <c r="S406" s="203"/>
      <c r="T406" s="204"/>
      <c r="AT406" s="205" t="s">
        <v>180</v>
      </c>
      <c r="AU406" s="205" t="s">
        <v>85</v>
      </c>
      <c r="AV406" s="13" t="s">
        <v>83</v>
      </c>
      <c r="AW406" s="13" t="s">
        <v>34</v>
      </c>
      <c r="AX406" s="13" t="s">
        <v>75</v>
      </c>
      <c r="AY406" s="205" t="s">
        <v>140</v>
      </c>
    </row>
    <row r="407" spans="1:65" s="14" customFormat="1" ht="11.25">
      <c r="B407" s="206"/>
      <c r="C407" s="207"/>
      <c r="D407" s="188" t="s">
        <v>180</v>
      </c>
      <c r="E407" s="208" t="s">
        <v>19</v>
      </c>
      <c r="F407" s="209" t="s">
        <v>559</v>
      </c>
      <c r="G407" s="207"/>
      <c r="H407" s="210">
        <v>1</v>
      </c>
      <c r="I407" s="211"/>
      <c r="J407" s="207"/>
      <c r="K407" s="207"/>
      <c r="L407" s="212"/>
      <c r="M407" s="213"/>
      <c r="N407" s="214"/>
      <c r="O407" s="214"/>
      <c r="P407" s="214"/>
      <c r="Q407" s="214"/>
      <c r="R407" s="214"/>
      <c r="S407" s="214"/>
      <c r="T407" s="215"/>
      <c r="AT407" s="216" t="s">
        <v>180</v>
      </c>
      <c r="AU407" s="216" t="s">
        <v>85</v>
      </c>
      <c r="AV407" s="14" t="s">
        <v>85</v>
      </c>
      <c r="AW407" s="14" t="s">
        <v>34</v>
      </c>
      <c r="AX407" s="14" t="s">
        <v>75</v>
      </c>
      <c r="AY407" s="216" t="s">
        <v>140</v>
      </c>
    </row>
    <row r="408" spans="1:65" s="13" customFormat="1" ht="11.25">
      <c r="B408" s="196"/>
      <c r="C408" s="197"/>
      <c r="D408" s="188" t="s">
        <v>180</v>
      </c>
      <c r="E408" s="198" t="s">
        <v>19</v>
      </c>
      <c r="F408" s="199" t="s">
        <v>497</v>
      </c>
      <c r="G408" s="197"/>
      <c r="H408" s="198" t="s">
        <v>19</v>
      </c>
      <c r="I408" s="200"/>
      <c r="J408" s="197"/>
      <c r="K408" s="197"/>
      <c r="L408" s="201"/>
      <c r="M408" s="202"/>
      <c r="N408" s="203"/>
      <c r="O408" s="203"/>
      <c r="P408" s="203"/>
      <c r="Q408" s="203"/>
      <c r="R408" s="203"/>
      <c r="S408" s="203"/>
      <c r="T408" s="204"/>
      <c r="AT408" s="205" t="s">
        <v>180</v>
      </c>
      <c r="AU408" s="205" t="s">
        <v>85</v>
      </c>
      <c r="AV408" s="13" t="s">
        <v>83</v>
      </c>
      <c r="AW408" s="13" t="s">
        <v>34</v>
      </c>
      <c r="AX408" s="13" t="s">
        <v>75</v>
      </c>
      <c r="AY408" s="205" t="s">
        <v>140</v>
      </c>
    </row>
    <row r="409" spans="1:65" s="14" customFormat="1" ht="11.25">
      <c r="B409" s="206"/>
      <c r="C409" s="207"/>
      <c r="D409" s="188" t="s">
        <v>180</v>
      </c>
      <c r="E409" s="208" t="s">
        <v>19</v>
      </c>
      <c r="F409" s="209" t="s">
        <v>560</v>
      </c>
      <c r="G409" s="207"/>
      <c r="H409" s="210">
        <v>2.25</v>
      </c>
      <c r="I409" s="211"/>
      <c r="J409" s="207"/>
      <c r="K409" s="207"/>
      <c r="L409" s="212"/>
      <c r="M409" s="213"/>
      <c r="N409" s="214"/>
      <c r="O409" s="214"/>
      <c r="P409" s="214"/>
      <c r="Q409" s="214"/>
      <c r="R409" s="214"/>
      <c r="S409" s="214"/>
      <c r="T409" s="215"/>
      <c r="AT409" s="216" t="s">
        <v>180</v>
      </c>
      <c r="AU409" s="216" t="s">
        <v>85</v>
      </c>
      <c r="AV409" s="14" t="s">
        <v>85</v>
      </c>
      <c r="AW409" s="14" t="s">
        <v>34</v>
      </c>
      <c r="AX409" s="14" t="s">
        <v>75</v>
      </c>
      <c r="AY409" s="216" t="s">
        <v>140</v>
      </c>
    </row>
    <row r="410" spans="1:65" s="13" customFormat="1" ht="11.25">
      <c r="B410" s="196"/>
      <c r="C410" s="197"/>
      <c r="D410" s="188" t="s">
        <v>180</v>
      </c>
      <c r="E410" s="198" t="s">
        <v>19</v>
      </c>
      <c r="F410" s="199" t="s">
        <v>499</v>
      </c>
      <c r="G410" s="197"/>
      <c r="H410" s="198" t="s">
        <v>19</v>
      </c>
      <c r="I410" s="200"/>
      <c r="J410" s="197"/>
      <c r="K410" s="197"/>
      <c r="L410" s="201"/>
      <c r="M410" s="202"/>
      <c r="N410" s="203"/>
      <c r="O410" s="203"/>
      <c r="P410" s="203"/>
      <c r="Q410" s="203"/>
      <c r="R410" s="203"/>
      <c r="S410" s="203"/>
      <c r="T410" s="204"/>
      <c r="AT410" s="205" t="s">
        <v>180</v>
      </c>
      <c r="AU410" s="205" t="s">
        <v>85</v>
      </c>
      <c r="AV410" s="13" t="s">
        <v>83</v>
      </c>
      <c r="AW410" s="13" t="s">
        <v>34</v>
      </c>
      <c r="AX410" s="13" t="s">
        <v>75</v>
      </c>
      <c r="AY410" s="205" t="s">
        <v>140</v>
      </c>
    </row>
    <row r="411" spans="1:65" s="14" customFormat="1" ht="11.25">
      <c r="B411" s="206"/>
      <c r="C411" s="207"/>
      <c r="D411" s="188" t="s">
        <v>180</v>
      </c>
      <c r="E411" s="208" t="s">
        <v>19</v>
      </c>
      <c r="F411" s="209" t="s">
        <v>561</v>
      </c>
      <c r="G411" s="207"/>
      <c r="H411" s="210">
        <v>4</v>
      </c>
      <c r="I411" s="211"/>
      <c r="J411" s="207"/>
      <c r="K411" s="207"/>
      <c r="L411" s="212"/>
      <c r="M411" s="213"/>
      <c r="N411" s="214"/>
      <c r="O411" s="214"/>
      <c r="P411" s="214"/>
      <c r="Q411" s="214"/>
      <c r="R411" s="214"/>
      <c r="S411" s="214"/>
      <c r="T411" s="215"/>
      <c r="AT411" s="216" t="s">
        <v>180</v>
      </c>
      <c r="AU411" s="216" t="s">
        <v>85</v>
      </c>
      <c r="AV411" s="14" t="s">
        <v>85</v>
      </c>
      <c r="AW411" s="14" t="s">
        <v>34</v>
      </c>
      <c r="AX411" s="14" t="s">
        <v>75</v>
      </c>
      <c r="AY411" s="216" t="s">
        <v>140</v>
      </c>
    </row>
    <row r="412" spans="1:65" s="13" customFormat="1" ht="11.25">
      <c r="B412" s="196"/>
      <c r="C412" s="197"/>
      <c r="D412" s="188" t="s">
        <v>180</v>
      </c>
      <c r="E412" s="198" t="s">
        <v>19</v>
      </c>
      <c r="F412" s="199" t="s">
        <v>501</v>
      </c>
      <c r="G412" s="197"/>
      <c r="H412" s="198" t="s">
        <v>19</v>
      </c>
      <c r="I412" s="200"/>
      <c r="J412" s="197"/>
      <c r="K412" s="197"/>
      <c r="L412" s="201"/>
      <c r="M412" s="202"/>
      <c r="N412" s="203"/>
      <c r="O412" s="203"/>
      <c r="P412" s="203"/>
      <c r="Q412" s="203"/>
      <c r="R412" s="203"/>
      <c r="S412" s="203"/>
      <c r="T412" s="204"/>
      <c r="AT412" s="205" t="s">
        <v>180</v>
      </c>
      <c r="AU412" s="205" t="s">
        <v>85</v>
      </c>
      <c r="AV412" s="13" t="s">
        <v>83</v>
      </c>
      <c r="AW412" s="13" t="s">
        <v>34</v>
      </c>
      <c r="AX412" s="13" t="s">
        <v>75</v>
      </c>
      <c r="AY412" s="205" t="s">
        <v>140</v>
      </c>
    </row>
    <row r="413" spans="1:65" s="14" customFormat="1" ht="11.25">
      <c r="B413" s="206"/>
      <c r="C413" s="207"/>
      <c r="D413" s="188" t="s">
        <v>180</v>
      </c>
      <c r="E413" s="208" t="s">
        <v>19</v>
      </c>
      <c r="F413" s="209" t="s">
        <v>560</v>
      </c>
      <c r="G413" s="207"/>
      <c r="H413" s="210">
        <v>2.25</v>
      </c>
      <c r="I413" s="211"/>
      <c r="J413" s="207"/>
      <c r="K413" s="207"/>
      <c r="L413" s="212"/>
      <c r="M413" s="213"/>
      <c r="N413" s="214"/>
      <c r="O413" s="214"/>
      <c r="P413" s="214"/>
      <c r="Q413" s="214"/>
      <c r="R413" s="214"/>
      <c r="S413" s="214"/>
      <c r="T413" s="215"/>
      <c r="AT413" s="216" t="s">
        <v>180</v>
      </c>
      <c r="AU413" s="216" t="s">
        <v>85</v>
      </c>
      <c r="AV413" s="14" t="s">
        <v>85</v>
      </c>
      <c r="AW413" s="14" t="s">
        <v>34</v>
      </c>
      <c r="AX413" s="14" t="s">
        <v>75</v>
      </c>
      <c r="AY413" s="216" t="s">
        <v>140</v>
      </c>
    </row>
    <row r="414" spans="1:65" s="13" customFormat="1" ht="11.25">
      <c r="B414" s="196"/>
      <c r="C414" s="197"/>
      <c r="D414" s="188" t="s">
        <v>180</v>
      </c>
      <c r="E414" s="198" t="s">
        <v>19</v>
      </c>
      <c r="F414" s="199" t="s">
        <v>502</v>
      </c>
      <c r="G414" s="197"/>
      <c r="H414" s="198" t="s">
        <v>19</v>
      </c>
      <c r="I414" s="200"/>
      <c r="J414" s="197"/>
      <c r="K414" s="197"/>
      <c r="L414" s="201"/>
      <c r="M414" s="202"/>
      <c r="N414" s="203"/>
      <c r="O414" s="203"/>
      <c r="P414" s="203"/>
      <c r="Q414" s="203"/>
      <c r="R414" s="203"/>
      <c r="S414" s="203"/>
      <c r="T414" s="204"/>
      <c r="AT414" s="205" t="s">
        <v>180</v>
      </c>
      <c r="AU414" s="205" t="s">
        <v>85</v>
      </c>
      <c r="AV414" s="13" t="s">
        <v>83</v>
      </c>
      <c r="AW414" s="13" t="s">
        <v>34</v>
      </c>
      <c r="AX414" s="13" t="s">
        <v>75</v>
      </c>
      <c r="AY414" s="205" t="s">
        <v>140</v>
      </c>
    </row>
    <row r="415" spans="1:65" s="14" customFormat="1" ht="11.25">
      <c r="B415" s="206"/>
      <c r="C415" s="207"/>
      <c r="D415" s="188" t="s">
        <v>180</v>
      </c>
      <c r="E415" s="208" t="s">
        <v>19</v>
      </c>
      <c r="F415" s="209" t="s">
        <v>562</v>
      </c>
      <c r="G415" s="207"/>
      <c r="H415" s="210">
        <v>1.25</v>
      </c>
      <c r="I415" s="211"/>
      <c r="J415" s="207"/>
      <c r="K415" s="207"/>
      <c r="L415" s="212"/>
      <c r="M415" s="213"/>
      <c r="N415" s="214"/>
      <c r="O415" s="214"/>
      <c r="P415" s="214"/>
      <c r="Q415" s="214"/>
      <c r="R415" s="214"/>
      <c r="S415" s="214"/>
      <c r="T415" s="215"/>
      <c r="AT415" s="216" t="s">
        <v>180</v>
      </c>
      <c r="AU415" s="216" t="s">
        <v>85</v>
      </c>
      <c r="AV415" s="14" t="s">
        <v>85</v>
      </c>
      <c r="AW415" s="14" t="s">
        <v>34</v>
      </c>
      <c r="AX415" s="14" t="s">
        <v>75</v>
      </c>
      <c r="AY415" s="216" t="s">
        <v>140</v>
      </c>
    </row>
    <row r="416" spans="1:65" s="13" customFormat="1" ht="11.25">
      <c r="B416" s="196"/>
      <c r="C416" s="197"/>
      <c r="D416" s="188" t="s">
        <v>180</v>
      </c>
      <c r="E416" s="198" t="s">
        <v>19</v>
      </c>
      <c r="F416" s="199" t="s">
        <v>504</v>
      </c>
      <c r="G416" s="197"/>
      <c r="H416" s="198" t="s">
        <v>19</v>
      </c>
      <c r="I416" s="200"/>
      <c r="J416" s="197"/>
      <c r="K416" s="197"/>
      <c r="L416" s="201"/>
      <c r="M416" s="202"/>
      <c r="N416" s="203"/>
      <c r="O416" s="203"/>
      <c r="P416" s="203"/>
      <c r="Q416" s="203"/>
      <c r="R416" s="203"/>
      <c r="S416" s="203"/>
      <c r="T416" s="204"/>
      <c r="AT416" s="205" t="s">
        <v>180</v>
      </c>
      <c r="AU416" s="205" t="s">
        <v>85</v>
      </c>
      <c r="AV416" s="13" t="s">
        <v>83</v>
      </c>
      <c r="AW416" s="13" t="s">
        <v>34</v>
      </c>
      <c r="AX416" s="13" t="s">
        <v>75</v>
      </c>
      <c r="AY416" s="205" t="s">
        <v>140</v>
      </c>
    </row>
    <row r="417" spans="1:65" s="14" customFormat="1" ht="11.25">
      <c r="B417" s="206"/>
      <c r="C417" s="207"/>
      <c r="D417" s="188" t="s">
        <v>180</v>
      </c>
      <c r="E417" s="208" t="s">
        <v>19</v>
      </c>
      <c r="F417" s="209" t="s">
        <v>563</v>
      </c>
      <c r="G417" s="207"/>
      <c r="H417" s="210">
        <v>1.625</v>
      </c>
      <c r="I417" s="211"/>
      <c r="J417" s="207"/>
      <c r="K417" s="207"/>
      <c r="L417" s="212"/>
      <c r="M417" s="213"/>
      <c r="N417" s="214"/>
      <c r="O417" s="214"/>
      <c r="P417" s="214"/>
      <c r="Q417" s="214"/>
      <c r="R417" s="214"/>
      <c r="S417" s="214"/>
      <c r="T417" s="215"/>
      <c r="AT417" s="216" t="s">
        <v>180</v>
      </c>
      <c r="AU417" s="216" t="s">
        <v>85</v>
      </c>
      <c r="AV417" s="14" t="s">
        <v>85</v>
      </c>
      <c r="AW417" s="14" t="s">
        <v>34</v>
      </c>
      <c r="AX417" s="14" t="s">
        <v>75</v>
      </c>
      <c r="AY417" s="216" t="s">
        <v>140</v>
      </c>
    </row>
    <row r="418" spans="1:65" s="13" customFormat="1" ht="11.25">
      <c r="B418" s="196"/>
      <c r="C418" s="197"/>
      <c r="D418" s="188" t="s">
        <v>180</v>
      </c>
      <c r="E418" s="198" t="s">
        <v>19</v>
      </c>
      <c r="F418" s="199" t="s">
        <v>506</v>
      </c>
      <c r="G418" s="197"/>
      <c r="H418" s="198" t="s">
        <v>19</v>
      </c>
      <c r="I418" s="200"/>
      <c r="J418" s="197"/>
      <c r="K418" s="197"/>
      <c r="L418" s="201"/>
      <c r="M418" s="202"/>
      <c r="N418" s="203"/>
      <c r="O418" s="203"/>
      <c r="P418" s="203"/>
      <c r="Q418" s="203"/>
      <c r="R418" s="203"/>
      <c r="S418" s="203"/>
      <c r="T418" s="204"/>
      <c r="AT418" s="205" t="s">
        <v>180</v>
      </c>
      <c r="AU418" s="205" t="s">
        <v>85</v>
      </c>
      <c r="AV418" s="13" t="s">
        <v>83</v>
      </c>
      <c r="AW418" s="13" t="s">
        <v>34</v>
      </c>
      <c r="AX418" s="13" t="s">
        <v>75</v>
      </c>
      <c r="AY418" s="205" t="s">
        <v>140</v>
      </c>
    </row>
    <row r="419" spans="1:65" s="14" customFormat="1" ht="11.25">
      <c r="B419" s="206"/>
      <c r="C419" s="207"/>
      <c r="D419" s="188" t="s">
        <v>180</v>
      </c>
      <c r="E419" s="208" t="s">
        <v>19</v>
      </c>
      <c r="F419" s="209" t="s">
        <v>564</v>
      </c>
      <c r="G419" s="207"/>
      <c r="H419" s="210">
        <v>0.125</v>
      </c>
      <c r="I419" s="211"/>
      <c r="J419" s="207"/>
      <c r="K419" s="207"/>
      <c r="L419" s="212"/>
      <c r="M419" s="213"/>
      <c r="N419" s="214"/>
      <c r="O419" s="214"/>
      <c r="P419" s="214"/>
      <c r="Q419" s="214"/>
      <c r="R419" s="214"/>
      <c r="S419" s="214"/>
      <c r="T419" s="215"/>
      <c r="AT419" s="216" t="s">
        <v>180</v>
      </c>
      <c r="AU419" s="216" t="s">
        <v>85</v>
      </c>
      <c r="AV419" s="14" t="s">
        <v>85</v>
      </c>
      <c r="AW419" s="14" t="s">
        <v>34</v>
      </c>
      <c r="AX419" s="14" t="s">
        <v>75</v>
      </c>
      <c r="AY419" s="216" t="s">
        <v>140</v>
      </c>
    </row>
    <row r="420" spans="1:65" s="15" customFormat="1" ht="11.25">
      <c r="B420" s="227"/>
      <c r="C420" s="228"/>
      <c r="D420" s="188" t="s">
        <v>180</v>
      </c>
      <c r="E420" s="229" t="s">
        <v>19</v>
      </c>
      <c r="F420" s="230" t="s">
        <v>402</v>
      </c>
      <c r="G420" s="228"/>
      <c r="H420" s="231">
        <v>12.5</v>
      </c>
      <c r="I420" s="232"/>
      <c r="J420" s="228"/>
      <c r="K420" s="228"/>
      <c r="L420" s="233"/>
      <c r="M420" s="234"/>
      <c r="N420" s="235"/>
      <c r="O420" s="235"/>
      <c r="P420" s="235"/>
      <c r="Q420" s="235"/>
      <c r="R420" s="235"/>
      <c r="S420" s="235"/>
      <c r="T420" s="236"/>
      <c r="AT420" s="237" t="s">
        <v>180</v>
      </c>
      <c r="AU420" s="237" t="s">
        <v>85</v>
      </c>
      <c r="AV420" s="15" t="s">
        <v>147</v>
      </c>
      <c r="AW420" s="15" t="s">
        <v>34</v>
      </c>
      <c r="AX420" s="15" t="s">
        <v>83</v>
      </c>
      <c r="AY420" s="237" t="s">
        <v>140</v>
      </c>
    </row>
    <row r="421" spans="1:65" s="2" customFormat="1" ht="16.5" customHeight="1">
      <c r="A421" s="36"/>
      <c r="B421" s="37"/>
      <c r="C421" s="175" t="s">
        <v>565</v>
      </c>
      <c r="D421" s="175" t="s">
        <v>142</v>
      </c>
      <c r="E421" s="176" t="s">
        <v>566</v>
      </c>
      <c r="F421" s="177" t="s">
        <v>567</v>
      </c>
      <c r="G421" s="178" t="s">
        <v>175</v>
      </c>
      <c r="H421" s="179">
        <v>100</v>
      </c>
      <c r="I421" s="180"/>
      <c r="J421" s="181">
        <f>ROUND(I421*H421,2)</f>
        <v>0</v>
      </c>
      <c r="K421" s="177" t="s">
        <v>146</v>
      </c>
      <c r="L421" s="41"/>
      <c r="M421" s="182" t="s">
        <v>19</v>
      </c>
      <c r="N421" s="183" t="s">
        <v>46</v>
      </c>
      <c r="O421" s="66"/>
      <c r="P421" s="184">
        <f>O421*H421</f>
        <v>0</v>
      </c>
      <c r="Q421" s="184">
        <v>2.6369000000000002E-3</v>
      </c>
      <c r="R421" s="184">
        <f>Q421*H421</f>
        <v>0.26369000000000004</v>
      </c>
      <c r="S421" s="184">
        <v>0</v>
      </c>
      <c r="T421" s="185">
        <f>S421*H421</f>
        <v>0</v>
      </c>
      <c r="U421" s="36"/>
      <c r="V421" s="36"/>
      <c r="W421" s="36"/>
      <c r="X421" s="36"/>
      <c r="Y421" s="36"/>
      <c r="Z421" s="36"/>
      <c r="AA421" s="36"/>
      <c r="AB421" s="36"/>
      <c r="AC421" s="36"/>
      <c r="AD421" s="36"/>
      <c r="AE421" s="36"/>
      <c r="AR421" s="186" t="s">
        <v>147</v>
      </c>
      <c r="AT421" s="186" t="s">
        <v>142</v>
      </c>
      <c r="AU421" s="186" t="s">
        <v>85</v>
      </c>
      <c r="AY421" s="19" t="s">
        <v>140</v>
      </c>
      <c r="BE421" s="187">
        <f>IF(N421="základní",J421,0)</f>
        <v>0</v>
      </c>
      <c r="BF421" s="187">
        <f>IF(N421="snížená",J421,0)</f>
        <v>0</v>
      </c>
      <c r="BG421" s="187">
        <f>IF(N421="zákl. přenesená",J421,0)</f>
        <v>0</v>
      </c>
      <c r="BH421" s="187">
        <f>IF(N421="sníž. přenesená",J421,0)</f>
        <v>0</v>
      </c>
      <c r="BI421" s="187">
        <f>IF(N421="nulová",J421,0)</f>
        <v>0</v>
      </c>
      <c r="BJ421" s="19" t="s">
        <v>83</v>
      </c>
      <c r="BK421" s="187">
        <f>ROUND(I421*H421,2)</f>
        <v>0</v>
      </c>
      <c r="BL421" s="19" t="s">
        <v>147</v>
      </c>
      <c r="BM421" s="186" t="s">
        <v>568</v>
      </c>
    </row>
    <row r="422" spans="1:65" s="2" customFormat="1" ht="11.25">
      <c r="A422" s="36"/>
      <c r="B422" s="37"/>
      <c r="C422" s="38"/>
      <c r="D422" s="188" t="s">
        <v>149</v>
      </c>
      <c r="E422" s="38"/>
      <c r="F422" s="189" t="s">
        <v>569</v>
      </c>
      <c r="G422" s="38"/>
      <c r="H422" s="38"/>
      <c r="I422" s="190"/>
      <c r="J422" s="38"/>
      <c r="K422" s="38"/>
      <c r="L422" s="41"/>
      <c r="M422" s="191"/>
      <c r="N422" s="192"/>
      <c r="O422" s="66"/>
      <c r="P422" s="66"/>
      <c r="Q422" s="66"/>
      <c r="R422" s="66"/>
      <c r="S422" s="66"/>
      <c r="T422" s="67"/>
      <c r="U422" s="36"/>
      <c r="V422" s="36"/>
      <c r="W422" s="36"/>
      <c r="X422" s="36"/>
      <c r="Y422" s="36"/>
      <c r="Z422" s="36"/>
      <c r="AA422" s="36"/>
      <c r="AB422" s="36"/>
      <c r="AC422" s="36"/>
      <c r="AD422" s="36"/>
      <c r="AE422" s="36"/>
      <c r="AT422" s="19" t="s">
        <v>149</v>
      </c>
      <c r="AU422" s="19" t="s">
        <v>85</v>
      </c>
    </row>
    <row r="423" spans="1:65" s="2" customFormat="1" ht="11.25">
      <c r="A423" s="36"/>
      <c r="B423" s="37"/>
      <c r="C423" s="38"/>
      <c r="D423" s="193" t="s">
        <v>151</v>
      </c>
      <c r="E423" s="38"/>
      <c r="F423" s="194" t="s">
        <v>570</v>
      </c>
      <c r="G423" s="38"/>
      <c r="H423" s="38"/>
      <c r="I423" s="190"/>
      <c r="J423" s="38"/>
      <c r="K423" s="38"/>
      <c r="L423" s="41"/>
      <c r="M423" s="191"/>
      <c r="N423" s="192"/>
      <c r="O423" s="66"/>
      <c r="P423" s="66"/>
      <c r="Q423" s="66"/>
      <c r="R423" s="66"/>
      <c r="S423" s="66"/>
      <c r="T423" s="67"/>
      <c r="U423" s="36"/>
      <c r="V423" s="36"/>
      <c r="W423" s="36"/>
      <c r="X423" s="36"/>
      <c r="Y423" s="36"/>
      <c r="Z423" s="36"/>
      <c r="AA423" s="36"/>
      <c r="AB423" s="36"/>
      <c r="AC423" s="36"/>
      <c r="AD423" s="36"/>
      <c r="AE423" s="36"/>
      <c r="AT423" s="19" t="s">
        <v>151</v>
      </c>
      <c r="AU423" s="19" t="s">
        <v>85</v>
      </c>
    </row>
    <row r="424" spans="1:65" s="2" customFormat="1" ht="39">
      <c r="A424" s="36"/>
      <c r="B424" s="37"/>
      <c r="C424" s="38"/>
      <c r="D424" s="188" t="s">
        <v>153</v>
      </c>
      <c r="E424" s="38"/>
      <c r="F424" s="195" t="s">
        <v>571</v>
      </c>
      <c r="G424" s="38"/>
      <c r="H424" s="38"/>
      <c r="I424" s="190"/>
      <c r="J424" s="38"/>
      <c r="K424" s="38"/>
      <c r="L424" s="41"/>
      <c r="M424" s="191"/>
      <c r="N424" s="192"/>
      <c r="O424" s="66"/>
      <c r="P424" s="66"/>
      <c r="Q424" s="66"/>
      <c r="R424" s="66"/>
      <c r="S424" s="66"/>
      <c r="T424" s="67"/>
      <c r="U424" s="36"/>
      <c r="V424" s="36"/>
      <c r="W424" s="36"/>
      <c r="X424" s="36"/>
      <c r="Y424" s="36"/>
      <c r="Z424" s="36"/>
      <c r="AA424" s="36"/>
      <c r="AB424" s="36"/>
      <c r="AC424" s="36"/>
      <c r="AD424" s="36"/>
      <c r="AE424" s="36"/>
      <c r="AT424" s="19" t="s">
        <v>153</v>
      </c>
      <c r="AU424" s="19" t="s">
        <v>85</v>
      </c>
    </row>
    <row r="425" spans="1:65" s="13" customFormat="1" ht="11.25">
      <c r="B425" s="196"/>
      <c r="C425" s="197"/>
      <c r="D425" s="188" t="s">
        <v>180</v>
      </c>
      <c r="E425" s="198" t="s">
        <v>19</v>
      </c>
      <c r="F425" s="199" t="s">
        <v>495</v>
      </c>
      <c r="G425" s="197"/>
      <c r="H425" s="198" t="s">
        <v>19</v>
      </c>
      <c r="I425" s="200"/>
      <c r="J425" s="197"/>
      <c r="K425" s="197"/>
      <c r="L425" s="201"/>
      <c r="M425" s="202"/>
      <c r="N425" s="203"/>
      <c r="O425" s="203"/>
      <c r="P425" s="203"/>
      <c r="Q425" s="203"/>
      <c r="R425" s="203"/>
      <c r="S425" s="203"/>
      <c r="T425" s="204"/>
      <c r="AT425" s="205" t="s">
        <v>180</v>
      </c>
      <c r="AU425" s="205" t="s">
        <v>85</v>
      </c>
      <c r="AV425" s="13" t="s">
        <v>83</v>
      </c>
      <c r="AW425" s="13" t="s">
        <v>34</v>
      </c>
      <c r="AX425" s="13" t="s">
        <v>75</v>
      </c>
      <c r="AY425" s="205" t="s">
        <v>140</v>
      </c>
    </row>
    <row r="426" spans="1:65" s="14" customFormat="1" ht="11.25">
      <c r="B426" s="206"/>
      <c r="C426" s="207"/>
      <c r="D426" s="188" t="s">
        <v>180</v>
      </c>
      <c r="E426" s="208" t="s">
        <v>19</v>
      </c>
      <c r="F426" s="209" t="s">
        <v>572</v>
      </c>
      <c r="G426" s="207"/>
      <c r="H426" s="210">
        <v>8</v>
      </c>
      <c r="I426" s="211"/>
      <c r="J426" s="207"/>
      <c r="K426" s="207"/>
      <c r="L426" s="212"/>
      <c r="M426" s="213"/>
      <c r="N426" s="214"/>
      <c r="O426" s="214"/>
      <c r="P426" s="214"/>
      <c r="Q426" s="214"/>
      <c r="R426" s="214"/>
      <c r="S426" s="214"/>
      <c r="T426" s="215"/>
      <c r="AT426" s="216" t="s">
        <v>180</v>
      </c>
      <c r="AU426" s="216" t="s">
        <v>85</v>
      </c>
      <c r="AV426" s="14" t="s">
        <v>85</v>
      </c>
      <c r="AW426" s="14" t="s">
        <v>34</v>
      </c>
      <c r="AX426" s="14" t="s">
        <v>75</v>
      </c>
      <c r="AY426" s="216" t="s">
        <v>140</v>
      </c>
    </row>
    <row r="427" spans="1:65" s="13" customFormat="1" ht="11.25">
      <c r="B427" s="196"/>
      <c r="C427" s="197"/>
      <c r="D427" s="188" t="s">
        <v>180</v>
      </c>
      <c r="E427" s="198" t="s">
        <v>19</v>
      </c>
      <c r="F427" s="199" t="s">
        <v>497</v>
      </c>
      <c r="G427" s="197"/>
      <c r="H427" s="198" t="s">
        <v>19</v>
      </c>
      <c r="I427" s="200"/>
      <c r="J427" s="197"/>
      <c r="K427" s="197"/>
      <c r="L427" s="201"/>
      <c r="M427" s="202"/>
      <c r="N427" s="203"/>
      <c r="O427" s="203"/>
      <c r="P427" s="203"/>
      <c r="Q427" s="203"/>
      <c r="R427" s="203"/>
      <c r="S427" s="203"/>
      <c r="T427" s="204"/>
      <c r="AT427" s="205" t="s">
        <v>180</v>
      </c>
      <c r="AU427" s="205" t="s">
        <v>85</v>
      </c>
      <c r="AV427" s="13" t="s">
        <v>83</v>
      </c>
      <c r="AW427" s="13" t="s">
        <v>34</v>
      </c>
      <c r="AX427" s="13" t="s">
        <v>75</v>
      </c>
      <c r="AY427" s="205" t="s">
        <v>140</v>
      </c>
    </row>
    <row r="428" spans="1:65" s="14" customFormat="1" ht="11.25">
      <c r="B428" s="206"/>
      <c r="C428" s="207"/>
      <c r="D428" s="188" t="s">
        <v>180</v>
      </c>
      <c r="E428" s="208" t="s">
        <v>19</v>
      </c>
      <c r="F428" s="209" t="s">
        <v>573</v>
      </c>
      <c r="G428" s="207"/>
      <c r="H428" s="210">
        <v>18</v>
      </c>
      <c r="I428" s="211"/>
      <c r="J428" s="207"/>
      <c r="K428" s="207"/>
      <c r="L428" s="212"/>
      <c r="M428" s="213"/>
      <c r="N428" s="214"/>
      <c r="O428" s="214"/>
      <c r="P428" s="214"/>
      <c r="Q428" s="214"/>
      <c r="R428" s="214"/>
      <c r="S428" s="214"/>
      <c r="T428" s="215"/>
      <c r="AT428" s="216" t="s">
        <v>180</v>
      </c>
      <c r="AU428" s="216" t="s">
        <v>85</v>
      </c>
      <c r="AV428" s="14" t="s">
        <v>85</v>
      </c>
      <c r="AW428" s="14" t="s">
        <v>34</v>
      </c>
      <c r="AX428" s="14" t="s">
        <v>75</v>
      </c>
      <c r="AY428" s="216" t="s">
        <v>140</v>
      </c>
    </row>
    <row r="429" spans="1:65" s="13" customFormat="1" ht="11.25">
      <c r="B429" s="196"/>
      <c r="C429" s="197"/>
      <c r="D429" s="188" t="s">
        <v>180</v>
      </c>
      <c r="E429" s="198" t="s">
        <v>19</v>
      </c>
      <c r="F429" s="199" t="s">
        <v>499</v>
      </c>
      <c r="G429" s="197"/>
      <c r="H429" s="198" t="s">
        <v>19</v>
      </c>
      <c r="I429" s="200"/>
      <c r="J429" s="197"/>
      <c r="K429" s="197"/>
      <c r="L429" s="201"/>
      <c r="M429" s="202"/>
      <c r="N429" s="203"/>
      <c r="O429" s="203"/>
      <c r="P429" s="203"/>
      <c r="Q429" s="203"/>
      <c r="R429" s="203"/>
      <c r="S429" s="203"/>
      <c r="T429" s="204"/>
      <c r="AT429" s="205" t="s">
        <v>180</v>
      </c>
      <c r="AU429" s="205" t="s">
        <v>85</v>
      </c>
      <c r="AV429" s="13" t="s">
        <v>83</v>
      </c>
      <c r="AW429" s="13" t="s">
        <v>34</v>
      </c>
      <c r="AX429" s="13" t="s">
        <v>75</v>
      </c>
      <c r="AY429" s="205" t="s">
        <v>140</v>
      </c>
    </row>
    <row r="430" spans="1:65" s="14" customFormat="1" ht="11.25">
      <c r="B430" s="206"/>
      <c r="C430" s="207"/>
      <c r="D430" s="188" t="s">
        <v>180</v>
      </c>
      <c r="E430" s="208" t="s">
        <v>19</v>
      </c>
      <c r="F430" s="209" t="s">
        <v>574</v>
      </c>
      <c r="G430" s="207"/>
      <c r="H430" s="210">
        <v>32</v>
      </c>
      <c r="I430" s="211"/>
      <c r="J430" s="207"/>
      <c r="K430" s="207"/>
      <c r="L430" s="212"/>
      <c r="M430" s="213"/>
      <c r="N430" s="214"/>
      <c r="O430" s="214"/>
      <c r="P430" s="214"/>
      <c r="Q430" s="214"/>
      <c r="R430" s="214"/>
      <c r="S430" s="214"/>
      <c r="T430" s="215"/>
      <c r="AT430" s="216" t="s">
        <v>180</v>
      </c>
      <c r="AU430" s="216" t="s">
        <v>85</v>
      </c>
      <c r="AV430" s="14" t="s">
        <v>85</v>
      </c>
      <c r="AW430" s="14" t="s">
        <v>34</v>
      </c>
      <c r="AX430" s="14" t="s">
        <v>75</v>
      </c>
      <c r="AY430" s="216" t="s">
        <v>140</v>
      </c>
    </row>
    <row r="431" spans="1:65" s="13" customFormat="1" ht="11.25">
      <c r="B431" s="196"/>
      <c r="C431" s="197"/>
      <c r="D431" s="188" t="s">
        <v>180</v>
      </c>
      <c r="E431" s="198" t="s">
        <v>19</v>
      </c>
      <c r="F431" s="199" t="s">
        <v>501</v>
      </c>
      <c r="G431" s="197"/>
      <c r="H431" s="198" t="s">
        <v>19</v>
      </c>
      <c r="I431" s="200"/>
      <c r="J431" s="197"/>
      <c r="K431" s="197"/>
      <c r="L431" s="201"/>
      <c r="M431" s="202"/>
      <c r="N431" s="203"/>
      <c r="O431" s="203"/>
      <c r="P431" s="203"/>
      <c r="Q431" s="203"/>
      <c r="R431" s="203"/>
      <c r="S431" s="203"/>
      <c r="T431" s="204"/>
      <c r="AT431" s="205" t="s">
        <v>180</v>
      </c>
      <c r="AU431" s="205" t="s">
        <v>85</v>
      </c>
      <c r="AV431" s="13" t="s">
        <v>83</v>
      </c>
      <c r="AW431" s="13" t="s">
        <v>34</v>
      </c>
      <c r="AX431" s="13" t="s">
        <v>75</v>
      </c>
      <c r="AY431" s="205" t="s">
        <v>140</v>
      </c>
    </row>
    <row r="432" spans="1:65" s="14" customFormat="1" ht="11.25">
      <c r="B432" s="206"/>
      <c r="C432" s="207"/>
      <c r="D432" s="188" t="s">
        <v>180</v>
      </c>
      <c r="E432" s="208" t="s">
        <v>19</v>
      </c>
      <c r="F432" s="209" t="s">
        <v>573</v>
      </c>
      <c r="G432" s="207"/>
      <c r="H432" s="210">
        <v>18</v>
      </c>
      <c r="I432" s="211"/>
      <c r="J432" s="207"/>
      <c r="K432" s="207"/>
      <c r="L432" s="212"/>
      <c r="M432" s="213"/>
      <c r="N432" s="214"/>
      <c r="O432" s="214"/>
      <c r="P432" s="214"/>
      <c r="Q432" s="214"/>
      <c r="R432" s="214"/>
      <c r="S432" s="214"/>
      <c r="T432" s="215"/>
      <c r="AT432" s="216" t="s">
        <v>180</v>
      </c>
      <c r="AU432" s="216" t="s">
        <v>85</v>
      </c>
      <c r="AV432" s="14" t="s">
        <v>85</v>
      </c>
      <c r="AW432" s="14" t="s">
        <v>34</v>
      </c>
      <c r="AX432" s="14" t="s">
        <v>75</v>
      </c>
      <c r="AY432" s="216" t="s">
        <v>140</v>
      </c>
    </row>
    <row r="433" spans="1:65" s="13" customFormat="1" ht="11.25">
      <c r="B433" s="196"/>
      <c r="C433" s="197"/>
      <c r="D433" s="188" t="s">
        <v>180</v>
      </c>
      <c r="E433" s="198" t="s">
        <v>19</v>
      </c>
      <c r="F433" s="199" t="s">
        <v>502</v>
      </c>
      <c r="G433" s="197"/>
      <c r="H433" s="198" t="s">
        <v>19</v>
      </c>
      <c r="I433" s="200"/>
      <c r="J433" s="197"/>
      <c r="K433" s="197"/>
      <c r="L433" s="201"/>
      <c r="M433" s="202"/>
      <c r="N433" s="203"/>
      <c r="O433" s="203"/>
      <c r="P433" s="203"/>
      <c r="Q433" s="203"/>
      <c r="R433" s="203"/>
      <c r="S433" s="203"/>
      <c r="T433" s="204"/>
      <c r="AT433" s="205" t="s">
        <v>180</v>
      </c>
      <c r="AU433" s="205" t="s">
        <v>85</v>
      </c>
      <c r="AV433" s="13" t="s">
        <v>83</v>
      </c>
      <c r="AW433" s="13" t="s">
        <v>34</v>
      </c>
      <c r="AX433" s="13" t="s">
        <v>75</v>
      </c>
      <c r="AY433" s="205" t="s">
        <v>140</v>
      </c>
    </row>
    <row r="434" spans="1:65" s="14" customFormat="1" ht="11.25">
      <c r="B434" s="206"/>
      <c r="C434" s="207"/>
      <c r="D434" s="188" t="s">
        <v>180</v>
      </c>
      <c r="E434" s="208" t="s">
        <v>19</v>
      </c>
      <c r="F434" s="209" t="s">
        <v>575</v>
      </c>
      <c r="G434" s="207"/>
      <c r="H434" s="210">
        <v>10</v>
      </c>
      <c r="I434" s="211"/>
      <c r="J434" s="207"/>
      <c r="K434" s="207"/>
      <c r="L434" s="212"/>
      <c r="M434" s="213"/>
      <c r="N434" s="214"/>
      <c r="O434" s="214"/>
      <c r="P434" s="214"/>
      <c r="Q434" s="214"/>
      <c r="R434" s="214"/>
      <c r="S434" s="214"/>
      <c r="T434" s="215"/>
      <c r="AT434" s="216" t="s">
        <v>180</v>
      </c>
      <c r="AU434" s="216" t="s">
        <v>85</v>
      </c>
      <c r="AV434" s="14" t="s">
        <v>85</v>
      </c>
      <c r="AW434" s="14" t="s">
        <v>34</v>
      </c>
      <c r="AX434" s="14" t="s">
        <v>75</v>
      </c>
      <c r="AY434" s="216" t="s">
        <v>140</v>
      </c>
    </row>
    <row r="435" spans="1:65" s="13" customFormat="1" ht="11.25">
      <c r="B435" s="196"/>
      <c r="C435" s="197"/>
      <c r="D435" s="188" t="s">
        <v>180</v>
      </c>
      <c r="E435" s="198" t="s">
        <v>19</v>
      </c>
      <c r="F435" s="199" t="s">
        <v>504</v>
      </c>
      <c r="G435" s="197"/>
      <c r="H435" s="198" t="s">
        <v>19</v>
      </c>
      <c r="I435" s="200"/>
      <c r="J435" s="197"/>
      <c r="K435" s="197"/>
      <c r="L435" s="201"/>
      <c r="M435" s="202"/>
      <c r="N435" s="203"/>
      <c r="O435" s="203"/>
      <c r="P435" s="203"/>
      <c r="Q435" s="203"/>
      <c r="R435" s="203"/>
      <c r="S435" s="203"/>
      <c r="T435" s="204"/>
      <c r="AT435" s="205" t="s">
        <v>180</v>
      </c>
      <c r="AU435" s="205" t="s">
        <v>85</v>
      </c>
      <c r="AV435" s="13" t="s">
        <v>83</v>
      </c>
      <c r="AW435" s="13" t="s">
        <v>34</v>
      </c>
      <c r="AX435" s="13" t="s">
        <v>75</v>
      </c>
      <c r="AY435" s="205" t="s">
        <v>140</v>
      </c>
    </row>
    <row r="436" spans="1:65" s="14" customFormat="1" ht="11.25">
      <c r="B436" s="206"/>
      <c r="C436" s="207"/>
      <c r="D436" s="188" t="s">
        <v>180</v>
      </c>
      <c r="E436" s="208" t="s">
        <v>19</v>
      </c>
      <c r="F436" s="209" t="s">
        <v>576</v>
      </c>
      <c r="G436" s="207"/>
      <c r="H436" s="210">
        <v>13</v>
      </c>
      <c r="I436" s="211"/>
      <c r="J436" s="207"/>
      <c r="K436" s="207"/>
      <c r="L436" s="212"/>
      <c r="M436" s="213"/>
      <c r="N436" s="214"/>
      <c r="O436" s="214"/>
      <c r="P436" s="214"/>
      <c r="Q436" s="214"/>
      <c r="R436" s="214"/>
      <c r="S436" s="214"/>
      <c r="T436" s="215"/>
      <c r="AT436" s="216" t="s">
        <v>180</v>
      </c>
      <c r="AU436" s="216" t="s">
        <v>85</v>
      </c>
      <c r="AV436" s="14" t="s">
        <v>85</v>
      </c>
      <c r="AW436" s="14" t="s">
        <v>34</v>
      </c>
      <c r="AX436" s="14" t="s">
        <v>75</v>
      </c>
      <c r="AY436" s="216" t="s">
        <v>140</v>
      </c>
    </row>
    <row r="437" spans="1:65" s="13" customFormat="1" ht="11.25">
      <c r="B437" s="196"/>
      <c r="C437" s="197"/>
      <c r="D437" s="188" t="s">
        <v>180</v>
      </c>
      <c r="E437" s="198" t="s">
        <v>19</v>
      </c>
      <c r="F437" s="199" t="s">
        <v>506</v>
      </c>
      <c r="G437" s="197"/>
      <c r="H437" s="198" t="s">
        <v>19</v>
      </c>
      <c r="I437" s="200"/>
      <c r="J437" s="197"/>
      <c r="K437" s="197"/>
      <c r="L437" s="201"/>
      <c r="M437" s="202"/>
      <c r="N437" s="203"/>
      <c r="O437" s="203"/>
      <c r="P437" s="203"/>
      <c r="Q437" s="203"/>
      <c r="R437" s="203"/>
      <c r="S437" s="203"/>
      <c r="T437" s="204"/>
      <c r="AT437" s="205" t="s">
        <v>180</v>
      </c>
      <c r="AU437" s="205" t="s">
        <v>85</v>
      </c>
      <c r="AV437" s="13" t="s">
        <v>83</v>
      </c>
      <c r="AW437" s="13" t="s">
        <v>34</v>
      </c>
      <c r="AX437" s="13" t="s">
        <v>75</v>
      </c>
      <c r="AY437" s="205" t="s">
        <v>140</v>
      </c>
    </row>
    <row r="438" spans="1:65" s="14" customFormat="1" ht="11.25">
      <c r="B438" s="206"/>
      <c r="C438" s="207"/>
      <c r="D438" s="188" t="s">
        <v>180</v>
      </c>
      <c r="E438" s="208" t="s">
        <v>19</v>
      </c>
      <c r="F438" s="209" t="s">
        <v>577</v>
      </c>
      <c r="G438" s="207"/>
      <c r="H438" s="210">
        <v>1</v>
      </c>
      <c r="I438" s="211"/>
      <c r="J438" s="207"/>
      <c r="K438" s="207"/>
      <c r="L438" s="212"/>
      <c r="M438" s="213"/>
      <c r="N438" s="214"/>
      <c r="O438" s="214"/>
      <c r="P438" s="214"/>
      <c r="Q438" s="214"/>
      <c r="R438" s="214"/>
      <c r="S438" s="214"/>
      <c r="T438" s="215"/>
      <c r="AT438" s="216" t="s">
        <v>180</v>
      </c>
      <c r="AU438" s="216" t="s">
        <v>85</v>
      </c>
      <c r="AV438" s="14" t="s">
        <v>85</v>
      </c>
      <c r="AW438" s="14" t="s">
        <v>34</v>
      </c>
      <c r="AX438" s="14" t="s">
        <v>75</v>
      </c>
      <c r="AY438" s="216" t="s">
        <v>140</v>
      </c>
    </row>
    <row r="439" spans="1:65" s="15" customFormat="1" ht="11.25">
      <c r="B439" s="227"/>
      <c r="C439" s="228"/>
      <c r="D439" s="188" t="s">
        <v>180</v>
      </c>
      <c r="E439" s="229" t="s">
        <v>19</v>
      </c>
      <c r="F439" s="230" t="s">
        <v>402</v>
      </c>
      <c r="G439" s="228"/>
      <c r="H439" s="231">
        <v>100</v>
      </c>
      <c r="I439" s="232"/>
      <c r="J439" s="228"/>
      <c r="K439" s="228"/>
      <c r="L439" s="233"/>
      <c r="M439" s="234"/>
      <c r="N439" s="235"/>
      <c r="O439" s="235"/>
      <c r="P439" s="235"/>
      <c r="Q439" s="235"/>
      <c r="R439" s="235"/>
      <c r="S439" s="235"/>
      <c r="T439" s="236"/>
      <c r="AT439" s="237" t="s">
        <v>180</v>
      </c>
      <c r="AU439" s="237" t="s">
        <v>85</v>
      </c>
      <c r="AV439" s="15" t="s">
        <v>147</v>
      </c>
      <c r="AW439" s="15" t="s">
        <v>34</v>
      </c>
      <c r="AX439" s="15" t="s">
        <v>83</v>
      </c>
      <c r="AY439" s="237" t="s">
        <v>140</v>
      </c>
    </row>
    <row r="440" spans="1:65" s="2" customFormat="1" ht="16.5" customHeight="1">
      <c r="A440" s="36"/>
      <c r="B440" s="37"/>
      <c r="C440" s="175" t="s">
        <v>578</v>
      </c>
      <c r="D440" s="175" t="s">
        <v>142</v>
      </c>
      <c r="E440" s="176" t="s">
        <v>579</v>
      </c>
      <c r="F440" s="177" t="s">
        <v>580</v>
      </c>
      <c r="G440" s="178" t="s">
        <v>175</v>
      </c>
      <c r="H440" s="179">
        <v>100</v>
      </c>
      <c r="I440" s="180"/>
      <c r="J440" s="181">
        <f>ROUND(I440*H440,2)</f>
        <v>0</v>
      </c>
      <c r="K440" s="177" t="s">
        <v>146</v>
      </c>
      <c r="L440" s="41"/>
      <c r="M440" s="182" t="s">
        <v>19</v>
      </c>
      <c r="N440" s="183" t="s">
        <v>46</v>
      </c>
      <c r="O440" s="66"/>
      <c r="P440" s="184">
        <f>O440*H440</f>
        <v>0</v>
      </c>
      <c r="Q440" s="184">
        <v>0</v>
      </c>
      <c r="R440" s="184">
        <f>Q440*H440</f>
        <v>0</v>
      </c>
      <c r="S440" s="184">
        <v>0</v>
      </c>
      <c r="T440" s="185">
        <f>S440*H440</f>
        <v>0</v>
      </c>
      <c r="U440" s="36"/>
      <c r="V440" s="36"/>
      <c r="W440" s="36"/>
      <c r="X440" s="36"/>
      <c r="Y440" s="36"/>
      <c r="Z440" s="36"/>
      <c r="AA440" s="36"/>
      <c r="AB440" s="36"/>
      <c r="AC440" s="36"/>
      <c r="AD440" s="36"/>
      <c r="AE440" s="36"/>
      <c r="AR440" s="186" t="s">
        <v>147</v>
      </c>
      <c r="AT440" s="186" t="s">
        <v>142</v>
      </c>
      <c r="AU440" s="186" t="s">
        <v>85</v>
      </c>
      <c r="AY440" s="19" t="s">
        <v>140</v>
      </c>
      <c r="BE440" s="187">
        <f>IF(N440="základní",J440,0)</f>
        <v>0</v>
      </c>
      <c r="BF440" s="187">
        <f>IF(N440="snížená",J440,0)</f>
        <v>0</v>
      </c>
      <c r="BG440" s="187">
        <f>IF(N440="zákl. přenesená",J440,0)</f>
        <v>0</v>
      </c>
      <c r="BH440" s="187">
        <f>IF(N440="sníž. přenesená",J440,0)</f>
        <v>0</v>
      </c>
      <c r="BI440" s="187">
        <f>IF(N440="nulová",J440,0)</f>
        <v>0</v>
      </c>
      <c r="BJ440" s="19" t="s">
        <v>83</v>
      </c>
      <c r="BK440" s="187">
        <f>ROUND(I440*H440,2)</f>
        <v>0</v>
      </c>
      <c r="BL440" s="19" t="s">
        <v>147</v>
      </c>
      <c r="BM440" s="186" t="s">
        <v>581</v>
      </c>
    </row>
    <row r="441" spans="1:65" s="2" customFormat="1" ht="11.25">
      <c r="A441" s="36"/>
      <c r="B441" s="37"/>
      <c r="C441" s="38"/>
      <c r="D441" s="188" t="s">
        <v>149</v>
      </c>
      <c r="E441" s="38"/>
      <c r="F441" s="189" t="s">
        <v>582</v>
      </c>
      <c r="G441" s="38"/>
      <c r="H441" s="38"/>
      <c r="I441" s="190"/>
      <c r="J441" s="38"/>
      <c r="K441" s="38"/>
      <c r="L441" s="41"/>
      <c r="M441" s="191"/>
      <c r="N441" s="192"/>
      <c r="O441" s="66"/>
      <c r="P441" s="66"/>
      <c r="Q441" s="66"/>
      <c r="R441" s="66"/>
      <c r="S441" s="66"/>
      <c r="T441" s="67"/>
      <c r="U441" s="36"/>
      <c r="V441" s="36"/>
      <c r="W441" s="36"/>
      <c r="X441" s="36"/>
      <c r="Y441" s="36"/>
      <c r="Z441" s="36"/>
      <c r="AA441" s="36"/>
      <c r="AB441" s="36"/>
      <c r="AC441" s="36"/>
      <c r="AD441" s="36"/>
      <c r="AE441" s="36"/>
      <c r="AT441" s="19" t="s">
        <v>149</v>
      </c>
      <c r="AU441" s="19" t="s">
        <v>85</v>
      </c>
    </row>
    <row r="442" spans="1:65" s="2" customFormat="1" ht="11.25">
      <c r="A442" s="36"/>
      <c r="B442" s="37"/>
      <c r="C442" s="38"/>
      <c r="D442" s="193" t="s">
        <v>151</v>
      </c>
      <c r="E442" s="38"/>
      <c r="F442" s="194" t="s">
        <v>583</v>
      </c>
      <c r="G442" s="38"/>
      <c r="H442" s="38"/>
      <c r="I442" s="190"/>
      <c r="J442" s="38"/>
      <c r="K442" s="38"/>
      <c r="L442" s="41"/>
      <c r="M442" s="191"/>
      <c r="N442" s="192"/>
      <c r="O442" s="66"/>
      <c r="P442" s="66"/>
      <c r="Q442" s="66"/>
      <c r="R442" s="66"/>
      <c r="S442" s="66"/>
      <c r="T442" s="67"/>
      <c r="U442" s="36"/>
      <c r="V442" s="36"/>
      <c r="W442" s="36"/>
      <c r="X442" s="36"/>
      <c r="Y442" s="36"/>
      <c r="Z442" s="36"/>
      <c r="AA442" s="36"/>
      <c r="AB442" s="36"/>
      <c r="AC442" s="36"/>
      <c r="AD442" s="36"/>
      <c r="AE442" s="36"/>
      <c r="AT442" s="19" t="s">
        <v>151</v>
      </c>
      <c r="AU442" s="19" t="s">
        <v>85</v>
      </c>
    </row>
    <row r="443" spans="1:65" s="2" customFormat="1" ht="39">
      <c r="A443" s="36"/>
      <c r="B443" s="37"/>
      <c r="C443" s="38"/>
      <c r="D443" s="188" t="s">
        <v>153</v>
      </c>
      <c r="E443" s="38"/>
      <c r="F443" s="195" t="s">
        <v>571</v>
      </c>
      <c r="G443" s="38"/>
      <c r="H443" s="38"/>
      <c r="I443" s="190"/>
      <c r="J443" s="38"/>
      <c r="K443" s="38"/>
      <c r="L443" s="41"/>
      <c r="M443" s="191"/>
      <c r="N443" s="192"/>
      <c r="O443" s="66"/>
      <c r="P443" s="66"/>
      <c r="Q443" s="66"/>
      <c r="R443" s="66"/>
      <c r="S443" s="66"/>
      <c r="T443" s="67"/>
      <c r="U443" s="36"/>
      <c r="V443" s="36"/>
      <c r="W443" s="36"/>
      <c r="X443" s="36"/>
      <c r="Y443" s="36"/>
      <c r="Z443" s="36"/>
      <c r="AA443" s="36"/>
      <c r="AB443" s="36"/>
      <c r="AC443" s="36"/>
      <c r="AD443" s="36"/>
      <c r="AE443" s="36"/>
      <c r="AT443" s="19" t="s">
        <v>153</v>
      </c>
      <c r="AU443" s="19" t="s">
        <v>85</v>
      </c>
    </row>
    <row r="444" spans="1:65" s="2" customFormat="1" ht="16.5" customHeight="1">
      <c r="A444" s="36"/>
      <c r="B444" s="37"/>
      <c r="C444" s="175" t="s">
        <v>584</v>
      </c>
      <c r="D444" s="175" t="s">
        <v>142</v>
      </c>
      <c r="E444" s="176" t="s">
        <v>585</v>
      </c>
      <c r="F444" s="177" t="s">
        <v>586</v>
      </c>
      <c r="G444" s="178" t="s">
        <v>424</v>
      </c>
      <c r="H444" s="179">
        <v>1.5</v>
      </c>
      <c r="I444" s="180"/>
      <c r="J444" s="181">
        <f>ROUND(I444*H444,2)</f>
        <v>0</v>
      </c>
      <c r="K444" s="177" t="s">
        <v>146</v>
      </c>
      <c r="L444" s="41"/>
      <c r="M444" s="182" t="s">
        <v>19</v>
      </c>
      <c r="N444" s="183" t="s">
        <v>46</v>
      </c>
      <c r="O444" s="66"/>
      <c r="P444" s="184">
        <f>O444*H444</f>
        <v>0</v>
      </c>
      <c r="Q444" s="184">
        <v>1.0606207999999999</v>
      </c>
      <c r="R444" s="184">
        <f>Q444*H444</f>
        <v>1.5909312</v>
      </c>
      <c r="S444" s="184">
        <v>0</v>
      </c>
      <c r="T444" s="185">
        <f>S444*H444</f>
        <v>0</v>
      </c>
      <c r="U444" s="36"/>
      <c r="V444" s="36"/>
      <c r="W444" s="36"/>
      <c r="X444" s="36"/>
      <c r="Y444" s="36"/>
      <c r="Z444" s="36"/>
      <c r="AA444" s="36"/>
      <c r="AB444" s="36"/>
      <c r="AC444" s="36"/>
      <c r="AD444" s="36"/>
      <c r="AE444" s="36"/>
      <c r="AR444" s="186" t="s">
        <v>147</v>
      </c>
      <c r="AT444" s="186" t="s">
        <v>142</v>
      </c>
      <c r="AU444" s="186" t="s">
        <v>85</v>
      </c>
      <c r="AY444" s="19" t="s">
        <v>140</v>
      </c>
      <c r="BE444" s="187">
        <f>IF(N444="základní",J444,0)</f>
        <v>0</v>
      </c>
      <c r="BF444" s="187">
        <f>IF(N444="snížená",J444,0)</f>
        <v>0</v>
      </c>
      <c r="BG444" s="187">
        <f>IF(N444="zákl. přenesená",J444,0)</f>
        <v>0</v>
      </c>
      <c r="BH444" s="187">
        <f>IF(N444="sníž. přenesená",J444,0)</f>
        <v>0</v>
      </c>
      <c r="BI444" s="187">
        <f>IF(N444="nulová",J444,0)</f>
        <v>0</v>
      </c>
      <c r="BJ444" s="19" t="s">
        <v>83</v>
      </c>
      <c r="BK444" s="187">
        <f>ROUND(I444*H444,2)</f>
        <v>0</v>
      </c>
      <c r="BL444" s="19" t="s">
        <v>147</v>
      </c>
      <c r="BM444" s="186" t="s">
        <v>587</v>
      </c>
    </row>
    <row r="445" spans="1:65" s="2" customFormat="1" ht="11.25">
      <c r="A445" s="36"/>
      <c r="B445" s="37"/>
      <c r="C445" s="38"/>
      <c r="D445" s="188" t="s">
        <v>149</v>
      </c>
      <c r="E445" s="38"/>
      <c r="F445" s="189" t="s">
        <v>588</v>
      </c>
      <c r="G445" s="38"/>
      <c r="H445" s="38"/>
      <c r="I445" s="190"/>
      <c r="J445" s="38"/>
      <c r="K445" s="38"/>
      <c r="L445" s="41"/>
      <c r="M445" s="191"/>
      <c r="N445" s="192"/>
      <c r="O445" s="66"/>
      <c r="P445" s="66"/>
      <c r="Q445" s="66"/>
      <c r="R445" s="66"/>
      <c r="S445" s="66"/>
      <c r="T445" s="67"/>
      <c r="U445" s="36"/>
      <c r="V445" s="36"/>
      <c r="W445" s="36"/>
      <c r="X445" s="36"/>
      <c r="Y445" s="36"/>
      <c r="Z445" s="36"/>
      <c r="AA445" s="36"/>
      <c r="AB445" s="36"/>
      <c r="AC445" s="36"/>
      <c r="AD445" s="36"/>
      <c r="AE445" s="36"/>
      <c r="AT445" s="19" t="s">
        <v>149</v>
      </c>
      <c r="AU445" s="19" t="s">
        <v>85</v>
      </c>
    </row>
    <row r="446" spans="1:65" s="2" customFormat="1" ht="11.25">
      <c r="A446" s="36"/>
      <c r="B446" s="37"/>
      <c r="C446" s="38"/>
      <c r="D446" s="193" t="s">
        <v>151</v>
      </c>
      <c r="E446" s="38"/>
      <c r="F446" s="194" t="s">
        <v>589</v>
      </c>
      <c r="G446" s="38"/>
      <c r="H446" s="38"/>
      <c r="I446" s="190"/>
      <c r="J446" s="38"/>
      <c r="K446" s="38"/>
      <c r="L446" s="41"/>
      <c r="M446" s="191"/>
      <c r="N446" s="192"/>
      <c r="O446" s="66"/>
      <c r="P446" s="66"/>
      <c r="Q446" s="66"/>
      <c r="R446" s="66"/>
      <c r="S446" s="66"/>
      <c r="T446" s="67"/>
      <c r="U446" s="36"/>
      <c r="V446" s="36"/>
      <c r="W446" s="36"/>
      <c r="X446" s="36"/>
      <c r="Y446" s="36"/>
      <c r="Z446" s="36"/>
      <c r="AA446" s="36"/>
      <c r="AB446" s="36"/>
      <c r="AC446" s="36"/>
      <c r="AD446" s="36"/>
      <c r="AE446" s="36"/>
      <c r="AT446" s="19" t="s">
        <v>151</v>
      </c>
      <c r="AU446" s="19" t="s">
        <v>85</v>
      </c>
    </row>
    <row r="447" spans="1:65" s="2" customFormat="1" ht="29.25">
      <c r="A447" s="36"/>
      <c r="B447" s="37"/>
      <c r="C447" s="38"/>
      <c r="D447" s="188" t="s">
        <v>153</v>
      </c>
      <c r="E447" s="38"/>
      <c r="F447" s="195" t="s">
        <v>590</v>
      </c>
      <c r="G447" s="38"/>
      <c r="H447" s="38"/>
      <c r="I447" s="190"/>
      <c r="J447" s="38"/>
      <c r="K447" s="38"/>
      <c r="L447" s="41"/>
      <c r="M447" s="191"/>
      <c r="N447" s="192"/>
      <c r="O447" s="66"/>
      <c r="P447" s="66"/>
      <c r="Q447" s="66"/>
      <c r="R447" s="66"/>
      <c r="S447" s="66"/>
      <c r="T447" s="67"/>
      <c r="U447" s="36"/>
      <c r="V447" s="36"/>
      <c r="W447" s="36"/>
      <c r="X447" s="36"/>
      <c r="Y447" s="36"/>
      <c r="Z447" s="36"/>
      <c r="AA447" s="36"/>
      <c r="AB447" s="36"/>
      <c r="AC447" s="36"/>
      <c r="AD447" s="36"/>
      <c r="AE447" s="36"/>
      <c r="AT447" s="19" t="s">
        <v>153</v>
      </c>
      <c r="AU447" s="19" t="s">
        <v>85</v>
      </c>
    </row>
    <row r="448" spans="1:65" s="14" customFormat="1" ht="11.25">
      <c r="B448" s="206"/>
      <c r="C448" s="207"/>
      <c r="D448" s="188" t="s">
        <v>180</v>
      </c>
      <c r="E448" s="208" t="s">
        <v>19</v>
      </c>
      <c r="F448" s="209" t="s">
        <v>591</v>
      </c>
      <c r="G448" s="207"/>
      <c r="H448" s="210">
        <v>1.5</v>
      </c>
      <c r="I448" s="211"/>
      <c r="J448" s="207"/>
      <c r="K448" s="207"/>
      <c r="L448" s="212"/>
      <c r="M448" s="213"/>
      <c r="N448" s="214"/>
      <c r="O448" s="214"/>
      <c r="P448" s="214"/>
      <c r="Q448" s="214"/>
      <c r="R448" s="214"/>
      <c r="S448" s="214"/>
      <c r="T448" s="215"/>
      <c r="AT448" s="216" t="s">
        <v>180</v>
      </c>
      <c r="AU448" s="216" t="s">
        <v>85</v>
      </c>
      <c r="AV448" s="14" t="s">
        <v>85</v>
      </c>
      <c r="AW448" s="14" t="s">
        <v>34</v>
      </c>
      <c r="AX448" s="14" t="s">
        <v>83</v>
      </c>
      <c r="AY448" s="216" t="s">
        <v>140</v>
      </c>
    </row>
    <row r="449" spans="1:65" s="12" customFormat="1" ht="22.9" customHeight="1">
      <c r="B449" s="159"/>
      <c r="C449" s="160"/>
      <c r="D449" s="161" t="s">
        <v>74</v>
      </c>
      <c r="E449" s="173" t="s">
        <v>160</v>
      </c>
      <c r="F449" s="173" t="s">
        <v>592</v>
      </c>
      <c r="G449" s="160"/>
      <c r="H449" s="160"/>
      <c r="I449" s="163"/>
      <c r="J449" s="174">
        <f>BK449</f>
        <v>0</v>
      </c>
      <c r="K449" s="160"/>
      <c r="L449" s="165"/>
      <c r="M449" s="166"/>
      <c r="N449" s="167"/>
      <c r="O449" s="167"/>
      <c r="P449" s="168">
        <f>SUM(P450:P469)</f>
        <v>0</v>
      </c>
      <c r="Q449" s="167"/>
      <c r="R449" s="168">
        <f>SUM(R450:R469)</f>
        <v>93.185256952000003</v>
      </c>
      <c r="S449" s="167"/>
      <c r="T449" s="169">
        <f>SUM(T450:T469)</f>
        <v>0</v>
      </c>
      <c r="AR449" s="170" t="s">
        <v>83</v>
      </c>
      <c r="AT449" s="171" t="s">
        <v>74</v>
      </c>
      <c r="AU449" s="171" t="s">
        <v>83</v>
      </c>
      <c r="AY449" s="170" t="s">
        <v>140</v>
      </c>
      <c r="BK449" s="172">
        <f>SUM(BK450:BK469)</f>
        <v>0</v>
      </c>
    </row>
    <row r="450" spans="1:65" s="2" customFormat="1" ht="21.75" customHeight="1">
      <c r="A450" s="36"/>
      <c r="B450" s="37"/>
      <c r="C450" s="175" t="s">
        <v>593</v>
      </c>
      <c r="D450" s="175" t="s">
        <v>142</v>
      </c>
      <c r="E450" s="176" t="s">
        <v>594</v>
      </c>
      <c r="F450" s="177" t="s">
        <v>595</v>
      </c>
      <c r="G450" s="178" t="s">
        <v>242</v>
      </c>
      <c r="H450" s="179">
        <v>38.704999999999998</v>
      </c>
      <c r="I450" s="180"/>
      <c r="J450" s="181">
        <f>ROUND(I450*H450,2)</f>
        <v>0</v>
      </c>
      <c r="K450" s="177" t="s">
        <v>146</v>
      </c>
      <c r="L450" s="41"/>
      <c r="M450" s="182" t="s">
        <v>19</v>
      </c>
      <c r="N450" s="183" t="s">
        <v>46</v>
      </c>
      <c r="O450" s="66"/>
      <c r="P450" s="184">
        <f>O450*H450</f>
        <v>0</v>
      </c>
      <c r="Q450" s="184">
        <v>2.2912400000000002</v>
      </c>
      <c r="R450" s="184">
        <f>Q450*H450</f>
        <v>88.682444200000006</v>
      </c>
      <c r="S450" s="184">
        <v>0</v>
      </c>
      <c r="T450" s="185">
        <f>S450*H450</f>
        <v>0</v>
      </c>
      <c r="U450" s="36"/>
      <c r="V450" s="36"/>
      <c r="W450" s="36"/>
      <c r="X450" s="36"/>
      <c r="Y450" s="36"/>
      <c r="Z450" s="36"/>
      <c r="AA450" s="36"/>
      <c r="AB450" s="36"/>
      <c r="AC450" s="36"/>
      <c r="AD450" s="36"/>
      <c r="AE450" s="36"/>
      <c r="AR450" s="186" t="s">
        <v>147</v>
      </c>
      <c r="AT450" s="186" t="s">
        <v>142</v>
      </c>
      <c r="AU450" s="186" t="s">
        <v>85</v>
      </c>
      <c r="AY450" s="19" t="s">
        <v>140</v>
      </c>
      <c r="BE450" s="187">
        <f>IF(N450="základní",J450,0)</f>
        <v>0</v>
      </c>
      <c r="BF450" s="187">
        <f>IF(N450="snížená",J450,0)</f>
        <v>0</v>
      </c>
      <c r="BG450" s="187">
        <f>IF(N450="zákl. přenesená",J450,0)</f>
        <v>0</v>
      </c>
      <c r="BH450" s="187">
        <f>IF(N450="sníž. přenesená",J450,0)</f>
        <v>0</v>
      </c>
      <c r="BI450" s="187">
        <f>IF(N450="nulová",J450,0)</f>
        <v>0</v>
      </c>
      <c r="BJ450" s="19" t="s">
        <v>83</v>
      </c>
      <c r="BK450" s="187">
        <f>ROUND(I450*H450,2)</f>
        <v>0</v>
      </c>
      <c r="BL450" s="19" t="s">
        <v>147</v>
      </c>
      <c r="BM450" s="186" t="s">
        <v>596</v>
      </c>
    </row>
    <row r="451" spans="1:65" s="2" customFormat="1" ht="19.5">
      <c r="A451" s="36"/>
      <c r="B451" s="37"/>
      <c r="C451" s="38"/>
      <c r="D451" s="188" t="s">
        <v>149</v>
      </c>
      <c r="E451" s="38"/>
      <c r="F451" s="189" t="s">
        <v>597</v>
      </c>
      <c r="G451" s="38"/>
      <c r="H451" s="38"/>
      <c r="I451" s="190"/>
      <c r="J451" s="38"/>
      <c r="K451" s="38"/>
      <c r="L451" s="41"/>
      <c r="M451" s="191"/>
      <c r="N451" s="192"/>
      <c r="O451" s="66"/>
      <c r="P451" s="66"/>
      <c r="Q451" s="66"/>
      <c r="R451" s="66"/>
      <c r="S451" s="66"/>
      <c r="T451" s="67"/>
      <c r="U451" s="36"/>
      <c r="V451" s="36"/>
      <c r="W451" s="36"/>
      <c r="X451" s="36"/>
      <c r="Y451" s="36"/>
      <c r="Z451" s="36"/>
      <c r="AA451" s="36"/>
      <c r="AB451" s="36"/>
      <c r="AC451" s="36"/>
      <c r="AD451" s="36"/>
      <c r="AE451" s="36"/>
      <c r="AT451" s="19" t="s">
        <v>149</v>
      </c>
      <c r="AU451" s="19" t="s">
        <v>85</v>
      </c>
    </row>
    <row r="452" spans="1:65" s="2" customFormat="1" ht="11.25">
      <c r="A452" s="36"/>
      <c r="B452" s="37"/>
      <c r="C452" s="38"/>
      <c r="D452" s="193" t="s">
        <v>151</v>
      </c>
      <c r="E452" s="38"/>
      <c r="F452" s="194" t="s">
        <v>598</v>
      </c>
      <c r="G452" s="38"/>
      <c r="H452" s="38"/>
      <c r="I452" s="190"/>
      <c r="J452" s="38"/>
      <c r="K452" s="38"/>
      <c r="L452" s="41"/>
      <c r="M452" s="191"/>
      <c r="N452" s="192"/>
      <c r="O452" s="66"/>
      <c r="P452" s="66"/>
      <c r="Q452" s="66"/>
      <c r="R452" s="66"/>
      <c r="S452" s="66"/>
      <c r="T452" s="67"/>
      <c r="U452" s="36"/>
      <c r="V452" s="36"/>
      <c r="W452" s="36"/>
      <c r="X452" s="36"/>
      <c r="Y452" s="36"/>
      <c r="Z452" s="36"/>
      <c r="AA452" s="36"/>
      <c r="AB452" s="36"/>
      <c r="AC452" s="36"/>
      <c r="AD452" s="36"/>
      <c r="AE452" s="36"/>
      <c r="AT452" s="19" t="s">
        <v>151</v>
      </c>
      <c r="AU452" s="19" t="s">
        <v>85</v>
      </c>
    </row>
    <row r="453" spans="1:65" s="2" customFormat="1" ht="97.5">
      <c r="A453" s="36"/>
      <c r="B453" s="37"/>
      <c r="C453" s="38"/>
      <c r="D453" s="188" t="s">
        <v>153</v>
      </c>
      <c r="E453" s="38"/>
      <c r="F453" s="195" t="s">
        <v>599</v>
      </c>
      <c r="G453" s="38"/>
      <c r="H453" s="38"/>
      <c r="I453" s="190"/>
      <c r="J453" s="38"/>
      <c r="K453" s="38"/>
      <c r="L453" s="41"/>
      <c r="M453" s="191"/>
      <c r="N453" s="192"/>
      <c r="O453" s="66"/>
      <c r="P453" s="66"/>
      <c r="Q453" s="66"/>
      <c r="R453" s="66"/>
      <c r="S453" s="66"/>
      <c r="T453" s="67"/>
      <c r="U453" s="36"/>
      <c r="V453" s="36"/>
      <c r="W453" s="36"/>
      <c r="X453" s="36"/>
      <c r="Y453" s="36"/>
      <c r="Z453" s="36"/>
      <c r="AA453" s="36"/>
      <c r="AB453" s="36"/>
      <c r="AC453" s="36"/>
      <c r="AD453" s="36"/>
      <c r="AE453" s="36"/>
      <c r="AT453" s="19" t="s">
        <v>153</v>
      </c>
      <c r="AU453" s="19" t="s">
        <v>85</v>
      </c>
    </row>
    <row r="454" spans="1:65" s="13" customFormat="1" ht="11.25">
      <c r="B454" s="196"/>
      <c r="C454" s="197"/>
      <c r="D454" s="188" t="s">
        <v>180</v>
      </c>
      <c r="E454" s="198" t="s">
        <v>19</v>
      </c>
      <c r="F454" s="199" t="s">
        <v>537</v>
      </c>
      <c r="G454" s="197"/>
      <c r="H454" s="198" t="s">
        <v>19</v>
      </c>
      <c r="I454" s="200"/>
      <c r="J454" s="197"/>
      <c r="K454" s="197"/>
      <c r="L454" s="201"/>
      <c r="M454" s="202"/>
      <c r="N454" s="203"/>
      <c r="O454" s="203"/>
      <c r="P454" s="203"/>
      <c r="Q454" s="203"/>
      <c r="R454" s="203"/>
      <c r="S454" s="203"/>
      <c r="T454" s="204"/>
      <c r="AT454" s="205" t="s">
        <v>180</v>
      </c>
      <c r="AU454" s="205" t="s">
        <v>85</v>
      </c>
      <c r="AV454" s="13" t="s">
        <v>83</v>
      </c>
      <c r="AW454" s="13" t="s">
        <v>34</v>
      </c>
      <c r="AX454" s="13" t="s">
        <v>75</v>
      </c>
      <c r="AY454" s="205" t="s">
        <v>140</v>
      </c>
    </row>
    <row r="455" spans="1:65" s="14" customFormat="1" ht="11.25">
      <c r="B455" s="206"/>
      <c r="C455" s="207"/>
      <c r="D455" s="188" t="s">
        <v>180</v>
      </c>
      <c r="E455" s="208" t="s">
        <v>19</v>
      </c>
      <c r="F455" s="209" t="s">
        <v>600</v>
      </c>
      <c r="G455" s="207"/>
      <c r="H455" s="210">
        <v>14.76</v>
      </c>
      <c r="I455" s="211"/>
      <c r="J455" s="207"/>
      <c r="K455" s="207"/>
      <c r="L455" s="212"/>
      <c r="M455" s="213"/>
      <c r="N455" s="214"/>
      <c r="O455" s="214"/>
      <c r="P455" s="214"/>
      <c r="Q455" s="214"/>
      <c r="R455" s="214"/>
      <c r="S455" s="214"/>
      <c r="T455" s="215"/>
      <c r="AT455" s="216" t="s">
        <v>180</v>
      </c>
      <c r="AU455" s="216" t="s">
        <v>85</v>
      </c>
      <c r="AV455" s="14" t="s">
        <v>85</v>
      </c>
      <c r="AW455" s="14" t="s">
        <v>34</v>
      </c>
      <c r="AX455" s="14" t="s">
        <v>75</v>
      </c>
      <c r="AY455" s="216" t="s">
        <v>140</v>
      </c>
    </row>
    <row r="456" spans="1:65" s="13" customFormat="1" ht="11.25">
      <c r="B456" s="196"/>
      <c r="C456" s="197"/>
      <c r="D456" s="188" t="s">
        <v>180</v>
      </c>
      <c r="E456" s="198" t="s">
        <v>19</v>
      </c>
      <c r="F456" s="199" t="s">
        <v>539</v>
      </c>
      <c r="G456" s="197"/>
      <c r="H456" s="198" t="s">
        <v>19</v>
      </c>
      <c r="I456" s="200"/>
      <c r="J456" s="197"/>
      <c r="K456" s="197"/>
      <c r="L456" s="201"/>
      <c r="M456" s="202"/>
      <c r="N456" s="203"/>
      <c r="O456" s="203"/>
      <c r="P456" s="203"/>
      <c r="Q456" s="203"/>
      <c r="R456" s="203"/>
      <c r="S456" s="203"/>
      <c r="T456" s="204"/>
      <c r="AT456" s="205" t="s">
        <v>180</v>
      </c>
      <c r="AU456" s="205" t="s">
        <v>85</v>
      </c>
      <c r="AV456" s="13" t="s">
        <v>83</v>
      </c>
      <c r="AW456" s="13" t="s">
        <v>34</v>
      </c>
      <c r="AX456" s="13" t="s">
        <v>75</v>
      </c>
      <c r="AY456" s="205" t="s">
        <v>140</v>
      </c>
    </row>
    <row r="457" spans="1:65" s="14" customFormat="1" ht="11.25">
      <c r="B457" s="206"/>
      <c r="C457" s="207"/>
      <c r="D457" s="188" t="s">
        <v>180</v>
      </c>
      <c r="E457" s="208" t="s">
        <v>19</v>
      </c>
      <c r="F457" s="209" t="s">
        <v>601</v>
      </c>
      <c r="G457" s="207"/>
      <c r="H457" s="210">
        <v>9.92</v>
      </c>
      <c r="I457" s="211"/>
      <c r="J457" s="207"/>
      <c r="K457" s="207"/>
      <c r="L457" s="212"/>
      <c r="M457" s="213"/>
      <c r="N457" s="214"/>
      <c r="O457" s="214"/>
      <c r="P457" s="214"/>
      <c r="Q457" s="214"/>
      <c r="R457" s="214"/>
      <c r="S457" s="214"/>
      <c r="T457" s="215"/>
      <c r="AT457" s="216" t="s">
        <v>180</v>
      </c>
      <c r="AU457" s="216" t="s">
        <v>85</v>
      </c>
      <c r="AV457" s="14" t="s">
        <v>85</v>
      </c>
      <c r="AW457" s="14" t="s">
        <v>34</v>
      </c>
      <c r="AX457" s="14" t="s">
        <v>75</v>
      </c>
      <c r="AY457" s="216" t="s">
        <v>140</v>
      </c>
    </row>
    <row r="458" spans="1:65" s="13" customFormat="1" ht="11.25">
      <c r="B458" s="196"/>
      <c r="C458" s="197"/>
      <c r="D458" s="188" t="s">
        <v>180</v>
      </c>
      <c r="E458" s="198" t="s">
        <v>19</v>
      </c>
      <c r="F458" s="199" t="s">
        <v>541</v>
      </c>
      <c r="G458" s="197"/>
      <c r="H458" s="198" t="s">
        <v>19</v>
      </c>
      <c r="I458" s="200"/>
      <c r="J458" s="197"/>
      <c r="K458" s="197"/>
      <c r="L458" s="201"/>
      <c r="M458" s="202"/>
      <c r="N458" s="203"/>
      <c r="O458" s="203"/>
      <c r="P458" s="203"/>
      <c r="Q458" s="203"/>
      <c r="R458" s="203"/>
      <c r="S458" s="203"/>
      <c r="T458" s="204"/>
      <c r="AT458" s="205" t="s">
        <v>180</v>
      </c>
      <c r="AU458" s="205" t="s">
        <v>85</v>
      </c>
      <c r="AV458" s="13" t="s">
        <v>83</v>
      </c>
      <c r="AW458" s="13" t="s">
        <v>34</v>
      </c>
      <c r="AX458" s="13" t="s">
        <v>75</v>
      </c>
      <c r="AY458" s="205" t="s">
        <v>140</v>
      </c>
    </row>
    <row r="459" spans="1:65" s="14" customFormat="1" ht="11.25">
      <c r="B459" s="206"/>
      <c r="C459" s="207"/>
      <c r="D459" s="188" t="s">
        <v>180</v>
      </c>
      <c r="E459" s="208" t="s">
        <v>19</v>
      </c>
      <c r="F459" s="209" t="s">
        <v>602</v>
      </c>
      <c r="G459" s="207"/>
      <c r="H459" s="210">
        <v>3.4</v>
      </c>
      <c r="I459" s="211"/>
      <c r="J459" s="207"/>
      <c r="K459" s="207"/>
      <c r="L459" s="212"/>
      <c r="M459" s="213"/>
      <c r="N459" s="214"/>
      <c r="O459" s="214"/>
      <c r="P459" s="214"/>
      <c r="Q459" s="214"/>
      <c r="R459" s="214"/>
      <c r="S459" s="214"/>
      <c r="T459" s="215"/>
      <c r="AT459" s="216" t="s">
        <v>180</v>
      </c>
      <c r="AU459" s="216" t="s">
        <v>85</v>
      </c>
      <c r="AV459" s="14" t="s">
        <v>85</v>
      </c>
      <c r="AW459" s="14" t="s">
        <v>34</v>
      </c>
      <c r="AX459" s="14" t="s">
        <v>75</v>
      </c>
      <c r="AY459" s="216" t="s">
        <v>140</v>
      </c>
    </row>
    <row r="460" spans="1:65" s="13" customFormat="1" ht="11.25">
      <c r="B460" s="196"/>
      <c r="C460" s="197"/>
      <c r="D460" s="188" t="s">
        <v>180</v>
      </c>
      <c r="E460" s="198" t="s">
        <v>19</v>
      </c>
      <c r="F460" s="199" t="s">
        <v>543</v>
      </c>
      <c r="G460" s="197"/>
      <c r="H460" s="198" t="s">
        <v>19</v>
      </c>
      <c r="I460" s="200"/>
      <c r="J460" s="197"/>
      <c r="K460" s="197"/>
      <c r="L460" s="201"/>
      <c r="M460" s="202"/>
      <c r="N460" s="203"/>
      <c r="O460" s="203"/>
      <c r="P460" s="203"/>
      <c r="Q460" s="203"/>
      <c r="R460" s="203"/>
      <c r="S460" s="203"/>
      <c r="T460" s="204"/>
      <c r="AT460" s="205" t="s">
        <v>180</v>
      </c>
      <c r="AU460" s="205" t="s">
        <v>85</v>
      </c>
      <c r="AV460" s="13" t="s">
        <v>83</v>
      </c>
      <c r="AW460" s="13" t="s">
        <v>34</v>
      </c>
      <c r="AX460" s="13" t="s">
        <v>75</v>
      </c>
      <c r="AY460" s="205" t="s">
        <v>140</v>
      </c>
    </row>
    <row r="461" spans="1:65" s="14" customFormat="1" ht="11.25">
      <c r="B461" s="206"/>
      <c r="C461" s="207"/>
      <c r="D461" s="188" t="s">
        <v>180</v>
      </c>
      <c r="E461" s="208" t="s">
        <v>19</v>
      </c>
      <c r="F461" s="209" t="s">
        <v>603</v>
      </c>
      <c r="G461" s="207"/>
      <c r="H461" s="210">
        <v>10.625</v>
      </c>
      <c r="I461" s="211"/>
      <c r="J461" s="207"/>
      <c r="K461" s="207"/>
      <c r="L461" s="212"/>
      <c r="M461" s="213"/>
      <c r="N461" s="214"/>
      <c r="O461" s="214"/>
      <c r="P461" s="214"/>
      <c r="Q461" s="214"/>
      <c r="R461" s="214"/>
      <c r="S461" s="214"/>
      <c r="T461" s="215"/>
      <c r="AT461" s="216" t="s">
        <v>180</v>
      </c>
      <c r="AU461" s="216" t="s">
        <v>85</v>
      </c>
      <c r="AV461" s="14" t="s">
        <v>85</v>
      </c>
      <c r="AW461" s="14" t="s">
        <v>34</v>
      </c>
      <c r="AX461" s="14" t="s">
        <v>75</v>
      </c>
      <c r="AY461" s="216" t="s">
        <v>140</v>
      </c>
    </row>
    <row r="462" spans="1:65" s="15" customFormat="1" ht="11.25">
      <c r="B462" s="227"/>
      <c r="C462" s="228"/>
      <c r="D462" s="188" t="s">
        <v>180</v>
      </c>
      <c r="E462" s="229" t="s">
        <v>19</v>
      </c>
      <c r="F462" s="230" t="s">
        <v>402</v>
      </c>
      <c r="G462" s="228"/>
      <c r="H462" s="231">
        <v>38.704999999999998</v>
      </c>
      <c r="I462" s="232"/>
      <c r="J462" s="228"/>
      <c r="K462" s="228"/>
      <c r="L462" s="233"/>
      <c r="M462" s="234"/>
      <c r="N462" s="235"/>
      <c r="O462" s="235"/>
      <c r="P462" s="235"/>
      <c r="Q462" s="235"/>
      <c r="R462" s="235"/>
      <c r="S462" s="235"/>
      <c r="T462" s="236"/>
      <c r="AT462" s="237" t="s">
        <v>180</v>
      </c>
      <c r="AU462" s="237" t="s">
        <v>85</v>
      </c>
      <c r="AV462" s="15" t="s">
        <v>147</v>
      </c>
      <c r="AW462" s="15" t="s">
        <v>34</v>
      </c>
      <c r="AX462" s="15" t="s">
        <v>83</v>
      </c>
      <c r="AY462" s="237" t="s">
        <v>140</v>
      </c>
    </row>
    <row r="463" spans="1:65" s="2" customFormat="1" ht="16.5" customHeight="1">
      <c r="A463" s="36"/>
      <c r="B463" s="37"/>
      <c r="C463" s="175" t="s">
        <v>604</v>
      </c>
      <c r="D463" s="175" t="s">
        <v>142</v>
      </c>
      <c r="E463" s="176" t="s">
        <v>605</v>
      </c>
      <c r="F463" s="177" t="s">
        <v>606</v>
      </c>
      <c r="G463" s="178" t="s">
        <v>234</v>
      </c>
      <c r="H463" s="179">
        <v>6.04</v>
      </c>
      <c r="I463" s="180"/>
      <c r="J463" s="181">
        <f>ROUND(I463*H463,2)</f>
        <v>0</v>
      </c>
      <c r="K463" s="177" t="s">
        <v>146</v>
      </c>
      <c r="L463" s="41"/>
      <c r="M463" s="182" t="s">
        <v>19</v>
      </c>
      <c r="N463" s="183" t="s">
        <v>46</v>
      </c>
      <c r="O463" s="66"/>
      <c r="P463" s="184">
        <f>O463*H463</f>
        <v>0</v>
      </c>
      <c r="Q463" s="184">
        <v>0.29756880000000002</v>
      </c>
      <c r="R463" s="184">
        <f>Q463*H463</f>
        <v>1.7973155520000001</v>
      </c>
      <c r="S463" s="184">
        <v>0</v>
      </c>
      <c r="T463" s="185">
        <f>S463*H463</f>
        <v>0</v>
      </c>
      <c r="U463" s="36"/>
      <c r="V463" s="36"/>
      <c r="W463" s="36"/>
      <c r="X463" s="36"/>
      <c r="Y463" s="36"/>
      <c r="Z463" s="36"/>
      <c r="AA463" s="36"/>
      <c r="AB463" s="36"/>
      <c r="AC463" s="36"/>
      <c r="AD463" s="36"/>
      <c r="AE463" s="36"/>
      <c r="AR463" s="186" t="s">
        <v>147</v>
      </c>
      <c r="AT463" s="186" t="s">
        <v>142</v>
      </c>
      <c r="AU463" s="186" t="s">
        <v>85</v>
      </c>
      <c r="AY463" s="19" t="s">
        <v>140</v>
      </c>
      <c r="BE463" s="187">
        <f>IF(N463="základní",J463,0)</f>
        <v>0</v>
      </c>
      <c r="BF463" s="187">
        <f>IF(N463="snížená",J463,0)</f>
        <v>0</v>
      </c>
      <c r="BG463" s="187">
        <f>IF(N463="zákl. přenesená",J463,0)</f>
        <v>0</v>
      </c>
      <c r="BH463" s="187">
        <f>IF(N463="sníž. přenesená",J463,0)</f>
        <v>0</v>
      </c>
      <c r="BI463" s="187">
        <f>IF(N463="nulová",J463,0)</f>
        <v>0</v>
      </c>
      <c r="BJ463" s="19" t="s">
        <v>83</v>
      </c>
      <c r="BK463" s="187">
        <f>ROUND(I463*H463,2)</f>
        <v>0</v>
      </c>
      <c r="BL463" s="19" t="s">
        <v>147</v>
      </c>
      <c r="BM463" s="186" t="s">
        <v>607</v>
      </c>
    </row>
    <row r="464" spans="1:65" s="2" customFormat="1" ht="11.25">
      <c r="A464" s="36"/>
      <c r="B464" s="37"/>
      <c r="C464" s="38"/>
      <c r="D464" s="188" t="s">
        <v>149</v>
      </c>
      <c r="E464" s="38"/>
      <c r="F464" s="189" t="s">
        <v>608</v>
      </c>
      <c r="G464" s="38"/>
      <c r="H464" s="38"/>
      <c r="I464" s="190"/>
      <c r="J464" s="38"/>
      <c r="K464" s="38"/>
      <c r="L464" s="41"/>
      <c r="M464" s="191"/>
      <c r="N464" s="192"/>
      <c r="O464" s="66"/>
      <c r="P464" s="66"/>
      <c r="Q464" s="66"/>
      <c r="R464" s="66"/>
      <c r="S464" s="66"/>
      <c r="T464" s="67"/>
      <c r="U464" s="36"/>
      <c r="V464" s="36"/>
      <c r="W464" s="36"/>
      <c r="X464" s="36"/>
      <c r="Y464" s="36"/>
      <c r="Z464" s="36"/>
      <c r="AA464" s="36"/>
      <c r="AB464" s="36"/>
      <c r="AC464" s="36"/>
      <c r="AD464" s="36"/>
      <c r="AE464" s="36"/>
      <c r="AT464" s="19" t="s">
        <v>149</v>
      </c>
      <c r="AU464" s="19" t="s">
        <v>85</v>
      </c>
    </row>
    <row r="465" spans="1:65" s="2" customFormat="1" ht="11.25">
      <c r="A465" s="36"/>
      <c r="B465" s="37"/>
      <c r="C465" s="38"/>
      <c r="D465" s="193" t="s">
        <v>151</v>
      </c>
      <c r="E465" s="38"/>
      <c r="F465" s="194" t="s">
        <v>609</v>
      </c>
      <c r="G465" s="38"/>
      <c r="H465" s="38"/>
      <c r="I465" s="190"/>
      <c r="J465" s="38"/>
      <c r="K465" s="38"/>
      <c r="L465" s="41"/>
      <c r="M465" s="191"/>
      <c r="N465" s="192"/>
      <c r="O465" s="66"/>
      <c r="P465" s="66"/>
      <c r="Q465" s="66"/>
      <c r="R465" s="66"/>
      <c r="S465" s="66"/>
      <c r="T465" s="67"/>
      <c r="U465" s="36"/>
      <c r="V465" s="36"/>
      <c r="W465" s="36"/>
      <c r="X465" s="36"/>
      <c r="Y465" s="36"/>
      <c r="Z465" s="36"/>
      <c r="AA465" s="36"/>
      <c r="AB465" s="36"/>
      <c r="AC465" s="36"/>
      <c r="AD465" s="36"/>
      <c r="AE465" s="36"/>
      <c r="AT465" s="19" t="s">
        <v>151</v>
      </c>
      <c r="AU465" s="19" t="s">
        <v>85</v>
      </c>
    </row>
    <row r="466" spans="1:65" s="2" customFormat="1" ht="58.5">
      <c r="A466" s="36"/>
      <c r="B466" s="37"/>
      <c r="C466" s="38"/>
      <c r="D466" s="188" t="s">
        <v>153</v>
      </c>
      <c r="E466" s="38"/>
      <c r="F466" s="195" t="s">
        <v>610</v>
      </c>
      <c r="G466" s="38"/>
      <c r="H466" s="38"/>
      <c r="I466" s="190"/>
      <c r="J466" s="38"/>
      <c r="K466" s="38"/>
      <c r="L466" s="41"/>
      <c r="M466" s="191"/>
      <c r="N466" s="192"/>
      <c r="O466" s="66"/>
      <c r="P466" s="66"/>
      <c r="Q466" s="66"/>
      <c r="R466" s="66"/>
      <c r="S466" s="66"/>
      <c r="T466" s="67"/>
      <c r="U466" s="36"/>
      <c r="V466" s="36"/>
      <c r="W466" s="36"/>
      <c r="X466" s="36"/>
      <c r="Y466" s="36"/>
      <c r="Z466" s="36"/>
      <c r="AA466" s="36"/>
      <c r="AB466" s="36"/>
      <c r="AC466" s="36"/>
      <c r="AD466" s="36"/>
      <c r="AE466" s="36"/>
      <c r="AT466" s="19" t="s">
        <v>153</v>
      </c>
      <c r="AU466" s="19" t="s">
        <v>85</v>
      </c>
    </row>
    <row r="467" spans="1:65" s="2" customFormat="1" ht="16.5" customHeight="1">
      <c r="A467" s="36"/>
      <c r="B467" s="37"/>
      <c r="C467" s="217" t="s">
        <v>611</v>
      </c>
      <c r="D467" s="217" t="s">
        <v>284</v>
      </c>
      <c r="E467" s="218" t="s">
        <v>612</v>
      </c>
      <c r="F467" s="219" t="s">
        <v>613</v>
      </c>
      <c r="G467" s="220" t="s">
        <v>145</v>
      </c>
      <c r="H467" s="221">
        <v>38.052</v>
      </c>
      <c r="I467" s="222"/>
      <c r="J467" s="223">
        <f>ROUND(I467*H467,2)</f>
        <v>0</v>
      </c>
      <c r="K467" s="219" t="s">
        <v>518</v>
      </c>
      <c r="L467" s="224"/>
      <c r="M467" s="225" t="s">
        <v>19</v>
      </c>
      <c r="N467" s="226" t="s">
        <v>46</v>
      </c>
      <c r="O467" s="66"/>
      <c r="P467" s="184">
        <f>O467*H467</f>
        <v>0</v>
      </c>
      <c r="Q467" s="184">
        <v>7.1099999999999997E-2</v>
      </c>
      <c r="R467" s="184">
        <f>Q467*H467</f>
        <v>2.7054971999999999</v>
      </c>
      <c r="S467" s="184">
        <v>0</v>
      </c>
      <c r="T467" s="185">
        <f>S467*H467</f>
        <v>0</v>
      </c>
      <c r="U467" s="36"/>
      <c r="V467" s="36"/>
      <c r="W467" s="36"/>
      <c r="X467" s="36"/>
      <c r="Y467" s="36"/>
      <c r="Z467" s="36"/>
      <c r="AA467" s="36"/>
      <c r="AB467" s="36"/>
      <c r="AC467" s="36"/>
      <c r="AD467" s="36"/>
      <c r="AE467" s="36"/>
      <c r="AR467" s="186" t="s">
        <v>201</v>
      </c>
      <c r="AT467" s="186" t="s">
        <v>284</v>
      </c>
      <c r="AU467" s="186" t="s">
        <v>85</v>
      </c>
      <c r="AY467" s="19" t="s">
        <v>140</v>
      </c>
      <c r="BE467" s="187">
        <f>IF(N467="základní",J467,0)</f>
        <v>0</v>
      </c>
      <c r="BF467" s="187">
        <f>IF(N467="snížená",J467,0)</f>
        <v>0</v>
      </c>
      <c r="BG467" s="187">
        <f>IF(N467="zákl. přenesená",J467,0)</f>
        <v>0</v>
      </c>
      <c r="BH467" s="187">
        <f>IF(N467="sníž. přenesená",J467,0)</f>
        <v>0</v>
      </c>
      <c r="BI467" s="187">
        <f>IF(N467="nulová",J467,0)</f>
        <v>0</v>
      </c>
      <c r="BJ467" s="19" t="s">
        <v>83</v>
      </c>
      <c r="BK467" s="187">
        <f>ROUND(I467*H467,2)</f>
        <v>0</v>
      </c>
      <c r="BL467" s="19" t="s">
        <v>147</v>
      </c>
      <c r="BM467" s="186" t="s">
        <v>614</v>
      </c>
    </row>
    <row r="468" spans="1:65" s="2" customFormat="1" ht="11.25">
      <c r="A468" s="36"/>
      <c r="B468" s="37"/>
      <c r="C468" s="38"/>
      <c r="D468" s="188" t="s">
        <v>149</v>
      </c>
      <c r="E468" s="38"/>
      <c r="F468" s="189" t="s">
        <v>613</v>
      </c>
      <c r="G468" s="38"/>
      <c r="H468" s="38"/>
      <c r="I468" s="190"/>
      <c r="J468" s="38"/>
      <c r="K468" s="38"/>
      <c r="L468" s="41"/>
      <c r="M468" s="191"/>
      <c r="N468" s="192"/>
      <c r="O468" s="66"/>
      <c r="P468" s="66"/>
      <c r="Q468" s="66"/>
      <c r="R468" s="66"/>
      <c r="S468" s="66"/>
      <c r="T468" s="67"/>
      <c r="U468" s="36"/>
      <c r="V468" s="36"/>
      <c r="W468" s="36"/>
      <c r="X468" s="36"/>
      <c r="Y468" s="36"/>
      <c r="Z468" s="36"/>
      <c r="AA468" s="36"/>
      <c r="AB468" s="36"/>
      <c r="AC468" s="36"/>
      <c r="AD468" s="36"/>
      <c r="AE468" s="36"/>
      <c r="AT468" s="19" t="s">
        <v>149</v>
      </c>
      <c r="AU468" s="19" t="s">
        <v>85</v>
      </c>
    </row>
    <row r="469" spans="1:65" s="14" customFormat="1" ht="11.25">
      <c r="B469" s="206"/>
      <c r="C469" s="207"/>
      <c r="D469" s="188" t="s">
        <v>180</v>
      </c>
      <c r="E469" s="207"/>
      <c r="F469" s="209" t="s">
        <v>615</v>
      </c>
      <c r="G469" s="207"/>
      <c r="H469" s="210">
        <v>38.052</v>
      </c>
      <c r="I469" s="211"/>
      <c r="J469" s="207"/>
      <c r="K469" s="207"/>
      <c r="L469" s="212"/>
      <c r="M469" s="213"/>
      <c r="N469" s="214"/>
      <c r="O469" s="214"/>
      <c r="P469" s="214"/>
      <c r="Q469" s="214"/>
      <c r="R469" s="214"/>
      <c r="S469" s="214"/>
      <c r="T469" s="215"/>
      <c r="AT469" s="216" t="s">
        <v>180</v>
      </c>
      <c r="AU469" s="216" t="s">
        <v>85</v>
      </c>
      <c r="AV469" s="14" t="s">
        <v>85</v>
      </c>
      <c r="AW469" s="14" t="s">
        <v>4</v>
      </c>
      <c r="AX469" s="14" t="s">
        <v>83</v>
      </c>
      <c r="AY469" s="216" t="s">
        <v>140</v>
      </c>
    </row>
    <row r="470" spans="1:65" s="12" customFormat="1" ht="22.9" customHeight="1">
      <c r="B470" s="159"/>
      <c r="C470" s="160"/>
      <c r="D470" s="161" t="s">
        <v>74</v>
      </c>
      <c r="E470" s="173" t="s">
        <v>172</v>
      </c>
      <c r="F470" s="173" t="s">
        <v>616</v>
      </c>
      <c r="G470" s="160"/>
      <c r="H470" s="160"/>
      <c r="I470" s="163"/>
      <c r="J470" s="174">
        <f>BK470</f>
        <v>0</v>
      </c>
      <c r="K470" s="160"/>
      <c r="L470" s="165"/>
      <c r="M470" s="166"/>
      <c r="N470" s="167"/>
      <c r="O470" s="167"/>
      <c r="P470" s="168">
        <f>SUM(P471:P569)</f>
        <v>0</v>
      </c>
      <c r="Q470" s="167"/>
      <c r="R470" s="168">
        <f>SUM(R471:R569)</f>
        <v>1135.6401978852</v>
      </c>
      <c r="S470" s="167"/>
      <c r="T470" s="169">
        <f>SUM(T471:T569)</f>
        <v>0</v>
      </c>
      <c r="AR470" s="170" t="s">
        <v>83</v>
      </c>
      <c r="AT470" s="171" t="s">
        <v>74</v>
      </c>
      <c r="AU470" s="171" t="s">
        <v>83</v>
      </c>
      <c r="AY470" s="170" t="s">
        <v>140</v>
      </c>
      <c r="BK470" s="172">
        <f>SUM(BK471:BK569)</f>
        <v>0</v>
      </c>
    </row>
    <row r="471" spans="1:65" s="2" customFormat="1" ht="16.5" customHeight="1">
      <c r="A471" s="36"/>
      <c r="B471" s="37"/>
      <c r="C471" s="175" t="s">
        <v>617</v>
      </c>
      <c r="D471" s="175" t="s">
        <v>142</v>
      </c>
      <c r="E471" s="176" t="s">
        <v>618</v>
      </c>
      <c r="F471" s="177" t="s">
        <v>619</v>
      </c>
      <c r="G471" s="178" t="s">
        <v>175</v>
      </c>
      <c r="H471" s="179">
        <v>759.41</v>
      </c>
      <c r="I471" s="180"/>
      <c r="J471" s="181">
        <f>ROUND(I471*H471,2)</f>
        <v>0</v>
      </c>
      <c r="K471" s="177" t="s">
        <v>146</v>
      </c>
      <c r="L471" s="41"/>
      <c r="M471" s="182" t="s">
        <v>19</v>
      </c>
      <c r="N471" s="183" t="s">
        <v>46</v>
      </c>
      <c r="O471" s="66"/>
      <c r="P471" s="184">
        <f>O471*H471</f>
        <v>0</v>
      </c>
      <c r="Q471" s="184">
        <v>0.34499999999999997</v>
      </c>
      <c r="R471" s="184">
        <f>Q471*H471</f>
        <v>261.99644999999998</v>
      </c>
      <c r="S471" s="184">
        <v>0</v>
      </c>
      <c r="T471" s="185">
        <f>S471*H471</f>
        <v>0</v>
      </c>
      <c r="U471" s="36"/>
      <c r="V471" s="36"/>
      <c r="W471" s="36"/>
      <c r="X471" s="36"/>
      <c r="Y471" s="36"/>
      <c r="Z471" s="36"/>
      <c r="AA471" s="36"/>
      <c r="AB471" s="36"/>
      <c r="AC471" s="36"/>
      <c r="AD471" s="36"/>
      <c r="AE471" s="36"/>
      <c r="AR471" s="186" t="s">
        <v>147</v>
      </c>
      <c r="AT471" s="186" t="s">
        <v>142</v>
      </c>
      <c r="AU471" s="186" t="s">
        <v>85</v>
      </c>
      <c r="AY471" s="19" t="s">
        <v>140</v>
      </c>
      <c r="BE471" s="187">
        <f>IF(N471="základní",J471,0)</f>
        <v>0</v>
      </c>
      <c r="BF471" s="187">
        <f>IF(N471="snížená",J471,0)</f>
        <v>0</v>
      </c>
      <c r="BG471" s="187">
        <f>IF(N471="zákl. přenesená",J471,0)</f>
        <v>0</v>
      </c>
      <c r="BH471" s="187">
        <f>IF(N471="sníž. přenesená",J471,0)</f>
        <v>0</v>
      </c>
      <c r="BI471" s="187">
        <f>IF(N471="nulová",J471,0)</f>
        <v>0</v>
      </c>
      <c r="BJ471" s="19" t="s">
        <v>83</v>
      </c>
      <c r="BK471" s="187">
        <f>ROUND(I471*H471,2)</f>
        <v>0</v>
      </c>
      <c r="BL471" s="19" t="s">
        <v>147</v>
      </c>
      <c r="BM471" s="186" t="s">
        <v>620</v>
      </c>
    </row>
    <row r="472" spans="1:65" s="2" customFormat="1" ht="11.25">
      <c r="A472" s="36"/>
      <c r="B472" s="37"/>
      <c r="C472" s="38"/>
      <c r="D472" s="188" t="s">
        <v>149</v>
      </c>
      <c r="E472" s="38"/>
      <c r="F472" s="189" t="s">
        <v>621</v>
      </c>
      <c r="G472" s="38"/>
      <c r="H472" s="38"/>
      <c r="I472" s="190"/>
      <c r="J472" s="38"/>
      <c r="K472" s="38"/>
      <c r="L472" s="41"/>
      <c r="M472" s="191"/>
      <c r="N472" s="192"/>
      <c r="O472" s="66"/>
      <c r="P472" s="66"/>
      <c r="Q472" s="66"/>
      <c r="R472" s="66"/>
      <c r="S472" s="66"/>
      <c r="T472" s="67"/>
      <c r="U472" s="36"/>
      <c r="V472" s="36"/>
      <c r="W472" s="36"/>
      <c r="X472" s="36"/>
      <c r="Y472" s="36"/>
      <c r="Z472" s="36"/>
      <c r="AA472" s="36"/>
      <c r="AB472" s="36"/>
      <c r="AC472" s="36"/>
      <c r="AD472" s="36"/>
      <c r="AE472" s="36"/>
      <c r="AT472" s="19" t="s">
        <v>149</v>
      </c>
      <c r="AU472" s="19" t="s">
        <v>85</v>
      </c>
    </row>
    <row r="473" spans="1:65" s="2" customFormat="1" ht="11.25">
      <c r="A473" s="36"/>
      <c r="B473" s="37"/>
      <c r="C473" s="38"/>
      <c r="D473" s="193" t="s">
        <v>151</v>
      </c>
      <c r="E473" s="38"/>
      <c r="F473" s="194" t="s">
        <v>622</v>
      </c>
      <c r="G473" s="38"/>
      <c r="H473" s="38"/>
      <c r="I473" s="190"/>
      <c r="J473" s="38"/>
      <c r="K473" s="38"/>
      <c r="L473" s="41"/>
      <c r="M473" s="191"/>
      <c r="N473" s="192"/>
      <c r="O473" s="66"/>
      <c r="P473" s="66"/>
      <c r="Q473" s="66"/>
      <c r="R473" s="66"/>
      <c r="S473" s="66"/>
      <c r="T473" s="67"/>
      <c r="U473" s="36"/>
      <c r="V473" s="36"/>
      <c r="W473" s="36"/>
      <c r="X473" s="36"/>
      <c r="Y473" s="36"/>
      <c r="Z473" s="36"/>
      <c r="AA473" s="36"/>
      <c r="AB473" s="36"/>
      <c r="AC473" s="36"/>
      <c r="AD473" s="36"/>
      <c r="AE473" s="36"/>
      <c r="AT473" s="19" t="s">
        <v>151</v>
      </c>
      <c r="AU473" s="19" t="s">
        <v>85</v>
      </c>
    </row>
    <row r="474" spans="1:65" s="13" customFormat="1" ht="11.25">
      <c r="B474" s="196"/>
      <c r="C474" s="197"/>
      <c r="D474" s="188" t="s">
        <v>180</v>
      </c>
      <c r="E474" s="198" t="s">
        <v>19</v>
      </c>
      <c r="F474" s="199" t="s">
        <v>447</v>
      </c>
      <c r="G474" s="197"/>
      <c r="H474" s="198" t="s">
        <v>19</v>
      </c>
      <c r="I474" s="200"/>
      <c r="J474" s="197"/>
      <c r="K474" s="197"/>
      <c r="L474" s="201"/>
      <c r="M474" s="202"/>
      <c r="N474" s="203"/>
      <c r="O474" s="203"/>
      <c r="P474" s="203"/>
      <c r="Q474" s="203"/>
      <c r="R474" s="203"/>
      <c r="S474" s="203"/>
      <c r="T474" s="204"/>
      <c r="AT474" s="205" t="s">
        <v>180</v>
      </c>
      <c r="AU474" s="205" t="s">
        <v>85</v>
      </c>
      <c r="AV474" s="13" t="s">
        <v>83</v>
      </c>
      <c r="AW474" s="13" t="s">
        <v>34</v>
      </c>
      <c r="AX474" s="13" t="s">
        <v>75</v>
      </c>
      <c r="AY474" s="205" t="s">
        <v>140</v>
      </c>
    </row>
    <row r="475" spans="1:65" s="14" customFormat="1" ht="11.25">
      <c r="B475" s="206"/>
      <c r="C475" s="207"/>
      <c r="D475" s="188" t="s">
        <v>180</v>
      </c>
      <c r="E475" s="208" t="s">
        <v>19</v>
      </c>
      <c r="F475" s="209" t="s">
        <v>448</v>
      </c>
      <c r="G475" s="207"/>
      <c r="H475" s="210">
        <v>4.63</v>
      </c>
      <c r="I475" s="211"/>
      <c r="J475" s="207"/>
      <c r="K475" s="207"/>
      <c r="L475" s="212"/>
      <c r="M475" s="213"/>
      <c r="N475" s="214"/>
      <c r="O475" s="214"/>
      <c r="P475" s="214"/>
      <c r="Q475" s="214"/>
      <c r="R475" s="214"/>
      <c r="S475" s="214"/>
      <c r="T475" s="215"/>
      <c r="AT475" s="216" t="s">
        <v>180</v>
      </c>
      <c r="AU475" s="216" t="s">
        <v>85</v>
      </c>
      <c r="AV475" s="14" t="s">
        <v>85</v>
      </c>
      <c r="AW475" s="14" t="s">
        <v>34</v>
      </c>
      <c r="AX475" s="14" t="s">
        <v>75</v>
      </c>
      <c r="AY475" s="216" t="s">
        <v>140</v>
      </c>
    </row>
    <row r="476" spans="1:65" s="13" customFormat="1" ht="11.25">
      <c r="B476" s="196"/>
      <c r="C476" s="197"/>
      <c r="D476" s="188" t="s">
        <v>180</v>
      </c>
      <c r="E476" s="198" t="s">
        <v>19</v>
      </c>
      <c r="F476" s="199" t="s">
        <v>450</v>
      </c>
      <c r="G476" s="197"/>
      <c r="H476" s="198" t="s">
        <v>19</v>
      </c>
      <c r="I476" s="200"/>
      <c r="J476" s="197"/>
      <c r="K476" s="197"/>
      <c r="L476" s="201"/>
      <c r="M476" s="202"/>
      <c r="N476" s="203"/>
      <c r="O476" s="203"/>
      <c r="P476" s="203"/>
      <c r="Q476" s="203"/>
      <c r="R476" s="203"/>
      <c r="S476" s="203"/>
      <c r="T476" s="204"/>
      <c r="AT476" s="205" t="s">
        <v>180</v>
      </c>
      <c r="AU476" s="205" t="s">
        <v>85</v>
      </c>
      <c r="AV476" s="13" t="s">
        <v>83</v>
      </c>
      <c r="AW476" s="13" t="s">
        <v>34</v>
      </c>
      <c r="AX476" s="13" t="s">
        <v>75</v>
      </c>
      <c r="AY476" s="205" t="s">
        <v>140</v>
      </c>
    </row>
    <row r="477" spans="1:65" s="14" customFormat="1" ht="11.25">
      <c r="B477" s="206"/>
      <c r="C477" s="207"/>
      <c r="D477" s="188" t="s">
        <v>180</v>
      </c>
      <c r="E477" s="208" t="s">
        <v>19</v>
      </c>
      <c r="F477" s="209" t="s">
        <v>451</v>
      </c>
      <c r="G477" s="207"/>
      <c r="H477" s="210">
        <v>718.58</v>
      </c>
      <c r="I477" s="211"/>
      <c r="J477" s="207"/>
      <c r="K477" s="207"/>
      <c r="L477" s="212"/>
      <c r="M477" s="213"/>
      <c r="N477" s="214"/>
      <c r="O477" s="214"/>
      <c r="P477" s="214"/>
      <c r="Q477" s="214"/>
      <c r="R477" s="214"/>
      <c r="S477" s="214"/>
      <c r="T477" s="215"/>
      <c r="AT477" s="216" t="s">
        <v>180</v>
      </c>
      <c r="AU477" s="216" t="s">
        <v>85</v>
      </c>
      <c r="AV477" s="14" t="s">
        <v>85</v>
      </c>
      <c r="AW477" s="14" t="s">
        <v>34</v>
      </c>
      <c r="AX477" s="14" t="s">
        <v>75</v>
      </c>
      <c r="AY477" s="216" t="s">
        <v>140</v>
      </c>
    </row>
    <row r="478" spans="1:65" s="14" customFormat="1" ht="11.25">
      <c r="B478" s="206"/>
      <c r="C478" s="207"/>
      <c r="D478" s="188" t="s">
        <v>180</v>
      </c>
      <c r="E478" s="208" t="s">
        <v>19</v>
      </c>
      <c r="F478" s="209" t="s">
        <v>452</v>
      </c>
      <c r="G478" s="207"/>
      <c r="H478" s="210">
        <v>7.13</v>
      </c>
      <c r="I478" s="211"/>
      <c r="J478" s="207"/>
      <c r="K478" s="207"/>
      <c r="L478" s="212"/>
      <c r="M478" s="213"/>
      <c r="N478" s="214"/>
      <c r="O478" s="214"/>
      <c r="P478" s="214"/>
      <c r="Q478" s="214"/>
      <c r="R478" s="214"/>
      <c r="S478" s="214"/>
      <c r="T478" s="215"/>
      <c r="AT478" s="216" t="s">
        <v>180</v>
      </c>
      <c r="AU478" s="216" t="s">
        <v>85</v>
      </c>
      <c r="AV478" s="14" t="s">
        <v>85</v>
      </c>
      <c r="AW478" s="14" t="s">
        <v>34</v>
      </c>
      <c r="AX478" s="14" t="s">
        <v>75</v>
      </c>
      <c r="AY478" s="216" t="s">
        <v>140</v>
      </c>
    </row>
    <row r="479" spans="1:65" s="14" customFormat="1" ht="11.25">
      <c r="B479" s="206"/>
      <c r="C479" s="207"/>
      <c r="D479" s="188" t="s">
        <v>180</v>
      </c>
      <c r="E479" s="208" t="s">
        <v>19</v>
      </c>
      <c r="F479" s="209" t="s">
        <v>453</v>
      </c>
      <c r="G479" s="207"/>
      <c r="H479" s="210">
        <v>29.07</v>
      </c>
      <c r="I479" s="211"/>
      <c r="J479" s="207"/>
      <c r="K479" s="207"/>
      <c r="L479" s="212"/>
      <c r="M479" s="213"/>
      <c r="N479" s="214"/>
      <c r="O479" s="214"/>
      <c r="P479" s="214"/>
      <c r="Q479" s="214"/>
      <c r="R479" s="214"/>
      <c r="S479" s="214"/>
      <c r="T479" s="215"/>
      <c r="AT479" s="216" t="s">
        <v>180</v>
      </c>
      <c r="AU479" s="216" t="s">
        <v>85</v>
      </c>
      <c r="AV479" s="14" t="s">
        <v>85</v>
      </c>
      <c r="AW479" s="14" t="s">
        <v>34</v>
      </c>
      <c r="AX479" s="14" t="s">
        <v>75</v>
      </c>
      <c r="AY479" s="216" t="s">
        <v>140</v>
      </c>
    </row>
    <row r="480" spans="1:65" s="15" customFormat="1" ht="11.25">
      <c r="B480" s="227"/>
      <c r="C480" s="228"/>
      <c r="D480" s="188" t="s">
        <v>180</v>
      </c>
      <c r="E480" s="229" t="s">
        <v>19</v>
      </c>
      <c r="F480" s="230" t="s">
        <v>402</v>
      </c>
      <c r="G480" s="228"/>
      <c r="H480" s="231">
        <v>759.41</v>
      </c>
      <c r="I480" s="232"/>
      <c r="J480" s="228"/>
      <c r="K480" s="228"/>
      <c r="L480" s="233"/>
      <c r="M480" s="234"/>
      <c r="N480" s="235"/>
      <c r="O480" s="235"/>
      <c r="P480" s="235"/>
      <c r="Q480" s="235"/>
      <c r="R480" s="235"/>
      <c r="S480" s="235"/>
      <c r="T480" s="236"/>
      <c r="AT480" s="237" t="s">
        <v>180</v>
      </c>
      <c r="AU480" s="237" t="s">
        <v>85</v>
      </c>
      <c r="AV480" s="15" t="s">
        <v>147</v>
      </c>
      <c r="AW480" s="15" t="s">
        <v>34</v>
      </c>
      <c r="AX480" s="15" t="s">
        <v>83</v>
      </c>
      <c r="AY480" s="237" t="s">
        <v>140</v>
      </c>
    </row>
    <row r="481" spans="1:65" s="2" customFormat="1" ht="16.5" customHeight="1">
      <c r="A481" s="36"/>
      <c r="B481" s="37"/>
      <c r="C481" s="175" t="s">
        <v>623</v>
      </c>
      <c r="D481" s="175" t="s">
        <v>142</v>
      </c>
      <c r="E481" s="176" t="s">
        <v>624</v>
      </c>
      <c r="F481" s="177" t="s">
        <v>625</v>
      </c>
      <c r="G481" s="178" t="s">
        <v>175</v>
      </c>
      <c r="H481" s="179">
        <v>657.9</v>
      </c>
      <c r="I481" s="180"/>
      <c r="J481" s="181">
        <f>ROUND(I481*H481,2)</f>
        <v>0</v>
      </c>
      <c r="K481" s="177" t="s">
        <v>146</v>
      </c>
      <c r="L481" s="41"/>
      <c r="M481" s="182" t="s">
        <v>19</v>
      </c>
      <c r="N481" s="183" t="s">
        <v>46</v>
      </c>
      <c r="O481" s="66"/>
      <c r="P481" s="184">
        <f>O481*H481</f>
        <v>0</v>
      </c>
      <c r="Q481" s="184">
        <v>0.46</v>
      </c>
      <c r="R481" s="184">
        <f>Q481*H481</f>
        <v>302.63400000000001</v>
      </c>
      <c r="S481" s="184">
        <v>0</v>
      </c>
      <c r="T481" s="185">
        <f>S481*H481</f>
        <v>0</v>
      </c>
      <c r="U481" s="36"/>
      <c r="V481" s="36"/>
      <c r="W481" s="36"/>
      <c r="X481" s="36"/>
      <c r="Y481" s="36"/>
      <c r="Z481" s="36"/>
      <c r="AA481" s="36"/>
      <c r="AB481" s="36"/>
      <c r="AC481" s="36"/>
      <c r="AD481" s="36"/>
      <c r="AE481" s="36"/>
      <c r="AR481" s="186" t="s">
        <v>147</v>
      </c>
      <c r="AT481" s="186" t="s">
        <v>142</v>
      </c>
      <c r="AU481" s="186" t="s">
        <v>85</v>
      </c>
      <c r="AY481" s="19" t="s">
        <v>140</v>
      </c>
      <c r="BE481" s="187">
        <f>IF(N481="základní",J481,0)</f>
        <v>0</v>
      </c>
      <c r="BF481" s="187">
        <f>IF(N481="snížená",J481,0)</f>
        <v>0</v>
      </c>
      <c r="BG481" s="187">
        <f>IF(N481="zákl. přenesená",J481,0)</f>
        <v>0</v>
      </c>
      <c r="BH481" s="187">
        <f>IF(N481="sníž. přenesená",J481,0)</f>
        <v>0</v>
      </c>
      <c r="BI481" s="187">
        <f>IF(N481="nulová",J481,0)</f>
        <v>0</v>
      </c>
      <c r="BJ481" s="19" t="s">
        <v>83</v>
      </c>
      <c r="BK481" s="187">
        <f>ROUND(I481*H481,2)</f>
        <v>0</v>
      </c>
      <c r="BL481" s="19" t="s">
        <v>147</v>
      </c>
      <c r="BM481" s="186" t="s">
        <v>626</v>
      </c>
    </row>
    <row r="482" spans="1:65" s="2" customFormat="1" ht="11.25">
      <c r="A482" s="36"/>
      <c r="B482" s="37"/>
      <c r="C482" s="38"/>
      <c r="D482" s="188" t="s">
        <v>149</v>
      </c>
      <c r="E482" s="38"/>
      <c r="F482" s="189" t="s">
        <v>627</v>
      </c>
      <c r="G482" s="38"/>
      <c r="H482" s="38"/>
      <c r="I482" s="190"/>
      <c r="J482" s="38"/>
      <c r="K482" s="38"/>
      <c r="L482" s="41"/>
      <c r="M482" s="191"/>
      <c r="N482" s="192"/>
      <c r="O482" s="66"/>
      <c r="P482" s="66"/>
      <c r="Q482" s="66"/>
      <c r="R482" s="66"/>
      <c r="S482" s="66"/>
      <c r="T482" s="67"/>
      <c r="U482" s="36"/>
      <c r="V482" s="36"/>
      <c r="W482" s="36"/>
      <c r="X482" s="36"/>
      <c r="Y482" s="36"/>
      <c r="Z482" s="36"/>
      <c r="AA482" s="36"/>
      <c r="AB482" s="36"/>
      <c r="AC482" s="36"/>
      <c r="AD482" s="36"/>
      <c r="AE482" s="36"/>
      <c r="AT482" s="19" t="s">
        <v>149</v>
      </c>
      <c r="AU482" s="19" t="s">
        <v>85</v>
      </c>
    </row>
    <row r="483" spans="1:65" s="2" customFormat="1" ht="11.25">
      <c r="A483" s="36"/>
      <c r="B483" s="37"/>
      <c r="C483" s="38"/>
      <c r="D483" s="193" t="s">
        <v>151</v>
      </c>
      <c r="E483" s="38"/>
      <c r="F483" s="194" t="s">
        <v>628</v>
      </c>
      <c r="G483" s="38"/>
      <c r="H483" s="38"/>
      <c r="I483" s="190"/>
      <c r="J483" s="38"/>
      <c r="K483" s="38"/>
      <c r="L483" s="41"/>
      <c r="M483" s="191"/>
      <c r="N483" s="192"/>
      <c r="O483" s="66"/>
      <c r="P483" s="66"/>
      <c r="Q483" s="66"/>
      <c r="R483" s="66"/>
      <c r="S483" s="66"/>
      <c r="T483" s="67"/>
      <c r="U483" s="36"/>
      <c r="V483" s="36"/>
      <c r="W483" s="36"/>
      <c r="X483" s="36"/>
      <c r="Y483" s="36"/>
      <c r="Z483" s="36"/>
      <c r="AA483" s="36"/>
      <c r="AB483" s="36"/>
      <c r="AC483" s="36"/>
      <c r="AD483" s="36"/>
      <c r="AE483" s="36"/>
      <c r="AT483" s="19" t="s">
        <v>151</v>
      </c>
      <c r="AU483" s="19" t="s">
        <v>85</v>
      </c>
    </row>
    <row r="484" spans="1:65" s="13" customFormat="1" ht="11.25">
      <c r="B484" s="196"/>
      <c r="C484" s="197"/>
      <c r="D484" s="188" t="s">
        <v>180</v>
      </c>
      <c r="E484" s="198" t="s">
        <v>19</v>
      </c>
      <c r="F484" s="199" t="s">
        <v>455</v>
      </c>
      <c r="G484" s="197"/>
      <c r="H484" s="198" t="s">
        <v>19</v>
      </c>
      <c r="I484" s="200"/>
      <c r="J484" s="197"/>
      <c r="K484" s="197"/>
      <c r="L484" s="201"/>
      <c r="M484" s="202"/>
      <c r="N484" s="203"/>
      <c r="O484" s="203"/>
      <c r="P484" s="203"/>
      <c r="Q484" s="203"/>
      <c r="R484" s="203"/>
      <c r="S484" s="203"/>
      <c r="T484" s="204"/>
      <c r="AT484" s="205" t="s">
        <v>180</v>
      </c>
      <c r="AU484" s="205" t="s">
        <v>85</v>
      </c>
      <c r="AV484" s="13" t="s">
        <v>83</v>
      </c>
      <c r="AW484" s="13" t="s">
        <v>34</v>
      </c>
      <c r="AX484" s="13" t="s">
        <v>75</v>
      </c>
      <c r="AY484" s="205" t="s">
        <v>140</v>
      </c>
    </row>
    <row r="485" spans="1:65" s="14" customFormat="1" ht="11.25">
      <c r="B485" s="206"/>
      <c r="C485" s="207"/>
      <c r="D485" s="188" t="s">
        <v>180</v>
      </c>
      <c r="E485" s="208" t="s">
        <v>19</v>
      </c>
      <c r="F485" s="209" t="s">
        <v>456</v>
      </c>
      <c r="G485" s="207"/>
      <c r="H485" s="210">
        <v>221.97</v>
      </c>
      <c r="I485" s="211"/>
      <c r="J485" s="207"/>
      <c r="K485" s="207"/>
      <c r="L485" s="212"/>
      <c r="M485" s="213"/>
      <c r="N485" s="214"/>
      <c r="O485" s="214"/>
      <c r="P485" s="214"/>
      <c r="Q485" s="214"/>
      <c r="R485" s="214"/>
      <c r="S485" s="214"/>
      <c r="T485" s="215"/>
      <c r="AT485" s="216" t="s">
        <v>180</v>
      </c>
      <c r="AU485" s="216" t="s">
        <v>85</v>
      </c>
      <c r="AV485" s="14" t="s">
        <v>85</v>
      </c>
      <c r="AW485" s="14" t="s">
        <v>34</v>
      </c>
      <c r="AX485" s="14" t="s">
        <v>75</v>
      </c>
      <c r="AY485" s="216" t="s">
        <v>140</v>
      </c>
    </row>
    <row r="486" spans="1:65" s="13" customFormat="1" ht="11.25">
      <c r="B486" s="196"/>
      <c r="C486" s="197"/>
      <c r="D486" s="188" t="s">
        <v>180</v>
      </c>
      <c r="E486" s="198" t="s">
        <v>19</v>
      </c>
      <c r="F486" s="199" t="s">
        <v>457</v>
      </c>
      <c r="G486" s="197"/>
      <c r="H486" s="198" t="s">
        <v>19</v>
      </c>
      <c r="I486" s="200"/>
      <c r="J486" s="197"/>
      <c r="K486" s="197"/>
      <c r="L486" s="201"/>
      <c r="M486" s="202"/>
      <c r="N486" s="203"/>
      <c r="O486" s="203"/>
      <c r="P486" s="203"/>
      <c r="Q486" s="203"/>
      <c r="R486" s="203"/>
      <c r="S486" s="203"/>
      <c r="T486" s="204"/>
      <c r="AT486" s="205" t="s">
        <v>180</v>
      </c>
      <c r="AU486" s="205" t="s">
        <v>85</v>
      </c>
      <c r="AV486" s="13" t="s">
        <v>83</v>
      </c>
      <c r="AW486" s="13" t="s">
        <v>34</v>
      </c>
      <c r="AX486" s="13" t="s">
        <v>75</v>
      </c>
      <c r="AY486" s="205" t="s">
        <v>140</v>
      </c>
    </row>
    <row r="487" spans="1:65" s="14" customFormat="1" ht="11.25">
      <c r="B487" s="206"/>
      <c r="C487" s="207"/>
      <c r="D487" s="188" t="s">
        <v>180</v>
      </c>
      <c r="E487" s="208" t="s">
        <v>19</v>
      </c>
      <c r="F487" s="209" t="s">
        <v>458</v>
      </c>
      <c r="G487" s="207"/>
      <c r="H487" s="210">
        <v>44.42</v>
      </c>
      <c r="I487" s="211"/>
      <c r="J487" s="207"/>
      <c r="K487" s="207"/>
      <c r="L487" s="212"/>
      <c r="M487" s="213"/>
      <c r="N487" s="214"/>
      <c r="O487" s="214"/>
      <c r="P487" s="214"/>
      <c r="Q487" s="214"/>
      <c r="R487" s="214"/>
      <c r="S487" s="214"/>
      <c r="T487" s="215"/>
      <c r="AT487" s="216" t="s">
        <v>180</v>
      </c>
      <c r="AU487" s="216" t="s">
        <v>85</v>
      </c>
      <c r="AV487" s="14" t="s">
        <v>85</v>
      </c>
      <c r="AW487" s="14" t="s">
        <v>34</v>
      </c>
      <c r="AX487" s="14" t="s">
        <v>75</v>
      </c>
      <c r="AY487" s="216" t="s">
        <v>140</v>
      </c>
    </row>
    <row r="488" spans="1:65" s="13" customFormat="1" ht="11.25">
      <c r="B488" s="196"/>
      <c r="C488" s="197"/>
      <c r="D488" s="188" t="s">
        <v>180</v>
      </c>
      <c r="E488" s="198" t="s">
        <v>19</v>
      </c>
      <c r="F488" s="199" t="s">
        <v>629</v>
      </c>
      <c r="G488" s="197"/>
      <c r="H488" s="198" t="s">
        <v>19</v>
      </c>
      <c r="I488" s="200"/>
      <c r="J488" s="197"/>
      <c r="K488" s="197"/>
      <c r="L488" s="201"/>
      <c r="M488" s="202"/>
      <c r="N488" s="203"/>
      <c r="O488" s="203"/>
      <c r="P488" s="203"/>
      <c r="Q488" s="203"/>
      <c r="R488" s="203"/>
      <c r="S488" s="203"/>
      <c r="T488" s="204"/>
      <c r="AT488" s="205" t="s">
        <v>180</v>
      </c>
      <c r="AU488" s="205" t="s">
        <v>85</v>
      </c>
      <c r="AV488" s="13" t="s">
        <v>83</v>
      </c>
      <c r="AW488" s="13" t="s">
        <v>34</v>
      </c>
      <c r="AX488" s="13" t="s">
        <v>75</v>
      </c>
      <c r="AY488" s="205" t="s">
        <v>140</v>
      </c>
    </row>
    <row r="489" spans="1:65" s="14" customFormat="1" ht="11.25">
      <c r="B489" s="206"/>
      <c r="C489" s="207"/>
      <c r="D489" s="188" t="s">
        <v>180</v>
      </c>
      <c r="E489" s="208" t="s">
        <v>19</v>
      </c>
      <c r="F489" s="209" t="s">
        <v>630</v>
      </c>
      <c r="G489" s="207"/>
      <c r="H489" s="210">
        <v>13.35</v>
      </c>
      <c r="I489" s="211"/>
      <c r="J489" s="207"/>
      <c r="K489" s="207"/>
      <c r="L489" s="212"/>
      <c r="M489" s="213"/>
      <c r="N489" s="214"/>
      <c r="O489" s="214"/>
      <c r="P489" s="214"/>
      <c r="Q489" s="214"/>
      <c r="R489" s="214"/>
      <c r="S489" s="214"/>
      <c r="T489" s="215"/>
      <c r="AT489" s="216" t="s">
        <v>180</v>
      </c>
      <c r="AU489" s="216" t="s">
        <v>85</v>
      </c>
      <c r="AV489" s="14" t="s">
        <v>85</v>
      </c>
      <c r="AW489" s="14" t="s">
        <v>34</v>
      </c>
      <c r="AX489" s="14" t="s">
        <v>75</v>
      </c>
      <c r="AY489" s="216" t="s">
        <v>140</v>
      </c>
    </row>
    <row r="490" spans="1:65" s="16" customFormat="1" ht="11.25">
      <c r="B490" s="238"/>
      <c r="C490" s="239"/>
      <c r="D490" s="188" t="s">
        <v>180</v>
      </c>
      <c r="E490" s="240" t="s">
        <v>19</v>
      </c>
      <c r="F490" s="241" t="s">
        <v>454</v>
      </c>
      <c r="G490" s="239"/>
      <c r="H490" s="242">
        <v>279.74</v>
      </c>
      <c r="I490" s="243"/>
      <c r="J490" s="239"/>
      <c r="K490" s="239"/>
      <c r="L490" s="244"/>
      <c r="M490" s="245"/>
      <c r="N490" s="246"/>
      <c r="O490" s="246"/>
      <c r="P490" s="246"/>
      <c r="Q490" s="246"/>
      <c r="R490" s="246"/>
      <c r="S490" s="246"/>
      <c r="T490" s="247"/>
      <c r="AT490" s="248" t="s">
        <v>180</v>
      </c>
      <c r="AU490" s="248" t="s">
        <v>85</v>
      </c>
      <c r="AV490" s="16" t="s">
        <v>160</v>
      </c>
      <c r="AW490" s="16" t="s">
        <v>34</v>
      </c>
      <c r="AX490" s="16" t="s">
        <v>75</v>
      </c>
      <c r="AY490" s="248" t="s">
        <v>140</v>
      </c>
    </row>
    <row r="491" spans="1:65" s="13" customFormat="1" ht="11.25">
      <c r="B491" s="196"/>
      <c r="C491" s="197"/>
      <c r="D491" s="188" t="s">
        <v>180</v>
      </c>
      <c r="E491" s="198" t="s">
        <v>19</v>
      </c>
      <c r="F491" s="199" t="s">
        <v>459</v>
      </c>
      <c r="G491" s="197"/>
      <c r="H491" s="198" t="s">
        <v>19</v>
      </c>
      <c r="I491" s="200"/>
      <c r="J491" s="197"/>
      <c r="K491" s="197"/>
      <c r="L491" s="201"/>
      <c r="M491" s="202"/>
      <c r="N491" s="203"/>
      <c r="O491" s="203"/>
      <c r="P491" s="203"/>
      <c r="Q491" s="203"/>
      <c r="R491" s="203"/>
      <c r="S491" s="203"/>
      <c r="T491" s="204"/>
      <c r="AT491" s="205" t="s">
        <v>180</v>
      </c>
      <c r="AU491" s="205" t="s">
        <v>85</v>
      </c>
      <c r="AV491" s="13" t="s">
        <v>83</v>
      </c>
      <c r="AW491" s="13" t="s">
        <v>34</v>
      </c>
      <c r="AX491" s="13" t="s">
        <v>75</v>
      </c>
      <c r="AY491" s="205" t="s">
        <v>140</v>
      </c>
    </row>
    <row r="492" spans="1:65" s="14" customFormat="1" ht="11.25">
      <c r="B492" s="206"/>
      <c r="C492" s="207"/>
      <c r="D492" s="188" t="s">
        <v>180</v>
      </c>
      <c r="E492" s="208" t="s">
        <v>19</v>
      </c>
      <c r="F492" s="209" t="s">
        <v>460</v>
      </c>
      <c r="G492" s="207"/>
      <c r="H492" s="210">
        <v>378.16</v>
      </c>
      <c r="I492" s="211"/>
      <c r="J492" s="207"/>
      <c r="K492" s="207"/>
      <c r="L492" s="212"/>
      <c r="M492" s="213"/>
      <c r="N492" s="214"/>
      <c r="O492" s="214"/>
      <c r="P492" s="214"/>
      <c r="Q492" s="214"/>
      <c r="R492" s="214"/>
      <c r="S492" s="214"/>
      <c r="T492" s="215"/>
      <c r="AT492" s="216" t="s">
        <v>180</v>
      </c>
      <c r="AU492" s="216" t="s">
        <v>85</v>
      </c>
      <c r="AV492" s="14" t="s">
        <v>85</v>
      </c>
      <c r="AW492" s="14" t="s">
        <v>34</v>
      </c>
      <c r="AX492" s="14" t="s">
        <v>75</v>
      </c>
      <c r="AY492" s="216" t="s">
        <v>140</v>
      </c>
    </row>
    <row r="493" spans="1:65" s="15" customFormat="1" ht="11.25">
      <c r="B493" s="227"/>
      <c r="C493" s="228"/>
      <c r="D493" s="188" t="s">
        <v>180</v>
      </c>
      <c r="E493" s="229" t="s">
        <v>19</v>
      </c>
      <c r="F493" s="230" t="s">
        <v>402</v>
      </c>
      <c r="G493" s="228"/>
      <c r="H493" s="231">
        <v>657.9</v>
      </c>
      <c r="I493" s="232"/>
      <c r="J493" s="228"/>
      <c r="K493" s="228"/>
      <c r="L493" s="233"/>
      <c r="M493" s="234"/>
      <c r="N493" s="235"/>
      <c r="O493" s="235"/>
      <c r="P493" s="235"/>
      <c r="Q493" s="235"/>
      <c r="R493" s="235"/>
      <c r="S493" s="235"/>
      <c r="T493" s="236"/>
      <c r="AT493" s="237" t="s">
        <v>180</v>
      </c>
      <c r="AU493" s="237" t="s">
        <v>85</v>
      </c>
      <c r="AV493" s="15" t="s">
        <v>147</v>
      </c>
      <c r="AW493" s="15" t="s">
        <v>34</v>
      </c>
      <c r="AX493" s="15" t="s">
        <v>83</v>
      </c>
      <c r="AY493" s="237" t="s">
        <v>140</v>
      </c>
    </row>
    <row r="494" spans="1:65" s="2" customFormat="1" ht="16.5" customHeight="1">
      <c r="A494" s="36"/>
      <c r="B494" s="37"/>
      <c r="C494" s="175" t="s">
        <v>631</v>
      </c>
      <c r="D494" s="175" t="s">
        <v>142</v>
      </c>
      <c r="E494" s="176" t="s">
        <v>632</v>
      </c>
      <c r="F494" s="177" t="s">
        <v>633</v>
      </c>
      <c r="G494" s="178" t="s">
        <v>175</v>
      </c>
      <c r="H494" s="179">
        <v>279.74</v>
      </c>
      <c r="I494" s="180"/>
      <c r="J494" s="181">
        <f>ROUND(I494*H494,2)</f>
        <v>0</v>
      </c>
      <c r="K494" s="177" t="s">
        <v>146</v>
      </c>
      <c r="L494" s="41"/>
      <c r="M494" s="182" t="s">
        <v>19</v>
      </c>
      <c r="N494" s="183" t="s">
        <v>46</v>
      </c>
      <c r="O494" s="66"/>
      <c r="P494" s="184">
        <f>O494*H494</f>
        <v>0</v>
      </c>
      <c r="Q494" s="184">
        <v>0.38314350000000003</v>
      </c>
      <c r="R494" s="184">
        <f>Q494*H494</f>
        <v>107.18056269000002</v>
      </c>
      <c r="S494" s="184">
        <v>0</v>
      </c>
      <c r="T494" s="185">
        <f>S494*H494</f>
        <v>0</v>
      </c>
      <c r="U494" s="36"/>
      <c r="V494" s="36"/>
      <c r="W494" s="36"/>
      <c r="X494" s="36"/>
      <c r="Y494" s="36"/>
      <c r="Z494" s="36"/>
      <c r="AA494" s="36"/>
      <c r="AB494" s="36"/>
      <c r="AC494" s="36"/>
      <c r="AD494" s="36"/>
      <c r="AE494" s="36"/>
      <c r="AR494" s="186" t="s">
        <v>147</v>
      </c>
      <c r="AT494" s="186" t="s">
        <v>142</v>
      </c>
      <c r="AU494" s="186" t="s">
        <v>85</v>
      </c>
      <c r="AY494" s="19" t="s">
        <v>140</v>
      </c>
      <c r="BE494" s="187">
        <f>IF(N494="základní",J494,0)</f>
        <v>0</v>
      </c>
      <c r="BF494" s="187">
        <f>IF(N494="snížená",J494,0)</f>
        <v>0</v>
      </c>
      <c r="BG494" s="187">
        <f>IF(N494="zákl. přenesená",J494,0)</f>
        <v>0</v>
      </c>
      <c r="BH494" s="187">
        <f>IF(N494="sníž. přenesená",J494,0)</f>
        <v>0</v>
      </c>
      <c r="BI494" s="187">
        <f>IF(N494="nulová",J494,0)</f>
        <v>0</v>
      </c>
      <c r="BJ494" s="19" t="s">
        <v>83</v>
      </c>
      <c r="BK494" s="187">
        <f>ROUND(I494*H494,2)</f>
        <v>0</v>
      </c>
      <c r="BL494" s="19" t="s">
        <v>147</v>
      </c>
      <c r="BM494" s="186" t="s">
        <v>634</v>
      </c>
    </row>
    <row r="495" spans="1:65" s="2" customFormat="1" ht="11.25">
      <c r="A495" s="36"/>
      <c r="B495" s="37"/>
      <c r="C495" s="38"/>
      <c r="D495" s="188" t="s">
        <v>149</v>
      </c>
      <c r="E495" s="38"/>
      <c r="F495" s="189" t="s">
        <v>635</v>
      </c>
      <c r="G495" s="38"/>
      <c r="H495" s="38"/>
      <c r="I495" s="190"/>
      <c r="J495" s="38"/>
      <c r="K495" s="38"/>
      <c r="L495" s="41"/>
      <c r="M495" s="191"/>
      <c r="N495" s="192"/>
      <c r="O495" s="66"/>
      <c r="P495" s="66"/>
      <c r="Q495" s="66"/>
      <c r="R495" s="66"/>
      <c r="S495" s="66"/>
      <c r="T495" s="67"/>
      <c r="U495" s="36"/>
      <c r="V495" s="36"/>
      <c r="W495" s="36"/>
      <c r="X495" s="36"/>
      <c r="Y495" s="36"/>
      <c r="Z495" s="36"/>
      <c r="AA495" s="36"/>
      <c r="AB495" s="36"/>
      <c r="AC495" s="36"/>
      <c r="AD495" s="36"/>
      <c r="AE495" s="36"/>
      <c r="AT495" s="19" t="s">
        <v>149</v>
      </c>
      <c r="AU495" s="19" t="s">
        <v>85</v>
      </c>
    </row>
    <row r="496" spans="1:65" s="2" customFormat="1" ht="11.25">
      <c r="A496" s="36"/>
      <c r="B496" s="37"/>
      <c r="C496" s="38"/>
      <c r="D496" s="193" t="s">
        <v>151</v>
      </c>
      <c r="E496" s="38"/>
      <c r="F496" s="194" t="s">
        <v>636</v>
      </c>
      <c r="G496" s="38"/>
      <c r="H496" s="38"/>
      <c r="I496" s="190"/>
      <c r="J496" s="38"/>
      <c r="K496" s="38"/>
      <c r="L496" s="41"/>
      <c r="M496" s="191"/>
      <c r="N496" s="192"/>
      <c r="O496" s="66"/>
      <c r="P496" s="66"/>
      <c r="Q496" s="66"/>
      <c r="R496" s="66"/>
      <c r="S496" s="66"/>
      <c r="T496" s="67"/>
      <c r="U496" s="36"/>
      <c r="V496" s="36"/>
      <c r="W496" s="36"/>
      <c r="X496" s="36"/>
      <c r="Y496" s="36"/>
      <c r="Z496" s="36"/>
      <c r="AA496" s="36"/>
      <c r="AB496" s="36"/>
      <c r="AC496" s="36"/>
      <c r="AD496" s="36"/>
      <c r="AE496" s="36"/>
      <c r="AT496" s="19" t="s">
        <v>151</v>
      </c>
      <c r="AU496" s="19" t="s">
        <v>85</v>
      </c>
    </row>
    <row r="497" spans="1:65" s="2" customFormat="1" ht="87.75">
      <c r="A497" s="36"/>
      <c r="B497" s="37"/>
      <c r="C497" s="38"/>
      <c r="D497" s="188" t="s">
        <v>153</v>
      </c>
      <c r="E497" s="38"/>
      <c r="F497" s="195" t="s">
        <v>637</v>
      </c>
      <c r="G497" s="38"/>
      <c r="H497" s="38"/>
      <c r="I497" s="190"/>
      <c r="J497" s="38"/>
      <c r="K497" s="38"/>
      <c r="L497" s="41"/>
      <c r="M497" s="191"/>
      <c r="N497" s="192"/>
      <c r="O497" s="66"/>
      <c r="P497" s="66"/>
      <c r="Q497" s="66"/>
      <c r="R497" s="66"/>
      <c r="S497" s="66"/>
      <c r="T497" s="67"/>
      <c r="U497" s="36"/>
      <c r="V497" s="36"/>
      <c r="W497" s="36"/>
      <c r="X497" s="36"/>
      <c r="Y497" s="36"/>
      <c r="Z497" s="36"/>
      <c r="AA497" s="36"/>
      <c r="AB497" s="36"/>
      <c r="AC497" s="36"/>
      <c r="AD497" s="36"/>
      <c r="AE497" s="36"/>
      <c r="AT497" s="19" t="s">
        <v>153</v>
      </c>
      <c r="AU497" s="19" t="s">
        <v>85</v>
      </c>
    </row>
    <row r="498" spans="1:65" s="13" customFormat="1" ht="11.25">
      <c r="B498" s="196"/>
      <c r="C498" s="197"/>
      <c r="D498" s="188" t="s">
        <v>180</v>
      </c>
      <c r="E498" s="198" t="s">
        <v>19</v>
      </c>
      <c r="F498" s="199" t="s">
        <v>455</v>
      </c>
      <c r="G498" s="197"/>
      <c r="H498" s="198" t="s">
        <v>19</v>
      </c>
      <c r="I498" s="200"/>
      <c r="J498" s="197"/>
      <c r="K498" s="197"/>
      <c r="L498" s="201"/>
      <c r="M498" s="202"/>
      <c r="N498" s="203"/>
      <c r="O498" s="203"/>
      <c r="P498" s="203"/>
      <c r="Q498" s="203"/>
      <c r="R498" s="203"/>
      <c r="S498" s="203"/>
      <c r="T498" s="204"/>
      <c r="AT498" s="205" t="s">
        <v>180</v>
      </c>
      <c r="AU498" s="205" t="s">
        <v>85</v>
      </c>
      <c r="AV498" s="13" t="s">
        <v>83</v>
      </c>
      <c r="AW498" s="13" t="s">
        <v>34</v>
      </c>
      <c r="AX498" s="13" t="s">
        <v>75</v>
      </c>
      <c r="AY498" s="205" t="s">
        <v>140</v>
      </c>
    </row>
    <row r="499" spans="1:65" s="14" customFormat="1" ht="11.25">
      <c r="B499" s="206"/>
      <c r="C499" s="207"/>
      <c r="D499" s="188" t="s">
        <v>180</v>
      </c>
      <c r="E499" s="208" t="s">
        <v>19</v>
      </c>
      <c r="F499" s="209" t="s">
        <v>456</v>
      </c>
      <c r="G499" s="207"/>
      <c r="H499" s="210">
        <v>221.97</v>
      </c>
      <c r="I499" s="211"/>
      <c r="J499" s="207"/>
      <c r="K499" s="207"/>
      <c r="L499" s="212"/>
      <c r="M499" s="213"/>
      <c r="N499" s="214"/>
      <c r="O499" s="214"/>
      <c r="P499" s="214"/>
      <c r="Q499" s="214"/>
      <c r="R499" s="214"/>
      <c r="S499" s="214"/>
      <c r="T499" s="215"/>
      <c r="AT499" s="216" t="s">
        <v>180</v>
      </c>
      <c r="AU499" s="216" t="s">
        <v>85</v>
      </c>
      <c r="AV499" s="14" t="s">
        <v>85</v>
      </c>
      <c r="AW499" s="14" t="s">
        <v>34</v>
      </c>
      <c r="AX499" s="14" t="s">
        <v>75</v>
      </c>
      <c r="AY499" s="216" t="s">
        <v>140</v>
      </c>
    </row>
    <row r="500" spans="1:65" s="13" customFormat="1" ht="11.25">
      <c r="B500" s="196"/>
      <c r="C500" s="197"/>
      <c r="D500" s="188" t="s">
        <v>180</v>
      </c>
      <c r="E500" s="198" t="s">
        <v>19</v>
      </c>
      <c r="F500" s="199" t="s">
        <v>457</v>
      </c>
      <c r="G500" s="197"/>
      <c r="H500" s="198" t="s">
        <v>19</v>
      </c>
      <c r="I500" s="200"/>
      <c r="J500" s="197"/>
      <c r="K500" s="197"/>
      <c r="L500" s="201"/>
      <c r="M500" s="202"/>
      <c r="N500" s="203"/>
      <c r="O500" s="203"/>
      <c r="P500" s="203"/>
      <c r="Q500" s="203"/>
      <c r="R500" s="203"/>
      <c r="S500" s="203"/>
      <c r="T500" s="204"/>
      <c r="AT500" s="205" t="s">
        <v>180</v>
      </c>
      <c r="AU500" s="205" t="s">
        <v>85</v>
      </c>
      <c r="AV500" s="13" t="s">
        <v>83</v>
      </c>
      <c r="AW500" s="13" t="s">
        <v>34</v>
      </c>
      <c r="AX500" s="13" t="s">
        <v>75</v>
      </c>
      <c r="AY500" s="205" t="s">
        <v>140</v>
      </c>
    </row>
    <row r="501" spans="1:65" s="14" customFormat="1" ht="11.25">
      <c r="B501" s="206"/>
      <c r="C501" s="207"/>
      <c r="D501" s="188" t="s">
        <v>180</v>
      </c>
      <c r="E501" s="208" t="s">
        <v>19</v>
      </c>
      <c r="F501" s="209" t="s">
        <v>458</v>
      </c>
      <c r="G501" s="207"/>
      <c r="H501" s="210">
        <v>44.42</v>
      </c>
      <c r="I501" s="211"/>
      <c r="J501" s="207"/>
      <c r="K501" s="207"/>
      <c r="L501" s="212"/>
      <c r="M501" s="213"/>
      <c r="N501" s="214"/>
      <c r="O501" s="214"/>
      <c r="P501" s="214"/>
      <c r="Q501" s="214"/>
      <c r="R501" s="214"/>
      <c r="S501" s="214"/>
      <c r="T501" s="215"/>
      <c r="AT501" s="216" t="s">
        <v>180</v>
      </c>
      <c r="AU501" s="216" t="s">
        <v>85</v>
      </c>
      <c r="AV501" s="14" t="s">
        <v>85</v>
      </c>
      <c r="AW501" s="14" t="s">
        <v>34</v>
      </c>
      <c r="AX501" s="14" t="s">
        <v>75</v>
      </c>
      <c r="AY501" s="216" t="s">
        <v>140</v>
      </c>
    </row>
    <row r="502" spans="1:65" s="13" customFormat="1" ht="11.25">
      <c r="B502" s="196"/>
      <c r="C502" s="197"/>
      <c r="D502" s="188" t="s">
        <v>180</v>
      </c>
      <c r="E502" s="198" t="s">
        <v>19</v>
      </c>
      <c r="F502" s="199" t="s">
        <v>629</v>
      </c>
      <c r="G502" s="197"/>
      <c r="H502" s="198" t="s">
        <v>19</v>
      </c>
      <c r="I502" s="200"/>
      <c r="J502" s="197"/>
      <c r="K502" s="197"/>
      <c r="L502" s="201"/>
      <c r="M502" s="202"/>
      <c r="N502" s="203"/>
      <c r="O502" s="203"/>
      <c r="P502" s="203"/>
      <c r="Q502" s="203"/>
      <c r="R502" s="203"/>
      <c r="S502" s="203"/>
      <c r="T502" s="204"/>
      <c r="AT502" s="205" t="s">
        <v>180</v>
      </c>
      <c r="AU502" s="205" t="s">
        <v>85</v>
      </c>
      <c r="AV502" s="13" t="s">
        <v>83</v>
      </c>
      <c r="AW502" s="13" t="s">
        <v>34</v>
      </c>
      <c r="AX502" s="13" t="s">
        <v>75</v>
      </c>
      <c r="AY502" s="205" t="s">
        <v>140</v>
      </c>
    </row>
    <row r="503" spans="1:65" s="14" customFormat="1" ht="11.25">
      <c r="B503" s="206"/>
      <c r="C503" s="207"/>
      <c r="D503" s="188" t="s">
        <v>180</v>
      </c>
      <c r="E503" s="208" t="s">
        <v>19</v>
      </c>
      <c r="F503" s="209" t="s">
        <v>630</v>
      </c>
      <c r="G503" s="207"/>
      <c r="H503" s="210">
        <v>13.35</v>
      </c>
      <c r="I503" s="211"/>
      <c r="J503" s="207"/>
      <c r="K503" s="207"/>
      <c r="L503" s="212"/>
      <c r="M503" s="213"/>
      <c r="N503" s="214"/>
      <c r="O503" s="214"/>
      <c r="P503" s="214"/>
      <c r="Q503" s="214"/>
      <c r="R503" s="214"/>
      <c r="S503" s="214"/>
      <c r="T503" s="215"/>
      <c r="AT503" s="216" t="s">
        <v>180</v>
      </c>
      <c r="AU503" s="216" t="s">
        <v>85</v>
      </c>
      <c r="AV503" s="14" t="s">
        <v>85</v>
      </c>
      <c r="AW503" s="14" t="s">
        <v>34</v>
      </c>
      <c r="AX503" s="14" t="s">
        <v>75</v>
      </c>
      <c r="AY503" s="216" t="s">
        <v>140</v>
      </c>
    </row>
    <row r="504" spans="1:65" s="15" customFormat="1" ht="11.25">
      <c r="B504" s="227"/>
      <c r="C504" s="228"/>
      <c r="D504" s="188" t="s">
        <v>180</v>
      </c>
      <c r="E504" s="229" t="s">
        <v>19</v>
      </c>
      <c r="F504" s="230" t="s">
        <v>402</v>
      </c>
      <c r="G504" s="228"/>
      <c r="H504" s="231">
        <v>279.74</v>
      </c>
      <c r="I504" s="232"/>
      <c r="J504" s="228"/>
      <c r="K504" s="228"/>
      <c r="L504" s="233"/>
      <c r="M504" s="234"/>
      <c r="N504" s="235"/>
      <c r="O504" s="235"/>
      <c r="P504" s="235"/>
      <c r="Q504" s="235"/>
      <c r="R504" s="235"/>
      <c r="S504" s="235"/>
      <c r="T504" s="236"/>
      <c r="AT504" s="237" t="s">
        <v>180</v>
      </c>
      <c r="AU504" s="237" t="s">
        <v>85</v>
      </c>
      <c r="AV504" s="15" t="s">
        <v>147</v>
      </c>
      <c r="AW504" s="15" t="s">
        <v>34</v>
      </c>
      <c r="AX504" s="15" t="s">
        <v>83</v>
      </c>
      <c r="AY504" s="237" t="s">
        <v>140</v>
      </c>
    </row>
    <row r="505" spans="1:65" s="2" customFormat="1" ht="21.75" customHeight="1">
      <c r="A505" s="36"/>
      <c r="B505" s="37"/>
      <c r="C505" s="175" t="s">
        <v>638</v>
      </c>
      <c r="D505" s="175" t="s">
        <v>142</v>
      </c>
      <c r="E505" s="176" t="s">
        <v>639</v>
      </c>
      <c r="F505" s="177" t="s">
        <v>640</v>
      </c>
      <c r="G505" s="178" t="s">
        <v>175</v>
      </c>
      <c r="H505" s="179">
        <v>177.42500000000001</v>
      </c>
      <c r="I505" s="180"/>
      <c r="J505" s="181">
        <f>ROUND(I505*H505,2)</f>
        <v>0</v>
      </c>
      <c r="K505" s="177" t="s">
        <v>146</v>
      </c>
      <c r="L505" s="41"/>
      <c r="M505" s="182" t="s">
        <v>19</v>
      </c>
      <c r="N505" s="183" t="s">
        <v>46</v>
      </c>
      <c r="O505" s="66"/>
      <c r="P505" s="184">
        <f>O505*H505</f>
        <v>0</v>
      </c>
      <c r="Q505" s="184">
        <v>0.13188</v>
      </c>
      <c r="R505" s="184">
        <f>Q505*H505</f>
        <v>23.398809</v>
      </c>
      <c r="S505" s="184">
        <v>0</v>
      </c>
      <c r="T505" s="185">
        <f>S505*H505</f>
        <v>0</v>
      </c>
      <c r="U505" s="36"/>
      <c r="V505" s="36"/>
      <c r="W505" s="36"/>
      <c r="X505" s="36"/>
      <c r="Y505" s="36"/>
      <c r="Z505" s="36"/>
      <c r="AA505" s="36"/>
      <c r="AB505" s="36"/>
      <c r="AC505" s="36"/>
      <c r="AD505" s="36"/>
      <c r="AE505" s="36"/>
      <c r="AR505" s="186" t="s">
        <v>147</v>
      </c>
      <c r="AT505" s="186" t="s">
        <v>142</v>
      </c>
      <c r="AU505" s="186" t="s">
        <v>85</v>
      </c>
      <c r="AY505" s="19" t="s">
        <v>140</v>
      </c>
      <c r="BE505" s="187">
        <f>IF(N505="základní",J505,0)</f>
        <v>0</v>
      </c>
      <c r="BF505" s="187">
        <f>IF(N505="snížená",J505,0)</f>
        <v>0</v>
      </c>
      <c r="BG505" s="187">
        <f>IF(N505="zákl. přenesená",J505,0)</f>
        <v>0</v>
      </c>
      <c r="BH505" s="187">
        <f>IF(N505="sníž. přenesená",J505,0)</f>
        <v>0</v>
      </c>
      <c r="BI505" s="187">
        <f>IF(N505="nulová",J505,0)</f>
        <v>0</v>
      </c>
      <c r="BJ505" s="19" t="s">
        <v>83</v>
      </c>
      <c r="BK505" s="187">
        <f>ROUND(I505*H505,2)</f>
        <v>0</v>
      </c>
      <c r="BL505" s="19" t="s">
        <v>147</v>
      </c>
      <c r="BM505" s="186" t="s">
        <v>641</v>
      </c>
    </row>
    <row r="506" spans="1:65" s="2" customFormat="1" ht="19.5">
      <c r="A506" s="36"/>
      <c r="B506" s="37"/>
      <c r="C506" s="38"/>
      <c r="D506" s="188" t="s">
        <v>149</v>
      </c>
      <c r="E506" s="38"/>
      <c r="F506" s="189" t="s">
        <v>642</v>
      </c>
      <c r="G506" s="38"/>
      <c r="H506" s="38"/>
      <c r="I506" s="190"/>
      <c r="J506" s="38"/>
      <c r="K506" s="38"/>
      <c r="L506" s="41"/>
      <c r="M506" s="191"/>
      <c r="N506" s="192"/>
      <c r="O506" s="66"/>
      <c r="P506" s="66"/>
      <c r="Q506" s="66"/>
      <c r="R506" s="66"/>
      <c r="S506" s="66"/>
      <c r="T506" s="67"/>
      <c r="U506" s="36"/>
      <c r="V506" s="36"/>
      <c r="W506" s="36"/>
      <c r="X506" s="36"/>
      <c r="Y506" s="36"/>
      <c r="Z506" s="36"/>
      <c r="AA506" s="36"/>
      <c r="AB506" s="36"/>
      <c r="AC506" s="36"/>
      <c r="AD506" s="36"/>
      <c r="AE506" s="36"/>
      <c r="AT506" s="19" t="s">
        <v>149</v>
      </c>
      <c r="AU506" s="19" t="s">
        <v>85</v>
      </c>
    </row>
    <row r="507" spans="1:65" s="2" customFormat="1" ht="11.25">
      <c r="A507" s="36"/>
      <c r="B507" s="37"/>
      <c r="C507" s="38"/>
      <c r="D507" s="193" t="s">
        <v>151</v>
      </c>
      <c r="E507" s="38"/>
      <c r="F507" s="194" t="s">
        <v>643</v>
      </c>
      <c r="G507" s="38"/>
      <c r="H507" s="38"/>
      <c r="I507" s="190"/>
      <c r="J507" s="38"/>
      <c r="K507" s="38"/>
      <c r="L507" s="41"/>
      <c r="M507" s="191"/>
      <c r="N507" s="192"/>
      <c r="O507" s="66"/>
      <c r="P507" s="66"/>
      <c r="Q507" s="66"/>
      <c r="R507" s="66"/>
      <c r="S507" s="66"/>
      <c r="T507" s="67"/>
      <c r="U507" s="36"/>
      <c r="V507" s="36"/>
      <c r="W507" s="36"/>
      <c r="X507" s="36"/>
      <c r="Y507" s="36"/>
      <c r="Z507" s="36"/>
      <c r="AA507" s="36"/>
      <c r="AB507" s="36"/>
      <c r="AC507" s="36"/>
      <c r="AD507" s="36"/>
      <c r="AE507" s="36"/>
      <c r="AT507" s="19" t="s">
        <v>151</v>
      </c>
      <c r="AU507" s="19" t="s">
        <v>85</v>
      </c>
    </row>
    <row r="508" spans="1:65" s="2" customFormat="1" ht="87.75">
      <c r="A508" s="36"/>
      <c r="B508" s="37"/>
      <c r="C508" s="38"/>
      <c r="D508" s="188" t="s">
        <v>153</v>
      </c>
      <c r="E508" s="38"/>
      <c r="F508" s="195" t="s">
        <v>644</v>
      </c>
      <c r="G508" s="38"/>
      <c r="H508" s="38"/>
      <c r="I508" s="190"/>
      <c r="J508" s="38"/>
      <c r="K508" s="38"/>
      <c r="L508" s="41"/>
      <c r="M508" s="191"/>
      <c r="N508" s="192"/>
      <c r="O508" s="66"/>
      <c r="P508" s="66"/>
      <c r="Q508" s="66"/>
      <c r="R508" s="66"/>
      <c r="S508" s="66"/>
      <c r="T508" s="67"/>
      <c r="U508" s="36"/>
      <c r="V508" s="36"/>
      <c r="W508" s="36"/>
      <c r="X508" s="36"/>
      <c r="Y508" s="36"/>
      <c r="Z508" s="36"/>
      <c r="AA508" s="36"/>
      <c r="AB508" s="36"/>
      <c r="AC508" s="36"/>
      <c r="AD508" s="36"/>
      <c r="AE508" s="36"/>
      <c r="AT508" s="19" t="s">
        <v>153</v>
      </c>
      <c r="AU508" s="19" t="s">
        <v>85</v>
      </c>
    </row>
    <row r="509" spans="1:65" s="13" customFormat="1" ht="11.25">
      <c r="B509" s="196"/>
      <c r="C509" s="197"/>
      <c r="D509" s="188" t="s">
        <v>180</v>
      </c>
      <c r="E509" s="198" t="s">
        <v>19</v>
      </c>
      <c r="F509" s="199" t="s">
        <v>645</v>
      </c>
      <c r="G509" s="197"/>
      <c r="H509" s="198" t="s">
        <v>19</v>
      </c>
      <c r="I509" s="200"/>
      <c r="J509" s="197"/>
      <c r="K509" s="197"/>
      <c r="L509" s="201"/>
      <c r="M509" s="202"/>
      <c r="N509" s="203"/>
      <c r="O509" s="203"/>
      <c r="P509" s="203"/>
      <c r="Q509" s="203"/>
      <c r="R509" s="203"/>
      <c r="S509" s="203"/>
      <c r="T509" s="204"/>
      <c r="AT509" s="205" t="s">
        <v>180</v>
      </c>
      <c r="AU509" s="205" t="s">
        <v>85</v>
      </c>
      <c r="AV509" s="13" t="s">
        <v>83</v>
      </c>
      <c r="AW509" s="13" t="s">
        <v>34</v>
      </c>
      <c r="AX509" s="13" t="s">
        <v>75</v>
      </c>
      <c r="AY509" s="205" t="s">
        <v>140</v>
      </c>
    </row>
    <row r="510" spans="1:65" s="14" customFormat="1" ht="11.25">
      <c r="B510" s="206"/>
      <c r="C510" s="207"/>
      <c r="D510" s="188" t="s">
        <v>180</v>
      </c>
      <c r="E510" s="208" t="s">
        <v>19</v>
      </c>
      <c r="F510" s="209" t="s">
        <v>646</v>
      </c>
      <c r="G510" s="207"/>
      <c r="H510" s="210">
        <v>177.42500000000001</v>
      </c>
      <c r="I510" s="211"/>
      <c r="J510" s="207"/>
      <c r="K510" s="207"/>
      <c r="L510" s="212"/>
      <c r="M510" s="213"/>
      <c r="N510" s="214"/>
      <c r="O510" s="214"/>
      <c r="P510" s="214"/>
      <c r="Q510" s="214"/>
      <c r="R510" s="214"/>
      <c r="S510" s="214"/>
      <c r="T510" s="215"/>
      <c r="AT510" s="216" t="s">
        <v>180</v>
      </c>
      <c r="AU510" s="216" t="s">
        <v>85</v>
      </c>
      <c r="AV510" s="14" t="s">
        <v>85</v>
      </c>
      <c r="AW510" s="14" t="s">
        <v>34</v>
      </c>
      <c r="AX510" s="14" t="s">
        <v>83</v>
      </c>
      <c r="AY510" s="216" t="s">
        <v>140</v>
      </c>
    </row>
    <row r="511" spans="1:65" s="2" customFormat="1" ht="16.5" customHeight="1">
      <c r="A511" s="36"/>
      <c r="B511" s="37"/>
      <c r="C511" s="175" t="s">
        <v>647</v>
      </c>
      <c r="D511" s="175" t="s">
        <v>142</v>
      </c>
      <c r="E511" s="176" t="s">
        <v>648</v>
      </c>
      <c r="F511" s="177" t="s">
        <v>649</v>
      </c>
      <c r="G511" s="178" t="s">
        <v>175</v>
      </c>
      <c r="H511" s="179">
        <v>967.41</v>
      </c>
      <c r="I511" s="180"/>
      <c r="J511" s="181">
        <f>ROUND(I511*H511,2)</f>
        <v>0</v>
      </c>
      <c r="K511" s="177" t="s">
        <v>146</v>
      </c>
      <c r="L511" s="41"/>
      <c r="M511" s="182" t="s">
        <v>19</v>
      </c>
      <c r="N511" s="183" t="s">
        <v>46</v>
      </c>
      <c r="O511" s="66"/>
      <c r="P511" s="184">
        <f>O511*H511</f>
        <v>0</v>
      </c>
      <c r="Q511" s="184">
        <v>8.9219999999999994E-2</v>
      </c>
      <c r="R511" s="184">
        <f>Q511*H511</f>
        <v>86.312320199999988</v>
      </c>
      <c r="S511" s="184">
        <v>0</v>
      </c>
      <c r="T511" s="185">
        <f>S511*H511</f>
        <v>0</v>
      </c>
      <c r="U511" s="36"/>
      <c r="V511" s="36"/>
      <c r="W511" s="36"/>
      <c r="X511" s="36"/>
      <c r="Y511" s="36"/>
      <c r="Z511" s="36"/>
      <c r="AA511" s="36"/>
      <c r="AB511" s="36"/>
      <c r="AC511" s="36"/>
      <c r="AD511" s="36"/>
      <c r="AE511" s="36"/>
      <c r="AR511" s="186" t="s">
        <v>147</v>
      </c>
      <c r="AT511" s="186" t="s">
        <v>142</v>
      </c>
      <c r="AU511" s="186" t="s">
        <v>85</v>
      </c>
      <c r="AY511" s="19" t="s">
        <v>140</v>
      </c>
      <c r="BE511" s="187">
        <f>IF(N511="základní",J511,0)</f>
        <v>0</v>
      </c>
      <c r="BF511" s="187">
        <f>IF(N511="snížená",J511,0)</f>
        <v>0</v>
      </c>
      <c r="BG511" s="187">
        <f>IF(N511="zákl. přenesená",J511,0)</f>
        <v>0</v>
      </c>
      <c r="BH511" s="187">
        <f>IF(N511="sníž. přenesená",J511,0)</f>
        <v>0</v>
      </c>
      <c r="BI511" s="187">
        <f>IF(N511="nulová",J511,0)</f>
        <v>0</v>
      </c>
      <c r="BJ511" s="19" t="s">
        <v>83</v>
      </c>
      <c r="BK511" s="187">
        <f>ROUND(I511*H511,2)</f>
        <v>0</v>
      </c>
      <c r="BL511" s="19" t="s">
        <v>147</v>
      </c>
      <c r="BM511" s="186" t="s">
        <v>650</v>
      </c>
    </row>
    <row r="512" spans="1:65" s="2" customFormat="1" ht="29.25">
      <c r="A512" s="36"/>
      <c r="B512" s="37"/>
      <c r="C512" s="38"/>
      <c r="D512" s="188" t="s">
        <v>149</v>
      </c>
      <c r="E512" s="38"/>
      <c r="F512" s="189" t="s">
        <v>651</v>
      </c>
      <c r="G512" s="38"/>
      <c r="H512" s="38"/>
      <c r="I512" s="190"/>
      <c r="J512" s="38"/>
      <c r="K512" s="38"/>
      <c r="L512" s="41"/>
      <c r="M512" s="191"/>
      <c r="N512" s="192"/>
      <c r="O512" s="66"/>
      <c r="P512" s="66"/>
      <c r="Q512" s="66"/>
      <c r="R512" s="66"/>
      <c r="S512" s="66"/>
      <c r="T512" s="67"/>
      <c r="U512" s="36"/>
      <c r="V512" s="36"/>
      <c r="W512" s="36"/>
      <c r="X512" s="36"/>
      <c r="Y512" s="36"/>
      <c r="Z512" s="36"/>
      <c r="AA512" s="36"/>
      <c r="AB512" s="36"/>
      <c r="AC512" s="36"/>
      <c r="AD512" s="36"/>
      <c r="AE512" s="36"/>
      <c r="AT512" s="19" t="s">
        <v>149</v>
      </c>
      <c r="AU512" s="19" t="s">
        <v>85</v>
      </c>
    </row>
    <row r="513" spans="1:65" s="2" customFormat="1" ht="11.25">
      <c r="A513" s="36"/>
      <c r="B513" s="37"/>
      <c r="C513" s="38"/>
      <c r="D513" s="193" t="s">
        <v>151</v>
      </c>
      <c r="E513" s="38"/>
      <c r="F513" s="194" t="s">
        <v>652</v>
      </c>
      <c r="G513" s="38"/>
      <c r="H513" s="38"/>
      <c r="I513" s="190"/>
      <c r="J513" s="38"/>
      <c r="K513" s="38"/>
      <c r="L513" s="41"/>
      <c r="M513" s="191"/>
      <c r="N513" s="192"/>
      <c r="O513" s="66"/>
      <c r="P513" s="66"/>
      <c r="Q513" s="66"/>
      <c r="R513" s="66"/>
      <c r="S513" s="66"/>
      <c r="T513" s="67"/>
      <c r="U513" s="36"/>
      <c r="V513" s="36"/>
      <c r="W513" s="36"/>
      <c r="X513" s="36"/>
      <c r="Y513" s="36"/>
      <c r="Z513" s="36"/>
      <c r="AA513" s="36"/>
      <c r="AB513" s="36"/>
      <c r="AC513" s="36"/>
      <c r="AD513" s="36"/>
      <c r="AE513" s="36"/>
      <c r="AT513" s="19" t="s">
        <v>151</v>
      </c>
      <c r="AU513" s="19" t="s">
        <v>85</v>
      </c>
    </row>
    <row r="514" spans="1:65" s="2" customFormat="1" ht="107.25">
      <c r="A514" s="36"/>
      <c r="B514" s="37"/>
      <c r="C514" s="38"/>
      <c r="D514" s="188" t="s">
        <v>153</v>
      </c>
      <c r="E514" s="38"/>
      <c r="F514" s="195" t="s">
        <v>653</v>
      </c>
      <c r="G514" s="38"/>
      <c r="H514" s="38"/>
      <c r="I514" s="190"/>
      <c r="J514" s="38"/>
      <c r="K514" s="38"/>
      <c r="L514" s="41"/>
      <c r="M514" s="191"/>
      <c r="N514" s="192"/>
      <c r="O514" s="66"/>
      <c r="P514" s="66"/>
      <c r="Q514" s="66"/>
      <c r="R514" s="66"/>
      <c r="S514" s="66"/>
      <c r="T514" s="67"/>
      <c r="U514" s="36"/>
      <c r="V514" s="36"/>
      <c r="W514" s="36"/>
      <c r="X514" s="36"/>
      <c r="Y514" s="36"/>
      <c r="Z514" s="36"/>
      <c r="AA514" s="36"/>
      <c r="AB514" s="36"/>
      <c r="AC514" s="36"/>
      <c r="AD514" s="36"/>
      <c r="AE514" s="36"/>
      <c r="AT514" s="19" t="s">
        <v>153</v>
      </c>
      <c r="AU514" s="19" t="s">
        <v>85</v>
      </c>
    </row>
    <row r="515" spans="1:65" s="13" customFormat="1" ht="11.25">
      <c r="B515" s="196"/>
      <c r="C515" s="197"/>
      <c r="D515" s="188" t="s">
        <v>180</v>
      </c>
      <c r="E515" s="198" t="s">
        <v>19</v>
      </c>
      <c r="F515" s="199" t="s">
        <v>449</v>
      </c>
      <c r="G515" s="197"/>
      <c r="H515" s="198" t="s">
        <v>19</v>
      </c>
      <c r="I515" s="200"/>
      <c r="J515" s="197"/>
      <c r="K515" s="197"/>
      <c r="L515" s="201"/>
      <c r="M515" s="202"/>
      <c r="N515" s="203"/>
      <c r="O515" s="203"/>
      <c r="P515" s="203"/>
      <c r="Q515" s="203"/>
      <c r="R515" s="203"/>
      <c r="S515" s="203"/>
      <c r="T515" s="204"/>
      <c r="AT515" s="205" t="s">
        <v>180</v>
      </c>
      <c r="AU515" s="205" t="s">
        <v>85</v>
      </c>
      <c r="AV515" s="13" t="s">
        <v>83</v>
      </c>
      <c r="AW515" s="13" t="s">
        <v>34</v>
      </c>
      <c r="AX515" s="13" t="s">
        <v>75</v>
      </c>
      <c r="AY515" s="205" t="s">
        <v>140</v>
      </c>
    </row>
    <row r="516" spans="1:65" s="14" customFormat="1" ht="11.25">
      <c r="B516" s="206"/>
      <c r="C516" s="207"/>
      <c r="D516" s="188" t="s">
        <v>180</v>
      </c>
      <c r="E516" s="208" t="s">
        <v>19</v>
      </c>
      <c r="F516" s="209" t="s">
        <v>191</v>
      </c>
      <c r="G516" s="207"/>
      <c r="H516" s="210">
        <v>212.63</v>
      </c>
      <c r="I516" s="211"/>
      <c r="J516" s="207"/>
      <c r="K516" s="207"/>
      <c r="L516" s="212"/>
      <c r="M516" s="213"/>
      <c r="N516" s="214"/>
      <c r="O516" s="214"/>
      <c r="P516" s="214"/>
      <c r="Q516" s="214"/>
      <c r="R516" s="214"/>
      <c r="S516" s="214"/>
      <c r="T516" s="215"/>
      <c r="AT516" s="216" t="s">
        <v>180</v>
      </c>
      <c r="AU516" s="216" t="s">
        <v>85</v>
      </c>
      <c r="AV516" s="14" t="s">
        <v>85</v>
      </c>
      <c r="AW516" s="14" t="s">
        <v>34</v>
      </c>
      <c r="AX516" s="14" t="s">
        <v>75</v>
      </c>
      <c r="AY516" s="216" t="s">
        <v>140</v>
      </c>
    </row>
    <row r="517" spans="1:65" s="13" customFormat="1" ht="11.25">
      <c r="B517" s="196"/>
      <c r="C517" s="197"/>
      <c r="D517" s="188" t="s">
        <v>180</v>
      </c>
      <c r="E517" s="198" t="s">
        <v>19</v>
      </c>
      <c r="F517" s="199" t="s">
        <v>450</v>
      </c>
      <c r="G517" s="197"/>
      <c r="H517" s="198" t="s">
        <v>19</v>
      </c>
      <c r="I517" s="200"/>
      <c r="J517" s="197"/>
      <c r="K517" s="197"/>
      <c r="L517" s="201"/>
      <c r="M517" s="202"/>
      <c r="N517" s="203"/>
      <c r="O517" s="203"/>
      <c r="P517" s="203"/>
      <c r="Q517" s="203"/>
      <c r="R517" s="203"/>
      <c r="S517" s="203"/>
      <c r="T517" s="204"/>
      <c r="AT517" s="205" t="s">
        <v>180</v>
      </c>
      <c r="AU517" s="205" t="s">
        <v>85</v>
      </c>
      <c r="AV517" s="13" t="s">
        <v>83</v>
      </c>
      <c r="AW517" s="13" t="s">
        <v>34</v>
      </c>
      <c r="AX517" s="13" t="s">
        <v>75</v>
      </c>
      <c r="AY517" s="205" t="s">
        <v>140</v>
      </c>
    </row>
    <row r="518" spans="1:65" s="14" customFormat="1" ht="11.25">
      <c r="B518" s="206"/>
      <c r="C518" s="207"/>
      <c r="D518" s="188" t="s">
        <v>180</v>
      </c>
      <c r="E518" s="208" t="s">
        <v>19</v>
      </c>
      <c r="F518" s="209" t="s">
        <v>451</v>
      </c>
      <c r="G518" s="207"/>
      <c r="H518" s="210">
        <v>718.58</v>
      </c>
      <c r="I518" s="211"/>
      <c r="J518" s="207"/>
      <c r="K518" s="207"/>
      <c r="L518" s="212"/>
      <c r="M518" s="213"/>
      <c r="N518" s="214"/>
      <c r="O518" s="214"/>
      <c r="P518" s="214"/>
      <c r="Q518" s="214"/>
      <c r="R518" s="214"/>
      <c r="S518" s="214"/>
      <c r="T518" s="215"/>
      <c r="AT518" s="216" t="s">
        <v>180</v>
      </c>
      <c r="AU518" s="216" t="s">
        <v>85</v>
      </c>
      <c r="AV518" s="14" t="s">
        <v>85</v>
      </c>
      <c r="AW518" s="14" t="s">
        <v>34</v>
      </c>
      <c r="AX518" s="14" t="s">
        <v>75</v>
      </c>
      <c r="AY518" s="216" t="s">
        <v>140</v>
      </c>
    </row>
    <row r="519" spans="1:65" s="14" customFormat="1" ht="11.25">
      <c r="B519" s="206"/>
      <c r="C519" s="207"/>
      <c r="D519" s="188" t="s">
        <v>180</v>
      </c>
      <c r="E519" s="208" t="s">
        <v>19</v>
      </c>
      <c r="F519" s="209" t="s">
        <v>452</v>
      </c>
      <c r="G519" s="207"/>
      <c r="H519" s="210">
        <v>7.13</v>
      </c>
      <c r="I519" s="211"/>
      <c r="J519" s="207"/>
      <c r="K519" s="207"/>
      <c r="L519" s="212"/>
      <c r="M519" s="213"/>
      <c r="N519" s="214"/>
      <c r="O519" s="214"/>
      <c r="P519" s="214"/>
      <c r="Q519" s="214"/>
      <c r="R519" s="214"/>
      <c r="S519" s="214"/>
      <c r="T519" s="215"/>
      <c r="AT519" s="216" t="s">
        <v>180</v>
      </c>
      <c r="AU519" s="216" t="s">
        <v>85</v>
      </c>
      <c r="AV519" s="14" t="s">
        <v>85</v>
      </c>
      <c r="AW519" s="14" t="s">
        <v>34</v>
      </c>
      <c r="AX519" s="14" t="s">
        <v>75</v>
      </c>
      <c r="AY519" s="216" t="s">
        <v>140</v>
      </c>
    </row>
    <row r="520" spans="1:65" s="14" customFormat="1" ht="11.25">
      <c r="B520" s="206"/>
      <c r="C520" s="207"/>
      <c r="D520" s="188" t="s">
        <v>180</v>
      </c>
      <c r="E520" s="208" t="s">
        <v>19</v>
      </c>
      <c r="F520" s="209" t="s">
        <v>453</v>
      </c>
      <c r="G520" s="207"/>
      <c r="H520" s="210">
        <v>29.07</v>
      </c>
      <c r="I520" s="211"/>
      <c r="J520" s="207"/>
      <c r="K520" s="207"/>
      <c r="L520" s="212"/>
      <c r="M520" s="213"/>
      <c r="N520" s="214"/>
      <c r="O520" s="214"/>
      <c r="P520" s="214"/>
      <c r="Q520" s="214"/>
      <c r="R520" s="214"/>
      <c r="S520" s="214"/>
      <c r="T520" s="215"/>
      <c r="AT520" s="216" t="s">
        <v>180</v>
      </c>
      <c r="AU520" s="216" t="s">
        <v>85</v>
      </c>
      <c r="AV520" s="14" t="s">
        <v>85</v>
      </c>
      <c r="AW520" s="14" t="s">
        <v>34</v>
      </c>
      <c r="AX520" s="14" t="s">
        <v>75</v>
      </c>
      <c r="AY520" s="216" t="s">
        <v>140</v>
      </c>
    </row>
    <row r="521" spans="1:65" s="15" customFormat="1" ht="11.25">
      <c r="B521" s="227"/>
      <c r="C521" s="228"/>
      <c r="D521" s="188" t="s">
        <v>180</v>
      </c>
      <c r="E521" s="229" t="s">
        <v>19</v>
      </c>
      <c r="F521" s="230" t="s">
        <v>402</v>
      </c>
      <c r="G521" s="228"/>
      <c r="H521" s="231">
        <v>967.41</v>
      </c>
      <c r="I521" s="232"/>
      <c r="J521" s="228"/>
      <c r="K521" s="228"/>
      <c r="L521" s="233"/>
      <c r="M521" s="234"/>
      <c r="N521" s="235"/>
      <c r="O521" s="235"/>
      <c r="P521" s="235"/>
      <c r="Q521" s="235"/>
      <c r="R521" s="235"/>
      <c r="S521" s="235"/>
      <c r="T521" s="236"/>
      <c r="AT521" s="237" t="s">
        <v>180</v>
      </c>
      <c r="AU521" s="237" t="s">
        <v>85</v>
      </c>
      <c r="AV521" s="15" t="s">
        <v>147</v>
      </c>
      <c r="AW521" s="15" t="s">
        <v>34</v>
      </c>
      <c r="AX521" s="15" t="s">
        <v>83</v>
      </c>
      <c r="AY521" s="237" t="s">
        <v>140</v>
      </c>
    </row>
    <row r="522" spans="1:65" s="2" customFormat="1" ht="16.5" customHeight="1">
      <c r="A522" s="36"/>
      <c r="B522" s="37"/>
      <c r="C522" s="217" t="s">
        <v>654</v>
      </c>
      <c r="D522" s="217" t="s">
        <v>284</v>
      </c>
      <c r="E522" s="218" t="s">
        <v>655</v>
      </c>
      <c r="F522" s="219" t="s">
        <v>656</v>
      </c>
      <c r="G522" s="220" t="s">
        <v>175</v>
      </c>
      <c r="H522" s="221">
        <v>977.77099999999996</v>
      </c>
      <c r="I522" s="222"/>
      <c r="J522" s="223">
        <f>ROUND(I522*H522,2)</f>
        <v>0</v>
      </c>
      <c r="K522" s="219" t="s">
        <v>146</v>
      </c>
      <c r="L522" s="224"/>
      <c r="M522" s="225" t="s">
        <v>19</v>
      </c>
      <c r="N522" s="226" t="s">
        <v>46</v>
      </c>
      <c r="O522" s="66"/>
      <c r="P522" s="184">
        <f>O522*H522</f>
        <v>0</v>
      </c>
      <c r="Q522" s="184">
        <v>0.13100000000000001</v>
      </c>
      <c r="R522" s="184">
        <f>Q522*H522</f>
        <v>128.08800099999999</v>
      </c>
      <c r="S522" s="184">
        <v>0</v>
      </c>
      <c r="T522" s="185">
        <f>S522*H522</f>
        <v>0</v>
      </c>
      <c r="U522" s="36"/>
      <c r="V522" s="36"/>
      <c r="W522" s="36"/>
      <c r="X522" s="36"/>
      <c r="Y522" s="36"/>
      <c r="Z522" s="36"/>
      <c r="AA522" s="36"/>
      <c r="AB522" s="36"/>
      <c r="AC522" s="36"/>
      <c r="AD522" s="36"/>
      <c r="AE522" s="36"/>
      <c r="AR522" s="186" t="s">
        <v>201</v>
      </c>
      <c r="AT522" s="186" t="s">
        <v>284</v>
      </c>
      <c r="AU522" s="186" t="s">
        <v>85</v>
      </c>
      <c r="AY522" s="19" t="s">
        <v>140</v>
      </c>
      <c r="BE522" s="187">
        <f>IF(N522="základní",J522,0)</f>
        <v>0</v>
      </c>
      <c r="BF522" s="187">
        <f>IF(N522="snížená",J522,0)</f>
        <v>0</v>
      </c>
      <c r="BG522" s="187">
        <f>IF(N522="zákl. přenesená",J522,0)</f>
        <v>0</v>
      </c>
      <c r="BH522" s="187">
        <f>IF(N522="sníž. přenesená",J522,0)</f>
        <v>0</v>
      </c>
      <c r="BI522" s="187">
        <f>IF(N522="nulová",J522,0)</f>
        <v>0</v>
      </c>
      <c r="BJ522" s="19" t="s">
        <v>83</v>
      </c>
      <c r="BK522" s="187">
        <f>ROUND(I522*H522,2)</f>
        <v>0</v>
      </c>
      <c r="BL522" s="19" t="s">
        <v>147</v>
      </c>
      <c r="BM522" s="186" t="s">
        <v>657</v>
      </c>
    </row>
    <row r="523" spans="1:65" s="2" customFormat="1" ht="11.25">
      <c r="A523" s="36"/>
      <c r="B523" s="37"/>
      <c r="C523" s="38"/>
      <c r="D523" s="188" t="s">
        <v>149</v>
      </c>
      <c r="E523" s="38"/>
      <c r="F523" s="189" t="s">
        <v>656</v>
      </c>
      <c r="G523" s="38"/>
      <c r="H523" s="38"/>
      <c r="I523" s="190"/>
      <c r="J523" s="38"/>
      <c r="K523" s="38"/>
      <c r="L523" s="41"/>
      <c r="M523" s="191"/>
      <c r="N523" s="192"/>
      <c r="O523" s="66"/>
      <c r="P523" s="66"/>
      <c r="Q523" s="66"/>
      <c r="R523" s="66"/>
      <c r="S523" s="66"/>
      <c r="T523" s="67"/>
      <c r="U523" s="36"/>
      <c r="V523" s="36"/>
      <c r="W523" s="36"/>
      <c r="X523" s="36"/>
      <c r="Y523" s="36"/>
      <c r="Z523" s="36"/>
      <c r="AA523" s="36"/>
      <c r="AB523" s="36"/>
      <c r="AC523" s="36"/>
      <c r="AD523" s="36"/>
      <c r="AE523" s="36"/>
      <c r="AT523" s="19" t="s">
        <v>149</v>
      </c>
      <c r="AU523" s="19" t="s">
        <v>85</v>
      </c>
    </row>
    <row r="524" spans="1:65" s="14" customFormat="1" ht="11.25">
      <c r="B524" s="206"/>
      <c r="C524" s="207"/>
      <c r="D524" s="188" t="s">
        <v>180</v>
      </c>
      <c r="E524" s="208" t="s">
        <v>19</v>
      </c>
      <c r="F524" s="209" t="s">
        <v>191</v>
      </c>
      <c r="G524" s="207"/>
      <c r="H524" s="210">
        <v>212.63</v>
      </c>
      <c r="I524" s="211"/>
      <c r="J524" s="207"/>
      <c r="K524" s="207"/>
      <c r="L524" s="212"/>
      <c r="M524" s="213"/>
      <c r="N524" s="214"/>
      <c r="O524" s="214"/>
      <c r="P524" s="214"/>
      <c r="Q524" s="214"/>
      <c r="R524" s="214"/>
      <c r="S524" s="214"/>
      <c r="T524" s="215"/>
      <c r="AT524" s="216" t="s">
        <v>180</v>
      </c>
      <c r="AU524" s="216" t="s">
        <v>85</v>
      </c>
      <c r="AV524" s="14" t="s">
        <v>85</v>
      </c>
      <c r="AW524" s="14" t="s">
        <v>34</v>
      </c>
      <c r="AX524" s="14" t="s">
        <v>75</v>
      </c>
      <c r="AY524" s="216" t="s">
        <v>140</v>
      </c>
    </row>
    <row r="525" spans="1:65" s="14" customFormat="1" ht="11.25">
      <c r="B525" s="206"/>
      <c r="C525" s="207"/>
      <c r="D525" s="188" t="s">
        <v>180</v>
      </c>
      <c r="E525" s="208" t="s">
        <v>19</v>
      </c>
      <c r="F525" s="209" t="s">
        <v>451</v>
      </c>
      <c r="G525" s="207"/>
      <c r="H525" s="210">
        <v>718.58</v>
      </c>
      <c r="I525" s="211"/>
      <c r="J525" s="207"/>
      <c r="K525" s="207"/>
      <c r="L525" s="212"/>
      <c r="M525" s="213"/>
      <c r="N525" s="214"/>
      <c r="O525" s="214"/>
      <c r="P525" s="214"/>
      <c r="Q525" s="214"/>
      <c r="R525" s="214"/>
      <c r="S525" s="214"/>
      <c r="T525" s="215"/>
      <c r="AT525" s="216" t="s">
        <v>180</v>
      </c>
      <c r="AU525" s="216" t="s">
        <v>85</v>
      </c>
      <c r="AV525" s="14" t="s">
        <v>85</v>
      </c>
      <c r="AW525" s="14" t="s">
        <v>34</v>
      </c>
      <c r="AX525" s="14" t="s">
        <v>75</v>
      </c>
      <c r="AY525" s="216" t="s">
        <v>140</v>
      </c>
    </row>
    <row r="526" spans="1:65" s="15" customFormat="1" ht="11.25">
      <c r="B526" s="227"/>
      <c r="C526" s="228"/>
      <c r="D526" s="188" t="s">
        <v>180</v>
      </c>
      <c r="E526" s="229" t="s">
        <v>19</v>
      </c>
      <c r="F526" s="230" t="s">
        <v>402</v>
      </c>
      <c r="G526" s="228"/>
      <c r="H526" s="231">
        <v>931.21</v>
      </c>
      <c r="I526" s="232"/>
      <c r="J526" s="228"/>
      <c r="K526" s="228"/>
      <c r="L526" s="233"/>
      <c r="M526" s="234"/>
      <c r="N526" s="235"/>
      <c r="O526" s="235"/>
      <c r="P526" s="235"/>
      <c r="Q526" s="235"/>
      <c r="R526" s="235"/>
      <c r="S526" s="235"/>
      <c r="T526" s="236"/>
      <c r="AT526" s="237" t="s">
        <v>180</v>
      </c>
      <c r="AU526" s="237" t="s">
        <v>85</v>
      </c>
      <c r="AV526" s="15" t="s">
        <v>147</v>
      </c>
      <c r="AW526" s="15" t="s">
        <v>34</v>
      </c>
      <c r="AX526" s="15" t="s">
        <v>83</v>
      </c>
      <c r="AY526" s="237" t="s">
        <v>140</v>
      </c>
    </row>
    <row r="527" spans="1:65" s="14" customFormat="1" ht="11.25">
      <c r="B527" s="206"/>
      <c r="C527" s="207"/>
      <c r="D527" s="188" t="s">
        <v>180</v>
      </c>
      <c r="E527" s="207"/>
      <c r="F527" s="209" t="s">
        <v>658</v>
      </c>
      <c r="G527" s="207"/>
      <c r="H527" s="210">
        <v>977.77099999999996</v>
      </c>
      <c r="I527" s="211"/>
      <c r="J527" s="207"/>
      <c r="K527" s="207"/>
      <c r="L527" s="212"/>
      <c r="M527" s="213"/>
      <c r="N527" s="214"/>
      <c r="O527" s="214"/>
      <c r="P527" s="214"/>
      <c r="Q527" s="214"/>
      <c r="R527" s="214"/>
      <c r="S527" s="214"/>
      <c r="T527" s="215"/>
      <c r="AT527" s="216" t="s">
        <v>180</v>
      </c>
      <c r="AU527" s="216" t="s">
        <v>85</v>
      </c>
      <c r="AV527" s="14" t="s">
        <v>85</v>
      </c>
      <c r="AW527" s="14" t="s">
        <v>4</v>
      </c>
      <c r="AX527" s="14" t="s">
        <v>83</v>
      </c>
      <c r="AY527" s="216" t="s">
        <v>140</v>
      </c>
    </row>
    <row r="528" spans="1:65" s="2" customFormat="1" ht="16.5" customHeight="1">
      <c r="A528" s="36"/>
      <c r="B528" s="37"/>
      <c r="C528" s="217" t="s">
        <v>659</v>
      </c>
      <c r="D528" s="217" t="s">
        <v>284</v>
      </c>
      <c r="E528" s="218" t="s">
        <v>660</v>
      </c>
      <c r="F528" s="219" t="s">
        <v>661</v>
      </c>
      <c r="G528" s="220" t="s">
        <v>175</v>
      </c>
      <c r="H528" s="221">
        <v>7.4870000000000001</v>
      </c>
      <c r="I528" s="222"/>
      <c r="J528" s="223">
        <f>ROUND(I528*H528,2)</f>
        <v>0</v>
      </c>
      <c r="K528" s="219" t="s">
        <v>146</v>
      </c>
      <c r="L528" s="224"/>
      <c r="M528" s="225" t="s">
        <v>19</v>
      </c>
      <c r="N528" s="226" t="s">
        <v>46</v>
      </c>
      <c r="O528" s="66"/>
      <c r="P528" s="184">
        <f>O528*H528</f>
        <v>0</v>
      </c>
      <c r="Q528" s="184">
        <v>0.13100000000000001</v>
      </c>
      <c r="R528" s="184">
        <f>Q528*H528</f>
        <v>0.98079700000000003</v>
      </c>
      <c r="S528" s="184">
        <v>0</v>
      </c>
      <c r="T528" s="185">
        <f>S528*H528</f>
        <v>0</v>
      </c>
      <c r="U528" s="36"/>
      <c r="V528" s="36"/>
      <c r="W528" s="36"/>
      <c r="X528" s="36"/>
      <c r="Y528" s="36"/>
      <c r="Z528" s="36"/>
      <c r="AA528" s="36"/>
      <c r="AB528" s="36"/>
      <c r="AC528" s="36"/>
      <c r="AD528" s="36"/>
      <c r="AE528" s="36"/>
      <c r="AR528" s="186" t="s">
        <v>201</v>
      </c>
      <c r="AT528" s="186" t="s">
        <v>284</v>
      </c>
      <c r="AU528" s="186" t="s">
        <v>85</v>
      </c>
      <c r="AY528" s="19" t="s">
        <v>140</v>
      </c>
      <c r="BE528" s="187">
        <f>IF(N528="základní",J528,0)</f>
        <v>0</v>
      </c>
      <c r="BF528" s="187">
        <f>IF(N528="snížená",J528,0)</f>
        <v>0</v>
      </c>
      <c r="BG528" s="187">
        <f>IF(N528="zákl. přenesená",J528,0)</f>
        <v>0</v>
      </c>
      <c r="BH528" s="187">
        <f>IF(N528="sníž. přenesená",J528,0)</f>
        <v>0</v>
      </c>
      <c r="BI528" s="187">
        <f>IF(N528="nulová",J528,0)</f>
        <v>0</v>
      </c>
      <c r="BJ528" s="19" t="s">
        <v>83</v>
      </c>
      <c r="BK528" s="187">
        <f>ROUND(I528*H528,2)</f>
        <v>0</v>
      </c>
      <c r="BL528" s="19" t="s">
        <v>147</v>
      </c>
      <c r="BM528" s="186" t="s">
        <v>662</v>
      </c>
    </row>
    <row r="529" spans="1:65" s="2" customFormat="1" ht="11.25">
      <c r="A529" s="36"/>
      <c r="B529" s="37"/>
      <c r="C529" s="38"/>
      <c r="D529" s="188" t="s">
        <v>149</v>
      </c>
      <c r="E529" s="38"/>
      <c r="F529" s="189" t="s">
        <v>661</v>
      </c>
      <c r="G529" s="38"/>
      <c r="H529" s="38"/>
      <c r="I529" s="190"/>
      <c r="J529" s="38"/>
      <c r="K529" s="38"/>
      <c r="L529" s="41"/>
      <c r="M529" s="191"/>
      <c r="N529" s="192"/>
      <c r="O529" s="66"/>
      <c r="P529" s="66"/>
      <c r="Q529" s="66"/>
      <c r="R529" s="66"/>
      <c r="S529" s="66"/>
      <c r="T529" s="67"/>
      <c r="U529" s="36"/>
      <c r="V529" s="36"/>
      <c r="W529" s="36"/>
      <c r="X529" s="36"/>
      <c r="Y529" s="36"/>
      <c r="Z529" s="36"/>
      <c r="AA529" s="36"/>
      <c r="AB529" s="36"/>
      <c r="AC529" s="36"/>
      <c r="AD529" s="36"/>
      <c r="AE529" s="36"/>
      <c r="AT529" s="19" t="s">
        <v>149</v>
      </c>
      <c r="AU529" s="19" t="s">
        <v>85</v>
      </c>
    </row>
    <row r="530" spans="1:65" s="14" customFormat="1" ht="11.25">
      <c r="B530" s="206"/>
      <c r="C530" s="207"/>
      <c r="D530" s="188" t="s">
        <v>180</v>
      </c>
      <c r="E530" s="207"/>
      <c r="F530" s="209" t="s">
        <v>663</v>
      </c>
      <c r="G530" s="207"/>
      <c r="H530" s="210">
        <v>7.4870000000000001</v>
      </c>
      <c r="I530" s="211"/>
      <c r="J530" s="207"/>
      <c r="K530" s="207"/>
      <c r="L530" s="212"/>
      <c r="M530" s="213"/>
      <c r="N530" s="214"/>
      <c r="O530" s="214"/>
      <c r="P530" s="214"/>
      <c r="Q530" s="214"/>
      <c r="R530" s="214"/>
      <c r="S530" s="214"/>
      <c r="T530" s="215"/>
      <c r="AT530" s="216" t="s">
        <v>180</v>
      </c>
      <c r="AU530" s="216" t="s">
        <v>85</v>
      </c>
      <c r="AV530" s="14" t="s">
        <v>85</v>
      </c>
      <c r="AW530" s="14" t="s">
        <v>4</v>
      </c>
      <c r="AX530" s="14" t="s">
        <v>83</v>
      </c>
      <c r="AY530" s="216" t="s">
        <v>140</v>
      </c>
    </row>
    <row r="531" spans="1:65" s="2" customFormat="1" ht="16.5" customHeight="1">
      <c r="A531" s="36"/>
      <c r="B531" s="37"/>
      <c r="C531" s="217" t="s">
        <v>664</v>
      </c>
      <c r="D531" s="217" t="s">
        <v>284</v>
      </c>
      <c r="E531" s="218" t="s">
        <v>665</v>
      </c>
      <c r="F531" s="219" t="s">
        <v>666</v>
      </c>
      <c r="G531" s="220" t="s">
        <v>175</v>
      </c>
      <c r="H531" s="221">
        <v>31.977</v>
      </c>
      <c r="I531" s="222"/>
      <c r="J531" s="223">
        <f>ROUND(I531*H531,2)</f>
        <v>0</v>
      </c>
      <c r="K531" s="219" t="s">
        <v>146</v>
      </c>
      <c r="L531" s="224"/>
      <c r="M531" s="225" t="s">
        <v>19</v>
      </c>
      <c r="N531" s="226" t="s">
        <v>46</v>
      </c>
      <c r="O531" s="66"/>
      <c r="P531" s="184">
        <f>O531*H531</f>
        <v>0</v>
      </c>
      <c r="Q531" s="184">
        <v>0.13100000000000001</v>
      </c>
      <c r="R531" s="184">
        <f>Q531*H531</f>
        <v>4.188987</v>
      </c>
      <c r="S531" s="184">
        <v>0</v>
      </c>
      <c r="T531" s="185">
        <f>S531*H531</f>
        <v>0</v>
      </c>
      <c r="U531" s="36"/>
      <c r="V531" s="36"/>
      <c r="W531" s="36"/>
      <c r="X531" s="36"/>
      <c r="Y531" s="36"/>
      <c r="Z531" s="36"/>
      <c r="AA531" s="36"/>
      <c r="AB531" s="36"/>
      <c r="AC531" s="36"/>
      <c r="AD531" s="36"/>
      <c r="AE531" s="36"/>
      <c r="AR531" s="186" t="s">
        <v>201</v>
      </c>
      <c r="AT531" s="186" t="s">
        <v>284</v>
      </c>
      <c r="AU531" s="186" t="s">
        <v>85</v>
      </c>
      <c r="AY531" s="19" t="s">
        <v>140</v>
      </c>
      <c r="BE531" s="187">
        <f>IF(N531="základní",J531,0)</f>
        <v>0</v>
      </c>
      <c r="BF531" s="187">
        <f>IF(N531="snížená",J531,0)</f>
        <v>0</v>
      </c>
      <c r="BG531" s="187">
        <f>IF(N531="zákl. přenesená",J531,0)</f>
        <v>0</v>
      </c>
      <c r="BH531" s="187">
        <f>IF(N531="sníž. přenesená",J531,0)</f>
        <v>0</v>
      </c>
      <c r="BI531" s="187">
        <f>IF(N531="nulová",J531,0)</f>
        <v>0</v>
      </c>
      <c r="BJ531" s="19" t="s">
        <v>83</v>
      </c>
      <c r="BK531" s="187">
        <f>ROUND(I531*H531,2)</f>
        <v>0</v>
      </c>
      <c r="BL531" s="19" t="s">
        <v>147</v>
      </c>
      <c r="BM531" s="186" t="s">
        <v>667</v>
      </c>
    </row>
    <row r="532" spans="1:65" s="2" customFormat="1" ht="11.25">
      <c r="A532" s="36"/>
      <c r="B532" s="37"/>
      <c r="C532" s="38"/>
      <c r="D532" s="188" t="s">
        <v>149</v>
      </c>
      <c r="E532" s="38"/>
      <c r="F532" s="189" t="s">
        <v>666</v>
      </c>
      <c r="G532" s="38"/>
      <c r="H532" s="38"/>
      <c r="I532" s="190"/>
      <c r="J532" s="38"/>
      <c r="K532" s="38"/>
      <c r="L532" s="41"/>
      <c r="M532" s="191"/>
      <c r="N532" s="192"/>
      <c r="O532" s="66"/>
      <c r="P532" s="66"/>
      <c r="Q532" s="66"/>
      <c r="R532" s="66"/>
      <c r="S532" s="66"/>
      <c r="T532" s="67"/>
      <c r="U532" s="36"/>
      <c r="V532" s="36"/>
      <c r="W532" s="36"/>
      <c r="X532" s="36"/>
      <c r="Y532" s="36"/>
      <c r="Z532" s="36"/>
      <c r="AA532" s="36"/>
      <c r="AB532" s="36"/>
      <c r="AC532" s="36"/>
      <c r="AD532" s="36"/>
      <c r="AE532" s="36"/>
      <c r="AT532" s="19" t="s">
        <v>149</v>
      </c>
      <c r="AU532" s="19" t="s">
        <v>85</v>
      </c>
    </row>
    <row r="533" spans="1:65" s="14" customFormat="1" ht="11.25">
      <c r="B533" s="206"/>
      <c r="C533" s="207"/>
      <c r="D533" s="188" t="s">
        <v>180</v>
      </c>
      <c r="E533" s="207"/>
      <c r="F533" s="209" t="s">
        <v>668</v>
      </c>
      <c r="G533" s="207"/>
      <c r="H533" s="210">
        <v>31.977</v>
      </c>
      <c r="I533" s="211"/>
      <c r="J533" s="207"/>
      <c r="K533" s="207"/>
      <c r="L533" s="212"/>
      <c r="M533" s="213"/>
      <c r="N533" s="214"/>
      <c r="O533" s="214"/>
      <c r="P533" s="214"/>
      <c r="Q533" s="214"/>
      <c r="R533" s="214"/>
      <c r="S533" s="214"/>
      <c r="T533" s="215"/>
      <c r="AT533" s="216" t="s">
        <v>180</v>
      </c>
      <c r="AU533" s="216" t="s">
        <v>85</v>
      </c>
      <c r="AV533" s="14" t="s">
        <v>85</v>
      </c>
      <c r="AW533" s="14" t="s">
        <v>4</v>
      </c>
      <c r="AX533" s="14" t="s">
        <v>83</v>
      </c>
      <c r="AY533" s="216" t="s">
        <v>140</v>
      </c>
    </row>
    <row r="534" spans="1:65" s="2" customFormat="1" ht="21.75" customHeight="1">
      <c r="A534" s="36"/>
      <c r="B534" s="37"/>
      <c r="C534" s="175" t="s">
        <v>669</v>
      </c>
      <c r="D534" s="175" t="s">
        <v>142</v>
      </c>
      <c r="E534" s="176" t="s">
        <v>670</v>
      </c>
      <c r="F534" s="177" t="s">
        <v>671</v>
      </c>
      <c r="G534" s="178" t="s">
        <v>175</v>
      </c>
      <c r="H534" s="179">
        <v>36.200000000000003</v>
      </c>
      <c r="I534" s="180"/>
      <c r="J534" s="181">
        <f>ROUND(I534*H534,2)</f>
        <v>0</v>
      </c>
      <c r="K534" s="177" t="s">
        <v>146</v>
      </c>
      <c r="L534" s="41"/>
      <c r="M534" s="182" t="s">
        <v>19</v>
      </c>
      <c r="N534" s="183" t="s">
        <v>46</v>
      </c>
      <c r="O534" s="66"/>
      <c r="P534" s="184">
        <f>O534*H534</f>
        <v>0</v>
      </c>
      <c r="Q534" s="184">
        <v>0</v>
      </c>
      <c r="R534" s="184">
        <f>Q534*H534</f>
        <v>0</v>
      </c>
      <c r="S534" s="184">
        <v>0</v>
      </c>
      <c r="T534" s="185">
        <f>S534*H534</f>
        <v>0</v>
      </c>
      <c r="U534" s="36"/>
      <c r="V534" s="36"/>
      <c r="W534" s="36"/>
      <c r="X534" s="36"/>
      <c r="Y534" s="36"/>
      <c r="Z534" s="36"/>
      <c r="AA534" s="36"/>
      <c r="AB534" s="36"/>
      <c r="AC534" s="36"/>
      <c r="AD534" s="36"/>
      <c r="AE534" s="36"/>
      <c r="AR534" s="186" t="s">
        <v>147</v>
      </c>
      <c r="AT534" s="186" t="s">
        <v>142</v>
      </c>
      <c r="AU534" s="186" t="s">
        <v>85</v>
      </c>
      <c r="AY534" s="19" t="s">
        <v>140</v>
      </c>
      <c r="BE534" s="187">
        <f>IF(N534="základní",J534,0)</f>
        <v>0</v>
      </c>
      <c r="BF534" s="187">
        <f>IF(N534="snížená",J534,0)</f>
        <v>0</v>
      </c>
      <c r="BG534" s="187">
        <f>IF(N534="zákl. přenesená",J534,0)</f>
        <v>0</v>
      </c>
      <c r="BH534" s="187">
        <f>IF(N534="sníž. přenesená",J534,0)</f>
        <v>0</v>
      </c>
      <c r="BI534" s="187">
        <f>IF(N534="nulová",J534,0)</f>
        <v>0</v>
      </c>
      <c r="BJ534" s="19" t="s">
        <v>83</v>
      </c>
      <c r="BK534" s="187">
        <f>ROUND(I534*H534,2)</f>
        <v>0</v>
      </c>
      <c r="BL534" s="19" t="s">
        <v>147</v>
      </c>
      <c r="BM534" s="186" t="s">
        <v>672</v>
      </c>
    </row>
    <row r="535" spans="1:65" s="2" customFormat="1" ht="29.25">
      <c r="A535" s="36"/>
      <c r="B535" s="37"/>
      <c r="C535" s="38"/>
      <c r="D535" s="188" t="s">
        <v>149</v>
      </c>
      <c r="E535" s="38"/>
      <c r="F535" s="189" t="s">
        <v>673</v>
      </c>
      <c r="G535" s="38"/>
      <c r="H535" s="38"/>
      <c r="I535" s="190"/>
      <c r="J535" s="38"/>
      <c r="K535" s="38"/>
      <c r="L535" s="41"/>
      <c r="M535" s="191"/>
      <c r="N535" s="192"/>
      <c r="O535" s="66"/>
      <c r="P535" s="66"/>
      <c r="Q535" s="66"/>
      <c r="R535" s="66"/>
      <c r="S535" s="66"/>
      <c r="T535" s="67"/>
      <c r="U535" s="36"/>
      <c r="V535" s="36"/>
      <c r="W535" s="36"/>
      <c r="X535" s="36"/>
      <c r="Y535" s="36"/>
      <c r="Z535" s="36"/>
      <c r="AA535" s="36"/>
      <c r="AB535" s="36"/>
      <c r="AC535" s="36"/>
      <c r="AD535" s="36"/>
      <c r="AE535" s="36"/>
      <c r="AT535" s="19" t="s">
        <v>149</v>
      </c>
      <c r="AU535" s="19" t="s">
        <v>85</v>
      </c>
    </row>
    <row r="536" spans="1:65" s="2" customFormat="1" ht="11.25">
      <c r="A536" s="36"/>
      <c r="B536" s="37"/>
      <c r="C536" s="38"/>
      <c r="D536" s="193" t="s">
        <v>151</v>
      </c>
      <c r="E536" s="38"/>
      <c r="F536" s="194" t="s">
        <v>674</v>
      </c>
      <c r="G536" s="38"/>
      <c r="H536" s="38"/>
      <c r="I536" s="190"/>
      <c r="J536" s="38"/>
      <c r="K536" s="38"/>
      <c r="L536" s="41"/>
      <c r="M536" s="191"/>
      <c r="N536" s="192"/>
      <c r="O536" s="66"/>
      <c r="P536" s="66"/>
      <c r="Q536" s="66"/>
      <c r="R536" s="66"/>
      <c r="S536" s="66"/>
      <c r="T536" s="67"/>
      <c r="U536" s="36"/>
      <c r="V536" s="36"/>
      <c r="W536" s="36"/>
      <c r="X536" s="36"/>
      <c r="Y536" s="36"/>
      <c r="Z536" s="36"/>
      <c r="AA536" s="36"/>
      <c r="AB536" s="36"/>
      <c r="AC536" s="36"/>
      <c r="AD536" s="36"/>
      <c r="AE536" s="36"/>
      <c r="AT536" s="19" t="s">
        <v>151</v>
      </c>
      <c r="AU536" s="19" t="s">
        <v>85</v>
      </c>
    </row>
    <row r="537" spans="1:65" s="2" customFormat="1" ht="107.25">
      <c r="A537" s="36"/>
      <c r="B537" s="37"/>
      <c r="C537" s="38"/>
      <c r="D537" s="188" t="s">
        <v>153</v>
      </c>
      <c r="E537" s="38"/>
      <c r="F537" s="195" t="s">
        <v>653</v>
      </c>
      <c r="G537" s="38"/>
      <c r="H537" s="38"/>
      <c r="I537" s="190"/>
      <c r="J537" s="38"/>
      <c r="K537" s="38"/>
      <c r="L537" s="41"/>
      <c r="M537" s="191"/>
      <c r="N537" s="192"/>
      <c r="O537" s="66"/>
      <c r="P537" s="66"/>
      <c r="Q537" s="66"/>
      <c r="R537" s="66"/>
      <c r="S537" s="66"/>
      <c r="T537" s="67"/>
      <c r="U537" s="36"/>
      <c r="V537" s="36"/>
      <c r="W537" s="36"/>
      <c r="X537" s="36"/>
      <c r="Y537" s="36"/>
      <c r="Z537" s="36"/>
      <c r="AA537" s="36"/>
      <c r="AB537" s="36"/>
      <c r="AC537" s="36"/>
      <c r="AD537" s="36"/>
      <c r="AE537" s="36"/>
      <c r="AT537" s="19" t="s">
        <v>153</v>
      </c>
      <c r="AU537" s="19" t="s">
        <v>85</v>
      </c>
    </row>
    <row r="538" spans="1:65" s="14" customFormat="1" ht="11.25">
      <c r="B538" s="206"/>
      <c r="C538" s="207"/>
      <c r="D538" s="188" t="s">
        <v>180</v>
      </c>
      <c r="E538" s="208" t="s">
        <v>19</v>
      </c>
      <c r="F538" s="209" t="s">
        <v>675</v>
      </c>
      <c r="G538" s="207"/>
      <c r="H538" s="210">
        <v>36.200000000000003</v>
      </c>
      <c r="I538" s="211"/>
      <c r="J538" s="207"/>
      <c r="K538" s="207"/>
      <c r="L538" s="212"/>
      <c r="M538" s="213"/>
      <c r="N538" s="214"/>
      <c r="O538" s="214"/>
      <c r="P538" s="214"/>
      <c r="Q538" s="214"/>
      <c r="R538" s="214"/>
      <c r="S538" s="214"/>
      <c r="T538" s="215"/>
      <c r="AT538" s="216" t="s">
        <v>180</v>
      </c>
      <c r="AU538" s="216" t="s">
        <v>85</v>
      </c>
      <c r="AV538" s="14" t="s">
        <v>85</v>
      </c>
      <c r="AW538" s="14" t="s">
        <v>34</v>
      </c>
      <c r="AX538" s="14" t="s">
        <v>83</v>
      </c>
      <c r="AY538" s="216" t="s">
        <v>140</v>
      </c>
    </row>
    <row r="539" spans="1:65" s="2" customFormat="1" ht="21.75" customHeight="1">
      <c r="A539" s="36"/>
      <c r="B539" s="37"/>
      <c r="C539" s="175" t="s">
        <v>676</v>
      </c>
      <c r="D539" s="175" t="s">
        <v>142</v>
      </c>
      <c r="E539" s="176" t="s">
        <v>677</v>
      </c>
      <c r="F539" s="177" t="s">
        <v>678</v>
      </c>
      <c r="G539" s="178" t="s">
        <v>175</v>
      </c>
      <c r="H539" s="179">
        <v>266.39</v>
      </c>
      <c r="I539" s="180"/>
      <c r="J539" s="181">
        <f>ROUND(I539*H539,2)</f>
        <v>0</v>
      </c>
      <c r="K539" s="177" t="s">
        <v>146</v>
      </c>
      <c r="L539" s="41"/>
      <c r="M539" s="182" t="s">
        <v>19</v>
      </c>
      <c r="N539" s="183" t="s">
        <v>46</v>
      </c>
      <c r="O539" s="66"/>
      <c r="P539" s="184">
        <f>O539*H539</f>
        <v>0</v>
      </c>
      <c r="Q539" s="184">
        <v>0.11162</v>
      </c>
      <c r="R539" s="184">
        <f>Q539*H539</f>
        <v>29.734451799999999</v>
      </c>
      <c r="S539" s="184">
        <v>0</v>
      </c>
      <c r="T539" s="185">
        <f>S539*H539</f>
        <v>0</v>
      </c>
      <c r="U539" s="36"/>
      <c r="V539" s="36"/>
      <c r="W539" s="36"/>
      <c r="X539" s="36"/>
      <c r="Y539" s="36"/>
      <c r="Z539" s="36"/>
      <c r="AA539" s="36"/>
      <c r="AB539" s="36"/>
      <c r="AC539" s="36"/>
      <c r="AD539" s="36"/>
      <c r="AE539" s="36"/>
      <c r="AR539" s="186" t="s">
        <v>147</v>
      </c>
      <c r="AT539" s="186" t="s">
        <v>142</v>
      </c>
      <c r="AU539" s="186" t="s">
        <v>85</v>
      </c>
      <c r="AY539" s="19" t="s">
        <v>140</v>
      </c>
      <c r="BE539" s="187">
        <f>IF(N539="základní",J539,0)</f>
        <v>0</v>
      </c>
      <c r="BF539" s="187">
        <f>IF(N539="snížená",J539,0)</f>
        <v>0</v>
      </c>
      <c r="BG539" s="187">
        <f>IF(N539="zákl. přenesená",J539,0)</f>
        <v>0</v>
      </c>
      <c r="BH539" s="187">
        <f>IF(N539="sníž. přenesená",J539,0)</f>
        <v>0</v>
      </c>
      <c r="BI539" s="187">
        <f>IF(N539="nulová",J539,0)</f>
        <v>0</v>
      </c>
      <c r="BJ539" s="19" t="s">
        <v>83</v>
      </c>
      <c r="BK539" s="187">
        <f>ROUND(I539*H539,2)</f>
        <v>0</v>
      </c>
      <c r="BL539" s="19" t="s">
        <v>147</v>
      </c>
      <c r="BM539" s="186" t="s">
        <v>679</v>
      </c>
    </row>
    <row r="540" spans="1:65" s="2" customFormat="1" ht="29.25">
      <c r="A540" s="36"/>
      <c r="B540" s="37"/>
      <c r="C540" s="38"/>
      <c r="D540" s="188" t="s">
        <v>149</v>
      </c>
      <c r="E540" s="38"/>
      <c r="F540" s="189" t="s">
        <v>680</v>
      </c>
      <c r="G540" s="38"/>
      <c r="H540" s="38"/>
      <c r="I540" s="190"/>
      <c r="J540" s="38"/>
      <c r="K540" s="38"/>
      <c r="L540" s="41"/>
      <c r="M540" s="191"/>
      <c r="N540" s="192"/>
      <c r="O540" s="66"/>
      <c r="P540" s="66"/>
      <c r="Q540" s="66"/>
      <c r="R540" s="66"/>
      <c r="S540" s="66"/>
      <c r="T540" s="67"/>
      <c r="U540" s="36"/>
      <c r="V540" s="36"/>
      <c r="W540" s="36"/>
      <c r="X540" s="36"/>
      <c r="Y540" s="36"/>
      <c r="Z540" s="36"/>
      <c r="AA540" s="36"/>
      <c r="AB540" s="36"/>
      <c r="AC540" s="36"/>
      <c r="AD540" s="36"/>
      <c r="AE540" s="36"/>
      <c r="AT540" s="19" t="s">
        <v>149</v>
      </c>
      <c r="AU540" s="19" t="s">
        <v>85</v>
      </c>
    </row>
    <row r="541" spans="1:65" s="2" customFormat="1" ht="11.25">
      <c r="A541" s="36"/>
      <c r="B541" s="37"/>
      <c r="C541" s="38"/>
      <c r="D541" s="193" t="s">
        <v>151</v>
      </c>
      <c r="E541" s="38"/>
      <c r="F541" s="194" t="s">
        <v>681</v>
      </c>
      <c r="G541" s="38"/>
      <c r="H541" s="38"/>
      <c r="I541" s="190"/>
      <c r="J541" s="38"/>
      <c r="K541" s="38"/>
      <c r="L541" s="41"/>
      <c r="M541" s="191"/>
      <c r="N541" s="192"/>
      <c r="O541" s="66"/>
      <c r="P541" s="66"/>
      <c r="Q541" s="66"/>
      <c r="R541" s="66"/>
      <c r="S541" s="66"/>
      <c r="T541" s="67"/>
      <c r="U541" s="36"/>
      <c r="V541" s="36"/>
      <c r="W541" s="36"/>
      <c r="X541" s="36"/>
      <c r="Y541" s="36"/>
      <c r="Z541" s="36"/>
      <c r="AA541" s="36"/>
      <c r="AB541" s="36"/>
      <c r="AC541" s="36"/>
      <c r="AD541" s="36"/>
      <c r="AE541" s="36"/>
      <c r="AT541" s="19" t="s">
        <v>151</v>
      </c>
      <c r="AU541" s="19" t="s">
        <v>85</v>
      </c>
    </row>
    <row r="542" spans="1:65" s="2" customFormat="1" ht="107.25">
      <c r="A542" s="36"/>
      <c r="B542" s="37"/>
      <c r="C542" s="38"/>
      <c r="D542" s="188" t="s">
        <v>153</v>
      </c>
      <c r="E542" s="38"/>
      <c r="F542" s="195" t="s">
        <v>682</v>
      </c>
      <c r="G542" s="38"/>
      <c r="H542" s="38"/>
      <c r="I542" s="190"/>
      <c r="J542" s="38"/>
      <c r="K542" s="38"/>
      <c r="L542" s="41"/>
      <c r="M542" s="191"/>
      <c r="N542" s="192"/>
      <c r="O542" s="66"/>
      <c r="P542" s="66"/>
      <c r="Q542" s="66"/>
      <c r="R542" s="66"/>
      <c r="S542" s="66"/>
      <c r="T542" s="67"/>
      <c r="U542" s="36"/>
      <c r="V542" s="36"/>
      <c r="W542" s="36"/>
      <c r="X542" s="36"/>
      <c r="Y542" s="36"/>
      <c r="Z542" s="36"/>
      <c r="AA542" s="36"/>
      <c r="AB542" s="36"/>
      <c r="AC542" s="36"/>
      <c r="AD542" s="36"/>
      <c r="AE542" s="36"/>
      <c r="AT542" s="19" t="s">
        <v>153</v>
      </c>
      <c r="AU542" s="19" t="s">
        <v>85</v>
      </c>
    </row>
    <row r="543" spans="1:65" s="13" customFormat="1" ht="11.25">
      <c r="B543" s="196"/>
      <c r="C543" s="197"/>
      <c r="D543" s="188" t="s">
        <v>180</v>
      </c>
      <c r="E543" s="198" t="s">
        <v>19</v>
      </c>
      <c r="F543" s="199" t="s">
        <v>455</v>
      </c>
      <c r="G543" s="197"/>
      <c r="H543" s="198" t="s">
        <v>19</v>
      </c>
      <c r="I543" s="200"/>
      <c r="J543" s="197"/>
      <c r="K543" s="197"/>
      <c r="L543" s="201"/>
      <c r="M543" s="202"/>
      <c r="N543" s="203"/>
      <c r="O543" s="203"/>
      <c r="P543" s="203"/>
      <c r="Q543" s="203"/>
      <c r="R543" s="203"/>
      <c r="S543" s="203"/>
      <c r="T543" s="204"/>
      <c r="AT543" s="205" t="s">
        <v>180</v>
      </c>
      <c r="AU543" s="205" t="s">
        <v>85</v>
      </c>
      <c r="AV543" s="13" t="s">
        <v>83</v>
      </c>
      <c r="AW543" s="13" t="s">
        <v>34</v>
      </c>
      <c r="AX543" s="13" t="s">
        <v>75</v>
      </c>
      <c r="AY543" s="205" t="s">
        <v>140</v>
      </c>
    </row>
    <row r="544" spans="1:65" s="14" customFormat="1" ht="11.25">
      <c r="B544" s="206"/>
      <c r="C544" s="207"/>
      <c r="D544" s="188" t="s">
        <v>180</v>
      </c>
      <c r="E544" s="208" t="s">
        <v>19</v>
      </c>
      <c r="F544" s="209" t="s">
        <v>456</v>
      </c>
      <c r="G544" s="207"/>
      <c r="H544" s="210">
        <v>221.97</v>
      </c>
      <c r="I544" s="211"/>
      <c r="J544" s="207"/>
      <c r="K544" s="207"/>
      <c r="L544" s="212"/>
      <c r="M544" s="213"/>
      <c r="N544" s="214"/>
      <c r="O544" s="214"/>
      <c r="P544" s="214"/>
      <c r="Q544" s="214"/>
      <c r="R544" s="214"/>
      <c r="S544" s="214"/>
      <c r="T544" s="215"/>
      <c r="AT544" s="216" t="s">
        <v>180</v>
      </c>
      <c r="AU544" s="216" t="s">
        <v>85</v>
      </c>
      <c r="AV544" s="14" t="s">
        <v>85</v>
      </c>
      <c r="AW544" s="14" t="s">
        <v>34</v>
      </c>
      <c r="AX544" s="14" t="s">
        <v>75</v>
      </c>
      <c r="AY544" s="216" t="s">
        <v>140</v>
      </c>
    </row>
    <row r="545" spans="1:65" s="13" customFormat="1" ht="11.25">
      <c r="B545" s="196"/>
      <c r="C545" s="197"/>
      <c r="D545" s="188" t="s">
        <v>180</v>
      </c>
      <c r="E545" s="198" t="s">
        <v>19</v>
      </c>
      <c r="F545" s="199" t="s">
        <v>457</v>
      </c>
      <c r="G545" s="197"/>
      <c r="H545" s="198" t="s">
        <v>19</v>
      </c>
      <c r="I545" s="200"/>
      <c r="J545" s="197"/>
      <c r="K545" s="197"/>
      <c r="L545" s="201"/>
      <c r="M545" s="202"/>
      <c r="N545" s="203"/>
      <c r="O545" s="203"/>
      <c r="P545" s="203"/>
      <c r="Q545" s="203"/>
      <c r="R545" s="203"/>
      <c r="S545" s="203"/>
      <c r="T545" s="204"/>
      <c r="AT545" s="205" t="s">
        <v>180</v>
      </c>
      <c r="AU545" s="205" t="s">
        <v>85</v>
      </c>
      <c r="AV545" s="13" t="s">
        <v>83</v>
      </c>
      <c r="AW545" s="13" t="s">
        <v>34</v>
      </c>
      <c r="AX545" s="13" t="s">
        <v>75</v>
      </c>
      <c r="AY545" s="205" t="s">
        <v>140</v>
      </c>
    </row>
    <row r="546" spans="1:65" s="14" customFormat="1" ht="11.25">
      <c r="B546" s="206"/>
      <c r="C546" s="207"/>
      <c r="D546" s="188" t="s">
        <v>180</v>
      </c>
      <c r="E546" s="208" t="s">
        <v>19</v>
      </c>
      <c r="F546" s="209" t="s">
        <v>458</v>
      </c>
      <c r="G546" s="207"/>
      <c r="H546" s="210">
        <v>44.42</v>
      </c>
      <c r="I546" s="211"/>
      <c r="J546" s="207"/>
      <c r="K546" s="207"/>
      <c r="L546" s="212"/>
      <c r="M546" s="213"/>
      <c r="N546" s="214"/>
      <c r="O546" s="214"/>
      <c r="P546" s="214"/>
      <c r="Q546" s="214"/>
      <c r="R546" s="214"/>
      <c r="S546" s="214"/>
      <c r="T546" s="215"/>
      <c r="AT546" s="216" t="s">
        <v>180</v>
      </c>
      <c r="AU546" s="216" t="s">
        <v>85</v>
      </c>
      <c r="AV546" s="14" t="s">
        <v>85</v>
      </c>
      <c r="AW546" s="14" t="s">
        <v>34</v>
      </c>
      <c r="AX546" s="14" t="s">
        <v>75</v>
      </c>
      <c r="AY546" s="216" t="s">
        <v>140</v>
      </c>
    </row>
    <row r="547" spans="1:65" s="15" customFormat="1" ht="11.25">
      <c r="B547" s="227"/>
      <c r="C547" s="228"/>
      <c r="D547" s="188" t="s">
        <v>180</v>
      </c>
      <c r="E547" s="229" t="s">
        <v>19</v>
      </c>
      <c r="F547" s="230" t="s">
        <v>402</v>
      </c>
      <c r="G547" s="228"/>
      <c r="H547" s="231">
        <v>266.39</v>
      </c>
      <c r="I547" s="232"/>
      <c r="J547" s="228"/>
      <c r="K547" s="228"/>
      <c r="L547" s="233"/>
      <c r="M547" s="234"/>
      <c r="N547" s="235"/>
      <c r="O547" s="235"/>
      <c r="P547" s="235"/>
      <c r="Q547" s="235"/>
      <c r="R547" s="235"/>
      <c r="S547" s="235"/>
      <c r="T547" s="236"/>
      <c r="AT547" s="237" t="s">
        <v>180</v>
      </c>
      <c r="AU547" s="237" t="s">
        <v>85</v>
      </c>
      <c r="AV547" s="15" t="s">
        <v>147</v>
      </c>
      <c r="AW547" s="15" t="s">
        <v>34</v>
      </c>
      <c r="AX547" s="15" t="s">
        <v>83</v>
      </c>
      <c r="AY547" s="237" t="s">
        <v>140</v>
      </c>
    </row>
    <row r="548" spans="1:65" s="2" customFormat="1" ht="16.5" customHeight="1">
      <c r="A548" s="36"/>
      <c r="B548" s="37"/>
      <c r="C548" s="217" t="s">
        <v>683</v>
      </c>
      <c r="D548" s="217" t="s">
        <v>284</v>
      </c>
      <c r="E548" s="218" t="s">
        <v>684</v>
      </c>
      <c r="F548" s="219" t="s">
        <v>685</v>
      </c>
      <c r="G548" s="220" t="s">
        <v>175</v>
      </c>
      <c r="H548" s="221">
        <v>48.862000000000002</v>
      </c>
      <c r="I548" s="222"/>
      <c r="J548" s="223">
        <f>ROUND(I548*H548,2)</f>
        <v>0</v>
      </c>
      <c r="K548" s="219" t="s">
        <v>146</v>
      </c>
      <c r="L548" s="224"/>
      <c r="M548" s="225" t="s">
        <v>19</v>
      </c>
      <c r="N548" s="226" t="s">
        <v>46</v>
      </c>
      <c r="O548" s="66"/>
      <c r="P548" s="184">
        <f>O548*H548</f>
        <v>0</v>
      </c>
      <c r="Q548" s="184">
        <v>0.17499999999999999</v>
      </c>
      <c r="R548" s="184">
        <f>Q548*H548</f>
        <v>8.5508500000000005</v>
      </c>
      <c r="S548" s="184">
        <v>0</v>
      </c>
      <c r="T548" s="185">
        <f>S548*H548</f>
        <v>0</v>
      </c>
      <c r="U548" s="36"/>
      <c r="V548" s="36"/>
      <c r="W548" s="36"/>
      <c r="X548" s="36"/>
      <c r="Y548" s="36"/>
      <c r="Z548" s="36"/>
      <c r="AA548" s="36"/>
      <c r="AB548" s="36"/>
      <c r="AC548" s="36"/>
      <c r="AD548" s="36"/>
      <c r="AE548" s="36"/>
      <c r="AR548" s="186" t="s">
        <v>201</v>
      </c>
      <c r="AT548" s="186" t="s">
        <v>284</v>
      </c>
      <c r="AU548" s="186" t="s">
        <v>85</v>
      </c>
      <c r="AY548" s="19" t="s">
        <v>140</v>
      </c>
      <c r="BE548" s="187">
        <f>IF(N548="základní",J548,0)</f>
        <v>0</v>
      </c>
      <c r="BF548" s="187">
        <f>IF(N548="snížená",J548,0)</f>
        <v>0</v>
      </c>
      <c r="BG548" s="187">
        <f>IF(N548="zákl. přenesená",J548,0)</f>
        <v>0</v>
      </c>
      <c r="BH548" s="187">
        <f>IF(N548="sníž. přenesená",J548,0)</f>
        <v>0</v>
      </c>
      <c r="BI548" s="187">
        <f>IF(N548="nulová",J548,0)</f>
        <v>0</v>
      </c>
      <c r="BJ548" s="19" t="s">
        <v>83</v>
      </c>
      <c r="BK548" s="187">
        <f>ROUND(I548*H548,2)</f>
        <v>0</v>
      </c>
      <c r="BL548" s="19" t="s">
        <v>147</v>
      </c>
      <c r="BM548" s="186" t="s">
        <v>686</v>
      </c>
    </row>
    <row r="549" spans="1:65" s="2" customFormat="1" ht="11.25">
      <c r="A549" s="36"/>
      <c r="B549" s="37"/>
      <c r="C549" s="38"/>
      <c r="D549" s="188" t="s">
        <v>149</v>
      </c>
      <c r="E549" s="38"/>
      <c r="F549" s="189" t="s">
        <v>685</v>
      </c>
      <c r="G549" s="38"/>
      <c r="H549" s="38"/>
      <c r="I549" s="190"/>
      <c r="J549" s="38"/>
      <c r="K549" s="38"/>
      <c r="L549" s="41"/>
      <c r="M549" s="191"/>
      <c r="N549" s="192"/>
      <c r="O549" s="66"/>
      <c r="P549" s="66"/>
      <c r="Q549" s="66"/>
      <c r="R549" s="66"/>
      <c r="S549" s="66"/>
      <c r="T549" s="67"/>
      <c r="U549" s="36"/>
      <c r="V549" s="36"/>
      <c r="W549" s="36"/>
      <c r="X549" s="36"/>
      <c r="Y549" s="36"/>
      <c r="Z549" s="36"/>
      <c r="AA549" s="36"/>
      <c r="AB549" s="36"/>
      <c r="AC549" s="36"/>
      <c r="AD549" s="36"/>
      <c r="AE549" s="36"/>
      <c r="AT549" s="19" t="s">
        <v>149</v>
      </c>
      <c r="AU549" s="19" t="s">
        <v>85</v>
      </c>
    </row>
    <row r="550" spans="1:65" s="14" customFormat="1" ht="11.25">
      <c r="B550" s="206"/>
      <c r="C550" s="207"/>
      <c r="D550" s="188" t="s">
        <v>180</v>
      </c>
      <c r="E550" s="207"/>
      <c r="F550" s="209" t="s">
        <v>687</v>
      </c>
      <c r="G550" s="207"/>
      <c r="H550" s="210">
        <v>48.862000000000002</v>
      </c>
      <c r="I550" s="211"/>
      <c r="J550" s="207"/>
      <c r="K550" s="207"/>
      <c r="L550" s="212"/>
      <c r="M550" s="213"/>
      <c r="N550" s="214"/>
      <c r="O550" s="214"/>
      <c r="P550" s="214"/>
      <c r="Q550" s="214"/>
      <c r="R550" s="214"/>
      <c r="S550" s="214"/>
      <c r="T550" s="215"/>
      <c r="AT550" s="216" t="s">
        <v>180</v>
      </c>
      <c r="AU550" s="216" t="s">
        <v>85</v>
      </c>
      <c r="AV550" s="14" t="s">
        <v>85</v>
      </c>
      <c r="AW550" s="14" t="s">
        <v>4</v>
      </c>
      <c r="AX550" s="14" t="s">
        <v>83</v>
      </c>
      <c r="AY550" s="216" t="s">
        <v>140</v>
      </c>
    </row>
    <row r="551" spans="1:65" s="2" customFormat="1" ht="16.5" customHeight="1">
      <c r="A551" s="36"/>
      <c r="B551" s="37"/>
      <c r="C551" s="217" t="s">
        <v>688</v>
      </c>
      <c r="D551" s="217" t="s">
        <v>284</v>
      </c>
      <c r="E551" s="218" t="s">
        <v>689</v>
      </c>
      <c r="F551" s="219" t="s">
        <v>690</v>
      </c>
      <c r="G551" s="220" t="s">
        <v>175</v>
      </c>
      <c r="H551" s="221">
        <v>233.06899999999999</v>
      </c>
      <c r="I551" s="222"/>
      <c r="J551" s="223">
        <f>ROUND(I551*H551,2)</f>
        <v>0</v>
      </c>
      <c r="K551" s="219" t="s">
        <v>146</v>
      </c>
      <c r="L551" s="224"/>
      <c r="M551" s="225" t="s">
        <v>19</v>
      </c>
      <c r="N551" s="226" t="s">
        <v>46</v>
      </c>
      <c r="O551" s="66"/>
      <c r="P551" s="184">
        <f>O551*H551</f>
        <v>0</v>
      </c>
      <c r="Q551" s="184">
        <v>0.17599999999999999</v>
      </c>
      <c r="R551" s="184">
        <f>Q551*H551</f>
        <v>41.020143999999995</v>
      </c>
      <c r="S551" s="184">
        <v>0</v>
      </c>
      <c r="T551" s="185">
        <f>S551*H551</f>
        <v>0</v>
      </c>
      <c r="U551" s="36"/>
      <c r="V551" s="36"/>
      <c r="W551" s="36"/>
      <c r="X551" s="36"/>
      <c r="Y551" s="36"/>
      <c r="Z551" s="36"/>
      <c r="AA551" s="36"/>
      <c r="AB551" s="36"/>
      <c r="AC551" s="36"/>
      <c r="AD551" s="36"/>
      <c r="AE551" s="36"/>
      <c r="AR551" s="186" t="s">
        <v>201</v>
      </c>
      <c r="AT551" s="186" t="s">
        <v>284</v>
      </c>
      <c r="AU551" s="186" t="s">
        <v>85</v>
      </c>
      <c r="AY551" s="19" t="s">
        <v>140</v>
      </c>
      <c r="BE551" s="187">
        <f>IF(N551="základní",J551,0)</f>
        <v>0</v>
      </c>
      <c r="BF551" s="187">
        <f>IF(N551="snížená",J551,0)</f>
        <v>0</v>
      </c>
      <c r="BG551" s="187">
        <f>IF(N551="zákl. přenesená",J551,0)</f>
        <v>0</v>
      </c>
      <c r="BH551" s="187">
        <f>IF(N551="sníž. přenesená",J551,0)</f>
        <v>0</v>
      </c>
      <c r="BI551" s="187">
        <f>IF(N551="nulová",J551,0)</f>
        <v>0</v>
      </c>
      <c r="BJ551" s="19" t="s">
        <v>83</v>
      </c>
      <c r="BK551" s="187">
        <f>ROUND(I551*H551,2)</f>
        <v>0</v>
      </c>
      <c r="BL551" s="19" t="s">
        <v>147</v>
      </c>
      <c r="BM551" s="186" t="s">
        <v>691</v>
      </c>
    </row>
    <row r="552" spans="1:65" s="2" customFormat="1" ht="11.25">
      <c r="A552" s="36"/>
      <c r="B552" s="37"/>
      <c r="C552" s="38"/>
      <c r="D552" s="188" t="s">
        <v>149</v>
      </c>
      <c r="E552" s="38"/>
      <c r="F552" s="189" t="s">
        <v>690</v>
      </c>
      <c r="G552" s="38"/>
      <c r="H552" s="38"/>
      <c r="I552" s="190"/>
      <c r="J552" s="38"/>
      <c r="K552" s="38"/>
      <c r="L552" s="41"/>
      <c r="M552" s="191"/>
      <c r="N552" s="192"/>
      <c r="O552" s="66"/>
      <c r="P552" s="66"/>
      <c r="Q552" s="66"/>
      <c r="R552" s="66"/>
      <c r="S552" s="66"/>
      <c r="T552" s="67"/>
      <c r="U552" s="36"/>
      <c r="V552" s="36"/>
      <c r="W552" s="36"/>
      <c r="X552" s="36"/>
      <c r="Y552" s="36"/>
      <c r="Z552" s="36"/>
      <c r="AA552" s="36"/>
      <c r="AB552" s="36"/>
      <c r="AC552" s="36"/>
      <c r="AD552" s="36"/>
      <c r="AE552" s="36"/>
      <c r="AT552" s="19" t="s">
        <v>149</v>
      </c>
      <c r="AU552" s="19" t="s">
        <v>85</v>
      </c>
    </row>
    <row r="553" spans="1:65" s="14" customFormat="1" ht="11.25">
      <c r="B553" s="206"/>
      <c r="C553" s="207"/>
      <c r="D553" s="188" t="s">
        <v>180</v>
      </c>
      <c r="E553" s="207"/>
      <c r="F553" s="209" t="s">
        <v>692</v>
      </c>
      <c r="G553" s="207"/>
      <c r="H553" s="210">
        <v>233.06899999999999</v>
      </c>
      <c r="I553" s="211"/>
      <c r="J553" s="207"/>
      <c r="K553" s="207"/>
      <c r="L553" s="212"/>
      <c r="M553" s="213"/>
      <c r="N553" s="214"/>
      <c r="O553" s="214"/>
      <c r="P553" s="214"/>
      <c r="Q553" s="214"/>
      <c r="R553" s="214"/>
      <c r="S553" s="214"/>
      <c r="T553" s="215"/>
      <c r="AT553" s="216" t="s">
        <v>180</v>
      </c>
      <c r="AU553" s="216" t="s">
        <v>85</v>
      </c>
      <c r="AV553" s="14" t="s">
        <v>85</v>
      </c>
      <c r="AW553" s="14" t="s">
        <v>4</v>
      </c>
      <c r="AX553" s="14" t="s">
        <v>83</v>
      </c>
      <c r="AY553" s="216" t="s">
        <v>140</v>
      </c>
    </row>
    <row r="554" spans="1:65" s="2" customFormat="1" ht="21.75" customHeight="1">
      <c r="A554" s="36"/>
      <c r="B554" s="37"/>
      <c r="C554" s="175" t="s">
        <v>693</v>
      </c>
      <c r="D554" s="175" t="s">
        <v>142</v>
      </c>
      <c r="E554" s="176" t="s">
        <v>694</v>
      </c>
      <c r="F554" s="177" t="s">
        <v>695</v>
      </c>
      <c r="G554" s="178" t="s">
        <v>175</v>
      </c>
      <c r="H554" s="179">
        <v>44.42</v>
      </c>
      <c r="I554" s="180"/>
      <c r="J554" s="181">
        <f>ROUND(I554*H554,2)</f>
        <v>0</v>
      </c>
      <c r="K554" s="177" t="s">
        <v>146</v>
      </c>
      <c r="L554" s="41"/>
      <c r="M554" s="182" t="s">
        <v>19</v>
      </c>
      <c r="N554" s="183" t="s">
        <v>46</v>
      </c>
      <c r="O554" s="66"/>
      <c r="P554" s="184">
        <f>O554*H554</f>
        <v>0</v>
      </c>
      <c r="Q554" s="184">
        <v>0</v>
      </c>
      <c r="R554" s="184">
        <f>Q554*H554</f>
        <v>0</v>
      </c>
      <c r="S554" s="184">
        <v>0</v>
      </c>
      <c r="T554" s="185">
        <f>S554*H554</f>
        <v>0</v>
      </c>
      <c r="U554" s="36"/>
      <c r="V554" s="36"/>
      <c r="W554" s="36"/>
      <c r="X554" s="36"/>
      <c r="Y554" s="36"/>
      <c r="Z554" s="36"/>
      <c r="AA554" s="36"/>
      <c r="AB554" s="36"/>
      <c r="AC554" s="36"/>
      <c r="AD554" s="36"/>
      <c r="AE554" s="36"/>
      <c r="AR554" s="186" t="s">
        <v>147</v>
      </c>
      <c r="AT554" s="186" t="s">
        <v>142</v>
      </c>
      <c r="AU554" s="186" t="s">
        <v>85</v>
      </c>
      <c r="AY554" s="19" t="s">
        <v>140</v>
      </c>
      <c r="BE554" s="187">
        <f>IF(N554="základní",J554,0)</f>
        <v>0</v>
      </c>
      <c r="BF554" s="187">
        <f>IF(N554="snížená",J554,0)</f>
        <v>0</v>
      </c>
      <c r="BG554" s="187">
        <f>IF(N554="zákl. přenesená",J554,0)</f>
        <v>0</v>
      </c>
      <c r="BH554" s="187">
        <f>IF(N554="sníž. přenesená",J554,0)</f>
        <v>0</v>
      </c>
      <c r="BI554" s="187">
        <f>IF(N554="nulová",J554,0)</f>
        <v>0</v>
      </c>
      <c r="BJ554" s="19" t="s">
        <v>83</v>
      </c>
      <c r="BK554" s="187">
        <f>ROUND(I554*H554,2)</f>
        <v>0</v>
      </c>
      <c r="BL554" s="19" t="s">
        <v>147</v>
      </c>
      <c r="BM554" s="186" t="s">
        <v>696</v>
      </c>
    </row>
    <row r="555" spans="1:65" s="2" customFormat="1" ht="29.25">
      <c r="A555" s="36"/>
      <c r="B555" s="37"/>
      <c r="C555" s="38"/>
      <c r="D555" s="188" t="s">
        <v>149</v>
      </c>
      <c r="E555" s="38"/>
      <c r="F555" s="189" t="s">
        <v>697</v>
      </c>
      <c r="G555" s="38"/>
      <c r="H555" s="38"/>
      <c r="I555" s="190"/>
      <c r="J555" s="38"/>
      <c r="K555" s="38"/>
      <c r="L555" s="41"/>
      <c r="M555" s="191"/>
      <c r="N555" s="192"/>
      <c r="O555" s="66"/>
      <c r="P555" s="66"/>
      <c r="Q555" s="66"/>
      <c r="R555" s="66"/>
      <c r="S555" s="66"/>
      <c r="T555" s="67"/>
      <c r="U555" s="36"/>
      <c r="V555" s="36"/>
      <c r="W555" s="36"/>
      <c r="X555" s="36"/>
      <c r="Y555" s="36"/>
      <c r="Z555" s="36"/>
      <c r="AA555" s="36"/>
      <c r="AB555" s="36"/>
      <c r="AC555" s="36"/>
      <c r="AD555" s="36"/>
      <c r="AE555" s="36"/>
      <c r="AT555" s="19" t="s">
        <v>149</v>
      </c>
      <c r="AU555" s="19" t="s">
        <v>85</v>
      </c>
    </row>
    <row r="556" spans="1:65" s="2" customFormat="1" ht="11.25">
      <c r="A556" s="36"/>
      <c r="B556" s="37"/>
      <c r="C556" s="38"/>
      <c r="D556" s="193" t="s">
        <v>151</v>
      </c>
      <c r="E556" s="38"/>
      <c r="F556" s="194" t="s">
        <v>698</v>
      </c>
      <c r="G556" s="38"/>
      <c r="H556" s="38"/>
      <c r="I556" s="190"/>
      <c r="J556" s="38"/>
      <c r="K556" s="38"/>
      <c r="L556" s="41"/>
      <c r="M556" s="191"/>
      <c r="N556" s="192"/>
      <c r="O556" s="66"/>
      <c r="P556" s="66"/>
      <c r="Q556" s="66"/>
      <c r="R556" s="66"/>
      <c r="S556" s="66"/>
      <c r="T556" s="67"/>
      <c r="U556" s="36"/>
      <c r="V556" s="36"/>
      <c r="W556" s="36"/>
      <c r="X556" s="36"/>
      <c r="Y556" s="36"/>
      <c r="Z556" s="36"/>
      <c r="AA556" s="36"/>
      <c r="AB556" s="36"/>
      <c r="AC556" s="36"/>
      <c r="AD556" s="36"/>
      <c r="AE556" s="36"/>
      <c r="AT556" s="19" t="s">
        <v>151</v>
      </c>
      <c r="AU556" s="19" t="s">
        <v>85</v>
      </c>
    </row>
    <row r="557" spans="1:65" s="2" customFormat="1" ht="107.25">
      <c r="A557" s="36"/>
      <c r="B557" s="37"/>
      <c r="C557" s="38"/>
      <c r="D557" s="188" t="s">
        <v>153</v>
      </c>
      <c r="E557" s="38"/>
      <c r="F557" s="195" t="s">
        <v>682</v>
      </c>
      <c r="G557" s="38"/>
      <c r="H557" s="38"/>
      <c r="I557" s="190"/>
      <c r="J557" s="38"/>
      <c r="K557" s="38"/>
      <c r="L557" s="41"/>
      <c r="M557" s="191"/>
      <c r="N557" s="192"/>
      <c r="O557" s="66"/>
      <c r="P557" s="66"/>
      <c r="Q557" s="66"/>
      <c r="R557" s="66"/>
      <c r="S557" s="66"/>
      <c r="T557" s="67"/>
      <c r="U557" s="36"/>
      <c r="V557" s="36"/>
      <c r="W557" s="36"/>
      <c r="X557" s="36"/>
      <c r="Y557" s="36"/>
      <c r="Z557" s="36"/>
      <c r="AA557" s="36"/>
      <c r="AB557" s="36"/>
      <c r="AC557" s="36"/>
      <c r="AD557" s="36"/>
      <c r="AE557" s="36"/>
      <c r="AT557" s="19" t="s">
        <v>153</v>
      </c>
      <c r="AU557" s="19" t="s">
        <v>85</v>
      </c>
    </row>
    <row r="558" spans="1:65" s="2" customFormat="1" ht="16.5" customHeight="1">
      <c r="A558" s="36"/>
      <c r="B558" s="37"/>
      <c r="C558" s="175" t="s">
        <v>699</v>
      </c>
      <c r="D558" s="175" t="s">
        <v>142</v>
      </c>
      <c r="E558" s="176" t="s">
        <v>700</v>
      </c>
      <c r="F558" s="177" t="s">
        <v>701</v>
      </c>
      <c r="G558" s="178" t="s">
        <v>175</v>
      </c>
      <c r="H558" s="179">
        <v>189.08</v>
      </c>
      <c r="I558" s="180"/>
      <c r="J558" s="181">
        <f>ROUND(I558*H558,2)</f>
        <v>0</v>
      </c>
      <c r="K558" s="177" t="s">
        <v>146</v>
      </c>
      <c r="L558" s="41"/>
      <c r="M558" s="182" t="s">
        <v>19</v>
      </c>
      <c r="N558" s="183" t="s">
        <v>46</v>
      </c>
      <c r="O558" s="66"/>
      <c r="P558" s="184">
        <f>O558*H558</f>
        <v>0</v>
      </c>
      <c r="Q558" s="184">
        <v>0.71254899999999999</v>
      </c>
      <c r="R558" s="184">
        <f>Q558*H558</f>
        <v>134.72876492</v>
      </c>
      <c r="S558" s="184">
        <v>0</v>
      </c>
      <c r="T558" s="185">
        <f>S558*H558</f>
        <v>0</v>
      </c>
      <c r="U558" s="36"/>
      <c r="V558" s="36"/>
      <c r="W558" s="36"/>
      <c r="X558" s="36"/>
      <c r="Y558" s="36"/>
      <c r="Z558" s="36"/>
      <c r="AA558" s="36"/>
      <c r="AB558" s="36"/>
      <c r="AC558" s="36"/>
      <c r="AD558" s="36"/>
      <c r="AE558" s="36"/>
      <c r="AR558" s="186" t="s">
        <v>147</v>
      </c>
      <c r="AT558" s="186" t="s">
        <v>142</v>
      </c>
      <c r="AU558" s="186" t="s">
        <v>85</v>
      </c>
      <c r="AY558" s="19" t="s">
        <v>140</v>
      </c>
      <c r="BE558" s="187">
        <f>IF(N558="základní",J558,0)</f>
        <v>0</v>
      </c>
      <c r="BF558" s="187">
        <f>IF(N558="snížená",J558,0)</f>
        <v>0</v>
      </c>
      <c r="BG558" s="187">
        <f>IF(N558="zákl. přenesená",J558,0)</f>
        <v>0</v>
      </c>
      <c r="BH558" s="187">
        <f>IF(N558="sníž. přenesená",J558,0)</f>
        <v>0</v>
      </c>
      <c r="BI558" s="187">
        <f>IF(N558="nulová",J558,0)</f>
        <v>0</v>
      </c>
      <c r="BJ558" s="19" t="s">
        <v>83</v>
      </c>
      <c r="BK558" s="187">
        <f>ROUND(I558*H558,2)</f>
        <v>0</v>
      </c>
      <c r="BL558" s="19" t="s">
        <v>147</v>
      </c>
      <c r="BM558" s="186" t="s">
        <v>702</v>
      </c>
    </row>
    <row r="559" spans="1:65" s="2" customFormat="1" ht="11.25">
      <c r="A559" s="36"/>
      <c r="B559" s="37"/>
      <c r="C559" s="38"/>
      <c r="D559" s="188" t="s">
        <v>149</v>
      </c>
      <c r="E559" s="38"/>
      <c r="F559" s="189" t="s">
        <v>703</v>
      </c>
      <c r="G559" s="38"/>
      <c r="H559" s="38"/>
      <c r="I559" s="190"/>
      <c r="J559" s="38"/>
      <c r="K559" s="38"/>
      <c r="L559" s="41"/>
      <c r="M559" s="191"/>
      <c r="N559" s="192"/>
      <c r="O559" s="66"/>
      <c r="P559" s="66"/>
      <c r="Q559" s="66"/>
      <c r="R559" s="66"/>
      <c r="S559" s="66"/>
      <c r="T559" s="67"/>
      <c r="U559" s="36"/>
      <c r="V559" s="36"/>
      <c r="W559" s="36"/>
      <c r="X559" s="36"/>
      <c r="Y559" s="36"/>
      <c r="Z559" s="36"/>
      <c r="AA559" s="36"/>
      <c r="AB559" s="36"/>
      <c r="AC559" s="36"/>
      <c r="AD559" s="36"/>
      <c r="AE559" s="36"/>
      <c r="AT559" s="19" t="s">
        <v>149</v>
      </c>
      <c r="AU559" s="19" t="s">
        <v>85</v>
      </c>
    </row>
    <row r="560" spans="1:65" s="2" customFormat="1" ht="11.25">
      <c r="A560" s="36"/>
      <c r="B560" s="37"/>
      <c r="C560" s="38"/>
      <c r="D560" s="193" t="s">
        <v>151</v>
      </c>
      <c r="E560" s="38"/>
      <c r="F560" s="194" t="s">
        <v>704</v>
      </c>
      <c r="G560" s="38"/>
      <c r="H560" s="38"/>
      <c r="I560" s="190"/>
      <c r="J560" s="38"/>
      <c r="K560" s="38"/>
      <c r="L560" s="41"/>
      <c r="M560" s="191"/>
      <c r="N560" s="192"/>
      <c r="O560" s="66"/>
      <c r="P560" s="66"/>
      <c r="Q560" s="66"/>
      <c r="R560" s="66"/>
      <c r="S560" s="66"/>
      <c r="T560" s="67"/>
      <c r="U560" s="36"/>
      <c r="V560" s="36"/>
      <c r="W560" s="36"/>
      <c r="X560" s="36"/>
      <c r="Y560" s="36"/>
      <c r="Z560" s="36"/>
      <c r="AA560" s="36"/>
      <c r="AB560" s="36"/>
      <c r="AC560" s="36"/>
      <c r="AD560" s="36"/>
      <c r="AE560" s="36"/>
      <c r="AT560" s="19" t="s">
        <v>151</v>
      </c>
      <c r="AU560" s="19" t="s">
        <v>85</v>
      </c>
    </row>
    <row r="561" spans="1:65" s="2" customFormat="1" ht="48.75">
      <c r="A561" s="36"/>
      <c r="B561" s="37"/>
      <c r="C561" s="38"/>
      <c r="D561" s="188" t="s">
        <v>153</v>
      </c>
      <c r="E561" s="38"/>
      <c r="F561" s="195" t="s">
        <v>705</v>
      </c>
      <c r="G561" s="38"/>
      <c r="H561" s="38"/>
      <c r="I561" s="190"/>
      <c r="J561" s="38"/>
      <c r="K561" s="38"/>
      <c r="L561" s="41"/>
      <c r="M561" s="191"/>
      <c r="N561" s="192"/>
      <c r="O561" s="66"/>
      <c r="P561" s="66"/>
      <c r="Q561" s="66"/>
      <c r="R561" s="66"/>
      <c r="S561" s="66"/>
      <c r="T561" s="67"/>
      <c r="U561" s="36"/>
      <c r="V561" s="36"/>
      <c r="W561" s="36"/>
      <c r="X561" s="36"/>
      <c r="Y561" s="36"/>
      <c r="Z561" s="36"/>
      <c r="AA561" s="36"/>
      <c r="AB561" s="36"/>
      <c r="AC561" s="36"/>
      <c r="AD561" s="36"/>
      <c r="AE561" s="36"/>
      <c r="AT561" s="19" t="s">
        <v>153</v>
      </c>
      <c r="AU561" s="19" t="s">
        <v>85</v>
      </c>
    </row>
    <row r="562" spans="1:65" s="13" customFormat="1" ht="11.25">
      <c r="B562" s="196"/>
      <c r="C562" s="197"/>
      <c r="D562" s="188" t="s">
        <v>180</v>
      </c>
      <c r="E562" s="198" t="s">
        <v>19</v>
      </c>
      <c r="F562" s="199" t="s">
        <v>459</v>
      </c>
      <c r="G562" s="197"/>
      <c r="H562" s="198" t="s">
        <v>19</v>
      </c>
      <c r="I562" s="200"/>
      <c r="J562" s="197"/>
      <c r="K562" s="197"/>
      <c r="L562" s="201"/>
      <c r="M562" s="202"/>
      <c r="N562" s="203"/>
      <c r="O562" s="203"/>
      <c r="P562" s="203"/>
      <c r="Q562" s="203"/>
      <c r="R562" s="203"/>
      <c r="S562" s="203"/>
      <c r="T562" s="204"/>
      <c r="AT562" s="205" t="s">
        <v>180</v>
      </c>
      <c r="AU562" s="205" t="s">
        <v>85</v>
      </c>
      <c r="AV562" s="13" t="s">
        <v>83</v>
      </c>
      <c r="AW562" s="13" t="s">
        <v>34</v>
      </c>
      <c r="AX562" s="13" t="s">
        <v>75</v>
      </c>
      <c r="AY562" s="205" t="s">
        <v>140</v>
      </c>
    </row>
    <row r="563" spans="1:65" s="14" customFormat="1" ht="11.25">
      <c r="B563" s="206"/>
      <c r="C563" s="207"/>
      <c r="D563" s="188" t="s">
        <v>180</v>
      </c>
      <c r="E563" s="208" t="s">
        <v>19</v>
      </c>
      <c r="F563" s="209" t="s">
        <v>706</v>
      </c>
      <c r="G563" s="207"/>
      <c r="H563" s="210">
        <v>189.08</v>
      </c>
      <c r="I563" s="211"/>
      <c r="J563" s="207"/>
      <c r="K563" s="207"/>
      <c r="L563" s="212"/>
      <c r="M563" s="213"/>
      <c r="N563" s="214"/>
      <c r="O563" s="214"/>
      <c r="P563" s="214"/>
      <c r="Q563" s="214"/>
      <c r="R563" s="214"/>
      <c r="S563" s="214"/>
      <c r="T563" s="215"/>
      <c r="AT563" s="216" t="s">
        <v>180</v>
      </c>
      <c r="AU563" s="216" t="s">
        <v>85</v>
      </c>
      <c r="AV563" s="14" t="s">
        <v>85</v>
      </c>
      <c r="AW563" s="14" t="s">
        <v>34</v>
      </c>
      <c r="AX563" s="14" t="s">
        <v>83</v>
      </c>
      <c r="AY563" s="216" t="s">
        <v>140</v>
      </c>
    </row>
    <row r="564" spans="1:65" s="2" customFormat="1" ht="16.5" customHeight="1">
      <c r="A564" s="36"/>
      <c r="B564" s="37"/>
      <c r="C564" s="175" t="s">
        <v>707</v>
      </c>
      <c r="D564" s="175" t="s">
        <v>142</v>
      </c>
      <c r="E564" s="176" t="s">
        <v>708</v>
      </c>
      <c r="F564" s="177" t="s">
        <v>709</v>
      </c>
      <c r="G564" s="178" t="s">
        <v>175</v>
      </c>
      <c r="H564" s="179">
        <v>302.52800000000002</v>
      </c>
      <c r="I564" s="180"/>
      <c r="J564" s="181">
        <f>ROUND(I564*H564,2)</f>
        <v>0</v>
      </c>
      <c r="K564" s="177" t="s">
        <v>146</v>
      </c>
      <c r="L564" s="41"/>
      <c r="M564" s="182" t="s">
        <v>19</v>
      </c>
      <c r="N564" s="183" t="s">
        <v>46</v>
      </c>
      <c r="O564" s="66"/>
      <c r="P564" s="184">
        <f>O564*H564</f>
        <v>0</v>
      </c>
      <c r="Q564" s="184">
        <v>2.2563400000000001E-2</v>
      </c>
      <c r="R564" s="184">
        <f>Q564*H564</f>
        <v>6.8260602752000006</v>
      </c>
      <c r="S564" s="184">
        <v>0</v>
      </c>
      <c r="T564" s="185">
        <f>S564*H564</f>
        <v>0</v>
      </c>
      <c r="U564" s="36"/>
      <c r="V564" s="36"/>
      <c r="W564" s="36"/>
      <c r="X564" s="36"/>
      <c r="Y564" s="36"/>
      <c r="Z564" s="36"/>
      <c r="AA564" s="36"/>
      <c r="AB564" s="36"/>
      <c r="AC564" s="36"/>
      <c r="AD564" s="36"/>
      <c r="AE564" s="36"/>
      <c r="AR564" s="186" t="s">
        <v>147</v>
      </c>
      <c r="AT564" s="186" t="s">
        <v>142</v>
      </c>
      <c r="AU564" s="186" t="s">
        <v>85</v>
      </c>
      <c r="AY564" s="19" t="s">
        <v>140</v>
      </c>
      <c r="BE564" s="187">
        <f>IF(N564="základní",J564,0)</f>
        <v>0</v>
      </c>
      <c r="BF564" s="187">
        <f>IF(N564="snížená",J564,0)</f>
        <v>0</v>
      </c>
      <c r="BG564" s="187">
        <f>IF(N564="zákl. přenesená",J564,0)</f>
        <v>0</v>
      </c>
      <c r="BH564" s="187">
        <f>IF(N564="sníž. přenesená",J564,0)</f>
        <v>0</v>
      </c>
      <c r="BI564" s="187">
        <f>IF(N564="nulová",J564,0)</f>
        <v>0</v>
      </c>
      <c r="BJ564" s="19" t="s">
        <v>83</v>
      </c>
      <c r="BK564" s="187">
        <f>ROUND(I564*H564,2)</f>
        <v>0</v>
      </c>
      <c r="BL564" s="19" t="s">
        <v>147</v>
      </c>
      <c r="BM564" s="186" t="s">
        <v>710</v>
      </c>
    </row>
    <row r="565" spans="1:65" s="2" customFormat="1" ht="11.25">
      <c r="A565" s="36"/>
      <c r="B565" s="37"/>
      <c r="C565" s="38"/>
      <c r="D565" s="188" t="s">
        <v>149</v>
      </c>
      <c r="E565" s="38"/>
      <c r="F565" s="189" t="s">
        <v>711</v>
      </c>
      <c r="G565" s="38"/>
      <c r="H565" s="38"/>
      <c r="I565" s="190"/>
      <c r="J565" s="38"/>
      <c r="K565" s="38"/>
      <c r="L565" s="41"/>
      <c r="M565" s="191"/>
      <c r="N565" s="192"/>
      <c r="O565" s="66"/>
      <c r="P565" s="66"/>
      <c r="Q565" s="66"/>
      <c r="R565" s="66"/>
      <c r="S565" s="66"/>
      <c r="T565" s="67"/>
      <c r="U565" s="36"/>
      <c r="V565" s="36"/>
      <c r="W565" s="36"/>
      <c r="X565" s="36"/>
      <c r="Y565" s="36"/>
      <c r="Z565" s="36"/>
      <c r="AA565" s="36"/>
      <c r="AB565" s="36"/>
      <c r="AC565" s="36"/>
      <c r="AD565" s="36"/>
      <c r="AE565" s="36"/>
      <c r="AT565" s="19" t="s">
        <v>149</v>
      </c>
      <c r="AU565" s="19" t="s">
        <v>85</v>
      </c>
    </row>
    <row r="566" spans="1:65" s="2" customFormat="1" ht="11.25">
      <c r="A566" s="36"/>
      <c r="B566" s="37"/>
      <c r="C566" s="38"/>
      <c r="D566" s="193" t="s">
        <v>151</v>
      </c>
      <c r="E566" s="38"/>
      <c r="F566" s="194" t="s">
        <v>712</v>
      </c>
      <c r="G566" s="38"/>
      <c r="H566" s="38"/>
      <c r="I566" s="190"/>
      <c r="J566" s="38"/>
      <c r="K566" s="38"/>
      <c r="L566" s="41"/>
      <c r="M566" s="191"/>
      <c r="N566" s="192"/>
      <c r="O566" s="66"/>
      <c r="P566" s="66"/>
      <c r="Q566" s="66"/>
      <c r="R566" s="66"/>
      <c r="S566" s="66"/>
      <c r="T566" s="67"/>
      <c r="U566" s="36"/>
      <c r="V566" s="36"/>
      <c r="W566" s="36"/>
      <c r="X566" s="36"/>
      <c r="Y566" s="36"/>
      <c r="Z566" s="36"/>
      <c r="AA566" s="36"/>
      <c r="AB566" s="36"/>
      <c r="AC566" s="36"/>
      <c r="AD566" s="36"/>
      <c r="AE566" s="36"/>
      <c r="AT566" s="19" t="s">
        <v>151</v>
      </c>
      <c r="AU566" s="19" t="s">
        <v>85</v>
      </c>
    </row>
    <row r="567" spans="1:65" s="2" customFormat="1" ht="48.75">
      <c r="A567" s="36"/>
      <c r="B567" s="37"/>
      <c r="C567" s="38"/>
      <c r="D567" s="188" t="s">
        <v>153</v>
      </c>
      <c r="E567" s="38"/>
      <c r="F567" s="195" t="s">
        <v>705</v>
      </c>
      <c r="G567" s="38"/>
      <c r="H567" s="38"/>
      <c r="I567" s="190"/>
      <c r="J567" s="38"/>
      <c r="K567" s="38"/>
      <c r="L567" s="41"/>
      <c r="M567" s="191"/>
      <c r="N567" s="192"/>
      <c r="O567" s="66"/>
      <c r="P567" s="66"/>
      <c r="Q567" s="66"/>
      <c r="R567" s="66"/>
      <c r="S567" s="66"/>
      <c r="T567" s="67"/>
      <c r="U567" s="36"/>
      <c r="V567" s="36"/>
      <c r="W567" s="36"/>
      <c r="X567" s="36"/>
      <c r="Y567" s="36"/>
      <c r="Z567" s="36"/>
      <c r="AA567" s="36"/>
      <c r="AB567" s="36"/>
      <c r="AC567" s="36"/>
      <c r="AD567" s="36"/>
      <c r="AE567" s="36"/>
      <c r="AT567" s="19" t="s">
        <v>153</v>
      </c>
      <c r="AU567" s="19" t="s">
        <v>85</v>
      </c>
    </row>
    <row r="568" spans="1:65" s="13" customFormat="1" ht="11.25">
      <c r="B568" s="196"/>
      <c r="C568" s="197"/>
      <c r="D568" s="188" t="s">
        <v>180</v>
      </c>
      <c r="E568" s="198" t="s">
        <v>19</v>
      </c>
      <c r="F568" s="199" t="s">
        <v>459</v>
      </c>
      <c r="G568" s="197"/>
      <c r="H568" s="198" t="s">
        <v>19</v>
      </c>
      <c r="I568" s="200"/>
      <c r="J568" s="197"/>
      <c r="K568" s="197"/>
      <c r="L568" s="201"/>
      <c r="M568" s="202"/>
      <c r="N568" s="203"/>
      <c r="O568" s="203"/>
      <c r="P568" s="203"/>
      <c r="Q568" s="203"/>
      <c r="R568" s="203"/>
      <c r="S568" s="203"/>
      <c r="T568" s="204"/>
      <c r="AT568" s="205" t="s">
        <v>180</v>
      </c>
      <c r="AU568" s="205" t="s">
        <v>85</v>
      </c>
      <c r="AV568" s="13" t="s">
        <v>83</v>
      </c>
      <c r="AW568" s="13" t="s">
        <v>34</v>
      </c>
      <c r="AX568" s="13" t="s">
        <v>75</v>
      </c>
      <c r="AY568" s="205" t="s">
        <v>140</v>
      </c>
    </row>
    <row r="569" spans="1:65" s="14" customFormat="1" ht="11.25">
      <c r="B569" s="206"/>
      <c r="C569" s="207"/>
      <c r="D569" s="188" t="s">
        <v>180</v>
      </c>
      <c r="E569" s="208" t="s">
        <v>19</v>
      </c>
      <c r="F569" s="209" t="s">
        <v>713</v>
      </c>
      <c r="G569" s="207"/>
      <c r="H569" s="210">
        <v>302.52800000000002</v>
      </c>
      <c r="I569" s="211"/>
      <c r="J569" s="207"/>
      <c r="K569" s="207"/>
      <c r="L569" s="212"/>
      <c r="M569" s="213"/>
      <c r="N569" s="214"/>
      <c r="O569" s="214"/>
      <c r="P569" s="214"/>
      <c r="Q569" s="214"/>
      <c r="R569" s="214"/>
      <c r="S569" s="214"/>
      <c r="T569" s="215"/>
      <c r="AT569" s="216" t="s">
        <v>180</v>
      </c>
      <c r="AU569" s="216" t="s">
        <v>85</v>
      </c>
      <c r="AV569" s="14" t="s">
        <v>85</v>
      </c>
      <c r="AW569" s="14" t="s">
        <v>34</v>
      </c>
      <c r="AX569" s="14" t="s">
        <v>83</v>
      </c>
      <c r="AY569" s="216" t="s">
        <v>140</v>
      </c>
    </row>
    <row r="570" spans="1:65" s="12" customFormat="1" ht="22.9" customHeight="1">
      <c r="B570" s="159"/>
      <c r="C570" s="160"/>
      <c r="D570" s="161" t="s">
        <v>74</v>
      </c>
      <c r="E570" s="173" t="s">
        <v>183</v>
      </c>
      <c r="F570" s="173" t="s">
        <v>714</v>
      </c>
      <c r="G570" s="160"/>
      <c r="H570" s="160"/>
      <c r="I570" s="163"/>
      <c r="J570" s="174">
        <f>BK570</f>
        <v>0</v>
      </c>
      <c r="K570" s="160"/>
      <c r="L570" s="165"/>
      <c r="M570" s="166"/>
      <c r="N570" s="167"/>
      <c r="O570" s="167"/>
      <c r="P570" s="168">
        <f>SUM(P571:P575)</f>
        <v>0</v>
      </c>
      <c r="Q570" s="167"/>
      <c r="R570" s="168">
        <f>SUM(R571:R575)</f>
        <v>0.126</v>
      </c>
      <c r="S570" s="167"/>
      <c r="T570" s="169">
        <f>SUM(T571:T575)</f>
        <v>0</v>
      </c>
      <c r="AR570" s="170" t="s">
        <v>83</v>
      </c>
      <c r="AT570" s="171" t="s">
        <v>74</v>
      </c>
      <c r="AU570" s="171" t="s">
        <v>83</v>
      </c>
      <c r="AY570" s="170" t="s">
        <v>140</v>
      </c>
      <c r="BK570" s="172">
        <f>SUM(BK571:BK575)</f>
        <v>0</v>
      </c>
    </row>
    <row r="571" spans="1:65" s="2" customFormat="1" ht="16.5" customHeight="1">
      <c r="A571" s="36"/>
      <c r="B571" s="37"/>
      <c r="C571" s="175" t="s">
        <v>715</v>
      </c>
      <c r="D571" s="175" t="s">
        <v>142</v>
      </c>
      <c r="E571" s="176" t="s">
        <v>716</v>
      </c>
      <c r="F571" s="177" t="s">
        <v>717</v>
      </c>
      <c r="G571" s="178" t="s">
        <v>437</v>
      </c>
      <c r="H571" s="179">
        <v>900</v>
      </c>
      <c r="I571" s="180"/>
      <c r="J571" s="181">
        <f>ROUND(I571*H571,2)</f>
        <v>0</v>
      </c>
      <c r="K571" s="177" t="s">
        <v>518</v>
      </c>
      <c r="L571" s="41"/>
      <c r="M571" s="182" t="s">
        <v>19</v>
      </c>
      <c r="N571" s="183" t="s">
        <v>46</v>
      </c>
      <c r="O571" s="66"/>
      <c r="P571" s="184">
        <f>O571*H571</f>
        <v>0</v>
      </c>
      <c r="Q571" s="184">
        <v>1.3999999999999999E-4</v>
      </c>
      <c r="R571" s="184">
        <f>Q571*H571</f>
        <v>0.126</v>
      </c>
      <c r="S571" s="184">
        <v>0</v>
      </c>
      <c r="T571" s="185">
        <f>S571*H571</f>
        <v>0</v>
      </c>
      <c r="U571" s="36"/>
      <c r="V571" s="36"/>
      <c r="W571" s="36"/>
      <c r="X571" s="36"/>
      <c r="Y571" s="36"/>
      <c r="Z571" s="36"/>
      <c r="AA571" s="36"/>
      <c r="AB571" s="36"/>
      <c r="AC571" s="36"/>
      <c r="AD571" s="36"/>
      <c r="AE571" s="36"/>
      <c r="AR571" s="186" t="s">
        <v>147</v>
      </c>
      <c r="AT571" s="186" t="s">
        <v>142</v>
      </c>
      <c r="AU571" s="186" t="s">
        <v>85</v>
      </c>
      <c r="AY571" s="19" t="s">
        <v>140</v>
      </c>
      <c r="BE571" s="187">
        <f>IF(N571="základní",J571,0)</f>
        <v>0</v>
      </c>
      <c r="BF571" s="187">
        <f>IF(N571="snížená",J571,0)</f>
        <v>0</v>
      </c>
      <c r="BG571" s="187">
        <f>IF(N571="zákl. přenesená",J571,0)</f>
        <v>0</v>
      </c>
      <c r="BH571" s="187">
        <f>IF(N571="sníž. přenesená",J571,0)</f>
        <v>0</v>
      </c>
      <c r="BI571" s="187">
        <f>IF(N571="nulová",J571,0)</f>
        <v>0</v>
      </c>
      <c r="BJ571" s="19" t="s">
        <v>83</v>
      </c>
      <c r="BK571" s="187">
        <f>ROUND(I571*H571,2)</f>
        <v>0</v>
      </c>
      <c r="BL571" s="19" t="s">
        <v>147</v>
      </c>
      <c r="BM571" s="186" t="s">
        <v>718</v>
      </c>
    </row>
    <row r="572" spans="1:65" s="2" customFormat="1" ht="11.25">
      <c r="A572" s="36"/>
      <c r="B572" s="37"/>
      <c r="C572" s="38"/>
      <c r="D572" s="188" t="s">
        <v>149</v>
      </c>
      <c r="E572" s="38"/>
      <c r="F572" s="189" t="s">
        <v>719</v>
      </c>
      <c r="G572" s="38"/>
      <c r="H572" s="38"/>
      <c r="I572" s="190"/>
      <c r="J572" s="38"/>
      <c r="K572" s="38"/>
      <c r="L572" s="41"/>
      <c r="M572" s="191"/>
      <c r="N572" s="192"/>
      <c r="O572" s="66"/>
      <c r="P572" s="66"/>
      <c r="Q572" s="66"/>
      <c r="R572" s="66"/>
      <c r="S572" s="66"/>
      <c r="T572" s="67"/>
      <c r="U572" s="36"/>
      <c r="V572" s="36"/>
      <c r="W572" s="36"/>
      <c r="X572" s="36"/>
      <c r="Y572" s="36"/>
      <c r="Z572" s="36"/>
      <c r="AA572" s="36"/>
      <c r="AB572" s="36"/>
      <c r="AC572" s="36"/>
      <c r="AD572" s="36"/>
      <c r="AE572" s="36"/>
      <c r="AT572" s="19" t="s">
        <v>149</v>
      </c>
      <c r="AU572" s="19" t="s">
        <v>85</v>
      </c>
    </row>
    <row r="573" spans="1:65" s="2" customFormat="1" ht="29.25">
      <c r="A573" s="36"/>
      <c r="B573" s="37"/>
      <c r="C573" s="38"/>
      <c r="D573" s="188" t="s">
        <v>153</v>
      </c>
      <c r="E573" s="38"/>
      <c r="F573" s="195" t="s">
        <v>720</v>
      </c>
      <c r="G573" s="38"/>
      <c r="H573" s="38"/>
      <c r="I573" s="190"/>
      <c r="J573" s="38"/>
      <c r="K573" s="38"/>
      <c r="L573" s="41"/>
      <c r="M573" s="191"/>
      <c r="N573" s="192"/>
      <c r="O573" s="66"/>
      <c r="P573" s="66"/>
      <c r="Q573" s="66"/>
      <c r="R573" s="66"/>
      <c r="S573" s="66"/>
      <c r="T573" s="67"/>
      <c r="U573" s="36"/>
      <c r="V573" s="36"/>
      <c r="W573" s="36"/>
      <c r="X573" s="36"/>
      <c r="Y573" s="36"/>
      <c r="Z573" s="36"/>
      <c r="AA573" s="36"/>
      <c r="AB573" s="36"/>
      <c r="AC573" s="36"/>
      <c r="AD573" s="36"/>
      <c r="AE573" s="36"/>
      <c r="AT573" s="19" t="s">
        <v>153</v>
      </c>
      <c r="AU573" s="19" t="s">
        <v>85</v>
      </c>
    </row>
    <row r="574" spans="1:65" s="13" customFormat="1" ht="11.25">
      <c r="B574" s="196"/>
      <c r="C574" s="197"/>
      <c r="D574" s="188" t="s">
        <v>180</v>
      </c>
      <c r="E574" s="198" t="s">
        <v>19</v>
      </c>
      <c r="F574" s="199" t="s">
        <v>721</v>
      </c>
      <c r="G574" s="197"/>
      <c r="H574" s="198" t="s">
        <v>19</v>
      </c>
      <c r="I574" s="200"/>
      <c r="J574" s="197"/>
      <c r="K574" s="197"/>
      <c r="L574" s="201"/>
      <c r="M574" s="202"/>
      <c r="N574" s="203"/>
      <c r="O574" s="203"/>
      <c r="P574" s="203"/>
      <c r="Q574" s="203"/>
      <c r="R574" s="203"/>
      <c r="S574" s="203"/>
      <c r="T574" s="204"/>
      <c r="AT574" s="205" t="s">
        <v>180</v>
      </c>
      <c r="AU574" s="205" t="s">
        <v>85</v>
      </c>
      <c r="AV574" s="13" t="s">
        <v>83</v>
      </c>
      <c r="AW574" s="13" t="s">
        <v>34</v>
      </c>
      <c r="AX574" s="13" t="s">
        <v>75</v>
      </c>
      <c r="AY574" s="205" t="s">
        <v>140</v>
      </c>
    </row>
    <row r="575" spans="1:65" s="14" customFormat="1" ht="11.25">
      <c r="B575" s="206"/>
      <c r="C575" s="207"/>
      <c r="D575" s="188" t="s">
        <v>180</v>
      </c>
      <c r="E575" s="208" t="s">
        <v>19</v>
      </c>
      <c r="F575" s="209" t="s">
        <v>722</v>
      </c>
      <c r="G575" s="207"/>
      <c r="H575" s="210">
        <v>900</v>
      </c>
      <c r="I575" s="211"/>
      <c r="J575" s="207"/>
      <c r="K575" s="207"/>
      <c r="L575" s="212"/>
      <c r="M575" s="213"/>
      <c r="N575" s="214"/>
      <c r="O575" s="214"/>
      <c r="P575" s="214"/>
      <c r="Q575" s="214"/>
      <c r="R575" s="214"/>
      <c r="S575" s="214"/>
      <c r="T575" s="215"/>
      <c r="AT575" s="216" t="s">
        <v>180</v>
      </c>
      <c r="AU575" s="216" t="s">
        <v>85</v>
      </c>
      <c r="AV575" s="14" t="s">
        <v>85</v>
      </c>
      <c r="AW575" s="14" t="s">
        <v>34</v>
      </c>
      <c r="AX575" s="14" t="s">
        <v>83</v>
      </c>
      <c r="AY575" s="216" t="s">
        <v>140</v>
      </c>
    </row>
    <row r="576" spans="1:65" s="12" customFormat="1" ht="22.9" customHeight="1">
      <c r="B576" s="159"/>
      <c r="C576" s="160"/>
      <c r="D576" s="161" t="s">
        <v>74</v>
      </c>
      <c r="E576" s="173" t="s">
        <v>208</v>
      </c>
      <c r="F576" s="173" t="s">
        <v>723</v>
      </c>
      <c r="G576" s="160"/>
      <c r="H576" s="160"/>
      <c r="I576" s="163"/>
      <c r="J576" s="174">
        <f>BK576</f>
        <v>0</v>
      </c>
      <c r="K576" s="160"/>
      <c r="L576" s="165"/>
      <c r="M576" s="166"/>
      <c r="N576" s="167"/>
      <c r="O576" s="167"/>
      <c r="P576" s="168">
        <f>SUM(P577:P721)</f>
        <v>0</v>
      </c>
      <c r="Q576" s="167"/>
      <c r="R576" s="168">
        <f>SUM(R577:R721)</f>
        <v>481.29949556109989</v>
      </c>
      <c r="S576" s="167"/>
      <c r="T576" s="169">
        <f>SUM(T577:T721)</f>
        <v>36.077999999999996</v>
      </c>
      <c r="AR576" s="170" t="s">
        <v>83</v>
      </c>
      <c r="AT576" s="171" t="s">
        <v>74</v>
      </c>
      <c r="AU576" s="171" t="s">
        <v>83</v>
      </c>
      <c r="AY576" s="170" t="s">
        <v>140</v>
      </c>
      <c r="BK576" s="172">
        <f>SUM(BK577:BK721)</f>
        <v>0</v>
      </c>
    </row>
    <row r="577" spans="1:65" s="2" customFormat="1" ht="16.5" customHeight="1">
      <c r="A577" s="36"/>
      <c r="B577" s="37"/>
      <c r="C577" s="175" t="s">
        <v>724</v>
      </c>
      <c r="D577" s="175" t="s">
        <v>142</v>
      </c>
      <c r="E577" s="176" t="s">
        <v>725</v>
      </c>
      <c r="F577" s="177" t="s">
        <v>726</v>
      </c>
      <c r="G577" s="178" t="s">
        <v>145</v>
      </c>
      <c r="H577" s="179">
        <v>9</v>
      </c>
      <c r="I577" s="180"/>
      <c r="J577" s="181">
        <f>ROUND(I577*H577,2)</f>
        <v>0</v>
      </c>
      <c r="K577" s="177" t="s">
        <v>146</v>
      </c>
      <c r="L577" s="41"/>
      <c r="M577" s="182" t="s">
        <v>19</v>
      </c>
      <c r="N577" s="183" t="s">
        <v>46</v>
      </c>
      <c r="O577" s="66"/>
      <c r="P577" s="184">
        <f>O577*H577</f>
        <v>0</v>
      </c>
      <c r="Q577" s="184">
        <v>6.9999999999999999E-4</v>
      </c>
      <c r="R577" s="184">
        <f>Q577*H577</f>
        <v>6.3E-3</v>
      </c>
      <c r="S577" s="184">
        <v>0</v>
      </c>
      <c r="T577" s="185">
        <f>S577*H577</f>
        <v>0</v>
      </c>
      <c r="U577" s="36"/>
      <c r="V577" s="36"/>
      <c r="W577" s="36"/>
      <c r="X577" s="36"/>
      <c r="Y577" s="36"/>
      <c r="Z577" s="36"/>
      <c r="AA577" s="36"/>
      <c r="AB577" s="36"/>
      <c r="AC577" s="36"/>
      <c r="AD577" s="36"/>
      <c r="AE577" s="36"/>
      <c r="AR577" s="186" t="s">
        <v>147</v>
      </c>
      <c r="AT577" s="186" t="s">
        <v>142</v>
      </c>
      <c r="AU577" s="186" t="s">
        <v>85</v>
      </c>
      <c r="AY577" s="19" t="s">
        <v>140</v>
      </c>
      <c r="BE577" s="187">
        <f>IF(N577="základní",J577,0)</f>
        <v>0</v>
      </c>
      <c r="BF577" s="187">
        <f>IF(N577="snížená",J577,0)</f>
        <v>0</v>
      </c>
      <c r="BG577" s="187">
        <f>IF(N577="zákl. přenesená",J577,0)</f>
        <v>0</v>
      </c>
      <c r="BH577" s="187">
        <f>IF(N577="sníž. přenesená",J577,0)</f>
        <v>0</v>
      </c>
      <c r="BI577" s="187">
        <f>IF(N577="nulová",J577,0)</f>
        <v>0</v>
      </c>
      <c r="BJ577" s="19" t="s">
        <v>83</v>
      </c>
      <c r="BK577" s="187">
        <f>ROUND(I577*H577,2)</f>
        <v>0</v>
      </c>
      <c r="BL577" s="19" t="s">
        <v>147</v>
      </c>
      <c r="BM577" s="186" t="s">
        <v>727</v>
      </c>
    </row>
    <row r="578" spans="1:65" s="2" customFormat="1" ht="11.25">
      <c r="A578" s="36"/>
      <c r="B578" s="37"/>
      <c r="C578" s="38"/>
      <c r="D578" s="188" t="s">
        <v>149</v>
      </c>
      <c r="E578" s="38"/>
      <c r="F578" s="189" t="s">
        <v>728</v>
      </c>
      <c r="G578" s="38"/>
      <c r="H578" s="38"/>
      <c r="I578" s="190"/>
      <c r="J578" s="38"/>
      <c r="K578" s="38"/>
      <c r="L578" s="41"/>
      <c r="M578" s="191"/>
      <c r="N578" s="192"/>
      <c r="O578" s="66"/>
      <c r="P578" s="66"/>
      <c r="Q578" s="66"/>
      <c r="R578" s="66"/>
      <c r="S578" s="66"/>
      <c r="T578" s="67"/>
      <c r="U578" s="36"/>
      <c r="V578" s="36"/>
      <c r="W578" s="36"/>
      <c r="X578" s="36"/>
      <c r="Y578" s="36"/>
      <c r="Z578" s="36"/>
      <c r="AA578" s="36"/>
      <c r="AB578" s="36"/>
      <c r="AC578" s="36"/>
      <c r="AD578" s="36"/>
      <c r="AE578" s="36"/>
      <c r="AT578" s="19" t="s">
        <v>149</v>
      </c>
      <c r="AU578" s="19" t="s">
        <v>85</v>
      </c>
    </row>
    <row r="579" spans="1:65" s="2" customFormat="1" ht="11.25">
      <c r="A579" s="36"/>
      <c r="B579" s="37"/>
      <c r="C579" s="38"/>
      <c r="D579" s="193" t="s">
        <v>151</v>
      </c>
      <c r="E579" s="38"/>
      <c r="F579" s="194" t="s">
        <v>729</v>
      </c>
      <c r="G579" s="38"/>
      <c r="H579" s="38"/>
      <c r="I579" s="190"/>
      <c r="J579" s="38"/>
      <c r="K579" s="38"/>
      <c r="L579" s="41"/>
      <c r="M579" s="191"/>
      <c r="N579" s="192"/>
      <c r="O579" s="66"/>
      <c r="P579" s="66"/>
      <c r="Q579" s="66"/>
      <c r="R579" s="66"/>
      <c r="S579" s="66"/>
      <c r="T579" s="67"/>
      <c r="U579" s="36"/>
      <c r="V579" s="36"/>
      <c r="W579" s="36"/>
      <c r="X579" s="36"/>
      <c r="Y579" s="36"/>
      <c r="Z579" s="36"/>
      <c r="AA579" s="36"/>
      <c r="AB579" s="36"/>
      <c r="AC579" s="36"/>
      <c r="AD579" s="36"/>
      <c r="AE579" s="36"/>
      <c r="AT579" s="19" t="s">
        <v>151</v>
      </c>
      <c r="AU579" s="19" t="s">
        <v>85</v>
      </c>
    </row>
    <row r="580" spans="1:65" s="2" customFormat="1" ht="126.75">
      <c r="A580" s="36"/>
      <c r="B580" s="37"/>
      <c r="C580" s="38"/>
      <c r="D580" s="188" t="s">
        <v>153</v>
      </c>
      <c r="E580" s="38"/>
      <c r="F580" s="195" t="s">
        <v>730</v>
      </c>
      <c r="G580" s="38"/>
      <c r="H580" s="38"/>
      <c r="I580" s="190"/>
      <c r="J580" s="38"/>
      <c r="K580" s="38"/>
      <c r="L580" s="41"/>
      <c r="M580" s="191"/>
      <c r="N580" s="192"/>
      <c r="O580" s="66"/>
      <c r="P580" s="66"/>
      <c r="Q580" s="66"/>
      <c r="R580" s="66"/>
      <c r="S580" s="66"/>
      <c r="T580" s="67"/>
      <c r="U580" s="36"/>
      <c r="V580" s="36"/>
      <c r="W580" s="36"/>
      <c r="X580" s="36"/>
      <c r="Y580" s="36"/>
      <c r="Z580" s="36"/>
      <c r="AA580" s="36"/>
      <c r="AB580" s="36"/>
      <c r="AC580" s="36"/>
      <c r="AD580" s="36"/>
      <c r="AE580" s="36"/>
      <c r="AT580" s="19" t="s">
        <v>153</v>
      </c>
      <c r="AU580" s="19" t="s">
        <v>85</v>
      </c>
    </row>
    <row r="581" spans="1:65" s="13" customFormat="1" ht="11.25">
      <c r="B581" s="196"/>
      <c r="C581" s="197"/>
      <c r="D581" s="188" t="s">
        <v>180</v>
      </c>
      <c r="E581" s="198" t="s">
        <v>19</v>
      </c>
      <c r="F581" s="199" t="s">
        <v>731</v>
      </c>
      <c r="G581" s="197"/>
      <c r="H581" s="198" t="s">
        <v>19</v>
      </c>
      <c r="I581" s="200"/>
      <c r="J581" s="197"/>
      <c r="K581" s="197"/>
      <c r="L581" s="201"/>
      <c r="M581" s="202"/>
      <c r="N581" s="203"/>
      <c r="O581" s="203"/>
      <c r="P581" s="203"/>
      <c r="Q581" s="203"/>
      <c r="R581" s="203"/>
      <c r="S581" s="203"/>
      <c r="T581" s="204"/>
      <c r="AT581" s="205" t="s">
        <v>180</v>
      </c>
      <c r="AU581" s="205" t="s">
        <v>85</v>
      </c>
      <c r="AV581" s="13" t="s">
        <v>83</v>
      </c>
      <c r="AW581" s="13" t="s">
        <v>34</v>
      </c>
      <c r="AX581" s="13" t="s">
        <v>75</v>
      </c>
      <c r="AY581" s="205" t="s">
        <v>140</v>
      </c>
    </row>
    <row r="582" spans="1:65" s="14" customFormat="1" ht="11.25">
      <c r="B582" s="206"/>
      <c r="C582" s="207"/>
      <c r="D582" s="188" t="s">
        <v>180</v>
      </c>
      <c r="E582" s="208" t="s">
        <v>19</v>
      </c>
      <c r="F582" s="209" t="s">
        <v>83</v>
      </c>
      <c r="G582" s="207"/>
      <c r="H582" s="210">
        <v>1</v>
      </c>
      <c r="I582" s="211"/>
      <c r="J582" s="207"/>
      <c r="K582" s="207"/>
      <c r="L582" s="212"/>
      <c r="M582" s="213"/>
      <c r="N582" s="214"/>
      <c r="O582" s="214"/>
      <c r="P582" s="214"/>
      <c r="Q582" s="214"/>
      <c r="R582" s="214"/>
      <c r="S582" s="214"/>
      <c r="T582" s="215"/>
      <c r="AT582" s="216" t="s">
        <v>180</v>
      </c>
      <c r="AU582" s="216" t="s">
        <v>85</v>
      </c>
      <c r="AV582" s="14" t="s">
        <v>85</v>
      </c>
      <c r="AW582" s="14" t="s">
        <v>34</v>
      </c>
      <c r="AX582" s="14" t="s">
        <v>75</v>
      </c>
      <c r="AY582" s="216" t="s">
        <v>140</v>
      </c>
    </row>
    <row r="583" spans="1:65" s="13" customFormat="1" ht="11.25">
      <c r="B583" s="196"/>
      <c r="C583" s="197"/>
      <c r="D583" s="188" t="s">
        <v>180</v>
      </c>
      <c r="E583" s="198" t="s">
        <v>19</v>
      </c>
      <c r="F583" s="199" t="s">
        <v>732</v>
      </c>
      <c r="G583" s="197"/>
      <c r="H583" s="198" t="s">
        <v>19</v>
      </c>
      <c r="I583" s="200"/>
      <c r="J583" s="197"/>
      <c r="K583" s="197"/>
      <c r="L583" s="201"/>
      <c r="M583" s="202"/>
      <c r="N583" s="203"/>
      <c r="O583" s="203"/>
      <c r="P583" s="203"/>
      <c r="Q583" s="203"/>
      <c r="R583" s="203"/>
      <c r="S583" s="203"/>
      <c r="T583" s="204"/>
      <c r="AT583" s="205" t="s">
        <v>180</v>
      </c>
      <c r="AU583" s="205" t="s">
        <v>85</v>
      </c>
      <c r="AV583" s="13" t="s">
        <v>83</v>
      </c>
      <c r="AW583" s="13" t="s">
        <v>34</v>
      </c>
      <c r="AX583" s="13" t="s">
        <v>75</v>
      </c>
      <c r="AY583" s="205" t="s">
        <v>140</v>
      </c>
    </row>
    <row r="584" spans="1:65" s="14" customFormat="1" ht="11.25">
      <c r="B584" s="206"/>
      <c r="C584" s="207"/>
      <c r="D584" s="188" t="s">
        <v>180</v>
      </c>
      <c r="E584" s="208" t="s">
        <v>19</v>
      </c>
      <c r="F584" s="209" t="s">
        <v>83</v>
      </c>
      <c r="G584" s="207"/>
      <c r="H584" s="210">
        <v>1</v>
      </c>
      <c r="I584" s="211"/>
      <c r="J584" s="207"/>
      <c r="K584" s="207"/>
      <c r="L584" s="212"/>
      <c r="M584" s="213"/>
      <c r="N584" s="214"/>
      <c r="O584" s="214"/>
      <c r="P584" s="214"/>
      <c r="Q584" s="214"/>
      <c r="R584" s="214"/>
      <c r="S584" s="214"/>
      <c r="T584" s="215"/>
      <c r="AT584" s="216" t="s">
        <v>180</v>
      </c>
      <c r="AU584" s="216" t="s">
        <v>85</v>
      </c>
      <c r="AV584" s="14" t="s">
        <v>85</v>
      </c>
      <c r="AW584" s="14" t="s">
        <v>34</v>
      </c>
      <c r="AX584" s="14" t="s">
        <v>75</v>
      </c>
      <c r="AY584" s="216" t="s">
        <v>140</v>
      </c>
    </row>
    <row r="585" spans="1:65" s="13" customFormat="1" ht="11.25">
      <c r="B585" s="196"/>
      <c r="C585" s="197"/>
      <c r="D585" s="188" t="s">
        <v>180</v>
      </c>
      <c r="E585" s="198" t="s">
        <v>19</v>
      </c>
      <c r="F585" s="199" t="s">
        <v>733</v>
      </c>
      <c r="G585" s="197"/>
      <c r="H585" s="198" t="s">
        <v>19</v>
      </c>
      <c r="I585" s="200"/>
      <c r="J585" s="197"/>
      <c r="K585" s="197"/>
      <c r="L585" s="201"/>
      <c r="M585" s="202"/>
      <c r="N585" s="203"/>
      <c r="O585" s="203"/>
      <c r="P585" s="203"/>
      <c r="Q585" s="203"/>
      <c r="R585" s="203"/>
      <c r="S585" s="203"/>
      <c r="T585" s="204"/>
      <c r="AT585" s="205" t="s">
        <v>180</v>
      </c>
      <c r="AU585" s="205" t="s">
        <v>85</v>
      </c>
      <c r="AV585" s="13" t="s">
        <v>83</v>
      </c>
      <c r="AW585" s="13" t="s">
        <v>34</v>
      </c>
      <c r="AX585" s="13" t="s">
        <v>75</v>
      </c>
      <c r="AY585" s="205" t="s">
        <v>140</v>
      </c>
    </row>
    <row r="586" spans="1:65" s="14" customFormat="1" ht="11.25">
      <c r="B586" s="206"/>
      <c r="C586" s="207"/>
      <c r="D586" s="188" t="s">
        <v>180</v>
      </c>
      <c r="E586" s="208" t="s">
        <v>19</v>
      </c>
      <c r="F586" s="209" t="s">
        <v>83</v>
      </c>
      <c r="G586" s="207"/>
      <c r="H586" s="210">
        <v>1</v>
      </c>
      <c r="I586" s="211"/>
      <c r="J586" s="207"/>
      <c r="K586" s="207"/>
      <c r="L586" s="212"/>
      <c r="M586" s="213"/>
      <c r="N586" s="214"/>
      <c r="O586" s="214"/>
      <c r="P586" s="214"/>
      <c r="Q586" s="214"/>
      <c r="R586" s="214"/>
      <c r="S586" s="214"/>
      <c r="T586" s="215"/>
      <c r="AT586" s="216" t="s">
        <v>180</v>
      </c>
      <c r="AU586" s="216" t="s">
        <v>85</v>
      </c>
      <c r="AV586" s="14" t="s">
        <v>85</v>
      </c>
      <c r="AW586" s="14" t="s">
        <v>34</v>
      </c>
      <c r="AX586" s="14" t="s">
        <v>75</v>
      </c>
      <c r="AY586" s="216" t="s">
        <v>140</v>
      </c>
    </row>
    <row r="587" spans="1:65" s="13" customFormat="1" ht="11.25">
      <c r="B587" s="196"/>
      <c r="C587" s="197"/>
      <c r="D587" s="188" t="s">
        <v>180</v>
      </c>
      <c r="E587" s="198" t="s">
        <v>19</v>
      </c>
      <c r="F587" s="199" t="s">
        <v>734</v>
      </c>
      <c r="G587" s="197"/>
      <c r="H587" s="198" t="s">
        <v>19</v>
      </c>
      <c r="I587" s="200"/>
      <c r="J587" s="197"/>
      <c r="K587" s="197"/>
      <c r="L587" s="201"/>
      <c r="M587" s="202"/>
      <c r="N587" s="203"/>
      <c r="O587" s="203"/>
      <c r="P587" s="203"/>
      <c r="Q587" s="203"/>
      <c r="R587" s="203"/>
      <c r="S587" s="203"/>
      <c r="T587" s="204"/>
      <c r="AT587" s="205" t="s">
        <v>180</v>
      </c>
      <c r="AU587" s="205" t="s">
        <v>85</v>
      </c>
      <c r="AV587" s="13" t="s">
        <v>83</v>
      </c>
      <c r="AW587" s="13" t="s">
        <v>34</v>
      </c>
      <c r="AX587" s="13" t="s">
        <v>75</v>
      </c>
      <c r="AY587" s="205" t="s">
        <v>140</v>
      </c>
    </row>
    <row r="588" spans="1:65" s="14" customFormat="1" ht="11.25">
      <c r="B588" s="206"/>
      <c r="C588" s="207"/>
      <c r="D588" s="188" t="s">
        <v>180</v>
      </c>
      <c r="E588" s="208" t="s">
        <v>19</v>
      </c>
      <c r="F588" s="209" t="s">
        <v>183</v>
      </c>
      <c r="G588" s="207"/>
      <c r="H588" s="210">
        <v>6</v>
      </c>
      <c r="I588" s="211"/>
      <c r="J588" s="207"/>
      <c r="K588" s="207"/>
      <c r="L588" s="212"/>
      <c r="M588" s="213"/>
      <c r="N588" s="214"/>
      <c r="O588" s="214"/>
      <c r="P588" s="214"/>
      <c r="Q588" s="214"/>
      <c r="R588" s="214"/>
      <c r="S588" s="214"/>
      <c r="T588" s="215"/>
      <c r="AT588" s="216" t="s">
        <v>180</v>
      </c>
      <c r="AU588" s="216" t="s">
        <v>85</v>
      </c>
      <c r="AV588" s="14" t="s">
        <v>85</v>
      </c>
      <c r="AW588" s="14" t="s">
        <v>34</v>
      </c>
      <c r="AX588" s="14" t="s">
        <v>75</v>
      </c>
      <c r="AY588" s="216" t="s">
        <v>140</v>
      </c>
    </row>
    <row r="589" spans="1:65" s="15" customFormat="1" ht="11.25">
      <c r="B589" s="227"/>
      <c r="C589" s="228"/>
      <c r="D589" s="188" t="s">
        <v>180</v>
      </c>
      <c r="E589" s="229" t="s">
        <v>19</v>
      </c>
      <c r="F589" s="230" t="s">
        <v>402</v>
      </c>
      <c r="G589" s="228"/>
      <c r="H589" s="231">
        <v>9</v>
      </c>
      <c r="I589" s="232"/>
      <c r="J589" s="228"/>
      <c r="K589" s="228"/>
      <c r="L589" s="233"/>
      <c r="M589" s="234"/>
      <c r="N589" s="235"/>
      <c r="O589" s="235"/>
      <c r="P589" s="235"/>
      <c r="Q589" s="235"/>
      <c r="R589" s="235"/>
      <c r="S589" s="235"/>
      <c r="T589" s="236"/>
      <c r="AT589" s="237" t="s">
        <v>180</v>
      </c>
      <c r="AU589" s="237" t="s">
        <v>85</v>
      </c>
      <c r="AV589" s="15" t="s">
        <v>147</v>
      </c>
      <c r="AW589" s="15" t="s">
        <v>34</v>
      </c>
      <c r="AX589" s="15" t="s">
        <v>83</v>
      </c>
      <c r="AY589" s="237" t="s">
        <v>140</v>
      </c>
    </row>
    <row r="590" spans="1:65" s="2" customFormat="1" ht="16.5" customHeight="1">
      <c r="A590" s="36"/>
      <c r="B590" s="37"/>
      <c r="C590" s="217" t="s">
        <v>735</v>
      </c>
      <c r="D590" s="217" t="s">
        <v>284</v>
      </c>
      <c r="E590" s="218" t="s">
        <v>736</v>
      </c>
      <c r="F590" s="219" t="s">
        <v>737</v>
      </c>
      <c r="G590" s="220" t="s">
        <v>145</v>
      </c>
      <c r="H590" s="221">
        <v>1</v>
      </c>
      <c r="I590" s="222"/>
      <c r="J590" s="223">
        <f>ROUND(I590*H590,2)</f>
        <v>0</v>
      </c>
      <c r="K590" s="219" t="s">
        <v>146</v>
      </c>
      <c r="L590" s="224"/>
      <c r="M590" s="225" t="s">
        <v>19</v>
      </c>
      <c r="N590" s="226" t="s">
        <v>46</v>
      </c>
      <c r="O590" s="66"/>
      <c r="P590" s="184">
        <f>O590*H590</f>
        <v>0</v>
      </c>
      <c r="Q590" s="184">
        <v>2.5000000000000001E-3</v>
      </c>
      <c r="R590" s="184">
        <f>Q590*H590</f>
        <v>2.5000000000000001E-3</v>
      </c>
      <c r="S590" s="184">
        <v>0</v>
      </c>
      <c r="T590" s="185">
        <f>S590*H590</f>
        <v>0</v>
      </c>
      <c r="U590" s="36"/>
      <c r="V590" s="36"/>
      <c r="W590" s="36"/>
      <c r="X590" s="36"/>
      <c r="Y590" s="36"/>
      <c r="Z590" s="36"/>
      <c r="AA590" s="36"/>
      <c r="AB590" s="36"/>
      <c r="AC590" s="36"/>
      <c r="AD590" s="36"/>
      <c r="AE590" s="36"/>
      <c r="AR590" s="186" t="s">
        <v>201</v>
      </c>
      <c r="AT590" s="186" t="s">
        <v>284</v>
      </c>
      <c r="AU590" s="186" t="s">
        <v>85</v>
      </c>
      <c r="AY590" s="19" t="s">
        <v>140</v>
      </c>
      <c r="BE590" s="187">
        <f>IF(N590="základní",J590,0)</f>
        <v>0</v>
      </c>
      <c r="BF590" s="187">
        <f>IF(N590="snížená",J590,0)</f>
        <v>0</v>
      </c>
      <c r="BG590" s="187">
        <f>IF(N590="zákl. přenesená",J590,0)</f>
        <v>0</v>
      </c>
      <c r="BH590" s="187">
        <f>IF(N590="sníž. přenesená",J590,0)</f>
        <v>0</v>
      </c>
      <c r="BI590" s="187">
        <f>IF(N590="nulová",J590,0)</f>
        <v>0</v>
      </c>
      <c r="BJ590" s="19" t="s">
        <v>83</v>
      </c>
      <c r="BK590" s="187">
        <f>ROUND(I590*H590,2)</f>
        <v>0</v>
      </c>
      <c r="BL590" s="19" t="s">
        <v>147</v>
      </c>
      <c r="BM590" s="186" t="s">
        <v>738</v>
      </c>
    </row>
    <row r="591" spans="1:65" s="2" customFormat="1" ht="11.25">
      <c r="A591" s="36"/>
      <c r="B591" s="37"/>
      <c r="C591" s="38"/>
      <c r="D591" s="188" t="s">
        <v>149</v>
      </c>
      <c r="E591" s="38"/>
      <c r="F591" s="189" t="s">
        <v>737</v>
      </c>
      <c r="G591" s="38"/>
      <c r="H591" s="38"/>
      <c r="I591" s="190"/>
      <c r="J591" s="38"/>
      <c r="K591" s="38"/>
      <c r="L591" s="41"/>
      <c r="M591" s="191"/>
      <c r="N591" s="192"/>
      <c r="O591" s="66"/>
      <c r="P591" s="66"/>
      <c r="Q591" s="66"/>
      <c r="R591" s="66"/>
      <c r="S591" s="66"/>
      <c r="T591" s="67"/>
      <c r="U591" s="36"/>
      <c r="V591" s="36"/>
      <c r="W591" s="36"/>
      <c r="X591" s="36"/>
      <c r="Y591" s="36"/>
      <c r="Z591" s="36"/>
      <c r="AA591" s="36"/>
      <c r="AB591" s="36"/>
      <c r="AC591" s="36"/>
      <c r="AD591" s="36"/>
      <c r="AE591" s="36"/>
      <c r="AT591" s="19" t="s">
        <v>149</v>
      </c>
      <c r="AU591" s="19" t="s">
        <v>85</v>
      </c>
    </row>
    <row r="592" spans="1:65" s="13" customFormat="1" ht="11.25">
      <c r="B592" s="196"/>
      <c r="C592" s="197"/>
      <c r="D592" s="188" t="s">
        <v>180</v>
      </c>
      <c r="E592" s="198" t="s">
        <v>19</v>
      </c>
      <c r="F592" s="199" t="s">
        <v>732</v>
      </c>
      <c r="G592" s="197"/>
      <c r="H592" s="198" t="s">
        <v>19</v>
      </c>
      <c r="I592" s="200"/>
      <c r="J592" s="197"/>
      <c r="K592" s="197"/>
      <c r="L592" s="201"/>
      <c r="M592" s="202"/>
      <c r="N592" s="203"/>
      <c r="O592" s="203"/>
      <c r="P592" s="203"/>
      <c r="Q592" s="203"/>
      <c r="R592" s="203"/>
      <c r="S592" s="203"/>
      <c r="T592" s="204"/>
      <c r="AT592" s="205" t="s">
        <v>180</v>
      </c>
      <c r="AU592" s="205" t="s">
        <v>85</v>
      </c>
      <c r="AV592" s="13" t="s">
        <v>83</v>
      </c>
      <c r="AW592" s="13" t="s">
        <v>34</v>
      </c>
      <c r="AX592" s="13" t="s">
        <v>75</v>
      </c>
      <c r="AY592" s="205" t="s">
        <v>140</v>
      </c>
    </row>
    <row r="593" spans="1:65" s="14" customFormat="1" ht="11.25">
      <c r="B593" s="206"/>
      <c r="C593" s="207"/>
      <c r="D593" s="188" t="s">
        <v>180</v>
      </c>
      <c r="E593" s="208" t="s">
        <v>19</v>
      </c>
      <c r="F593" s="209" t="s">
        <v>83</v>
      </c>
      <c r="G593" s="207"/>
      <c r="H593" s="210">
        <v>1</v>
      </c>
      <c r="I593" s="211"/>
      <c r="J593" s="207"/>
      <c r="K593" s="207"/>
      <c r="L593" s="212"/>
      <c r="M593" s="213"/>
      <c r="N593" s="214"/>
      <c r="O593" s="214"/>
      <c r="P593" s="214"/>
      <c r="Q593" s="214"/>
      <c r="R593" s="214"/>
      <c r="S593" s="214"/>
      <c r="T593" s="215"/>
      <c r="AT593" s="216" t="s">
        <v>180</v>
      </c>
      <c r="AU593" s="216" t="s">
        <v>85</v>
      </c>
      <c r="AV593" s="14" t="s">
        <v>85</v>
      </c>
      <c r="AW593" s="14" t="s">
        <v>34</v>
      </c>
      <c r="AX593" s="14" t="s">
        <v>83</v>
      </c>
      <c r="AY593" s="216" t="s">
        <v>140</v>
      </c>
    </row>
    <row r="594" spans="1:65" s="2" customFormat="1" ht="16.5" customHeight="1">
      <c r="A594" s="36"/>
      <c r="B594" s="37"/>
      <c r="C594" s="217" t="s">
        <v>739</v>
      </c>
      <c r="D594" s="217" t="s">
        <v>284</v>
      </c>
      <c r="E594" s="218" t="s">
        <v>740</v>
      </c>
      <c r="F594" s="219" t="s">
        <v>741</v>
      </c>
      <c r="G594" s="220" t="s">
        <v>145</v>
      </c>
      <c r="H594" s="221">
        <v>1</v>
      </c>
      <c r="I594" s="222"/>
      <c r="J594" s="223">
        <f>ROUND(I594*H594,2)</f>
        <v>0</v>
      </c>
      <c r="K594" s="219" t="s">
        <v>146</v>
      </c>
      <c r="L594" s="224"/>
      <c r="M594" s="225" t="s">
        <v>19</v>
      </c>
      <c r="N594" s="226" t="s">
        <v>46</v>
      </c>
      <c r="O594" s="66"/>
      <c r="P594" s="184">
        <f>O594*H594</f>
        <v>0</v>
      </c>
      <c r="Q594" s="184">
        <v>2.5999999999999999E-3</v>
      </c>
      <c r="R594" s="184">
        <f>Q594*H594</f>
        <v>2.5999999999999999E-3</v>
      </c>
      <c r="S594" s="184">
        <v>0</v>
      </c>
      <c r="T594" s="185">
        <f>S594*H594</f>
        <v>0</v>
      </c>
      <c r="U594" s="36"/>
      <c r="V594" s="36"/>
      <c r="W594" s="36"/>
      <c r="X594" s="36"/>
      <c r="Y594" s="36"/>
      <c r="Z594" s="36"/>
      <c r="AA594" s="36"/>
      <c r="AB594" s="36"/>
      <c r="AC594" s="36"/>
      <c r="AD594" s="36"/>
      <c r="AE594" s="36"/>
      <c r="AR594" s="186" t="s">
        <v>201</v>
      </c>
      <c r="AT594" s="186" t="s">
        <v>284</v>
      </c>
      <c r="AU594" s="186" t="s">
        <v>85</v>
      </c>
      <c r="AY594" s="19" t="s">
        <v>140</v>
      </c>
      <c r="BE594" s="187">
        <f>IF(N594="základní",J594,0)</f>
        <v>0</v>
      </c>
      <c r="BF594" s="187">
        <f>IF(N594="snížená",J594,0)</f>
        <v>0</v>
      </c>
      <c r="BG594" s="187">
        <f>IF(N594="zákl. přenesená",J594,0)</f>
        <v>0</v>
      </c>
      <c r="BH594" s="187">
        <f>IF(N594="sníž. přenesená",J594,0)</f>
        <v>0</v>
      </c>
      <c r="BI594" s="187">
        <f>IF(N594="nulová",J594,0)</f>
        <v>0</v>
      </c>
      <c r="BJ594" s="19" t="s">
        <v>83</v>
      </c>
      <c r="BK594" s="187">
        <f>ROUND(I594*H594,2)</f>
        <v>0</v>
      </c>
      <c r="BL594" s="19" t="s">
        <v>147</v>
      </c>
      <c r="BM594" s="186" t="s">
        <v>742</v>
      </c>
    </row>
    <row r="595" spans="1:65" s="2" customFormat="1" ht="11.25">
      <c r="A595" s="36"/>
      <c r="B595" s="37"/>
      <c r="C595" s="38"/>
      <c r="D595" s="188" t="s">
        <v>149</v>
      </c>
      <c r="E595" s="38"/>
      <c r="F595" s="189" t="s">
        <v>741</v>
      </c>
      <c r="G595" s="38"/>
      <c r="H595" s="38"/>
      <c r="I595" s="190"/>
      <c r="J595" s="38"/>
      <c r="K595" s="38"/>
      <c r="L595" s="41"/>
      <c r="M595" s="191"/>
      <c r="N595" s="192"/>
      <c r="O595" s="66"/>
      <c r="P595" s="66"/>
      <c r="Q595" s="66"/>
      <c r="R595" s="66"/>
      <c r="S595" s="66"/>
      <c r="T595" s="67"/>
      <c r="U595" s="36"/>
      <c r="V595" s="36"/>
      <c r="W595" s="36"/>
      <c r="X595" s="36"/>
      <c r="Y595" s="36"/>
      <c r="Z595" s="36"/>
      <c r="AA595" s="36"/>
      <c r="AB595" s="36"/>
      <c r="AC595" s="36"/>
      <c r="AD595" s="36"/>
      <c r="AE595" s="36"/>
      <c r="AT595" s="19" t="s">
        <v>149</v>
      </c>
      <c r="AU595" s="19" t="s">
        <v>85</v>
      </c>
    </row>
    <row r="596" spans="1:65" s="13" customFormat="1" ht="11.25">
      <c r="B596" s="196"/>
      <c r="C596" s="197"/>
      <c r="D596" s="188" t="s">
        <v>180</v>
      </c>
      <c r="E596" s="198" t="s">
        <v>19</v>
      </c>
      <c r="F596" s="199" t="s">
        <v>731</v>
      </c>
      <c r="G596" s="197"/>
      <c r="H596" s="198" t="s">
        <v>19</v>
      </c>
      <c r="I596" s="200"/>
      <c r="J596" s="197"/>
      <c r="K596" s="197"/>
      <c r="L596" s="201"/>
      <c r="M596" s="202"/>
      <c r="N596" s="203"/>
      <c r="O596" s="203"/>
      <c r="P596" s="203"/>
      <c r="Q596" s="203"/>
      <c r="R596" s="203"/>
      <c r="S596" s="203"/>
      <c r="T596" s="204"/>
      <c r="AT596" s="205" t="s">
        <v>180</v>
      </c>
      <c r="AU596" s="205" t="s">
        <v>85</v>
      </c>
      <c r="AV596" s="13" t="s">
        <v>83</v>
      </c>
      <c r="AW596" s="13" t="s">
        <v>34</v>
      </c>
      <c r="AX596" s="13" t="s">
        <v>75</v>
      </c>
      <c r="AY596" s="205" t="s">
        <v>140</v>
      </c>
    </row>
    <row r="597" spans="1:65" s="14" customFormat="1" ht="11.25">
      <c r="B597" s="206"/>
      <c r="C597" s="207"/>
      <c r="D597" s="188" t="s">
        <v>180</v>
      </c>
      <c r="E597" s="208" t="s">
        <v>19</v>
      </c>
      <c r="F597" s="209" t="s">
        <v>83</v>
      </c>
      <c r="G597" s="207"/>
      <c r="H597" s="210">
        <v>1</v>
      </c>
      <c r="I597" s="211"/>
      <c r="J597" s="207"/>
      <c r="K597" s="207"/>
      <c r="L597" s="212"/>
      <c r="M597" s="213"/>
      <c r="N597" s="214"/>
      <c r="O597" s="214"/>
      <c r="P597" s="214"/>
      <c r="Q597" s="214"/>
      <c r="R597" s="214"/>
      <c r="S597" s="214"/>
      <c r="T597" s="215"/>
      <c r="AT597" s="216" t="s">
        <v>180</v>
      </c>
      <c r="AU597" s="216" t="s">
        <v>85</v>
      </c>
      <c r="AV597" s="14" t="s">
        <v>85</v>
      </c>
      <c r="AW597" s="14" t="s">
        <v>34</v>
      </c>
      <c r="AX597" s="14" t="s">
        <v>83</v>
      </c>
      <c r="AY597" s="216" t="s">
        <v>140</v>
      </c>
    </row>
    <row r="598" spans="1:65" s="2" customFormat="1" ht="16.5" customHeight="1">
      <c r="A598" s="36"/>
      <c r="B598" s="37"/>
      <c r="C598" s="175" t="s">
        <v>743</v>
      </c>
      <c r="D598" s="175" t="s">
        <v>142</v>
      </c>
      <c r="E598" s="176" t="s">
        <v>744</v>
      </c>
      <c r="F598" s="177" t="s">
        <v>745</v>
      </c>
      <c r="G598" s="178" t="s">
        <v>145</v>
      </c>
      <c r="H598" s="179">
        <v>9</v>
      </c>
      <c r="I598" s="180"/>
      <c r="J598" s="181">
        <f>ROUND(I598*H598,2)</f>
        <v>0</v>
      </c>
      <c r="K598" s="177" t="s">
        <v>146</v>
      </c>
      <c r="L598" s="41"/>
      <c r="M598" s="182" t="s">
        <v>19</v>
      </c>
      <c r="N598" s="183" t="s">
        <v>46</v>
      </c>
      <c r="O598" s="66"/>
      <c r="P598" s="184">
        <f>O598*H598</f>
        <v>0</v>
      </c>
      <c r="Q598" s="184">
        <v>0.109405</v>
      </c>
      <c r="R598" s="184">
        <f>Q598*H598</f>
        <v>0.98464499999999999</v>
      </c>
      <c r="S598" s="184">
        <v>0</v>
      </c>
      <c r="T598" s="185">
        <f>S598*H598</f>
        <v>0</v>
      </c>
      <c r="U598" s="36"/>
      <c r="V598" s="36"/>
      <c r="W598" s="36"/>
      <c r="X598" s="36"/>
      <c r="Y598" s="36"/>
      <c r="Z598" s="36"/>
      <c r="AA598" s="36"/>
      <c r="AB598" s="36"/>
      <c r="AC598" s="36"/>
      <c r="AD598" s="36"/>
      <c r="AE598" s="36"/>
      <c r="AR598" s="186" t="s">
        <v>147</v>
      </c>
      <c r="AT598" s="186" t="s">
        <v>142</v>
      </c>
      <c r="AU598" s="186" t="s">
        <v>85</v>
      </c>
      <c r="AY598" s="19" t="s">
        <v>140</v>
      </c>
      <c r="BE598" s="187">
        <f>IF(N598="základní",J598,0)</f>
        <v>0</v>
      </c>
      <c r="BF598" s="187">
        <f>IF(N598="snížená",J598,0)</f>
        <v>0</v>
      </c>
      <c r="BG598" s="187">
        <f>IF(N598="zákl. přenesená",J598,0)</f>
        <v>0</v>
      </c>
      <c r="BH598" s="187">
        <f>IF(N598="sníž. přenesená",J598,0)</f>
        <v>0</v>
      </c>
      <c r="BI598" s="187">
        <f>IF(N598="nulová",J598,0)</f>
        <v>0</v>
      </c>
      <c r="BJ598" s="19" t="s">
        <v>83</v>
      </c>
      <c r="BK598" s="187">
        <f>ROUND(I598*H598,2)</f>
        <v>0</v>
      </c>
      <c r="BL598" s="19" t="s">
        <v>147</v>
      </c>
      <c r="BM598" s="186" t="s">
        <v>746</v>
      </c>
    </row>
    <row r="599" spans="1:65" s="2" customFormat="1" ht="11.25">
      <c r="A599" s="36"/>
      <c r="B599" s="37"/>
      <c r="C599" s="38"/>
      <c r="D599" s="188" t="s">
        <v>149</v>
      </c>
      <c r="E599" s="38"/>
      <c r="F599" s="189" t="s">
        <v>747</v>
      </c>
      <c r="G599" s="38"/>
      <c r="H599" s="38"/>
      <c r="I599" s="190"/>
      <c r="J599" s="38"/>
      <c r="K599" s="38"/>
      <c r="L599" s="41"/>
      <c r="M599" s="191"/>
      <c r="N599" s="192"/>
      <c r="O599" s="66"/>
      <c r="P599" s="66"/>
      <c r="Q599" s="66"/>
      <c r="R599" s="66"/>
      <c r="S599" s="66"/>
      <c r="T599" s="67"/>
      <c r="U599" s="36"/>
      <c r="V599" s="36"/>
      <c r="W599" s="36"/>
      <c r="X599" s="36"/>
      <c r="Y599" s="36"/>
      <c r="Z599" s="36"/>
      <c r="AA599" s="36"/>
      <c r="AB599" s="36"/>
      <c r="AC599" s="36"/>
      <c r="AD599" s="36"/>
      <c r="AE599" s="36"/>
      <c r="AT599" s="19" t="s">
        <v>149</v>
      </c>
      <c r="AU599" s="19" t="s">
        <v>85</v>
      </c>
    </row>
    <row r="600" spans="1:65" s="2" customFormat="1" ht="11.25">
      <c r="A600" s="36"/>
      <c r="B600" s="37"/>
      <c r="C600" s="38"/>
      <c r="D600" s="193" t="s">
        <v>151</v>
      </c>
      <c r="E600" s="38"/>
      <c r="F600" s="194" t="s">
        <v>748</v>
      </c>
      <c r="G600" s="38"/>
      <c r="H600" s="38"/>
      <c r="I600" s="190"/>
      <c r="J600" s="38"/>
      <c r="K600" s="38"/>
      <c r="L600" s="41"/>
      <c r="M600" s="191"/>
      <c r="N600" s="192"/>
      <c r="O600" s="66"/>
      <c r="P600" s="66"/>
      <c r="Q600" s="66"/>
      <c r="R600" s="66"/>
      <c r="S600" s="66"/>
      <c r="T600" s="67"/>
      <c r="U600" s="36"/>
      <c r="V600" s="36"/>
      <c r="W600" s="36"/>
      <c r="X600" s="36"/>
      <c r="Y600" s="36"/>
      <c r="Z600" s="36"/>
      <c r="AA600" s="36"/>
      <c r="AB600" s="36"/>
      <c r="AC600" s="36"/>
      <c r="AD600" s="36"/>
      <c r="AE600" s="36"/>
      <c r="AT600" s="19" t="s">
        <v>151</v>
      </c>
      <c r="AU600" s="19" t="s">
        <v>85</v>
      </c>
    </row>
    <row r="601" spans="1:65" s="2" customFormat="1" ht="97.5">
      <c r="A601" s="36"/>
      <c r="B601" s="37"/>
      <c r="C601" s="38"/>
      <c r="D601" s="188" t="s">
        <v>153</v>
      </c>
      <c r="E601" s="38"/>
      <c r="F601" s="195" t="s">
        <v>749</v>
      </c>
      <c r="G601" s="38"/>
      <c r="H601" s="38"/>
      <c r="I601" s="190"/>
      <c r="J601" s="38"/>
      <c r="K601" s="38"/>
      <c r="L601" s="41"/>
      <c r="M601" s="191"/>
      <c r="N601" s="192"/>
      <c r="O601" s="66"/>
      <c r="P601" s="66"/>
      <c r="Q601" s="66"/>
      <c r="R601" s="66"/>
      <c r="S601" s="66"/>
      <c r="T601" s="67"/>
      <c r="U601" s="36"/>
      <c r="V601" s="36"/>
      <c r="W601" s="36"/>
      <c r="X601" s="36"/>
      <c r="Y601" s="36"/>
      <c r="Z601" s="36"/>
      <c r="AA601" s="36"/>
      <c r="AB601" s="36"/>
      <c r="AC601" s="36"/>
      <c r="AD601" s="36"/>
      <c r="AE601" s="36"/>
      <c r="AT601" s="19" t="s">
        <v>153</v>
      </c>
      <c r="AU601" s="19" t="s">
        <v>85</v>
      </c>
    </row>
    <row r="602" spans="1:65" s="2" customFormat="1" ht="16.5" customHeight="1">
      <c r="A602" s="36"/>
      <c r="B602" s="37"/>
      <c r="C602" s="217" t="s">
        <v>750</v>
      </c>
      <c r="D602" s="217" t="s">
        <v>284</v>
      </c>
      <c r="E602" s="218" t="s">
        <v>751</v>
      </c>
      <c r="F602" s="219" t="s">
        <v>752</v>
      </c>
      <c r="G602" s="220" t="s">
        <v>145</v>
      </c>
      <c r="H602" s="221">
        <v>9</v>
      </c>
      <c r="I602" s="222"/>
      <c r="J602" s="223">
        <f>ROUND(I602*H602,2)</f>
        <v>0</v>
      </c>
      <c r="K602" s="219" t="s">
        <v>146</v>
      </c>
      <c r="L602" s="224"/>
      <c r="M602" s="225" t="s">
        <v>19</v>
      </c>
      <c r="N602" s="226" t="s">
        <v>46</v>
      </c>
      <c r="O602" s="66"/>
      <c r="P602" s="184">
        <f>O602*H602</f>
        <v>0</v>
      </c>
      <c r="Q602" s="184">
        <v>6.1000000000000004E-3</v>
      </c>
      <c r="R602" s="184">
        <f>Q602*H602</f>
        <v>5.4900000000000004E-2</v>
      </c>
      <c r="S602" s="184">
        <v>0</v>
      </c>
      <c r="T602" s="185">
        <f>S602*H602</f>
        <v>0</v>
      </c>
      <c r="U602" s="36"/>
      <c r="V602" s="36"/>
      <c r="W602" s="36"/>
      <c r="X602" s="36"/>
      <c r="Y602" s="36"/>
      <c r="Z602" s="36"/>
      <c r="AA602" s="36"/>
      <c r="AB602" s="36"/>
      <c r="AC602" s="36"/>
      <c r="AD602" s="36"/>
      <c r="AE602" s="36"/>
      <c r="AR602" s="186" t="s">
        <v>201</v>
      </c>
      <c r="AT602" s="186" t="s">
        <v>284</v>
      </c>
      <c r="AU602" s="186" t="s">
        <v>85</v>
      </c>
      <c r="AY602" s="19" t="s">
        <v>140</v>
      </c>
      <c r="BE602" s="187">
        <f>IF(N602="základní",J602,0)</f>
        <v>0</v>
      </c>
      <c r="BF602" s="187">
        <f>IF(N602="snížená",J602,0)</f>
        <v>0</v>
      </c>
      <c r="BG602" s="187">
        <f>IF(N602="zákl. přenesená",J602,0)</f>
        <v>0</v>
      </c>
      <c r="BH602" s="187">
        <f>IF(N602="sníž. přenesená",J602,0)</f>
        <v>0</v>
      </c>
      <c r="BI602" s="187">
        <f>IF(N602="nulová",J602,0)</f>
        <v>0</v>
      </c>
      <c r="BJ602" s="19" t="s">
        <v>83</v>
      </c>
      <c r="BK602" s="187">
        <f>ROUND(I602*H602,2)</f>
        <v>0</v>
      </c>
      <c r="BL602" s="19" t="s">
        <v>147</v>
      </c>
      <c r="BM602" s="186" t="s">
        <v>753</v>
      </c>
    </row>
    <row r="603" spans="1:65" s="2" customFormat="1" ht="11.25">
      <c r="A603" s="36"/>
      <c r="B603" s="37"/>
      <c r="C603" s="38"/>
      <c r="D603" s="188" t="s">
        <v>149</v>
      </c>
      <c r="E603" s="38"/>
      <c r="F603" s="189" t="s">
        <v>752</v>
      </c>
      <c r="G603" s="38"/>
      <c r="H603" s="38"/>
      <c r="I603" s="190"/>
      <c r="J603" s="38"/>
      <c r="K603" s="38"/>
      <c r="L603" s="41"/>
      <c r="M603" s="191"/>
      <c r="N603" s="192"/>
      <c r="O603" s="66"/>
      <c r="P603" s="66"/>
      <c r="Q603" s="66"/>
      <c r="R603" s="66"/>
      <c r="S603" s="66"/>
      <c r="T603" s="67"/>
      <c r="U603" s="36"/>
      <c r="V603" s="36"/>
      <c r="W603" s="36"/>
      <c r="X603" s="36"/>
      <c r="Y603" s="36"/>
      <c r="Z603" s="36"/>
      <c r="AA603" s="36"/>
      <c r="AB603" s="36"/>
      <c r="AC603" s="36"/>
      <c r="AD603" s="36"/>
      <c r="AE603" s="36"/>
      <c r="AT603" s="19" t="s">
        <v>149</v>
      </c>
      <c r="AU603" s="19" t="s">
        <v>85</v>
      </c>
    </row>
    <row r="604" spans="1:65" s="2" customFormat="1" ht="16.5" customHeight="1">
      <c r="A604" s="36"/>
      <c r="B604" s="37"/>
      <c r="C604" s="217" t="s">
        <v>754</v>
      </c>
      <c r="D604" s="217" t="s">
        <v>284</v>
      </c>
      <c r="E604" s="218" t="s">
        <v>755</v>
      </c>
      <c r="F604" s="219" t="s">
        <v>756</v>
      </c>
      <c r="G604" s="220" t="s">
        <v>145</v>
      </c>
      <c r="H604" s="221">
        <v>9</v>
      </c>
      <c r="I604" s="222"/>
      <c r="J604" s="223">
        <f>ROUND(I604*H604,2)</f>
        <v>0</v>
      </c>
      <c r="K604" s="219" t="s">
        <v>146</v>
      </c>
      <c r="L604" s="224"/>
      <c r="M604" s="225" t="s">
        <v>19</v>
      </c>
      <c r="N604" s="226" t="s">
        <v>46</v>
      </c>
      <c r="O604" s="66"/>
      <c r="P604" s="184">
        <f>O604*H604</f>
        <v>0</v>
      </c>
      <c r="Q604" s="184">
        <v>3.5E-4</v>
      </c>
      <c r="R604" s="184">
        <f>Q604*H604</f>
        <v>3.15E-3</v>
      </c>
      <c r="S604" s="184">
        <v>0</v>
      </c>
      <c r="T604" s="185">
        <f>S604*H604</f>
        <v>0</v>
      </c>
      <c r="U604" s="36"/>
      <c r="V604" s="36"/>
      <c r="W604" s="36"/>
      <c r="X604" s="36"/>
      <c r="Y604" s="36"/>
      <c r="Z604" s="36"/>
      <c r="AA604" s="36"/>
      <c r="AB604" s="36"/>
      <c r="AC604" s="36"/>
      <c r="AD604" s="36"/>
      <c r="AE604" s="36"/>
      <c r="AR604" s="186" t="s">
        <v>201</v>
      </c>
      <c r="AT604" s="186" t="s">
        <v>284</v>
      </c>
      <c r="AU604" s="186" t="s">
        <v>85</v>
      </c>
      <c r="AY604" s="19" t="s">
        <v>140</v>
      </c>
      <c r="BE604" s="187">
        <f>IF(N604="základní",J604,0)</f>
        <v>0</v>
      </c>
      <c r="BF604" s="187">
        <f>IF(N604="snížená",J604,0)</f>
        <v>0</v>
      </c>
      <c r="BG604" s="187">
        <f>IF(N604="zákl. přenesená",J604,0)</f>
        <v>0</v>
      </c>
      <c r="BH604" s="187">
        <f>IF(N604="sníž. přenesená",J604,0)</f>
        <v>0</v>
      </c>
      <c r="BI604" s="187">
        <f>IF(N604="nulová",J604,0)</f>
        <v>0</v>
      </c>
      <c r="BJ604" s="19" t="s">
        <v>83</v>
      </c>
      <c r="BK604" s="187">
        <f>ROUND(I604*H604,2)</f>
        <v>0</v>
      </c>
      <c r="BL604" s="19" t="s">
        <v>147</v>
      </c>
      <c r="BM604" s="186" t="s">
        <v>757</v>
      </c>
    </row>
    <row r="605" spans="1:65" s="2" customFormat="1" ht="11.25">
      <c r="A605" s="36"/>
      <c r="B605" s="37"/>
      <c r="C605" s="38"/>
      <c r="D605" s="188" t="s">
        <v>149</v>
      </c>
      <c r="E605" s="38"/>
      <c r="F605" s="189" t="s">
        <v>756</v>
      </c>
      <c r="G605" s="38"/>
      <c r="H605" s="38"/>
      <c r="I605" s="190"/>
      <c r="J605" s="38"/>
      <c r="K605" s="38"/>
      <c r="L605" s="41"/>
      <c r="M605" s="191"/>
      <c r="N605" s="192"/>
      <c r="O605" s="66"/>
      <c r="P605" s="66"/>
      <c r="Q605" s="66"/>
      <c r="R605" s="66"/>
      <c r="S605" s="66"/>
      <c r="T605" s="67"/>
      <c r="U605" s="36"/>
      <c r="V605" s="36"/>
      <c r="W605" s="36"/>
      <c r="X605" s="36"/>
      <c r="Y605" s="36"/>
      <c r="Z605" s="36"/>
      <c r="AA605" s="36"/>
      <c r="AB605" s="36"/>
      <c r="AC605" s="36"/>
      <c r="AD605" s="36"/>
      <c r="AE605" s="36"/>
      <c r="AT605" s="19" t="s">
        <v>149</v>
      </c>
      <c r="AU605" s="19" t="s">
        <v>85</v>
      </c>
    </row>
    <row r="606" spans="1:65" s="2" customFormat="1" ht="16.5" customHeight="1">
      <c r="A606" s="36"/>
      <c r="B606" s="37"/>
      <c r="C606" s="217" t="s">
        <v>758</v>
      </c>
      <c r="D606" s="217" t="s">
        <v>284</v>
      </c>
      <c r="E606" s="218" t="s">
        <v>759</v>
      </c>
      <c r="F606" s="219" t="s">
        <v>760</v>
      </c>
      <c r="G606" s="220" t="s">
        <v>145</v>
      </c>
      <c r="H606" s="221">
        <v>9</v>
      </c>
      <c r="I606" s="222"/>
      <c r="J606" s="223">
        <f>ROUND(I606*H606,2)</f>
        <v>0</v>
      </c>
      <c r="K606" s="219" t="s">
        <v>146</v>
      </c>
      <c r="L606" s="224"/>
      <c r="M606" s="225" t="s">
        <v>19</v>
      </c>
      <c r="N606" s="226" t="s">
        <v>46</v>
      </c>
      <c r="O606" s="66"/>
      <c r="P606" s="184">
        <f>O606*H606</f>
        <v>0</v>
      </c>
      <c r="Q606" s="184">
        <v>1E-4</v>
      </c>
      <c r="R606" s="184">
        <f>Q606*H606</f>
        <v>9.0000000000000008E-4</v>
      </c>
      <c r="S606" s="184">
        <v>0</v>
      </c>
      <c r="T606" s="185">
        <f>S606*H606</f>
        <v>0</v>
      </c>
      <c r="U606" s="36"/>
      <c r="V606" s="36"/>
      <c r="W606" s="36"/>
      <c r="X606" s="36"/>
      <c r="Y606" s="36"/>
      <c r="Z606" s="36"/>
      <c r="AA606" s="36"/>
      <c r="AB606" s="36"/>
      <c r="AC606" s="36"/>
      <c r="AD606" s="36"/>
      <c r="AE606" s="36"/>
      <c r="AR606" s="186" t="s">
        <v>201</v>
      </c>
      <c r="AT606" s="186" t="s">
        <v>284</v>
      </c>
      <c r="AU606" s="186" t="s">
        <v>85</v>
      </c>
      <c r="AY606" s="19" t="s">
        <v>140</v>
      </c>
      <c r="BE606" s="187">
        <f>IF(N606="základní",J606,0)</f>
        <v>0</v>
      </c>
      <c r="BF606" s="187">
        <f>IF(N606="snížená",J606,0)</f>
        <v>0</v>
      </c>
      <c r="BG606" s="187">
        <f>IF(N606="zákl. přenesená",J606,0)</f>
        <v>0</v>
      </c>
      <c r="BH606" s="187">
        <f>IF(N606="sníž. přenesená",J606,0)</f>
        <v>0</v>
      </c>
      <c r="BI606" s="187">
        <f>IF(N606="nulová",J606,0)</f>
        <v>0</v>
      </c>
      <c r="BJ606" s="19" t="s">
        <v>83</v>
      </c>
      <c r="BK606" s="187">
        <f>ROUND(I606*H606,2)</f>
        <v>0</v>
      </c>
      <c r="BL606" s="19" t="s">
        <v>147</v>
      </c>
      <c r="BM606" s="186" t="s">
        <v>761</v>
      </c>
    </row>
    <row r="607" spans="1:65" s="2" customFormat="1" ht="11.25">
      <c r="A607" s="36"/>
      <c r="B607" s="37"/>
      <c r="C607" s="38"/>
      <c r="D607" s="188" t="s">
        <v>149</v>
      </c>
      <c r="E607" s="38"/>
      <c r="F607" s="189" t="s">
        <v>760</v>
      </c>
      <c r="G607" s="38"/>
      <c r="H607" s="38"/>
      <c r="I607" s="190"/>
      <c r="J607" s="38"/>
      <c r="K607" s="38"/>
      <c r="L607" s="41"/>
      <c r="M607" s="191"/>
      <c r="N607" s="192"/>
      <c r="O607" s="66"/>
      <c r="P607" s="66"/>
      <c r="Q607" s="66"/>
      <c r="R607" s="66"/>
      <c r="S607" s="66"/>
      <c r="T607" s="67"/>
      <c r="U607" s="36"/>
      <c r="V607" s="36"/>
      <c r="W607" s="36"/>
      <c r="X607" s="36"/>
      <c r="Y607" s="36"/>
      <c r="Z607" s="36"/>
      <c r="AA607" s="36"/>
      <c r="AB607" s="36"/>
      <c r="AC607" s="36"/>
      <c r="AD607" s="36"/>
      <c r="AE607" s="36"/>
      <c r="AT607" s="19" t="s">
        <v>149</v>
      </c>
      <c r="AU607" s="19" t="s">
        <v>85</v>
      </c>
    </row>
    <row r="608" spans="1:65" s="2" customFormat="1" ht="16.5" customHeight="1">
      <c r="A608" s="36"/>
      <c r="B608" s="37"/>
      <c r="C608" s="175" t="s">
        <v>762</v>
      </c>
      <c r="D608" s="175" t="s">
        <v>142</v>
      </c>
      <c r="E608" s="176" t="s">
        <v>763</v>
      </c>
      <c r="F608" s="177" t="s">
        <v>764</v>
      </c>
      <c r="G608" s="178" t="s">
        <v>234</v>
      </c>
      <c r="H608" s="179">
        <v>378.16</v>
      </c>
      <c r="I608" s="180"/>
      <c r="J608" s="181">
        <f>ROUND(I608*H608,2)</f>
        <v>0</v>
      </c>
      <c r="K608" s="177" t="s">
        <v>146</v>
      </c>
      <c r="L608" s="41"/>
      <c r="M608" s="182" t="s">
        <v>19</v>
      </c>
      <c r="N608" s="183" t="s">
        <v>46</v>
      </c>
      <c r="O608" s="66"/>
      <c r="P608" s="184">
        <f>O608*H608</f>
        <v>0</v>
      </c>
      <c r="Q608" s="184">
        <v>6.4999999999999997E-4</v>
      </c>
      <c r="R608" s="184">
        <f>Q608*H608</f>
        <v>0.24580399999999999</v>
      </c>
      <c r="S608" s="184">
        <v>0</v>
      </c>
      <c r="T608" s="185">
        <f>S608*H608</f>
        <v>0</v>
      </c>
      <c r="U608" s="36"/>
      <c r="V608" s="36"/>
      <c r="W608" s="36"/>
      <c r="X608" s="36"/>
      <c r="Y608" s="36"/>
      <c r="Z608" s="36"/>
      <c r="AA608" s="36"/>
      <c r="AB608" s="36"/>
      <c r="AC608" s="36"/>
      <c r="AD608" s="36"/>
      <c r="AE608" s="36"/>
      <c r="AR608" s="186" t="s">
        <v>147</v>
      </c>
      <c r="AT608" s="186" t="s">
        <v>142</v>
      </c>
      <c r="AU608" s="186" t="s">
        <v>85</v>
      </c>
      <c r="AY608" s="19" t="s">
        <v>140</v>
      </c>
      <c r="BE608" s="187">
        <f>IF(N608="základní",J608,0)</f>
        <v>0</v>
      </c>
      <c r="BF608" s="187">
        <f>IF(N608="snížená",J608,0)</f>
        <v>0</v>
      </c>
      <c r="BG608" s="187">
        <f>IF(N608="zákl. přenesená",J608,0)</f>
        <v>0</v>
      </c>
      <c r="BH608" s="187">
        <f>IF(N608="sníž. přenesená",J608,0)</f>
        <v>0</v>
      </c>
      <c r="BI608" s="187">
        <f>IF(N608="nulová",J608,0)</f>
        <v>0</v>
      </c>
      <c r="BJ608" s="19" t="s">
        <v>83</v>
      </c>
      <c r="BK608" s="187">
        <f>ROUND(I608*H608,2)</f>
        <v>0</v>
      </c>
      <c r="BL608" s="19" t="s">
        <v>147</v>
      </c>
      <c r="BM608" s="186" t="s">
        <v>765</v>
      </c>
    </row>
    <row r="609" spans="1:65" s="2" customFormat="1" ht="11.25">
      <c r="A609" s="36"/>
      <c r="B609" s="37"/>
      <c r="C609" s="38"/>
      <c r="D609" s="188" t="s">
        <v>149</v>
      </c>
      <c r="E609" s="38"/>
      <c r="F609" s="189" t="s">
        <v>766</v>
      </c>
      <c r="G609" s="38"/>
      <c r="H609" s="38"/>
      <c r="I609" s="190"/>
      <c r="J609" s="38"/>
      <c r="K609" s="38"/>
      <c r="L609" s="41"/>
      <c r="M609" s="191"/>
      <c r="N609" s="192"/>
      <c r="O609" s="66"/>
      <c r="P609" s="66"/>
      <c r="Q609" s="66"/>
      <c r="R609" s="66"/>
      <c r="S609" s="66"/>
      <c r="T609" s="67"/>
      <c r="U609" s="36"/>
      <c r="V609" s="36"/>
      <c r="W609" s="36"/>
      <c r="X609" s="36"/>
      <c r="Y609" s="36"/>
      <c r="Z609" s="36"/>
      <c r="AA609" s="36"/>
      <c r="AB609" s="36"/>
      <c r="AC609" s="36"/>
      <c r="AD609" s="36"/>
      <c r="AE609" s="36"/>
      <c r="AT609" s="19" t="s">
        <v>149</v>
      </c>
      <c r="AU609" s="19" t="s">
        <v>85</v>
      </c>
    </row>
    <row r="610" spans="1:65" s="2" customFormat="1" ht="11.25">
      <c r="A610" s="36"/>
      <c r="B610" s="37"/>
      <c r="C610" s="38"/>
      <c r="D610" s="193" t="s">
        <v>151</v>
      </c>
      <c r="E610" s="38"/>
      <c r="F610" s="194" t="s">
        <v>767</v>
      </c>
      <c r="G610" s="38"/>
      <c r="H610" s="38"/>
      <c r="I610" s="190"/>
      <c r="J610" s="38"/>
      <c r="K610" s="38"/>
      <c r="L610" s="41"/>
      <c r="M610" s="191"/>
      <c r="N610" s="192"/>
      <c r="O610" s="66"/>
      <c r="P610" s="66"/>
      <c r="Q610" s="66"/>
      <c r="R610" s="66"/>
      <c r="S610" s="66"/>
      <c r="T610" s="67"/>
      <c r="U610" s="36"/>
      <c r="V610" s="36"/>
      <c r="W610" s="36"/>
      <c r="X610" s="36"/>
      <c r="Y610" s="36"/>
      <c r="Z610" s="36"/>
      <c r="AA610" s="36"/>
      <c r="AB610" s="36"/>
      <c r="AC610" s="36"/>
      <c r="AD610" s="36"/>
      <c r="AE610" s="36"/>
      <c r="AT610" s="19" t="s">
        <v>151</v>
      </c>
      <c r="AU610" s="19" t="s">
        <v>85</v>
      </c>
    </row>
    <row r="611" spans="1:65" s="2" customFormat="1" ht="107.25">
      <c r="A611" s="36"/>
      <c r="B611" s="37"/>
      <c r="C611" s="38"/>
      <c r="D611" s="188" t="s">
        <v>153</v>
      </c>
      <c r="E611" s="38"/>
      <c r="F611" s="195" t="s">
        <v>768</v>
      </c>
      <c r="G611" s="38"/>
      <c r="H611" s="38"/>
      <c r="I611" s="190"/>
      <c r="J611" s="38"/>
      <c r="K611" s="38"/>
      <c r="L611" s="41"/>
      <c r="M611" s="191"/>
      <c r="N611" s="192"/>
      <c r="O611" s="66"/>
      <c r="P611" s="66"/>
      <c r="Q611" s="66"/>
      <c r="R611" s="66"/>
      <c r="S611" s="66"/>
      <c r="T611" s="67"/>
      <c r="U611" s="36"/>
      <c r="V611" s="36"/>
      <c r="W611" s="36"/>
      <c r="X611" s="36"/>
      <c r="Y611" s="36"/>
      <c r="Z611" s="36"/>
      <c r="AA611" s="36"/>
      <c r="AB611" s="36"/>
      <c r="AC611" s="36"/>
      <c r="AD611" s="36"/>
      <c r="AE611" s="36"/>
      <c r="AT611" s="19" t="s">
        <v>153</v>
      </c>
      <c r="AU611" s="19" t="s">
        <v>85</v>
      </c>
    </row>
    <row r="612" spans="1:65" s="13" customFormat="1" ht="11.25">
      <c r="B612" s="196"/>
      <c r="C612" s="197"/>
      <c r="D612" s="188" t="s">
        <v>180</v>
      </c>
      <c r="E612" s="198" t="s">
        <v>19</v>
      </c>
      <c r="F612" s="199" t="s">
        <v>769</v>
      </c>
      <c r="G612" s="197"/>
      <c r="H612" s="198" t="s">
        <v>19</v>
      </c>
      <c r="I612" s="200"/>
      <c r="J612" s="197"/>
      <c r="K612" s="197"/>
      <c r="L612" s="201"/>
      <c r="M612" s="202"/>
      <c r="N612" s="203"/>
      <c r="O612" s="203"/>
      <c r="P612" s="203"/>
      <c r="Q612" s="203"/>
      <c r="R612" s="203"/>
      <c r="S612" s="203"/>
      <c r="T612" s="204"/>
      <c r="AT612" s="205" t="s">
        <v>180</v>
      </c>
      <c r="AU612" s="205" t="s">
        <v>85</v>
      </c>
      <c r="AV612" s="13" t="s">
        <v>83</v>
      </c>
      <c r="AW612" s="13" t="s">
        <v>34</v>
      </c>
      <c r="AX612" s="13" t="s">
        <v>75</v>
      </c>
      <c r="AY612" s="205" t="s">
        <v>140</v>
      </c>
    </row>
    <row r="613" spans="1:65" s="14" customFormat="1" ht="11.25">
      <c r="B613" s="206"/>
      <c r="C613" s="207"/>
      <c r="D613" s="188" t="s">
        <v>180</v>
      </c>
      <c r="E613" s="208" t="s">
        <v>19</v>
      </c>
      <c r="F613" s="209" t="s">
        <v>770</v>
      </c>
      <c r="G613" s="207"/>
      <c r="H613" s="210">
        <v>378.16</v>
      </c>
      <c r="I613" s="211"/>
      <c r="J613" s="207"/>
      <c r="K613" s="207"/>
      <c r="L613" s="212"/>
      <c r="M613" s="213"/>
      <c r="N613" s="214"/>
      <c r="O613" s="214"/>
      <c r="P613" s="214"/>
      <c r="Q613" s="214"/>
      <c r="R613" s="214"/>
      <c r="S613" s="214"/>
      <c r="T613" s="215"/>
      <c r="AT613" s="216" t="s">
        <v>180</v>
      </c>
      <c r="AU613" s="216" t="s">
        <v>85</v>
      </c>
      <c r="AV613" s="14" t="s">
        <v>85</v>
      </c>
      <c r="AW613" s="14" t="s">
        <v>34</v>
      </c>
      <c r="AX613" s="14" t="s">
        <v>83</v>
      </c>
      <c r="AY613" s="216" t="s">
        <v>140</v>
      </c>
    </row>
    <row r="614" spans="1:65" s="2" customFormat="1" ht="16.5" customHeight="1">
      <c r="A614" s="36"/>
      <c r="B614" s="37"/>
      <c r="C614" s="175" t="s">
        <v>771</v>
      </c>
      <c r="D614" s="175" t="s">
        <v>142</v>
      </c>
      <c r="E614" s="176" t="s">
        <v>772</v>
      </c>
      <c r="F614" s="177" t="s">
        <v>773</v>
      </c>
      <c r="G614" s="178" t="s">
        <v>234</v>
      </c>
      <c r="H614" s="179">
        <v>66.73</v>
      </c>
      <c r="I614" s="180"/>
      <c r="J614" s="181">
        <f>ROUND(I614*H614,2)</f>
        <v>0</v>
      </c>
      <c r="K614" s="177" t="s">
        <v>146</v>
      </c>
      <c r="L614" s="41"/>
      <c r="M614" s="182" t="s">
        <v>19</v>
      </c>
      <c r="N614" s="183" t="s">
        <v>46</v>
      </c>
      <c r="O614" s="66"/>
      <c r="P614" s="184">
        <f>O614*H614</f>
        <v>0</v>
      </c>
      <c r="Q614" s="184">
        <v>2.9229999999999999E-2</v>
      </c>
      <c r="R614" s="184">
        <f>Q614*H614</f>
        <v>1.9505179000000001</v>
      </c>
      <c r="S614" s="184">
        <v>0</v>
      </c>
      <c r="T614" s="185">
        <f>S614*H614</f>
        <v>0</v>
      </c>
      <c r="U614" s="36"/>
      <c r="V614" s="36"/>
      <c r="W614" s="36"/>
      <c r="X614" s="36"/>
      <c r="Y614" s="36"/>
      <c r="Z614" s="36"/>
      <c r="AA614" s="36"/>
      <c r="AB614" s="36"/>
      <c r="AC614" s="36"/>
      <c r="AD614" s="36"/>
      <c r="AE614" s="36"/>
      <c r="AR614" s="186" t="s">
        <v>147</v>
      </c>
      <c r="AT614" s="186" t="s">
        <v>142</v>
      </c>
      <c r="AU614" s="186" t="s">
        <v>85</v>
      </c>
      <c r="AY614" s="19" t="s">
        <v>140</v>
      </c>
      <c r="BE614" s="187">
        <f>IF(N614="základní",J614,0)</f>
        <v>0</v>
      </c>
      <c r="BF614" s="187">
        <f>IF(N614="snížená",J614,0)</f>
        <v>0</v>
      </c>
      <c r="BG614" s="187">
        <f>IF(N614="zákl. přenesená",J614,0)</f>
        <v>0</v>
      </c>
      <c r="BH614" s="187">
        <f>IF(N614="sníž. přenesená",J614,0)</f>
        <v>0</v>
      </c>
      <c r="BI614" s="187">
        <f>IF(N614="nulová",J614,0)</f>
        <v>0</v>
      </c>
      <c r="BJ614" s="19" t="s">
        <v>83</v>
      </c>
      <c r="BK614" s="187">
        <f>ROUND(I614*H614,2)</f>
        <v>0</v>
      </c>
      <c r="BL614" s="19" t="s">
        <v>147</v>
      </c>
      <c r="BM614" s="186" t="s">
        <v>774</v>
      </c>
    </row>
    <row r="615" spans="1:65" s="2" customFormat="1" ht="19.5">
      <c r="A615" s="36"/>
      <c r="B615" s="37"/>
      <c r="C615" s="38"/>
      <c r="D615" s="188" t="s">
        <v>149</v>
      </c>
      <c r="E615" s="38"/>
      <c r="F615" s="189" t="s">
        <v>775</v>
      </c>
      <c r="G615" s="38"/>
      <c r="H615" s="38"/>
      <c r="I615" s="190"/>
      <c r="J615" s="38"/>
      <c r="K615" s="38"/>
      <c r="L615" s="41"/>
      <c r="M615" s="191"/>
      <c r="N615" s="192"/>
      <c r="O615" s="66"/>
      <c r="P615" s="66"/>
      <c r="Q615" s="66"/>
      <c r="R615" s="66"/>
      <c r="S615" s="66"/>
      <c r="T615" s="67"/>
      <c r="U615" s="36"/>
      <c r="V615" s="36"/>
      <c r="W615" s="36"/>
      <c r="X615" s="36"/>
      <c r="Y615" s="36"/>
      <c r="Z615" s="36"/>
      <c r="AA615" s="36"/>
      <c r="AB615" s="36"/>
      <c r="AC615" s="36"/>
      <c r="AD615" s="36"/>
      <c r="AE615" s="36"/>
      <c r="AT615" s="19" t="s">
        <v>149</v>
      </c>
      <c r="AU615" s="19" t="s">
        <v>85</v>
      </c>
    </row>
    <row r="616" spans="1:65" s="2" customFormat="1" ht="11.25">
      <c r="A616" s="36"/>
      <c r="B616" s="37"/>
      <c r="C616" s="38"/>
      <c r="D616" s="193" t="s">
        <v>151</v>
      </c>
      <c r="E616" s="38"/>
      <c r="F616" s="194" t="s">
        <v>776</v>
      </c>
      <c r="G616" s="38"/>
      <c r="H616" s="38"/>
      <c r="I616" s="190"/>
      <c r="J616" s="38"/>
      <c r="K616" s="38"/>
      <c r="L616" s="41"/>
      <c r="M616" s="191"/>
      <c r="N616" s="192"/>
      <c r="O616" s="66"/>
      <c r="P616" s="66"/>
      <c r="Q616" s="66"/>
      <c r="R616" s="66"/>
      <c r="S616" s="66"/>
      <c r="T616" s="67"/>
      <c r="U616" s="36"/>
      <c r="V616" s="36"/>
      <c r="W616" s="36"/>
      <c r="X616" s="36"/>
      <c r="Y616" s="36"/>
      <c r="Z616" s="36"/>
      <c r="AA616" s="36"/>
      <c r="AB616" s="36"/>
      <c r="AC616" s="36"/>
      <c r="AD616" s="36"/>
      <c r="AE616" s="36"/>
      <c r="AT616" s="19" t="s">
        <v>151</v>
      </c>
      <c r="AU616" s="19" t="s">
        <v>85</v>
      </c>
    </row>
    <row r="617" spans="1:65" s="2" customFormat="1" ht="107.25">
      <c r="A617" s="36"/>
      <c r="B617" s="37"/>
      <c r="C617" s="38"/>
      <c r="D617" s="188" t="s">
        <v>153</v>
      </c>
      <c r="E617" s="38"/>
      <c r="F617" s="195" t="s">
        <v>777</v>
      </c>
      <c r="G617" s="38"/>
      <c r="H617" s="38"/>
      <c r="I617" s="190"/>
      <c r="J617" s="38"/>
      <c r="K617" s="38"/>
      <c r="L617" s="41"/>
      <c r="M617" s="191"/>
      <c r="N617" s="192"/>
      <c r="O617" s="66"/>
      <c r="P617" s="66"/>
      <c r="Q617" s="66"/>
      <c r="R617" s="66"/>
      <c r="S617" s="66"/>
      <c r="T617" s="67"/>
      <c r="U617" s="36"/>
      <c r="V617" s="36"/>
      <c r="W617" s="36"/>
      <c r="X617" s="36"/>
      <c r="Y617" s="36"/>
      <c r="Z617" s="36"/>
      <c r="AA617" s="36"/>
      <c r="AB617" s="36"/>
      <c r="AC617" s="36"/>
      <c r="AD617" s="36"/>
      <c r="AE617" s="36"/>
      <c r="AT617" s="19" t="s">
        <v>153</v>
      </c>
      <c r="AU617" s="19" t="s">
        <v>85</v>
      </c>
    </row>
    <row r="618" spans="1:65" s="13" customFormat="1" ht="11.25">
      <c r="B618" s="196"/>
      <c r="C618" s="197"/>
      <c r="D618" s="188" t="s">
        <v>180</v>
      </c>
      <c r="E618" s="198" t="s">
        <v>19</v>
      </c>
      <c r="F618" s="199" t="s">
        <v>629</v>
      </c>
      <c r="G618" s="197"/>
      <c r="H618" s="198" t="s">
        <v>19</v>
      </c>
      <c r="I618" s="200"/>
      <c r="J618" s="197"/>
      <c r="K618" s="197"/>
      <c r="L618" s="201"/>
      <c r="M618" s="202"/>
      <c r="N618" s="203"/>
      <c r="O618" s="203"/>
      <c r="P618" s="203"/>
      <c r="Q618" s="203"/>
      <c r="R618" s="203"/>
      <c r="S618" s="203"/>
      <c r="T618" s="204"/>
      <c r="AT618" s="205" t="s">
        <v>180</v>
      </c>
      <c r="AU618" s="205" t="s">
        <v>85</v>
      </c>
      <c r="AV618" s="13" t="s">
        <v>83</v>
      </c>
      <c r="AW618" s="13" t="s">
        <v>34</v>
      </c>
      <c r="AX618" s="13" t="s">
        <v>75</v>
      </c>
      <c r="AY618" s="205" t="s">
        <v>140</v>
      </c>
    </row>
    <row r="619" spans="1:65" s="14" customFormat="1" ht="11.25">
      <c r="B619" s="206"/>
      <c r="C619" s="207"/>
      <c r="D619" s="188" t="s">
        <v>180</v>
      </c>
      <c r="E619" s="208" t="s">
        <v>19</v>
      </c>
      <c r="F619" s="209" t="s">
        <v>778</v>
      </c>
      <c r="G619" s="207"/>
      <c r="H619" s="210">
        <v>66.73</v>
      </c>
      <c r="I619" s="211"/>
      <c r="J619" s="207"/>
      <c r="K619" s="207"/>
      <c r="L619" s="212"/>
      <c r="M619" s="213"/>
      <c r="N619" s="214"/>
      <c r="O619" s="214"/>
      <c r="P619" s="214"/>
      <c r="Q619" s="214"/>
      <c r="R619" s="214"/>
      <c r="S619" s="214"/>
      <c r="T619" s="215"/>
      <c r="AT619" s="216" t="s">
        <v>180</v>
      </c>
      <c r="AU619" s="216" t="s">
        <v>85</v>
      </c>
      <c r="AV619" s="14" t="s">
        <v>85</v>
      </c>
      <c r="AW619" s="14" t="s">
        <v>34</v>
      </c>
      <c r="AX619" s="14" t="s">
        <v>83</v>
      </c>
      <c r="AY619" s="216" t="s">
        <v>140</v>
      </c>
    </row>
    <row r="620" spans="1:65" s="2" customFormat="1" ht="16.5" customHeight="1">
      <c r="A620" s="36"/>
      <c r="B620" s="37"/>
      <c r="C620" s="217" t="s">
        <v>779</v>
      </c>
      <c r="D620" s="217" t="s">
        <v>284</v>
      </c>
      <c r="E620" s="218" t="s">
        <v>780</v>
      </c>
      <c r="F620" s="219" t="s">
        <v>781</v>
      </c>
      <c r="G620" s="220" t="s">
        <v>175</v>
      </c>
      <c r="H620" s="221">
        <v>14.680999999999999</v>
      </c>
      <c r="I620" s="222"/>
      <c r="J620" s="223">
        <f>ROUND(I620*H620,2)</f>
        <v>0</v>
      </c>
      <c r="K620" s="219" t="s">
        <v>518</v>
      </c>
      <c r="L620" s="224"/>
      <c r="M620" s="225" t="s">
        <v>19</v>
      </c>
      <c r="N620" s="226" t="s">
        <v>46</v>
      </c>
      <c r="O620" s="66"/>
      <c r="P620" s="184">
        <f>O620*H620</f>
        <v>0</v>
      </c>
      <c r="Q620" s="184">
        <v>0.16600000000000001</v>
      </c>
      <c r="R620" s="184">
        <f>Q620*H620</f>
        <v>2.437046</v>
      </c>
      <c r="S620" s="184">
        <v>0</v>
      </c>
      <c r="T620" s="185">
        <f>S620*H620</f>
        <v>0</v>
      </c>
      <c r="U620" s="36"/>
      <c r="V620" s="36"/>
      <c r="W620" s="36"/>
      <c r="X620" s="36"/>
      <c r="Y620" s="36"/>
      <c r="Z620" s="36"/>
      <c r="AA620" s="36"/>
      <c r="AB620" s="36"/>
      <c r="AC620" s="36"/>
      <c r="AD620" s="36"/>
      <c r="AE620" s="36"/>
      <c r="AR620" s="186" t="s">
        <v>201</v>
      </c>
      <c r="AT620" s="186" t="s">
        <v>284</v>
      </c>
      <c r="AU620" s="186" t="s">
        <v>85</v>
      </c>
      <c r="AY620" s="19" t="s">
        <v>140</v>
      </c>
      <c r="BE620" s="187">
        <f>IF(N620="základní",J620,0)</f>
        <v>0</v>
      </c>
      <c r="BF620" s="187">
        <f>IF(N620="snížená",J620,0)</f>
        <v>0</v>
      </c>
      <c r="BG620" s="187">
        <f>IF(N620="zákl. přenesená",J620,0)</f>
        <v>0</v>
      </c>
      <c r="BH620" s="187">
        <f>IF(N620="sníž. přenesená",J620,0)</f>
        <v>0</v>
      </c>
      <c r="BI620" s="187">
        <f>IF(N620="nulová",J620,0)</f>
        <v>0</v>
      </c>
      <c r="BJ620" s="19" t="s">
        <v>83</v>
      </c>
      <c r="BK620" s="187">
        <f>ROUND(I620*H620,2)</f>
        <v>0</v>
      </c>
      <c r="BL620" s="19" t="s">
        <v>147</v>
      </c>
      <c r="BM620" s="186" t="s">
        <v>782</v>
      </c>
    </row>
    <row r="621" spans="1:65" s="2" customFormat="1" ht="11.25">
      <c r="A621" s="36"/>
      <c r="B621" s="37"/>
      <c r="C621" s="38"/>
      <c r="D621" s="188" t="s">
        <v>149</v>
      </c>
      <c r="E621" s="38"/>
      <c r="F621" s="189" t="s">
        <v>781</v>
      </c>
      <c r="G621" s="38"/>
      <c r="H621" s="38"/>
      <c r="I621" s="190"/>
      <c r="J621" s="38"/>
      <c r="K621" s="38"/>
      <c r="L621" s="41"/>
      <c r="M621" s="191"/>
      <c r="N621" s="192"/>
      <c r="O621" s="66"/>
      <c r="P621" s="66"/>
      <c r="Q621" s="66"/>
      <c r="R621" s="66"/>
      <c r="S621" s="66"/>
      <c r="T621" s="67"/>
      <c r="U621" s="36"/>
      <c r="V621" s="36"/>
      <c r="W621" s="36"/>
      <c r="X621" s="36"/>
      <c r="Y621" s="36"/>
      <c r="Z621" s="36"/>
      <c r="AA621" s="36"/>
      <c r="AB621" s="36"/>
      <c r="AC621" s="36"/>
      <c r="AD621" s="36"/>
      <c r="AE621" s="36"/>
      <c r="AT621" s="19" t="s">
        <v>149</v>
      </c>
      <c r="AU621" s="19" t="s">
        <v>85</v>
      </c>
    </row>
    <row r="622" spans="1:65" s="14" customFormat="1" ht="11.25">
      <c r="B622" s="206"/>
      <c r="C622" s="207"/>
      <c r="D622" s="188" t="s">
        <v>180</v>
      </c>
      <c r="E622" s="208" t="s">
        <v>19</v>
      </c>
      <c r="F622" s="209" t="s">
        <v>783</v>
      </c>
      <c r="G622" s="207"/>
      <c r="H622" s="210">
        <v>13.346</v>
      </c>
      <c r="I622" s="211"/>
      <c r="J622" s="207"/>
      <c r="K622" s="207"/>
      <c r="L622" s="212"/>
      <c r="M622" s="213"/>
      <c r="N622" s="214"/>
      <c r="O622" s="214"/>
      <c r="P622" s="214"/>
      <c r="Q622" s="214"/>
      <c r="R622" s="214"/>
      <c r="S622" s="214"/>
      <c r="T622" s="215"/>
      <c r="AT622" s="216" t="s">
        <v>180</v>
      </c>
      <c r="AU622" s="216" t="s">
        <v>85</v>
      </c>
      <c r="AV622" s="14" t="s">
        <v>85</v>
      </c>
      <c r="AW622" s="14" t="s">
        <v>34</v>
      </c>
      <c r="AX622" s="14" t="s">
        <v>83</v>
      </c>
      <c r="AY622" s="216" t="s">
        <v>140</v>
      </c>
    </row>
    <row r="623" spans="1:65" s="14" customFormat="1" ht="11.25">
      <c r="B623" s="206"/>
      <c r="C623" s="207"/>
      <c r="D623" s="188" t="s">
        <v>180</v>
      </c>
      <c r="E623" s="207"/>
      <c r="F623" s="209" t="s">
        <v>784</v>
      </c>
      <c r="G623" s="207"/>
      <c r="H623" s="210">
        <v>14.680999999999999</v>
      </c>
      <c r="I623" s="211"/>
      <c r="J623" s="207"/>
      <c r="K623" s="207"/>
      <c r="L623" s="212"/>
      <c r="M623" s="213"/>
      <c r="N623" s="214"/>
      <c r="O623" s="214"/>
      <c r="P623" s="214"/>
      <c r="Q623" s="214"/>
      <c r="R623" s="214"/>
      <c r="S623" s="214"/>
      <c r="T623" s="215"/>
      <c r="AT623" s="216" t="s">
        <v>180</v>
      </c>
      <c r="AU623" s="216" t="s">
        <v>85</v>
      </c>
      <c r="AV623" s="14" t="s">
        <v>85</v>
      </c>
      <c r="AW623" s="14" t="s">
        <v>4</v>
      </c>
      <c r="AX623" s="14" t="s">
        <v>83</v>
      </c>
      <c r="AY623" s="216" t="s">
        <v>140</v>
      </c>
    </row>
    <row r="624" spans="1:65" s="2" customFormat="1" ht="16.5" customHeight="1">
      <c r="A624" s="36"/>
      <c r="B624" s="37"/>
      <c r="C624" s="175" t="s">
        <v>785</v>
      </c>
      <c r="D624" s="175" t="s">
        <v>142</v>
      </c>
      <c r="E624" s="176" t="s">
        <v>786</v>
      </c>
      <c r="F624" s="177" t="s">
        <v>787</v>
      </c>
      <c r="G624" s="178" t="s">
        <v>234</v>
      </c>
      <c r="H624" s="179">
        <v>378.16</v>
      </c>
      <c r="I624" s="180"/>
      <c r="J624" s="181">
        <f>ROUND(I624*H624,2)</f>
        <v>0</v>
      </c>
      <c r="K624" s="177" t="s">
        <v>146</v>
      </c>
      <c r="L624" s="41"/>
      <c r="M624" s="182" t="s">
        <v>19</v>
      </c>
      <c r="N624" s="183" t="s">
        <v>46</v>
      </c>
      <c r="O624" s="66"/>
      <c r="P624" s="184">
        <f>O624*H624</f>
        <v>0</v>
      </c>
      <c r="Q624" s="184">
        <v>3.7500000000000001E-6</v>
      </c>
      <c r="R624" s="184">
        <f>Q624*H624</f>
        <v>1.4181E-3</v>
      </c>
      <c r="S624" s="184">
        <v>0</v>
      </c>
      <c r="T624" s="185">
        <f>S624*H624</f>
        <v>0</v>
      </c>
      <c r="U624" s="36"/>
      <c r="V624" s="36"/>
      <c r="W624" s="36"/>
      <c r="X624" s="36"/>
      <c r="Y624" s="36"/>
      <c r="Z624" s="36"/>
      <c r="AA624" s="36"/>
      <c r="AB624" s="36"/>
      <c r="AC624" s="36"/>
      <c r="AD624" s="36"/>
      <c r="AE624" s="36"/>
      <c r="AR624" s="186" t="s">
        <v>147</v>
      </c>
      <c r="AT624" s="186" t="s">
        <v>142</v>
      </c>
      <c r="AU624" s="186" t="s">
        <v>85</v>
      </c>
      <c r="AY624" s="19" t="s">
        <v>140</v>
      </c>
      <c r="BE624" s="187">
        <f>IF(N624="základní",J624,0)</f>
        <v>0</v>
      </c>
      <c r="BF624" s="187">
        <f>IF(N624="snížená",J624,0)</f>
        <v>0</v>
      </c>
      <c r="BG624" s="187">
        <f>IF(N624="zákl. přenesená",J624,0)</f>
        <v>0</v>
      </c>
      <c r="BH624" s="187">
        <f>IF(N624="sníž. přenesená",J624,0)</f>
        <v>0</v>
      </c>
      <c r="BI624" s="187">
        <f>IF(N624="nulová",J624,0)</f>
        <v>0</v>
      </c>
      <c r="BJ624" s="19" t="s">
        <v>83</v>
      </c>
      <c r="BK624" s="187">
        <f>ROUND(I624*H624,2)</f>
        <v>0</v>
      </c>
      <c r="BL624" s="19" t="s">
        <v>147</v>
      </c>
      <c r="BM624" s="186" t="s">
        <v>788</v>
      </c>
    </row>
    <row r="625" spans="1:65" s="2" customFormat="1" ht="11.25">
      <c r="A625" s="36"/>
      <c r="B625" s="37"/>
      <c r="C625" s="38"/>
      <c r="D625" s="188" t="s">
        <v>149</v>
      </c>
      <c r="E625" s="38"/>
      <c r="F625" s="189" t="s">
        <v>789</v>
      </c>
      <c r="G625" s="38"/>
      <c r="H625" s="38"/>
      <c r="I625" s="190"/>
      <c r="J625" s="38"/>
      <c r="K625" s="38"/>
      <c r="L625" s="41"/>
      <c r="M625" s="191"/>
      <c r="N625" s="192"/>
      <c r="O625" s="66"/>
      <c r="P625" s="66"/>
      <c r="Q625" s="66"/>
      <c r="R625" s="66"/>
      <c r="S625" s="66"/>
      <c r="T625" s="67"/>
      <c r="U625" s="36"/>
      <c r="V625" s="36"/>
      <c r="W625" s="36"/>
      <c r="X625" s="36"/>
      <c r="Y625" s="36"/>
      <c r="Z625" s="36"/>
      <c r="AA625" s="36"/>
      <c r="AB625" s="36"/>
      <c r="AC625" s="36"/>
      <c r="AD625" s="36"/>
      <c r="AE625" s="36"/>
      <c r="AT625" s="19" t="s">
        <v>149</v>
      </c>
      <c r="AU625" s="19" t="s">
        <v>85</v>
      </c>
    </row>
    <row r="626" spans="1:65" s="2" customFormat="1" ht="11.25">
      <c r="A626" s="36"/>
      <c r="B626" s="37"/>
      <c r="C626" s="38"/>
      <c r="D626" s="193" t="s">
        <v>151</v>
      </c>
      <c r="E626" s="38"/>
      <c r="F626" s="194" t="s">
        <v>790</v>
      </c>
      <c r="G626" s="38"/>
      <c r="H626" s="38"/>
      <c r="I626" s="190"/>
      <c r="J626" s="38"/>
      <c r="K626" s="38"/>
      <c r="L626" s="41"/>
      <c r="M626" s="191"/>
      <c r="N626" s="192"/>
      <c r="O626" s="66"/>
      <c r="P626" s="66"/>
      <c r="Q626" s="66"/>
      <c r="R626" s="66"/>
      <c r="S626" s="66"/>
      <c r="T626" s="67"/>
      <c r="U626" s="36"/>
      <c r="V626" s="36"/>
      <c r="W626" s="36"/>
      <c r="X626" s="36"/>
      <c r="Y626" s="36"/>
      <c r="Z626" s="36"/>
      <c r="AA626" s="36"/>
      <c r="AB626" s="36"/>
      <c r="AC626" s="36"/>
      <c r="AD626" s="36"/>
      <c r="AE626" s="36"/>
      <c r="AT626" s="19" t="s">
        <v>151</v>
      </c>
      <c r="AU626" s="19" t="s">
        <v>85</v>
      </c>
    </row>
    <row r="627" spans="1:65" s="2" customFormat="1" ht="48.75">
      <c r="A627" s="36"/>
      <c r="B627" s="37"/>
      <c r="C627" s="38"/>
      <c r="D627" s="188" t="s">
        <v>153</v>
      </c>
      <c r="E627" s="38"/>
      <c r="F627" s="195" t="s">
        <v>791</v>
      </c>
      <c r="G627" s="38"/>
      <c r="H627" s="38"/>
      <c r="I627" s="190"/>
      <c r="J627" s="38"/>
      <c r="K627" s="38"/>
      <c r="L627" s="41"/>
      <c r="M627" s="191"/>
      <c r="N627" s="192"/>
      <c r="O627" s="66"/>
      <c r="P627" s="66"/>
      <c r="Q627" s="66"/>
      <c r="R627" s="66"/>
      <c r="S627" s="66"/>
      <c r="T627" s="67"/>
      <c r="U627" s="36"/>
      <c r="V627" s="36"/>
      <c r="W627" s="36"/>
      <c r="X627" s="36"/>
      <c r="Y627" s="36"/>
      <c r="Z627" s="36"/>
      <c r="AA627" s="36"/>
      <c r="AB627" s="36"/>
      <c r="AC627" s="36"/>
      <c r="AD627" s="36"/>
      <c r="AE627" s="36"/>
      <c r="AT627" s="19" t="s">
        <v>153</v>
      </c>
      <c r="AU627" s="19" t="s">
        <v>85</v>
      </c>
    </row>
    <row r="628" spans="1:65" s="2" customFormat="1" ht="16.5" customHeight="1">
      <c r="A628" s="36"/>
      <c r="B628" s="37"/>
      <c r="C628" s="175" t="s">
        <v>792</v>
      </c>
      <c r="D628" s="175" t="s">
        <v>142</v>
      </c>
      <c r="E628" s="176" t="s">
        <v>793</v>
      </c>
      <c r="F628" s="177" t="s">
        <v>794</v>
      </c>
      <c r="G628" s="178" t="s">
        <v>234</v>
      </c>
      <c r="H628" s="179">
        <v>269.14999999999998</v>
      </c>
      <c r="I628" s="180"/>
      <c r="J628" s="181">
        <f>ROUND(I628*H628,2)</f>
        <v>0</v>
      </c>
      <c r="K628" s="177" t="s">
        <v>146</v>
      </c>
      <c r="L628" s="41"/>
      <c r="M628" s="182" t="s">
        <v>19</v>
      </c>
      <c r="N628" s="183" t="s">
        <v>46</v>
      </c>
      <c r="O628" s="66"/>
      <c r="P628" s="184">
        <f>O628*H628</f>
        <v>0</v>
      </c>
      <c r="Q628" s="184">
        <v>0.20218871999999999</v>
      </c>
      <c r="R628" s="184">
        <f>Q628*H628</f>
        <v>54.419093987999993</v>
      </c>
      <c r="S628" s="184">
        <v>0</v>
      </c>
      <c r="T628" s="185">
        <f>S628*H628</f>
        <v>0</v>
      </c>
      <c r="U628" s="36"/>
      <c r="V628" s="36"/>
      <c r="W628" s="36"/>
      <c r="X628" s="36"/>
      <c r="Y628" s="36"/>
      <c r="Z628" s="36"/>
      <c r="AA628" s="36"/>
      <c r="AB628" s="36"/>
      <c r="AC628" s="36"/>
      <c r="AD628" s="36"/>
      <c r="AE628" s="36"/>
      <c r="AR628" s="186" t="s">
        <v>147</v>
      </c>
      <c r="AT628" s="186" t="s">
        <v>142</v>
      </c>
      <c r="AU628" s="186" t="s">
        <v>85</v>
      </c>
      <c r="AY628" s="19" t="s">
        <v>140</v>
      </c>
      <c r="BE628" s="187">
        <f>IF(N628="základní",J628,0)</f>
        <v>0</v>
      </c>
      <c r="BF628" s="187">
        <f>IF(N628="snížená",J628,0)</f>
        <v>0</v>
      </c>
      <c r="BG628" s="187">
        <f>IF(N628="zákl. přenesená",J628,0)</f>
        <v>0</v>
      </c>
      <c r="BH628" s="187">
        <f>IF(N628="sníž. přenesená",J628,0)</f>
        <v>0</v>
      </c>
      <c r="BI628" s="187">
        <f>IF(N628="nulová",J628,0)</f>
        <v>0</v>
      </c>
      <c r="BJ628" s="19" t="s">
        <v>83</v>
      </c>
      <c r="BK628" s="187">
        <f>ROUND(I628*H628,2)</f>
        <v>0</v>
      </c>
      <c r="BL628" s="19" t="s">
        <v>147</v>
      </c>
      <c r="BM628" s="186" t="s">
        <v>795</v>
      </c>
    </row>
    <row r="629" spans="1:65" s="2" customFormat="1" ht="19.5">
      <c r="A629" s="36"/>
      <c r="B629" s="37"/>
      <c r="C629" s="38"/>
      <c r="D629" s="188" t="s">
        <v>149</v>
      </c>
      <c r="E629" s="38"/>
      <c r="F629" s="189" t="s">
        <v>796</v>
      </c>
      <c r="G629" s="38"/>
      <c r="H629" s="38"/>
      <c r="I629" s="190"/>
      <c r="J629" s="38"/>
      <c r="K629" s="38"/>
      <c r="L629" s="41"/>
      <c r="M629" s="191"/>
      <c r="N629" s="192"/>
      <c r="O629" s="66"/>
      <c r="P629" s="66"/>
      <c r="Q629" s="66"/>
      <c r="R629" s="66"/>
      <c r="S629" s="66"/>
      <c r="T629" s="67"/>
      <c r="U629" s="36"/>
      <c r="V629" s="36"/>
      <c r="W629" s="36"/>
      <c r="X629" s="36"/>
      <c r="Y629" s="36"/>
      <c r="Z629" s="36"/>
      <c r="AA629" s="36"/>
      <c r="AB629" s="36"/>
      <c r="AC629" s="36"/>
      <c r="AD629" s="36"/>
      <c r="AE629" s="36"/>
      <c r="AT629" s="19" t="s">
        <v>149</v>
      </c>
      <c r="AU629" s="19" t="s">
        <v>85</v>
      </c>
    </row>
    <row r="630" spans="1:65" s="2" customFormat="1" ht="11.25">
      <c r="A630" s="36"/>
      <c r="B630" s="37"/>
      <c r="C630" s="38"/>
      <c r="D630" s="193" t="s">
        <v>151</v>
      </c>
      <c r="E630" s="38"/>
      <c r="F630" s="194" t="s">
        <v>797</v>
      </c>
      <c r="G630" s="38"/>
      <c r="H630" s="38"/>
      <c r="I630" s="190"/>
      <c r="J630" s="38"/>
      <c r="K630" s="38"/>
      <c r="L630" s="41"/>
      <c r="M630" s="191"/>
      <c r="N630" s="192"/>
      <c r="O630" s="66"/>
      <c r="P630" s="66"/>
      <c r="Q630" s="66"/>
      <c r="R630" s="66"/>
      <c r="S630" s="66"/>
      <c r="T630" s="67"/>
      <c r="U630" s="36"/>
      <c r="V630" s="36"/>
      <c r="W630" s="36"/>
      <c r="X630" s="36"/>
      <c r="Y630" s="36"/>
      <c r="Z630" s="36"/>
      <c r="AA630" s="36"/>
      <c r="AB630" s="36"/>
      <c r="AC630" s="36"/>
      <c r="AD630" s="36"/>
      <c r="AE630" s="36"/>
      <c r="AT630" s="19" t="s">
        <v>151</v>
      </c>
      <c r="AU630" s="19" t="s">
        <v>85</v>
      </c>
    </row>
    <row r="631" spans="1:65" s="2" customFormat="1" ht="87.75">
      <c r="A631" s="36"/>
      <c r="B631" s="37"/>
      <c r="C631" s="38"/>
      <c r="D631" s="188" t="s">
        <v>153</v>
      </c>
      <c r="E631" s="38"/>
      <c r="F631" s="195" t="s">
        <v>798</v>
      </c>
      <c r="G631" s="38"/>
      <c r="H631" s="38"/>
      <c r="I631" s="190"/>
      <c r="J631" s="38"/>
      <c r="K631" s="38"/>
      <c r="L631" s="41"/>
      <c r="M631" s="191"/>
      <c r="N631" s="192"/>
      <c r="O631" s="66"/>
      <c r="P631" s="66"/>
      <c r="Q631" s="66"/>
      <c r="R631" s="66"/>
      <c r="S631" s="66"/>
      <c r="T631" s="67"/>
      <c r="U631" s="36"/>
      <c r="V631" s="36"/>
      <c r="W631" s="36"/>
      <c r="X631" s="36"/>
      <c r="Y631" s="36"/>
      <c r="Z631" s="36"/>
      <c r="AA631" s="36"/>
      <c r="AB631" s="36"/>
      <c r="AC631" s="36"/>
      <c r="AD631" s="36"/>
      <c r="AE631" s="36"/>
      <c r="AT631" s="19" t="s">
        <v>153</v>
      </c>
      <c r="AU631" s="19" t="s">
        <v>85</v>
      </c>
    </row>
    <row r="632" spans="1:65" s="13" customFormat="1" ht="11.25">
      <c r="B632" s="196"/>
      <c r="C632" s="197"/>
      <c r="D632" s="188" t="s">
        <v>180</v>
      </c>
      <c r="E632" s="198" t="s">
        <v>19</v>
      </c>
      <c r="F632" s="199" t="s">
        <v>799</v>
      </c>
      <c r="G632" s="197"/>
      <c r="H632" s="198" t="s">
        <v>19</v>
      </c>
      <c r="I632" s="200"/>
      <c r="J632" s="197"/>
      <c r="K632" s="197"/>
      <c r="L632" s="201"/>
      <c r="M632" s="202"/>
      <c r="N632" s="203"/>
      <c r="O632" s="203"/>
      <c r="P632" s="203"/>
      <c r="Q632" s="203"/>
      <c r="R632" s="203"/>
      <c r="S632" s="203"/>
      <c r="T632" s="204"/>
      <c r="AT632" s="205" t="s">
        <v>180</v>
      </c>
      <c r="AU632" s="205" t="s">
        <v>85</v>
      </c>
      <c r="AV632" s="13" t="s">
        <v>83</v>
      </c>
      <c r="AW632" s="13" t="s">
        <v>34</v>
      </c>
      <c r="AX632" s="13" t="s">
        <v>75</v>
      </c>
      <c r="AY632" s="205" t="s">
        <v>140</v>
      </c>
    </row>
    <row r="633" spans="1:65" s="14" customFormat="1" ht="11.25">
      <c r="B633" s="206"/>
      <c r="C633" s="207"/>
      <c r="D633" s="188" t="s">
        <v>180</v>
      </c>
      <c r="E633" s="208" t="s">
        <v>19</v>
      </c>
      <c r="F633" s="209" t="s">
        <v>800</v>
      </c>
      <c r="G633" s="207"/>
      <c r="H633" s="210">
        <v>153.55000000000001</v>
      </c>
      <c r="I633" s="211"/>
      <c r="J633" s="207"/>
      <c r="K633" s="207"/>
      <c r="L633" s="212"/>
      <c r="M633" s="213"/>
      <c r="N633" s="214"/>
      <c r="O633" s="214"/>
      <c r="P633" s="214"/>
      <c r="Q633" s="214"/>
      <c r="R633" s="214"/>
      <c r="S633" s="214"/>
      <c r="T633" s="215"/>
      <c r="AT633" s="216" t="s">
        <v>180</v>
      </c>
      <c r="AU633" s="216" t="s">
        <v>85</v>
      </c>
      <c r="AV633" s="14" t="s">
        <v>85</v>
      </c>
      <c r="AW633" s="14" t="s">
        <v>34</v>
      </c>
      <c r="AX633" s="14" t="s">
        <v>75</v>
      </c>
      <c r="AY633" s="216" t="s">
        <v>140</v>
      </c>
    </row>
    <row r="634" spans="1:65" s="13" customFormat="1" ht="11.25">
      <c r="B634" s="196"/>
      <c r="C634" s="197"/>
      <c r="D634" s="188" t="s">
        <v>180</v>
      </c>
      <c r="E634" s="198" t="s">
        <v>19</v>
      </c>
      <c r="F634" s="199" t="s">
        <v>801</v>
      </c>
      <c r="G634" s="197"/>
      <c r="H634" s="198" t="s">
        <v>19</v>
      </c>
      <c r="I634" s="200"/>
      <c r="J634" s="197"/>
      <c r="K634" s="197"/>
      <c r="L634" s="201"/>
      <c r="M634" s="202"/>
      <c r="N634" s="203"/>
      <c r="O634" s="203"/>
      <c r="P634" s="203"/>
      <c r="Q634" s="203"/>
      <c r="R634" s="203"/>
      <c r="S634" s="203"/>
      <c r="T634" s="204"/>
      <c r="AT634" s="205" t="s">
        <v>180</v>
      </c>
      <c r="AU634" s="205" t="s">
        <v>85</v>
      </c>
      <c r="AV634" s="13" t="s">
        <v>83</v>
      </c>
      <c r="AW634" s="13" t="s">
        <v>34</v>
      </c>
      <c r="AX634" s="13" t="s">
        <v>75</v>
      </c>
      <c r="AY634" s="205" t="s">
        <v>140</v>
      </c>
    </row>
    <row r="635" spans="1:65" s="14" customFormat="1" ht="11.25">
      <c r="B635" s="206"/>
      <c r="C635" s="207"/>
      <c r="D635" s="188" t="s">
        <v>180</v>
      </c>
      <c r="E635" s="208" t="s">
        <v>19</v>
      </c>
      <c r="F635" s="209" t="s">
        <v>802</v>
      </c>
      <c r="G635" s="207"/>
      <c r="H635" s="210">
        <v>115.6</v>
      </c>
      <c r="I635" s="211"/>
      <c r="J635" s="207"/>
      <c r="K635" s="207"/>
      <c r="L635" s="212"/>
      <c r="M635" s="213"/>
      <c r="N635" s="214"/>
      <c r="O635" s="214"/>
      <c r="P635" s="214"/>
      <c r="Q635" s="214"/>
      <c r="R635" s="214"/>
      <c r="S635" s="214"/>
      <c r="T635" s="215"/>
      <c r="AT635" s="216" t="s">
        <v>180</v>
      </c>
      <c r="AU635" s="216" t="s">
        <v>85</v>
      </c>
      <c r="AV635" s="14" t="s">
        <v>85</v>
      </c>
      <c r="AW635" s="14" t="s">
        <v>34</v>
      </c>
      <c r="AX635" s="14" t="s">
        <v>75</v>
      </c>
      <c r="AY635" s="216" t="s">
        <v>140</v>
      </c>
    </row>
    <row r="636" spans="1:65" s="15" customFormat="1" ht="11.25">
      <c r="B636" s="227"/>
      <c r="C636" s="228"/>
      <c r="D636" s="188" t="s">
        <v>180</v>
      </c>
      <c r="E636" s="229" t="s">
        <v>19</v>
      </c>
      <c r="F636" s="230" t="s">
        <v>402</v>
      </c>
      <c r="G636" s="228"/>
      <c r="H636" s="231">
        <v>269.14999999999998</v>
      </c>
      <c r="I636" s="232"/>
      <c r="J636" s="228"/>
      <c r="K636" s="228"/>
      <c r="L636" s="233"/>
      <c r="M636" s="234"/>
      <c r="N636" s="235"/>
      <c r="O636" s="235"/>
      <c r="P636" s="235"/>
      <c r="Q636" s="235"/>
      <c r="R636" s="235"/>
      <c r="S636" s="235"/>
      <c r="T636" s="236"/>
      <c r="AT636" s="237" t="s">
        <v>180</v>
      </c>
      <c r="AU636" s="237" t="s">
        <v>85</v>
      </c>
      <c r="AV636" s="15" t="s">
        <v>147</v>
      </c>
      <c r="AW636" s="15" t="s">
        <v>34</v>
      </c>
      <c r="AX636" s="15" t="s">
        <v>83</v>
      </c>
      <c r="AY636" s="237" t="s">
        <v>140</v>
      </c>
    </row>
    <row r="637" spans="1:65" s="2" customFormat="1" ht="16.5" customHeight="1">
      <c r="A637" s="36"/>
      <c r="B637" s="37"/>
      <c r="C637" s="217" t="s">
        <v>803</v>
      </c>
      <c r="D637" s="217" t="s">
        <v>284</v>
      </c>
      <c r="E637" s="218" t="s">
        <v>804</v>
      </c>
      <c r="F637" s="219" t="s">
        <v>805</v>
      </c>
      <c r="G637" s="220" t="s">
        <v>234</v>
      </c>
      <c r="H637" s="221">
        <v>121.38</v>
      </c>
      <c r="I637" s="222"/>
      <c r="J637" s="223">
        <f>ROUND(I637*H637,2)</f>
        <v>0</v>
      </c>
      <c r="K637" s="219" t="s">
        <v>146</v>
      </c>
      <c r="L637" s="224"/>
      <c r="M637" s="225" t="s">
        <v>19</v>
      </c>
      <c r="N637" s="226" t="s">
        <v>46</v>
      </c>
      <c r="O637" s="66"/>
      <c r="P637" s="184">
        <f>O637*H637</f>
        <v>0</v>
      </c>
      <c r="Q637" s="184">
        <v>4.8300000000000003E-2</v>
      </c>
      <c r="R637" s="184">
        <f>Q637*H637</f>
        <v>5.862654</v>
      </c>
      <c r="S637" s="184">
        <v>0</v>
      </c>
      <c r="T637" s="185">
        <f>S637*H637</f>
        <v>0</v>
      </c>
      <c r="U637" s="36"/>
      <c r="V637" s="36"/>
      <c r="W637" s="36"/>
      <c r="X637" s="36"/>
      <c r="Y637" s="36"/>
      <c r="Z637" s="36"/>
      <c r="AA637" s="36"/>
      <c r="AB637" s="36"/>
      <c r="AC637" s="36"/>
      <c r="AD637" s="36"/>
      <c r="AE637" s="36"/>
      <c r="AR637" s="186" t="s">
        <v>201</v>
      </c>
      <c r="AT637" s="186" t="s">
        <v>284</v>
      </c>
      <c r="AU637" s="186" t="s">
        <v>85</v>
      </c>
      <c r="AY637" s="19" t="s">
        <v>140</v>
      </c>
      <c r="BE637" s="187">
        <f>IF(N637="základní",J637,0)</f>
        <v>0</v>
      </c>
      <c r="BF637" s="187">
        <f>IF(N637="snížená",J637,0)</f>
        <v>0</v>
      </c>
      <c r="BG637" s="187">
        <f>IF(N637="zákl. přenesená",J637,0)</f>
        <v>0</v>
      </c>
      <c r="BH637" s="187">
        <f>IF(N637="sníž. přenesená",J637,0)</f>
        <v>0</v>
      </c>
      <c r="BI637" s="187">
        <f>IF(N637="nulová",J637,0)</f>
        <v>0</v>
      </c>
      <c r="BJ637" s="19" t="s">
        <v>83</v>
      </c>
      <c r="BK637" s="187">
        <f>ROUND(I637*H637,2)</f>
        <v>0</v>
      </c>
      <c r="BL637" s="19" t="s">
        <v>147</v>
      </c>
      <c r="BM637" s="186" t="s">
        <v>806</v>
      </c>
    </row>
    <row r="638" spans="1:65" s="2" customFormat="1" ht="11.25">
      <c r="A638" s="36"/>
      <c r="B638" s="37"/>
      <c r="C638" s="38"/>
      <c r="D638" s="188" t="s">
        <v>149</v>
      </c>
      <c r="E638" s="38"/>
      <c r="F638" s="189" t="s">
        <v>805</v>
      </c>
      <c r="G638" s="38"/>
      <c r="H638" s="38"/>
      <c r="I638" s="190"/>
      <c r="J638" s="38"/>
      <c r="K638" s="38"/>
      <c r="L638" s="41"/>
      <c r="M638" s="191"/>
      <c r="N638" s="192"/>
      <c r="O638" s="66"/>
      <c r="P638" s="66"/>
      <c r="Q638" s="66"/>
      <c r="R638" s="66"/>
      <c r="S638" s="66"/>
      <c r="T638" s="67"/>
      <c r="U638" s="36"/>
      <c r="V638" s="36"/>
      <c r="W638" s="36"/>
      <c r="X638" s="36"/>
      <c r="Y638" s="36"/>
      <c r="Z638" s="36"/>
      <c r="AA638" s="36"/>
      <c r="AB638" s="36"/>
      <c r="AC638" s="36"/>
      <c r="AD638" s="36"/>
      <c r="AE638" s="36"/>
      <c r="AT638" s="19" t="s">
        <v>149</v>
      </c>
      <c r="AU638" s="19" t="s">
        <v>85</v>
      </c>
    </row>
    <row r="639" spans="1:65" s="14" customFormat="1" ht="11.25">
      <c r="B639" s="206"/>
      <c r="C639" s="207"/>
      <c r="D639" s="188" t="s">
        <v>180</v>
      </c>
      <c r="E639" s="207"/>
      <c r="F639" s="209" t="s">
        <v>807</v>
      </c>
      <c r="G639" s="207"/>
      <c r="H639" s="210">
        <v>121.38</v>
      </c>
      <c r="I639" s="211"/>
      <c r="J639" s="207"/>
      <c r="K639" s="207"/>
      <c r="L639" s="212"/>
      <c r="M639" s="213"/>
      <c r="N639" s="214"/>
      <c r="O639" s="214"/>
      <c r="P639" s="214"/>
      <c r="Q639" s="214"/>
      <c r="R639" s="214"/>
      <c r="S639" s="214"/>
      <c r="T639" s="215"/>
      <c r="AT639" s="216" t="s">
        <v>180</v>
      </c>
      <c r="AU639" s="216" t="s">
        <v>85</v>
      </c>
      <c r="AV639" s="14" t="s">
        <v>85</v>
      </c>
      <c r="AW639" s="14" t="s">
        <v>4</v>
      </c>
      <c r="AX639" s="14" t="s">
        <v>83</v>
      </c>
      <c r="AY639" s="216" t="s">
        <v>140</v>
      </c>
    </row>
    <row r="640" spans="1:65" s="2" customFormat="1" ht="16.5" customHeight="1">
      <c r="A640" s="36"/>
      <c r="B640" s="37"/>
      <c r="C640" s="217" t="s">
        <v>808</v>
      </c>
      <c r="D640" s="217" t="s">
        <v>284</v>
      </c>
      <c r="E640" s="218" t="s">
        <v>809</v>
      </c>
      <c r="F640" s="219" t="s">
        <v>810</v>
      </c>
      <c r="G640" s="220" t="s">
        <v>234</v>
      </c>
      <c r="H640" s="221">
        <v>161.22800000000001</v>
      </c>
      <c r="I640" s="222"/>
      <c r="J640" s="223">
        <f>ROUND(I640*H640,2)</f>
        <v>0</v>
      </c>
      <c r="K640" s="219" t="s">
        <v>146</v>
      </c>
      <c r="L640" s="224"/>
      <c r="M640" s="225" t="s">
        <v>19</v>
      </c>
      <c r="N640" s="226" t="s">
        <v>46</v>
      </c>
      <c r="O640" s="66"/>
      <c r="P640" s="184">
        <f>O640*H640</f>
        <v>0</v>
      </c>
      <c r="Q640" s="184">
        <v>0.08</v>
      </c>
      <c r="R640" s="184">
        <f>Q640*H640</f>
        <v>12.898240000000001</v>
      </c>
      <c r="S640" s="184">
        <v>0</v>
      </c>
      <c r="T640" s="185">
        <f>S640*H640</f>
        <v>0</v>
      </c>
      <c r="U640" s="36"/>
      <c r="V640" s="36"/>
      <c r="W640" s="36"/>
      <c r="X640" s="36"/>
      <c r="Y640" s="36"/>
      <c r="Z640" s="36"/>
      <c r="AA640" s="36"/>
      <c r="AB640" s="36"/>
      <c r="AC640" s="36"/>
      <c r="AD640" s="36"/>
      <c r="AE640" s="36"/>
      <c r="AR640" s="186" t="s">
        <v>201</v>
      </c>
      <c r="AT640" s="186" t="s">
        <v>284</v>
      </c>
      <c r="AU640" s="186" t="s">
        <v>85</v>
      </c>
      <c r="AY640" s="19" t="s">
        <v>140</v>
      </c>
      <c r="BE640" s="187">
        <f>IF(N640="základní",J640,0)</f>
        <v>0</v>
      </c>
      <c r="BF640" s="187">
        <f>IF(N640="snížená",J640,0)</f>
        <v>0</v>
      </c>
      <c r="BG640" s="187">
        <f>IF(N640="zákl. přenesená",J640,0)</f>
        <v>0</v>
      </c>
      <c r="BH640" s="187">
        <f>IF(N640="sníž. přenesená",J640,0)</f>
        <v>0</v>
      </c>
      <c r="BI640" s="187">
        <f>IF(N640="nulová",J640,0)</f>
        <v>0</v>
      </c>
      <c r="BJ640" s="19" t="s">
        <v>83</v>
      </c>
      <c r="BK640" s="187">
        <f>ROUND(I640*H640,2)</f>
        <v>0</v>
      </c>
      <c r="BL640" s="19" t="s">
        <v>147</v>
      </c>
      <c r="BM640" s="186" t="s">
        <v>811</v>
      </c>
    </row>
    <row r="641" spans="1:65" s="2" customFormat="1" ht="11.25">
      <c r="A641" s="36"/>
      <c r="B641" s="37"/>
      <c r="C641" s="38"/>
      <c r="D641" s="188" t="s">
        <v>149</v>
      </c>
      <c r="E641" s="38"/>
      <c r="F641" s="189" t="s">
        <v>810</v>
      </c>
      <c r="G641" s="38"/>
      <c r="H641" s="38"/>
      <c r="I641" s="190"/>
      <c r="J641" s="38"/>
      <c r="K641" s="38"/>
      <c r="L641" s="41"/>
      <c r="M641" s="191"/>
      <c r="N641" s="192"/>
      <c r="O641" s="66"/>
      <c r="P641" s="66"/>
      <c r="Q641" s="66"/>
      <c r="R641" s="66"/>
      <c r="S641" s="66"/>
      <c r="T641" s="67"/>
      <c r="U641" s="36"/>
      <c r="V641" s="36"/>
      <c r="W641" s="36"/>
      <c r="X641" s="36"/>
      <c r="Y641" s="36"/>
      <c r="Z641" s="36"/>
      <c r="AA641" s="36"/>
      <c r="AB641" s="36"/>
      <c r="AC641" s="36"/>
      <c r="AD641" s="36"/>
      <c r="AE641" s="36"/>
      <c r="AT641" s="19" t="s">
        <v>149</v>
      </c>
      <c r="AU641" s="19" t="s">
        <v>85</v>
      </c>
    </row>
    <row r="642" spans="1:65" s="14" customFormat="1" ht="11.25">
      <c r="B642" s="206"/>
      <c r="C642" s="207"/>
      <c r="D642" s="188" t="s">
        <v>180</v>
      </c>
      <c r="E642" s="207"/>
      <c r="F642" s="209" t="s">
        <v>812</v>
      </c>
      <c r="G642" s="207"/>
      <c r="H642" s="210">
        <v>161.22800000000001</v>
      </c>
      <c r="I642" s="211"/>
      <c r="J642" s="207"/>
      <c r="K642" s="207"/>
      <c r="L642" s="212"/>
      <c r="M642" s="213"/>
      <c r="N642" s="214"/>
      <c r="O642" s="214"/>
      <c r="P642" s="214"/>
      <c r="Q642" s="214"/>
      <c r="R642" s="214"/>
      <c r="S642" s="214"/>
      <c r="T642" s="215"/>
      <c r="AT642" s="216" t="s">
        <v>180</v>
      </c>
      <c r="AU642" s="216" t="s">
        <v>85</v>
      </c>
      <c r="AV642" s="14" t="s">
        <v>85</v>
      </c>
      <c r="AW642" s="14" t="s">
        <v>4</v>
      </c>
      <c r="AX642" s="14" t="s">
        <v>83</v>
      </c>
      <c r="AY642" s="216" t="s">
        <v>140</v>
      </c>
    </row>
    <row r="643" spans="1:65" s="2" customFormat="1" ht="16.5" customHeight="1">
      <c r="A643" s="36"/>
      <c r="B643" s="37"/>
      <c r="C643" s="175" t="s">
        <v>813</v>
      </c>
      <c r="D643" s="175" t="s">
        <v>142</v>
      </c>
      <c r="E643" s="176" t="s">
        <v>814</v>
      </c>
      <c r="F643" s="177" t="s">
        <v>815</v>
      </c>
      <c r="G643" s="178" t="s">
        <v>234</v>
      </c>
      <c r="H643" s="179">
        <v>89.23</v>
      </c>
      <c r="I643" s="180"/>
      <c r="J643" s="181">
        <f>ROUND(I643*H643,2)</f>
        <v>0</v>
      </c>
      <c r="K643" s="177" t="s">
        <v>146</v>
      </c>
      <c r="L643" s="41"/>
      <c r="M643" s="182" t="s">
        <v>19</v>
      </c>
      <c r="N643" s="183" t="s">
        <v>46</v>
      </c>
      <c r="O643" s="66"/>
      <c r="P643" s="184">
        <f>O643*H643</f>
        <v>0</v>
      </c>
      <c r="Q643" s="184">
        <v>0.15539952000000001</v>
      </c>
      <c r="R643" s="184">
        <f>Q643*H643</f>
        <v>13.866299169600001</v>
      </c>
      <c r="S643" s="184">
        <v>0</v>
      </c>
      <c r="T643" s="185">
        <f>S643*H643</f>
        <v>0</v>
      </c>
      <c r="U643" s="36"/>
      <c r="V643" s="36"/>
      <c r="W643" s="36"/>
      <c r="X643" s="36"/>
      <c r="Y643" s="36"/>
      <c r="Z643" s="36"/>
      <c r="AA643" s="36"/>
      <c r="AB643" s="36"/>
      <c r="AC643" s="36"/>
      <c r="AD643" s="36"/>
      <c r="AE643" s="36"/>
      <c r="AR643" s="186" t="s">
        <v>147</v>
      </c>
      <c r="AT643" s="186" t="s">
        <v>142</v>
      </c>
      <c r="AU643" s="186" t="s">
        <v>85</v>
      </c>
      <c r="AY643" s="19" t="s">
        <v>140</v>
      </c>
      <c r="BE643" s="187">
        <f>IF(N643="základní",J643,0)</f>
        <v>0</v>
      </c>
      <c r="BF643" s="187">
        <f>IF(N643="snížená",J643,0)</f>
        <v>0</v>
      </c>
      <c r="BG643" s="187">
        <f>IF(N643="zákl. přenesená",J643,0)</f>
        <v>0</v>
      </c>
      <c r="BH643" s="187">
        <f>IF(N643="sníž. přenesená",J643,0)</f>
        <v>0</v>
      </c>
      <c r="BI643" s="187">
        <f>IF(N643="nulová",J643,0)</f>
        <v>0</v>
      </c>
      <c r="BJ643" s="19" t="s">
        <v>83</v>
      </c>
      <c r="BK643" s="187">
        <f>ROUND(I643*H643,2)</f>
        <v>0</v>
      </c>
      <c r="BL643" s="19" t="s">
        <v>147</v>
      </c>
      <c r="BM643" s="186" t="s">
        <v>816</v>
      </c>
    </row>
    <row r="644" spans="1:65" s="2" customFormat="1" ht="19.5">
      <c r="A644" s="36"/>
      <c r="B644" s="37"/>
      <c r="C644" s="38"/>
      <c r="D644" s="188" t="s">
        <v>149</v>
      </c>
      <c r="E644" s="38"/>
      <c r="F644" s="189" t="s">
        <v>817</v>
      </c>
      <c r="G644" s="38"/>
      <c r="H644" s="38"/>
      <c r="I644" s="190"/>
      <c r="J644" s="38"/>
      <c r="K644" s="38"/>
      <c r="L644" s="41"/>
      <c r="M644" s="191"/>
      <c r="N644" s="192"/>
      <c r="O644" s="66"/>
      <c r="P644" s="66"/>
      <c r="Q644" s="66"/>
      <c r="R644" s="66"/>
      <c r="S644" s="66"/>
      <c r="T644" s="67"/>
      <c r="U644" s="36"/>
      <c r="V644" s="36"/>
      <c r="W644" s="36"/>
      <c r="X644" s="36"/>
      <c r="Y644" s="36"/>
      <c r="Z644" s="36"/>
      <c r="AA644" s="36"/>
      <c r="AB644" s="36"/>
      <c r="AC644" s="36"/>
      <c r="AD644" s="36"/>
      <c r="AE644" s="36"/>
      <c r="AT644" s="19" t="s">
        <v>149</v>
      </c>
      <c r="AU644" s="19" t="s">
        <v>85</v>
      </c>
    </row>
    <row r="645" spans="1:65" s="2" customFormat="1" ht="11.25">
      <c r="A645" s="36"/>
      <c r="B645" s="37"/>
      <c r="C645" s="38"/>
      <c r="D645" s="193" t="s">
        <v>151</v>
      </c>
      <c r="E645" s="38"/>
      <c r="F645" s="194" t="s">
        <v>818</v>
      </c>
      <c r="G645" s="38"/>
      <c r="H645" s="38"/>
      <c r="I645" s="190"/>
      <c r="J645" s="38"/>
      <c r="K645" s="38"/>
      <c r="L645" s="41"/>
      <c r="M645" s="191"/>
      <c r="N645" s="192"/>
      <c r="O645" s="66"/>
      <c r="P645" s="66"/>
      <c r="Q645" s="66"/>
      <c r="R645" s="66"/>
      <c r="S645" s="66"/>
      <c r="T645" s="67"/>
      <c r="U645" s="36"/>
      <c r="V645" s="36"/>
      <c r="W645" s="36"/>
      <c r="X645" s="36"/>
      <c r="Y645" s="36"/>
      <c r="Z645" s="36"/>
      <c r="AA645" s="36"/>
      <c r="AB645" s="36"/>
      <c r="AC645" s="36"/>
      <c r="AD645" s="36"/>
      <c r="AE645" s="36"/>
      <c r="AT645" s="19" t="s">
        <v>151</v>
      </c>
      <c r="AU645" s="19" t="s">
        <v>85</v>
      </c>
    </row>
    <row r="646" spans="1:65" s="2" customFormat="1" ht="87.75">
      <c r="A646" s="36"/>
      <c r="B646" s="37"/>
      <c r="C646" s="38"/>
      <c r="D646" s="188" t="s">
        <v>153</v>
      </c>
      <c r="E646" s="38"/>
      <c r="F646" s="195" t="s">
        <v>798</v>
      </c>
      <c r="G646" s="38"/>
      <c r="H646" s="38"/>
      <c r="I646" s="190"/>
      <c r="J646" s="38"/>
      <c r="K646" s="38"/>
      <c r="L646" s="41"/>
      <c r="M646" s="191"/>
      <c r="N646" s="192"/>
      <c r="O646" s="66"/>
      <c r="P646" s="66"/>
      <c r="Q646" s="66"/>
      <c r="R646" s="66"/>
      <c r="S646" s="66"/>
      <c r="T646" s="67"/>
      <c r="U646" s="36"/>
      <c r="V646" s="36"/>
      <c r="W646" s="36"/>
      <c r="X646" s="36"/>
      <c r="Y646" s="36"/>
      <c r="Z646" s="36"/>
      <c r="AA646" s="36"/>
      <c r="AB646" s="36"/>
      <c r="AC646" s="36"/>
      <c r="AD646" s="36"/>
      <c r="AE646" s="36"/>
      <c r="AT646" s="19" t="s">
        <v>153</v>
      </c>
      <c r="AU646" s="19" t="s">
        <v>85</v>
      </c>
    </row>
    <row r="647" spans="1:65" s="14" customFormat="1" ht="11.25">
      <c r="B647" s="206"/>
      <c r="C647" s="207"/>
      <c r="D647" s="188" t="s">
        <v>180</v>
      </c>
      <c r="E647" s="208" t="s">
        <v>19</v>
      </c>
      <c r="F647" s="209" t="s">
        <v>819</v>
      </c>
      <c r="G647" s="207"/>
      <c r="H647" s="210">
        <v>59.23</v>
      </c>
      <c r="I647" s="211"/>
      <c r="J647" s="207"/>
      <c r="K647" s="207"/>
      <c r="L647" s="212"/>
      <c r="M647" s="213"/>
      <c r="N647" s="214"/>
      <c r="O647" s="214"/>
      <c r="P647" s="214"/>
      <c r="Q647" s="214"/>
      <c r="R647" s="214"/>
      <c r="S647" s="214"/>
      <c r="T647" s="215"/>
      <c r="AT647" s="216" t="s">
        <v>180</v>
      </c>
      <c r="AU647" s="216" t="s">
        <v>85</v>
      </c>
      <c r="AV647" s="14" t="s">
        <v>85</v>
      </c>
      <c r="AW647" s="14" t="s">
        <v>34</v>
      </c>
      <c r="AX647" s="14" t="s">
        <v>75</v>
      </c>
      <c r="AY647" s="216" t="s">
        <v>140</v>
      </c>
    </row>
    <row r="648" spans="1:65" s="14" customFormat="1" ht="11.25">
      <c r="B648" s="206"/>
      <c r="C648" s="207"/>
      <c r="D648" s="188" t="s">
        <v>180</v>
      </c>
      <c r="E648" s="208" t="s">
        <v>19</v>
      </c>
      <c r="F648" s="209" t="s">
        <v>357</v>
      </c>
      <c r="G648" s="207"/>
      <c r="H648" s="210">
        <v>30</v>
      </c>
      <c r="I648" s="211"/>
      <c r="J648" s="207"/>
      <c r="K648" s="207"/>
      <c r="L648" s="212"/>
      <c r="M648" s="213"/>
      <c r="N648" s="214"/>
      <c r="O648" s="214"/>
      <c r="P648" s="214"/>
      <c r="Q648" s="214"/>
      <c r="R648" s="214"/>
      <c r="S648" s="214"/>
      <c r="T648" s="215"/>
      <c r="AT648" s="216" t="s">
        <v>180</v>
      </c>
      <c r="AU648" s="216" t="s">
        <v>85</v>
      </c>
      <c r="AV648" s="14" t="s">
        <v>85</v>
      </c>
      <c r="AW648" s="14" t="s">
        <v>34</v>
      </c>
      <c r="AX648" s="14" t="s">
        <v>75</v>
      </c>
      <c r="AY648" s="216" t="s">
        <v>140</v>
      </c>
    </row>
    <row r="649" spans="1:65" s="15" customFormat="1" ht="11.25">
      <c r="B649" s="227"/>
      <c r="C649" s="228"/>
      <c r="D649" s="188" t="s">
        <v>180</v>
      </c>
      <c r="E649" s="229" t="s">
        <v>19</v>
      </c>
      <c r="F649" s="230" t="s">
        <v>402</v>
      </c>
      <c r="G649" s="228"/>
      <c r="H649" s="231">
        <v>89.23</v>
      </c>
      <c r="I649" s="232"/>
      <c r="J649" s="228"/>
      <c r="K649" s="228"/>
      <c r="L649" s="233"/>
      <c r="M649" s="234"/>
      <c r="N649" s="235"/>
      <c r="O649" s="235"/>
      <c r="P649" s="235"/>
      <c r="Q649" s="235"/>
      <c r="R649" s="235"/>
      <c r="S649" s="235"/>
      <c r="T649" s="236"/>
      <c r="AT649" s="237" t="s">
        <v>180</v>
      </c>
      <c r="AU649" s="237" t="s">
        <v>85</v>
      </c>
      <c r="AV649" s="15" t="s">
        <v>147</v>
      </c>
      <c r="AW649" s="15" t="s">
        <v>34</v>
      </c>
      <c r="AX649" s="15" t="s">
        <v>83</v>
      </c>
      <c r="AY649" s="237" t="s">
        <v>140</v>
      </c>
    </row>
    <row r="650" spans="1:65" s="2" customFormat="1" ht="16.5" customHeight="1">
      <c r="A650" s="36"/>
      <c r="B650" s="37"/>
      <c r="C650" s="217" t="s">
        <v>820</v>
      </c>
      <c r="D650" s="217" t="s">
        <v>284</v>
      </c>
      <c r="E650" s="218" t="s">
        <v>809</v>
      </c>
      <c r="F650" s="219" t="s">
        <v>810</v>
      </c>
      <c r="G650" s="220" t="s">
        <v>234</v>
      </c>
      <c r="H650" s="221">
        <v>62.192</v>
      </c>
      <c r="I650" s="222"/>
      <c r="J650" s="223">
        <f>ROUND(I650*H650,2)</f>
        <v>0</v>
      </c>
      <c r="K650" s="219" t="s">
        <v>146</v>
      </c>
      <c r="L650" s="224"/>
      <c r="M650" s="225" t="s">
        <v>19</v>
      </c>
      <c r="N650" s="226" t="s">
        <v>46</v>
      </c>
      <c r="O650" s="66"/>
      <c r="P650" s="184">
        <f>O650*H650</f>
        <v>0</v>
      </c>
      <c r="Q650" s="184">
        <v>0.08</v>
      </c>
      <c r="R650" s="184">
        <f>Q650*H650</f>
        <v>4.9753600000000002</v>
      </c>
      <c r="S650" s="184">
        <v>0</v>
      </c>
      <c r="T650" s="185">
        <f>S650*H650</f>
        <v>0</v>
      </c>
      <c r="U650" s="36"/>
      <c r="V650" s="36"/>
      <c r="W650" s="36"/>
      <c r="X650" s="36"/>
      <c r="Y650" s="36"/>
      <c r="Z650" s="36"/>
      <c r="AA650" s="36"/>
      <c r="AB650" s="36"/>
      <c r="AC650" s="36"/>
      <c r="AD650" s="36"/>
      <c r="AE650" s="36"/>
      <c r="AR650" s="186" t="s">
        <v>201</v>
      </c>
      <c r="AT650" s="186" t="s">
        <v>284</v>
      </c>
      <c r="AU650" s="186" t="s">
        <v>85</v>
      </c>
      <c r="AY650" s="19" t="s">
        <v>140</v>
      </c>
      <c r="BE650" s="187">
        <f>IF(N650="základní",J650,0)</f>
        <v>0</v>
      </c>
      <c r="BF650" s="187">
        <f>IF(N650="snížená",J650,0)</f>
        <v>0</v>
      </c>
      <c r="BG650" s="187">
        <f>IF(N650="zákl. přenesená",J650,0)</f>
        <v>0</v>
      </c>
      <c r="BH650" s="187">
        <f>IF(N650="sníž. přenesená",J650,0)</f>
        <v>0</v>
      </c>
      <c r="BI650" s="187">
        <f>IF(N650="nulová",J650,0)</f>
        <v>0</v>
      </c>
      <c r="BJ650" s="19" t="s">
        <v>83</v>
      </c>
      <c r="BK650" s="187">
        <f>ROUND(I650*H650,2)</f>
        <v>0</v>
      </c>
      <c r="BL650" s="19" t="s">
        <v>147</v>
      </c>
      <c r="BM650" s="186" t="s">
        <v>821</v>
      </c>
    </row>
    <row r="651" spans="1:65" s="2" customFormat="1" ht="11.25">
      <c r="A651" s="36"/>
      <c r="B651" s="37"/>
      <c r="C651" s="38"/>
      <c r="D651" s="188" t="s">
        <v>149</v>
      </c>
      <c r="E651" s="38"/>
      <c r="F651" s="189" t="s">
        <v>810</v>
      </c>
      <c r="G651" s="38"/>
      <c r="H651" s="38"/>
      <c r="I651" s="190"/>
      <c r="J651" s="38"/>
      <c r="K651" s="38"/>
      <c r="L651" s="41"/>
      <c r="M651" s="191"/>
      <c r="N651" s="192"/>
      <c r="O651" s="66"/>
      <c r="P651" s="66"/>
      <c r="Q651" s="66"/>
      <c r="R651" s="66"/>
      <c r="S651" s="66"/>
      <c r="T651" s="67"/>
      <c r="U651" s="36"/>
      <c r="V651" s="36"/>
      <c r="W651" s="36"/>
      <c r="X651" s="36"/>
      <c r="Y651" s="36"/>
      <c r="Z651" s="36"/>
      <c r="AA651" s="36"/>
      <c r="AB651" s="36"/>
      <c r="AC651" s="36"/>
      <c r="AD651" s="36"/>
      <c r="AE651" s="36"/>
      <c r="AT651" s="19" t="s">
        <v>149</v>
      </c>
      <c r="AU651" s="19" t="s">
        <v>85</v>
      </c>
    </row>
    <row r="652" spans="1:65" s="14" customFormat="1" ht="11.25">
      <c r="B652" s="206"/>
      <c r="C652" s="207"/>
      <c r="D652" s="188" t="s">
        <v>180</v>
      </c>
      <c r="E652" s="207"/>
      <c r="F652" s="209" t="s">
        <v>822</v>
      </c>
      <c r="G652" s="207"/>
      <c r="H652" s="210">
        <v>62.192</v>
      </c>
      <c r="I652" s="211"/>
      <c r="J652" s="207"/>
      <c r="K652" s="207"/>
      <c r="L652" s="212"/>
      <c r="M652" s="213"/>
      <c r="N652" s="214"/>
      <c r="O652" s="214"/>
      <c r="P652" s="214"/>
      <c r="Q652" s="214"/>
      <c r="R652" s="214"/>
      <c r="S652" s="214"/>
      <c r="T652" s="215"/>
      <c r="AT652" s="216" t="s">
        <v>180</v>
      </c>
      <c r="AU652" s="216" t="s">
        <v>85</v>
      </c>
      <c r="AV652" s="14" t="s">
        <v>85</v>
      </c>
      <c r="AW652" s="14" t="s">
        <v>4</v>
      </c>
      <c r="AX652" s="14" t="s">
        <v>83</v>
      </c>
      <c r="AY652" s="216" t="s">
        <v>140</v>
      </c>
    </row>
    <row r="653" spans="1:65" s="2" customFormat="1" ht="16.5" customHeight="1">
      <c r="A653" s="36"/>
      <c r="B653" s="37"/>
      <c r="C653" s="217" t="s">
        <v>823</v>
      </c>
      <c r="D653" s="217" t="s">
        <v>284</v>
      </c>
      <c r="E653" s="218" t="s">
        <v>824</v>
      </c>
      <c r="F653" s="219" t="s">
        <v>825</v>
      </c>
      <c r="G653" s="220" t="s">
        <v>234</v>
      </c>
      <c r="H653" s="221">
        <v>31.5</v>
      </c>
      <c r="I653" s="222"/>
      <c r="J653" s="223">
        <f>ROUND(I653*H653,2)</f>
        <v>0</v>
      </c>
      <c r="K653" s="219" t="s">
        <v>146</v>
      </c>
      <c r="L653" s="224"/>
      <c r="M653" s="225" t="s">
        <v>19</v>
      </c>
      <c r="N653" s="226" t="s">
        <v>46</v>
      </c>
      <c r="O653" s="66"/>
      <c r="P653" s="184">
        <f>O653*H653</f>
        <v>0</v>
      </c>
      <c r="Q653" s="184">
        <v>6.5670000000000006E-2</v>
      </c>
      <c r="R653" s="184">
        <f>Q653*H653</f>
        <v>2.0686050000000002</v>
      </c>
      <c r="S653" s="184">
        <v>0</v>
      </c>
      <c r="T653" s="185">
        <f>S653*H653</f>
        <v>0</v>
      </c>
      <c r="U653" s="36"/>
      <c r="V653" s="36"/>
      <c r="W653" s="36"/>
      <c r="X653" s="36"/>
      <c r="Y653" s="36"/>
      <c r="Z653" s="36"/>
      <c r="AA653" s="36"/>
      <c r="AB653" s="36"/>
      <c r="AC653" s="36"/>
      <c r="AD653" s="36"/>
      <c r="AE653" s="36"/>
      <c r="AR653" s="186" t="s">
        <v>201</v>
      </c>
      <c r="AT653" s="186" t="s">
        <v>284</v>
      </c>
      <c r="AU653" s="186" t="s">
        <v>85</v>
      </c>
      <c r="AY653" s="19" t="s">
        <v>140</v>
      </c>
      <c r="BE653" s="187">
        <f>IF(N653="základní",J653,0)</f>
        <v>0</v>
      </c>
      <c r="BF653" s="187">
        <f>IF(N653="snížená",J653,0)</f>
        <v>0</v>
      </c>
      <c r="BG653" s="187">
        <f>IF(N653="zákl. přenesená",J653,0)</f>
        <v>0</v>
      </c>
      <c r="BH653" s="187">
        <f>IF(N653="sníž. přenesená",J653,0)</f>
        <v>0</v>
      </c>
      <c r="BI653" s="187">
        <f>IF(N653="nulová",J653,0)</f>
        <v>0</v>
      </c>
      <c r="BJ653" s="19" t="s">
        <v>83</v>
      </c>
      <c r="BK653" s="187">
        <f>ROUND(I653*H653,2)</f>
        <v>0</v>
      </c>
      <c r="BL653" s="19" t="s">
        <v>147</v>
      </c>
      <c r="BM653" s="186" t="s">
        <v>826</v>
      </c>
    </row>
    <row r="654" spans="1:65" s="2" customFormat="1" ht="11.25">
      <c r="A654" s="36"/>
      <c r="B654" s="37"/>
      <c r="C654" s="38"/>
      <c r="D654" s="188" t="s">
        <v>149</v>
      </c>
      <c r="E654" s="38"/>
      <c r="F654" s="189" t="s">
        <v>825</v>
      </c>
      <c r="G654" s="38"/>
      <c r="H654" s="38"/>
      <c r="I654" s="190"/>
      <c r="J654" s="38"/>
      <c r="K654" s="38"/>
      <c r="L654" s="41"/>
      <c r="M654" s="191"/>
      <c r="N654" s="192"/>
      <c r="O654" s="66"/>
      <c r="P654" s="66"/>
      <c r="Q654" s="66"/>
      <c r="R654" s="66"/>
      <c r="S654" s="66"/>
      <c r="T654" s="67"/>
      <c r="U654" s="36"/>
      <c r="V654" s="36"/>
      <c r="W654" s="36"/>
      <c r="X654" s="36"/>
      <c r="Y654" s="36"/>
      <c r="Z654" s="36"/>
      <c r="AA654" s="36"/>
      <c r="AB654" s="36"/>
      <c r="AC654" s="36"/>
      <c r="AD654" s="36"/>
      <c r="AE654" s="36"/>
      <c r="AT654" s="19" t="s">
        <v>149</v>
      </c>
      <c r="AU654" s="19" t="s">
        <v>85</v>
      </c>
    </row>
    <row r="655" spans="1:65" s="14" customFormat="1" ht="11.25">
      <c r="B655" s="206"/>
      <c r="C655" s="207"/>
      <c r="D655" s="188" t="s">
        <v>180</v>
      </c>
      <c r="E655" s="207"/>
      <c r="F655" s="209" t="s">
        <v>827</v>
      </c>
      <c r="G655" s="207"/>
      <c r="H655" s="210">
        <v>31.5</v>
      </c>
      <c r="I655" s="211"/>
      <c r="J655" s="207"/>
      <c r="K655" s="207"/>
      <c r="L655" s="212"/>
      <c r="M655" s="213"/>
      <c r="N655" s="214"/>
      <c r="O655" s="214"/>
      <c r="P655" s="214"/>
      <c r="Q655" s="214"/>
      <c r="R655" s="214"/>
      <c r="S655" s="214"/>
      <c r="T655" s="215"/>
      <c r="AT655" s="216" t="s">
        <v>180</v>
      </c>
      <c r="AU655" s="216" t="s">
        <v>85</v>
      </c>
      <c r="AV655" s="14" t="s">
        <v>85</v>
      </c>
      <c r="AW655" s="14" t="s">
        <v>4</v>
      </c>
      <c r="AX655" s="14" t="s">
        <v>83</v>
      </c>
      <c r="AY655" s="216" t="s">
        <v>140</v>
      </c>
    </row>
    <row r="656" spans="1:65" s="2" customFormat="1" ht="16.5" customHeight="1">
      <c r="A656" s="36"/>
      <c r="B656" s="37"/>
      <c r="C656" s="175" t="s">
        <v>828</v>
      </c>
      <c r="D656" s="175" t="s">
        <v>142</v>
      </c>
      <c r="E656" s="176" t="s">
        <v>829</v>
      </c>
      <c r="F656" s="177" t="s">
        <v>830</v>
      </c>
      <c r="G656" s="178" t="s">
        <v>234</v>
      </c>
      <c r="H656" s="179">
        <v>579.29999999999995</v>
      </c>
      <c r="I656" s="180"/>
      <c r="J656" s="181">
        <f>ROUND(I656*H656,2)</f>
        <v>0</v>
      </c>
      <c r="K656" s="177" t="s">
        <v>146</v>
      </c>
      <c r="L656" s="41"/>
      <c r="M656" s="182" t="s">
        <v>19</v>
      </c>
      <c r="N656" s="183" t="s">
        <v>46</v>
      </c>
      <c r="O656" s="66"/>
      <c r="P656" s="184">
        <f>O656*H656</f>
        <v>0</v>
      </c>
      <c r="Q656" s="184">
        <v>0.12949959999999999</v>
      </c>
      <c r="R656" s="184">
        <f>Q656*H656</f>
        <v>75.019118279999986</v>
      </c>
      <c r="S656" s="184">
        <v>0</v>
      </c>
      <c r="T656" s="185">
        <f>S656*H656</f>
        <v>0</v>
      </c>
      <c r="U656" s="36"/>
      <c r="V656" s="36"/>
      <c r="W656" s="36"/>
      <c r="X656" s="36"/>
      <c r="Y656" s="36"/>
      <c r="Z656" s="36"/>
      <c r="AA656" s="36"/>
      <c r="AB656" s="36"/>
      <c r="AC656" s="36"/>
      <c r="AD656" s="36"/>
      <c r="AE656" s="36"/>
      <c r="AR656" s="186" t="s">
        <v>147</v>
      </c>
      <c r="AT656" s="186" t="s">
        <v>142</v>
      </c>
      <c r="AU656" s="186" t="s">
        <v>85</v>
      </c>
      <c r="AY656" s="19" t="s">
        <v>140</v>
      </c>
      <c r="BE656" s="187">
        <f>IF(N656="základní",J656,0)</f>
        <v>0</v>
      </c>
      <c r="BF656" s="187">
        <f>IF(N656="snížená",J656,0)</f>
        <v>0</v>
      </c>
      <c r="BG656" s="187">
        <f>IF(N656="zákl. přenesená",J656,0)</f>
        <v>0</v>
      </c>
      <c r="BH656" s="187">
        <f>IF(N656="sníž. přenesená",J656,0)</f>
        <v>0</v>
      </c>
      <c r="BI656" s="187">
        <f>IF(N656="nulová",J656,0)</f>
        <v>0</v>
      </c>
      <c r="BJ656" s="19" t="s">
        <v>83</v>
      </c>
      <c r="BK656" s="187">
        <f>ROUND(I656*H656,2)</f>
        <v>0</v>
      </c>
      <c r="BL656" s="19" t="s">
        <v>147</v>
      </c>
      <c r="BM656" s="186" t="s">
        <v>831</v>
      </c>
    </row>
    <row r="657" spans="1:65" s="2" customFormat="1" ht="19.5">
      <c r="A657" s="36"/>
      <c r="B657" s="37"/>
      <c r="C657" s="38"/>
      <c r="D657" s="188" t="s">
        <v>149</v>
      </c>
      <c r="E657" s="38"/>
      <c r="F657" s="189" t="s">
        <v>832</v>
      </c>
      <c r="G657" s="38"/>
      <c r="H657" s="38"/>
      <c r="I657" s="190"/>
      <c r="J657" s="38"/>
      <c r="K657" s="38"/>
      <c r="L657" s="41"/>
      <c r="M657" s="191"/>
      <c r="N657" s="192"/>
      <c r="O657" s="66"/>
      <c r="P657" s="66"/>
      <c r="Q657" s="66"/>
      <c r="R657" s="66"/>
      <c r="S657" s="66"/>
      <c r="T657" s="67"/>
      <c r="U657" s="36"/>
      <c r="V657" s="36"/>
      <c r="W657" s="36"/>
      <c r="X657" s="36"/>
      <c r="Y657" s="36"/>
      <c r="Z657" s="36"/>
      <c r="AA657" s="36"/>
      <c r="AB657" s="36"/>
      <c r="AC657" s="36"/>
      <c r="AD657" s="36"/>
      <c r="AE657" s="36"/>
      <c r="AT657" s="19" t="s">
        <v>149</v>
      </c>
      <c r="AU657" s="19" t="s">
        <v>85</v>
      </c>
    </row>
    <row r="658" spans="1:65" s="2" customFormat="1" ht="11.25">
      <c r="A658" s="36"/>
      <c r="B658" s="37"/>
      <c r="C658" s="38"/>
      <c r="D658" s="193" t="s">
        <v>151</v>
      </c>
      <c r="E658" s="38"/>
      <c r="F658" s="194" t="s">
        <v>833</v>
      </c>
      <c r="G658" s="38"/>
      <c r="H658" s="38"/>
      <c r="I658" s="190"/>
      <c r="J658" s="38"/>
      <c r="K658" s="38"/>
      <c r="L658" s="41"/>
      <c r="M658" s="191"/>
      <c r="N658" s="192"/>
      <c r="O658" s="66"/>
      <c r="P658" s="66"/>
      <c r="Q658" s="66"/>
      <c r="R658" s="66"/>
      <c r="S658" s="66"/>
      <c r="T658" s="67"/>
      <c r="U658" s="36"/>
      <c r="V658" s="36"/>
      <c r="W658" s="36"/>
      <c r="X658" s="36"/>
      <c r="Y658" s="36"/>
      <c r="Z658" s="36"/>
      <c r="AA658" s="36"/>
      <c r="AB658" s="36"/>
      <c r="AC658" s="36"/>
      <c r="AD658" s="36"/>
      <c r="AE658" s="36"/>
      <c r="AT658" s="19" t="s">
        <v>151</v>
      </c>
      <c r="AU658" s="19" t="s">
        <v>85</v>
      </c>
    </row>
    <row r="659" spans="1:65" s="2" customFormat="1" ht="97.5">
      <c r="A659" s="36"/>
      <c r="B659" s="37"/>
      <c r="C659" s="38"/>
      <c r="D659" s="188" t="s">
        <v>153</v>
      </c>
      <c r="E659" s="38"/>
      <c r="F659" s="195" t="s">
        <v>834</v>
      </c>
      <c r="G659" s="38"/>
      <c r="H659" s="38"/>
      <c r="I659" s="190"/>
      <c r="J659" s="38"/>
      <c r="K659" s="38"/>
      <c r="L659" s="41"/>
      <c r="M659" s="191"/>
      <c r="N659" s="192"/>
      <c r="O659" s="66"/>
      <c r="P659" s="66"/>
      <c r="Q659" s="66"/>
      <c r="R659" s="66"/>
      <c r="S659" s="66"/>
      <c r="T659" s="67"/>
      <c r="U659" s="36"/>
      <c r="V659" s="36"/>
      <c r="W659" s="36"/>
      <c r="X659" s="36"/>
      <c r="Y659" s="36"/>
      <c r="Z659" s="36"/>
      <c r="AA659" s="36"/>
      <c r="AB659" s="36"/>
      <c r="AC659" s="36"/>
      <c r="AD659" s="36"/>
      <c r="AE659" s="36"/>
      <c r="AT659" s="19" t="s">
        <v>153</v>
      </c>
      <c r="AU659" s="19" t="s">
        <v>85</v>
      </c>
    </row>
    <row r="660" spans="1:65" s="2" customFormat="1" ht="16.5" customHeight="1">
      <c r="A660" s="36"/>
      <c r="B660" s="37"/>
      <c r="C660" s="217" t="s">
        <v>835</v>
      </c>
      <c r="D660" s="217" t="s">
        <v>284</v>
      </c>
      <c r="E660" s="218" t="s">
        <v>836</v>
      </c>
      <c r="F660" s="219" t="s">
        <v>837</v>
      </c>
      <c r="G660" s="220" t="s">
        <v>234</v>
      </c>
      <c r="H660" s="221">
        <v>608.26499999999999</v>
      </c>
      <c r="I660" s="222"/>
      <c r="J660" s="223">
        <f>ROUND(I660*H660,2)</f>
        <v>0</v>
      </c>
      <c r="K660" s="219" t="s">
        <v>146</v>
      </c>
      <c r="L660" s="224"/>
      <c r="M660" s="225" t="s">
        <v>19</v>
      </c>
      <c r="N660" s="226" t="s">
        <v>46</v>
      </c>
      <c r="O660" s="66"/>
      <c r="P660" s="184">
        <f>O660*H660</f>
        <v>0</v>
      </c>
      <c r="Q660" s="184">
        <v>4.4999999999999998E-2</v>
      </c>
      <c r="R660" s="184">
        <f>Q660*H660</f>
        <v>27.371924999999997</v>
      </c>
      <c r="S660" s="184">
        <v>0</v>
      </c>
      <c r="T660" s="185">
        <f>S660*H660</f>
        <v>0</v>
      </c>
      <c r="U660" s="36"/>
      <c r="V660" s="36"/>
      <c r="W660" s="36"/>
      <c r="X660" s="36"/>
      <c r="Y660" s="36"/>
      <c r="Z660" s="36"/>
      <c r="AA660" s="36"/>
      <c r="AB660" s="36"/>
      <c r="AC660" s="36"/>
      <c r="AD660" s="36"/>
      <c r="AE660" s="36"/>
      <c r="AR660" s="186" t="s">
        <v>201</v>
      </c>
      <c r="AT660" s="186" t="s">
        <v>284</v>
      </c>
      <c r="AU660" s="186" t="s">
        <v>85</v>
      </c>
      <c r="AY660" s="19" t="s">
        <v>140</v>
      </c>
      <c r="BE660" s="187">
        <f>IF(N660="základní",J660,0)</f>
        <v>0</v>
      </c>
      <c r="BF660" s="187">
        <f>IF(N660="snížená",J660,0)</f>
        <v>0</v>
      </c>
      <c r="BG660" s="187">
        <f>IF(N660="zákl. přenesená",J660,0)</f>
        <v>0</v>
      </c>
      <c r="BH660" s="187">
        <f>IF(N660="sníž. přenesená",J660,0)</f>
        <v>0</v>
      </c>
      <c r="BI660" s="187">
        <f>IF(N660="nulová",J660,0)</f>
        <v>0</v>
      </c>
      <c r="BJ660" s="19" t="s">
        <v>83</v>
      </c>
      <c r="BK660" s="187">
        <f>ROUND(I660*H660,2)</f>
        <v>0</v>
      </c>
      <c r="BL660" s="19" t="s">
        <v>147</v>
      </c>
      <c r="BM660" s="186" t="s">
        <v>838</v>
      </c>
    </row>
    <row r="661" spans="1:65" s="2" customFormat="1" ht="11.25">
      <c r="A661" s="36"/>
      <c r="B661" s="37"/>
      <c r="C661" s="38"/>
      <c r="D661" s="188" t="s">
        <v>149</v>
      </c>
      <c r="E661" s="38"/>
      <c r="F661" s="189" t="s">
        <v>837</v>
      </c>
      <c r="G661" s="38"/>
      <c r="H661" s="38"/>
      <c r="I661" s="190"/>
      <c r="J661" s="38"/>
      <c r="K661" s="38"/>
      <c r="L661" s="41"/>
      <c r="M661" s="191"/>
      <c r="N661" s="192"/>
      <c r="O661" s="66"/>
      <c r="P661" s="66"/>
      <c r="Q661" s="66"/>
      <c r="R661" s="66"/>
      <c r="S661" s="66"/>
      <c r="T661" s="67"/>
      <c r="U661" s="36"/>
      <c r="V661" s="36"/>
      <c r="W661" s="36"/>
      <c r="X661" s="36"/>
      <c r="Y661" s="36"/>
      <c r="Z661" s="36"/>
      <c r="AA661" s="36"/>
      <c r="AB661" s="36"/>
      <c r="AC661" s="36"/>
      <c r="AD661" s="36"/>
      <c r="AE661" s="36"/>
      <c r="AT661" s="19" t="s">
        <v>149</v>
      </c>
      <c r="AU661" s="19" t="s">
        <v>85</v>
      </c>
    </row>
    <row r="662" spans="1:65" s="14" customFormat="1" ht="11.25">
      <c r="B662" s="206"/>
      <c r="C662" s="207"/>
      <c r="D662" s="188" t="s">
        <v>180</v>
      </c>
      <c r="E662" s="207"/>
      <c r="F662" s="209" t="s">
        <v>839</v>
      </c>
      <c r="G662" s="207"/>
      <c r="H662" s="210">
        <v>608.26499999999999</v>
      </c>
      <c r="I662" s="211"/>
      <c r="J662" s="207"/>
      <c r="K662" s="207"/>
      <c r="L662" s="212"/>
      <c r="M662" s="213"/>
      <c r="N662" s="214"/>
      <c r="O662" s="214"/>
      <c r="P662" s="214"/>
      <c r="Q662" s="214"/>
      <c r="R662" s="214"/>
      <c r="S662" s="214"/>
      <c r="T662" s="215"/>
      <c r="AT662" s="216" t="s">
        <v>180</v>
      </c>
      <c r="AU662" s="216" t="s">
        <v>85</v>
      </c>
      <c r="AV662" s="14" t="s">
        <v>85</v>
      </c>
      <c r="AW662" s="14" t="s">
        <v>4</v>
      </c>
      <c r="AX662" s="14" t="s">
        <v>83</v>
      </c>
      <c r="AY662" s="216" t="s">
        <v>140</v>
      </c>
    </row>
    <row r="663" spans="1:65" s="2" customFormat="1" ht="16.5" customHeight="1">
      <c r="A663" s="36"/>
      <c r="B663" s="37"/>
      <c r="C663" s="175" t="s">
        <v>840</v>
      </c>
      <c r="D663" s="175" t="s">
        <v>142</v>
      </c>
      <c r="E663" s="176" t="s">
        <v>841</v>
      </c>
      <c r="F663" s="177" t="s">
        <v>842</v>
      </c>
      <c r="G663" s="178" t="s">
        <v>234</v>
      </c>
      <c r="H663" s="179">
        <v>351.32</v>
      </c>
      <c r="I663" s="180"/>
      <c r="J663" s="181">
        <f>ROUND(I663*H663,2)</f>
        <v>0</v>
      </c>
      <c r="K663" s="177" t="s">
        <v>146</v>
      </c>
      <c r="L663" s="41"/>
      <c r="M663" s="182" t="s">
        <v>19</v>
      </c>
      <c r="N663" s="183" t="s">
        <v>46</v>
      </c>
      <c r="O663" s="66"/>
      <c r="P663" s="184">
        <f>O663*H663</f>
        <v>0</v>
      </c>
      <c r="Q663" s="184">
        <v>0.16849059999999999</v>
      </c>
      <c r="R663" s="184">
        <f>Q663*H663</f>
        <v>59.194117591999998</v>
      </c>
      <c r="S663" s="184">
        <v>0</v>
      </c>
      <c r="T663" s="185">
        <f>S663*H663</f>
        <v>0</v>
      </c>
      <c r="U663" s="36"/>
      <c r="V663" s="36"/>
      <c r="W663" s="36"/>
      <c r="X663" s="36"/>
      <c r="Y663" s="36"/>
      <c r="Z663" s="36"/>
      <c r="AA663" s="36"/>
      <c r="AB663" s="36"/>
      <c r="AC663" s="36"/>
      <c r="AD663" s="36"/>
      <c r="AE663" s="36"/>
      <c r="AR663" s="186" t="s">
        <v>147</v>
      </c>
      <c r="AT663" s="186" t="s">
        <v>142</v>
      </c>
      <c r="AU663" s="186" t="s">
        <v>85</v>
      </c>
      <c r="AY663" s="19" t="s">
        <v>140</v>
      </c>
      <c r="BE663" s="187">
        <f>IF(N663="základní",J663,0)</f>
        <v>0</v>
      </c>
      <c r="BF663" s="187">
        <f>IF(N663="snížená",J663,0)</f>
        <v>0</v>
      </c>
      <c r="BG663" s="187">
        <f>IF(N663="zákl. přenesená",J663,0)</f>
        <v>0</v>
      </c>
      <c r="BH663" s="187">
        <f>IF(N663="sníž. přenesená",J663,0)</f>
        <v>0</v>
      </c>
      <c r="BI663" s="187">
        <f>IF(N663="nulová",J663,0)</f>
        <v>0</v>
      </c>
      <c r="BJ663" s="19" t="s">
        <v>83</v>
      </c>
      <c r="BK663" s="187">
        <f>ROUND(I663*H663,2)</f>
        <v>0</v>
      </c>
      <c r="BL663" s="19" t="s">
        <v>147</v>
      </c>
      <c r="BM663" s="186" t="s">
        <v>843</v>
      </c>
    </row>
    <row r="664" spans="1:65" s="2" customFormat="1" ht="19.5">
      <c r="A664" s="36"/>
      <c r="B664" s="37"/>
      <c r="C664" s="38"/>
      <c r="D664" s="188" t="s">
        <v>149</v>
      </c>
      <c r="E664" s="38"/>
      <c r="F664" s="189" t="s">
        <v>844</v>
      </c>
      <c r="G664" s="38"/>
      <c r="H664" s="38"/>
      <c r="I664" s="190"/>
      <c r="J664" s="38"/>
      <c r="K664" s="38"/>
      <c r="L664" s="41"/>
      <c r="M664" s="191"/>
      <c r="N664" s="192"/>
      <c r="O664" s="66"/>
      <c r="P664" s="66"/>
      <c r="Q664" s="66"/>
      <c r="R664" s="66"/>
      <c r="S664" s="66"/>
      <c r="T664" s="67"/>
      <c r="U664" s="36"/>
      <c r="V664" s="36"/>
      <c r="W664" s="36"/>
      <c r="X664" s="36"/>
      <c r="Y664" s="36"/>
      <c r="Z664" s="36"/>
      <c r="AA664" s="36"/>
      <c r="AB664" s="36"/>
      <c r="AC664" s="36"/>
      <c r="AD664" s="36"/>
      <c r="AE664" s="36"/>
      <c r="AT664" s="19" t="s">
        <v>149</v>
      </c>
      <c r="AU664" s="19" t="s">
        <v>85</v>
      </c>
    </row>
    <row r="665" spans="1:65" s="2" customFormat="1" ht="11.25">
      <c r="A665" s="36"/>
      <c r="B665" s="37"/>
      <c r="C665" s="38"/>
      <c r="D665" s="193" t="s">
        <v>151</v>
      </c>
      <c r="E665" s="38"/>
      <c r="F665" s="194" t="s">
        <v>845</v>
      </c>
      <c r="G665" s="38"/>
      <c r="H665" s="38"/>
      <c r="I665" s="190"/>
      <c r="J665" s="38"/>
      <c r="K665" s="38"/>
      <c r="L665" s="41"/>
      <c r="M665" s="191"/>
      <c r="N665" s="192"/>
      <c r="O665" s="66"/>
      <c r="P665" s="66"/>
      <c r="Q665" s="66"/>
      <c r="R665" s="66"/>
      <c r="S665" s="66"/>
      <c r="T665" s="67"/>
      <c r="U665" s="36"/>
      <c r="V665" s="36"/>
      <c r="W665" s="36"/>
      <c r="X665" s="36"/>
      <c r="Y665" s="36"/>
      <c r="Z665" s="36"/>
      <c r="AA665" s="36"/>
      <c r="AB665" s="36"/>
      <c r="AC665" s="36"/>
      <c r="AD665" s="36"/>
      <c r="AE665" s="36"/>
      <c r="AT665" s="19" t="s">
        <v>151</v>
      </c>
      <c r="AU665" s="19" t="s">
        <v>85</v>
      </c>
    </row>
    <row r="666" spans="1:65" s="2" customFormat="1" ht="97.5">
      <c r="A666" s="36"/>
      <c r="B666" s="37"/>
      <c r="C666" s="38"/>
      <c r="D666" s="188" t="s">
        <v>153</v>
      </c>
      <c r="E666" s="38"/>
      <c r="F666" s="195" t="s">
        <v>846</v>
      </c>
      <c r="G666" s="38"/>
      <c r="H666" s="38"/>
      <c r="I666" s="190"/>
      <c r="J666" s="38"/>
      <c r="K666" s="38"/>
      <c r="L666" s="41"/>
      <c r="M666" s="191"/>
      <c r="N666" s="192"/>
      <c r="O666" s="66"/>
      <c r="P666" s="66"/>
      <c r="Q666" s="66"/>
      <c r="R666" s="66"/>
      <c r="S666" s="66"/>
      <c r="T666" s="67"/>
      <c r="U666" s="36"/>
      <c r="V666" s="36"/>
      <c r="W666" s="36"/>
      <c r="X666" s="36"/>
      <c r="Y666" s="36"/>
      <c r="Z666" s="36"/>
      <c r="AA666" s="36"/>
      <c r="AB666" s="36"/>
      <c r="AC666" s="36"/>
      <c r="AD666" s="36"/>
      <c r="AE666" s="36"/>
      <c r="AT666" s="19" t="s">
        <v>153</v>
      </c>
      <c r="AU666" s="19" t="s">
        <v>85</v>
      </c>
    </row>
    <row r="667" spans="1:65" s="13" customFormat="1" ht="11.25">
      <c r="B667" s="196"/>
      <c r="C667" s="197"/>
      <c r="D667" s="188" t="s">
        <v>180</v>
      </c>
      <c r="E667" s="198" t="s">
        <v>19</v>
      </c>
      <c r="F667" s="199" t="s">
        <v>847</v>
      </c>
      <c r="G667" s="197"/>
      <c r="H667" s="198" t="s">
        <v>19</v>
      </c>
      <c r="I667" s="200"/>
      <c r="J667" s="197"/>
      <c r="K667" s="197"/>
      <c r="L667" s="201"/>
      <c r="M667" s="202"/>
      <c r="N667" s="203"/>
      <c r="O667" s="203"/>
      <c r="P667" s="203"/>
      <c r="Q667" s="203"/>
      <c r="R667" s="203"/>
      <c r="S667" s="203"/>
      <c r="T667" s="204"/>
      <c r="AT667" s="205" t="s">
        <v>180</v>
      </c>
      <c r="AU667" s="205" t="s">
        <v>85</v>
      </c>
      <c r="AV667" s="13" t="s">
        <v>83</v>
      </c>
      <c r="AW667" s="13" t="s">
        <v>34</v>
      </c>
      <c r="AX667" s="13" t="s">
        <v>75</v>
      </c>
      <c r="AY667" s="205" t="s">
        <v>140</v>
      </c>
    </row>
    <row r="668" spans="1:65" s="14" customFormat="1" ht="11.25">
      <c r="B668" s="206"/>
      <c r="C668" s="207"/>
      <c r="D668" s="188" t="s">
        <v>180</v>
      </c>
      <c r="E668" s="208" t="s">
        <v>19</v>
      </c>
      <c r="F668" s="209" t="s">
        <v>848</v>
      </c>
      <c r="G668" s="207"/>
      <c r="H668" s="210">
        <v>271.52999999999997</v>
      </c>
      <c r="I668" s="211"/>
      <c r="J668" s="207"/>
      <c r="K668" s="207"/>
      <c r="L668" s="212"/>
      <c r="M668" s="213"/>
      <c r="N668" s="214"/>
      <c r="O668" s="214"/>
      <c r="P668" s="214"/>
      <c r="Q668" s="214"/>
      <c r="R668" s="214"/>
      <c r="S668" s="214"/>
      <c r="T668" s="215"/>
      <c r="AT668" s="216" t="s">
        <v>180</v>
      </c>
      <c r="AU668" s="216" t="s">
        <v>85</v>
      </c>
      <c r="AV668" s="14" t="s">
        <v>85</v>
      </c>
      <c r="AW668" s="14" t="s">
        <v>34</v>
      </c>
      <c r="AX668" s="14" t="s">
        <v>75</v>
      </c>
      <c r="AY668" s="216" t="s">
        <v>140</v>
      </c>
    </row>
    <row r="669" spans="1:65" s="13" customFormat="1" ht="11.25">
      <c r="B669" s="196"/>
      <c r="C669" s="197"/>
      <c r="D669" s="188" t="s">
        <v>180</v>
      </c>
      <c r="E669" s="198" t="s">
        <v>19</v>
      </c>
      <c r="F669" s="199" t="s">
        <v>849</v>
      </c>
      <c r="G669" s="197"/>
      <c r="H669" s="198" t="s">
        <v>19</v>
      </c>
      <c r="I669" s="200"/>
      <c r="J669" s="197"/>
      <c r="K669" s="197"/>
      <c r="L669" s="201"/>
      <c r="M669" s="202"/>
      <c r="N669" s="203"/>
      <c r="O669" s="203"/>
      <c r="P669" s="203"/>
      <c r="Q669" s="203"/>
      <c r="R669" s="203"/>
      <c r="S669" s="203"/>
      <c r="T669" s="204"/>
      <c r="AT669" s="205" t="s">
        <v>180</v>
      </c>
      <c r="AU669" s="205" t="s">
        <v>85</v>
      </c>
      <c r="AV669" s="13" t="s">
        <v>83</v>
      </c>
      <c r="AW669" s="13" t="s">
        <v>34</v>
      </c>
      <c r="AX669" s="13" t="s">
        <v>75</v>
      </c>
      <c r="AY669" s="205" t="s">
        <v>140</v>
      </c>
    </row>
    <row r="670" spans="1:65" s="14" customFormat="1" ht="11.25">
      <c r="B670" s="206"/>
      <c r="C670" s="207"/>
      <c r="D670" s="188" t="s">
        <v>180</v>
      </c>
      <c r="E670" s="208" t="s">
        <v>19</v>
      </c>
      <c r="F670" s="209" t="s">
        <v>296</v>
      </c>
      <c r="G670" s="207"/>
      <c r="H670" s="210">
        <v>20</v>
      </c>
      <c r="I670" s="211"/>
      <c r="J670" s="207"/>
      <c r="K670" s="207"/>
      <c r="L670" s="212"/>
      <c r="M670" s="213"/>
      <c r="N670" s="214"/>
      <c r="O670" s="214"/>
      <c r="P670" s="214"/>
      <c r="Q670" s="214"/>
      <c r="R670" s="214"/>
      <c r="S670" s="214"/>
      <c r="T670" s="215"/>
      <c r="AT670" s="216" t="s">
        <v>180</v>
      </c>
      <c r="AU670" s="216" t="s">
        <v>85</v>
      </c>
      <c r="AV670" s="14" t="s">
        <v>85</v>
      </c>
      <c r="AW670" s="14" t="s">
        <v>34</v>
      </c>
      <c r="AX670" s="14" t="s">
        <v>75</v>
      </c>
      <c r="AY670" s="216" t="s">
        <v>140</v>
      </c>
    </row>
    <row r="671" spans="1:65" s="13" customFormat="1" ht="11.25">
      <c r="B671" s="196"/>
      <c r="C671" s="197"/>
      <c r="D671" s="188" t="s">
        <v>180</v>
      </c>
      <c r="E671" s="198" t="s">
        <v>19</v>
      </c>
      <c r="F671" s="199" t="s">
        <v>850</v>
      </c>
      <c r="G671" s="197"/>
      <c r="H671" s="198" t="s">
        <v>19</v>
      </c>
      <c r="I671" s="200"/>
      <c r="J671" s="197"/>
      <c r="K671" s="197"/>
      <c r="L671" s="201"/>
      <c r="M671" s="202"/>
      <c r="N671" s="203"/>
      <c r="O671" s="203"/>
      <c r="P671" s="203"/>
      <c r="Q671" s="203"/>
      <c r="R671" s="203"/>
      <c r="S671" s="203"/>
      <c r="T671" s="204"/>
      <c r="AT671" s="205" t="s">
        <v>180</v>
      </c>
      <c r="AU671" s="205" t="s">
        <v>85</v>
      </c>
      <c r="AV671" s="13" t="s">
        <v>83</v>
      </c>
      <c r="AW671" s="13" t="s">
        <v>34</v>
      </c>
      <c r="AX671" s="13" t="s">
        <v>75</v>
      </c>
      <c r="AY671" s="205" t="s">
        <v>140</v>
      </c>
    </row>
    <row r="672" spans="1:65" s="14" customFormat="1" ht="11.25">
      <c r="B672" s="206"/>
      <c r="C672" s="207"/>
      <c r="D672" s="188" t="s">
        <v>180</v>
      </c>
      <c r="E672" s="208" t="s">
        <v>19</v>
      </c>
      <c r="F672" s="209" t="s">
        <v>851</v>
      </c>
      <c r="G672" s="207"/>
      <c r="H672" s="210">
        <v>39.79</v>
      </c>
      <c r="I672" s="211"/>
      <c r="J672" s="207"/>
      <c r="K672" s="207"/>
      <c r="L672" s="212"/>
      <c r="M672" s="213"/>
      <c r="N672" s="214"/>
      <c r="O672" s="214"/>
      <c r="P672" s="214"/>
      <c r="Q672" s="214"/>
      <c r="R672" s="214"/>
      <c r="S672" s="214"/>
      <c r="T672" s="215"/>
      <c r="AT672" s="216" t="s">
        <v>180</v>
      </c>
      <c r="AU672" s="216" t="s">
        <v>85</v>
      </c>
      <c r="AV672" s="14" t="s">
        <v>85</v>
      </c>
      <c r="AW672" s="14" t="s">
        <v>34</v>
      </c>
      <c r="AX672" s="14" t="s">
        <v>75</v>
      </c>
      <c r="AY672" s="216" t="s">
        <v>140</v>
      </c>
    </row>
    <row r="673" spans="1:65" s="13" customFormat="1" ht="11.25">
      <c r="B673" s="196"/>
      <c r="C673" s="197"/>
      <c r="D673" s="188" t="s">
        <v>180</v>
      </c>
      <c r="E673" s="198" t="s">
        <v>19</v>
      </c>
      <c r="F673" s="199" t="s">
        <v>852</v>
      </c>
      <c r="G673" s="197"/>
      <c r="H673" s="198" t="s">
        <v>19</v>
      </c>
      <c r="I673" s="200"/>
      <c r="J673" s="197"/>
      <c r="K673" s="197"/>
      <c r="L673" s="201"/>
      <c r="M673" s="202"/>
      <c r="N673" s="203"/>
      <c r="O673" s="203"/>
      <c r="P673" s="203"/>
      <c r="Q673" s="203"/>
      <c r="R673" s="203"/>
      <c r="S673" s="203"/>
      <c r="T673" s="204"/>
      <c r="AT673" s="205" t="s">
        <v>180</v>
      </c>
      <c r="AU673" s="205" t="s">
        <v>85</v>
      </c>
      <c r="AV673" s="13" t="s">
        <v>83</v>
      </c>
      <c r="AW673" s="13" t="s">
        <v>34</v>
      </c>
      <c r="AX673" s="13" t="s">
        <v>75</v>
      </c>
      <c r="AY673" s="205" t="s">
        <v>140</v>
      </c>
    </row>
    <row r="674" spans="1:65" s="14" customFormat="1" ht="11.25">
      <c r="B674" s="206"/>
      <c r="C674" s="207"/>
      <c r="D674" s="188" t="s">
        <v>180</v>
      </c>
      <c r="E674" s="208" t="s">
        <v>19</v>
      </c>
      <c r="F674" s="209" t="s">
        <v>296</v>
      </c>
      <c r="G674" s="207"/>
      <c r="H674" s="210">
        <v>20</v>
      </c>
      <c r="I674" s="211"/>
      <c r="J674" s="207"/>
      <c r="K674" s="207"/>
      <c r="L674" s="212"/>
      <c r="M674" s="213"/>
      <c r="N674" s="214"/>
      <c r="O674" s="214"/>
      <c r="P674" s="214"/>
      <c r="Q674" s="214"/>
      <c r="R674" s="214"/>
      <c r="S674" s="214"/>
      <c r="T674" s="215"/>
      <c r="AT674" s="216" t="s">
        <v>180</v>
      </c>
      <c r="AU674" s="216" t="s">
        <v>85</v>
      </c>
      <c r="AV674" s="14" t="s">
        <v>85</v>
      </c>
      <c r="AW674" s="14" t="s">
        <v>34</v>
      </c>
      <c r="AX674" s="14" t="s">
        <v>75</v>
      </c>
      <c r="AY674" s="216" t="s">
        <v>140</v>
      </c>
    </row>
    <row r="675" spans="1:65" s="15" customFormat="1" ht="11.25">
      <c r="B675" s="227"/>
      <c r="C675" s="228"/>
      <c r="D675" s="188" t="s">
        <v>180</v>
      </c>
      <c r="E675" s="229" t="s">
        <v>19</v>
      </c>
      <c r="F675" s="230" t="s">
        <v>402</v>
      </c>
      <c r="G675" s="228"/>
      <c r="H675" s="231">
        <v>351.32</v>
      </c>
      <c r="I675" s="232"/>
      <c r="J675" s="228"/>
      <c r="K675" s="228"/>
      <c r="L675" s="233"/>
      <c r="M675" s="234"/>
      <c r="N675" s="235"/>
      <c r="O675" s="235"/>
      <c r="P675" s="235"/>
      <c r="Q675" s="235"/>
      <c r="R675" s="235"/>
      <c r="S675" s="235"/>
      <c r="T675" s="236"/>
      <c r="AT675" s="237" t="s">
        <v>180</v>
      </c>
      <c r="AU675" s="237" t="s">
        <v>85</v>
      </c>
      <c r="AV675" s="15" t="s">
        <v>147</v>
      </c>
      <c r="AW675" s="15" t="s">
        <v>34</v>
      </c>
      <c r="AX675" s="15" t="s">
        <v>83</v>
      </c>
      <c r="AY675" s="237" t="s">
        <v>140</v>
      </c>
    </row>
    <row r="676" spans="1:65" s="2" customFormat="1" ht="16.5" customHeight="1">
      <c r="A676" s="36"/>
      <c r="B676" s="37"/>
      <c r="C676" s="217" t="s">
        <v>853</v>
      </c>
      <c r="D676" s="217" t="s">
        <v>284</v>
      </c>
      <c r="E676" s="218" t="s">
        <v>854</v>
      </c>
      <c r="F676" s="219" t="s">
        <v>855</v>
      </c>
      <c r="G676" s="220" t="s">
        <v>234</v>
      </c>
      <c r="H676" s="221">
        <v>347.88600000000002</v>
      </c>
      <c r="I676" s="222"/>
      <c r="J676" s="223">
        <f>ROUND(I676*H676,2)</f>
        <v>0</v>
      </c>
      <c r="K676" s="219" t="s">
        <v>146</v>
      </c>
      <c r="L676" s="224"/>
      <c r="M676" s="225" t="s">
        <v>19</v>
      </c>
      <c r="N676" s="226" t="s">
        <v>46</v>
      </c>
      <c r="O676" s="66"/>
      <c r="P676" s="184">
        <f>O676*H676</f>
        <v>0</v>
      </c>
      <c r="Q676" s="184">
        <v>0.125</v>
      </c>
      <c r="R676" s="184">
        <f>Q676*H676</f>
        <v>43.485750000000003</v>
      </c>
      <c r="S676" s="184">
        <v>0</v>
      </c>
      <c r="T676" s="185">
        <f>S676*H676</f>
        <v>0</v>
      </c>
      <c r="U676" s="36"/>
      <c r="V676" s="36"/>
      <c r="W676" s="36"/>
      <c r="X676" s="36"/>
      <c r="Y676" s="36"/>
      <c r="Z676" s="36"/>
      <c r="AA676" s="36"/>
      <c r="AB676" s="36"/>
      <c r="AC676" s="36"/>
      <c r="AD676" s="36"/>
      <c r="AE676" s="36"/>
      <c r="AR676" s="186" t="s">
        <v>201</v>
      </c>
      <c r="AT676" s="186" t="s">
        <v>284</v>
      </c>
      <c r="AU676" s="186" t="s">
        <v>85</v>
      </c>
      <c r="AY676" s="19" t="s">
        <v>140</v>
      </c>
      <c r="BE676" s="187">
        <f>IF(N676="základní",J676,0)</f>
        <v>0</v>
      </c>
      <c r="BF676" s="187">
        <f>IF(N676="snížená",J676,0)</f>
        <v>0</v>
      </c>
      <c r="BG676" s="187">
        <f>IF(N676="zákl. přenesená",J676,0)</f>
        <v>0</v>
      </c>
      <c r="BH676" s="187">
        <f>IF(N676="sníž. přenesená",J676,0)</f>
        <v>0</v>
      </c>
      <c r="BI676" s="187">
        <f>IF(N676="nulová",J676,0)</f>
        <v>0</v>
      </c>
      <c r="BJ676" s="19" t="s">
        <v>83</v>
      </c>
      <c r="BK676" s="187">
        <f>ROUND(I676*H676,2)</f>
        <v>0</v>
      </c>
      <c r="BL676" s="19" t="s">
        <v>147</v>
      </c>
      <c r="BM676" s="186" t="s">
        <v>856</v>
      </c>
    </row>
    <row r="677" spans="1:65" s="2" customFormat="1" ht="11.25">
      <c r="A677" s="36"/>
      <c r="B677" s="37"/>
      <c r="C677" s="38"/>
      <c r="D677" s="188" t="s">
        <v>149</v>
      </c>
      <c r="E677" s="38"/>
      <c r="F677" s="189" t="s">
        <v>855</v>
      </c>
      <c r="G677" s="38"/>
      <c r="H677" s="38"/>
      <c r="I677" s="190"/>
      <c r="J677" s="38"/>
      <c r="K677" s="38"/>
      <c r="L677" s="41"/>
      <c r="M677" s="191"/>
      <c r="N677" s="192"/>
      <c r="O677" s="66"/>
      <c r="P677" s="66"/>
      <c r="Q677" s="66"/>
      <c r="R677" s="66"/>
      <c r="S677" s="66"/>
      <c r="T677" s="67"/>
      <c r="U677" s="36"/>
      <c r="V677" s="36"/>
      <c r="W677" s="36"/>
      <c r="X677" s="36"/>
      <c r="Y677" s="36"/>
      <c r="Z677" s="36"/>
      <c r="AA677" s="36"/>
      <c r="AB677" s="36"/>
      <c r="AC677" s="36"/>
      <c r="AD677" s="36"/>
      <c r="AE677" s="36"/>
      <c r="AT677" s="19" t="s">
        <v>149</v>
      </c>
      <c r="AU677" s="19" t="s">
        <v>85</v>
      </c>
    </row>
    <row r="678" spans="1:65" s="14" customFormat="1" ht="11.25">
      <c r="B678" s="206"/>
      <c r="C678" s="207"/>
      <c r="D678" s="188" t="s">
        <v>180</v>
      </c>
      <c r="E678" s="207"/>
      <c r="F678" s="209" t="s">
        <v>857</v>
      </c>
      <c r="G678" s="207"/>
      <c r="H678" s="210">
        <v>347.88600000000002</v>
      </c>
      <c r="I678" s="211"/>
      <c r="J678" s="207"/>
      <c r="K678" s="207"/>
      <c r="L678" s="212"/>
      <c r="M678" s="213"/>
      <c r="N678" s="214"/>
      <c r="O678" s="214"/>
      <c r="P678" s="214"/>
      <c r="Q678" s="214"/>
      <c r="R678" s="214"/>
      <c r="S678" s="214"/>
      <c r="T678" s="215"/>
      <c r="AT678" s="216" t="s">
        <v>180</v>
      </c>
      <c r="AU678" s="216" t="s">
        <v>85</v>
      </c>
      <c r="AV678" s="14" t="s">
        <v>85</v>
      </c>
      <c r="AW678" s="14" t="s">
        <v>4</v>
      </c>
      <c r="AX678" s="14" t="s">
        <v>83</v>
      </c>
      <c r="AY678" s="216" t="s">
        <v>140</v>
      </c>
    </row>
    <row r="679" spans="1:65" s="2" customFormat="1" ht="16.5" customHeight="1">
      <c r="A679" s="36"/>
      <c r="B679" s="37"/>
      <c r="C679" s="217" t="s">
        <v>858</v>
      </c>
      <c r="D679" s="217" t="s">
        <v>284</v>
      </c>
      <c r="E679" s="218" t="s">
        <v>859</v>
      </c>
      <c r="F679" s="219" t="s">
        <v>860</v>
      </c>
      <c r="G679" s="220" t="s">
        <v>234</v>
      </c>
      <c r="H679" s="221">
        <v>21</v>
      </c>
      <c r="I679" s="222"/>
      <c r="J679" s="223">
        <f>ROUND(I679*H679,2)</f>
        <v>0</v>
      </c>
      <c r="K679" s="219" t="s">
        <v>518</v>
      </c>
      <c r="L679" s="224"/>
      <c r="M679" s="225" t="s">
        <v>19</v>
      </c>
      <c r="N679" s="226" t="s">
        <v>46</v>
      </c>
      <c r="O679" s="66"/>
      <c r="P679" s="184">
        <f>O679*H679</f>
        <v>0</v>
      </c>
      <c r="Q679" s="184">
        <v>0.2</v>
      </c>
      <c r="R679" s="184">
        <f>Q679*H679</f>
        <v>4.2</v>
      </c>
      <c r="S679" s="184">
        <v>0</v>
      </c>
      <c r="T679" s="185">
        <f>S679*H679</f>
        <v>0</v>
      </c>
      <c r="U679" s="36"/>
      <c r="V679" s="36"/>
      <c r="W679" s="36"/>
      <c r="X679" s="36"/>
      <c r="Y679" s="36"/>
      <c r="Z679" s="36"/>
      <c r="AA679" s="36"/>
      <c r="AB679" s="36"/>
      <c r="AC679" s="36"/>
      <c r="AD679" s="36"/>
      <c r="AE679" s="36"/>
      <c r="AR679" s="186" t="s">
        <v>201</v>
      </c>
      <c r="AT679" s="186" t="s">
        <v>284</v>
      </c>
      <c r="AU679" s="186" t="s">
        <v>85</v>
      </c>
      <c r="AY679" s="19" t="s">
        <v>140</v>
      </c>
      <c r="BE679" s="187">
        <f>IF(N679="základní",J679,0)</f>
        <v>0</v>
      </c>
      <c r="BF679" s="187">
        <f>IF(N679="snížená",J679,0)</f>
        <v>0</v>
      </c>
      <c r="BG679" s="187">
        <f>IF(N679="zákl. přenesená",J679,0)</f>
        <v>0</v>
      </c>
      <c r="BH679" s="187">
        <f>IF(N679="sníž. přenesená",J679,0)</f>
        <v>0</v>
      </c>
      <c r="BI679" s="187">
        <f>IF(N679="nulová",J679,0)</f>
        <v>0</v>
      </c>
      <c r="BJ679" s="19" t="s">
        <v>83</v>
      </c>
      <c r="BK679" s="187">
        <f>ROUND(I679*H679,2)</f>
        <v>0</v>
      </c>
      <c r="BL679" s="19" t="s">
        <v>147</v>
      </c>
      <c r="BM679" s="186" t="s">
        <v>861</v>
      </c>
    </row>
    <row r="680" spans="1:65" s="2" customFormat="1" ht="11.25">
      <c r="A680" s="36"/>
      <c r="B680" s="37"/>
      <c r="C680" s="38"/>
      <c r="D680" s="188" t="s">
        <v>149</v>
      </c>
      <c r="E680" s="38"/>
      <c r="F680" s="189" t="s">
        <v>862</v>
      </c>
      <c r="G680" s="38"/>
      <c r="H680" s="38"/>
      <c r="I680" s="190"/>
      <c r="J680" s="38"/>
      <c r="K680" s="38"/>
      <c r="L680" s="41"/>
      <c r="M680" s="191"/>
      <c r="N680" s="192"/>
      <c r="O680" s="66"/>
      <c r="P680" s="66"/>
      <c r="Q680" s="66"/>
      <c r="R680" s="66"/>
      <c r="S680" s="66"/>
      <c r="T680" s="67"/>
      <c r="U680" s="36"/>
      <c r="V680" s="36"/>
      <c r="W680" s="36"/>
      <c r="X680" s="36"/>
      <c r="Y680" s="36"/>
      <c r="Z680" s="36"/>
      <c r="AA680" s="36"/>
      <c r="AB680" s="36"/>
      <c r="AC680" s="36"/>
      <c r="AD680" s="36"/>
      <c r="AE680" s="36"/>
      <c r="AT680" s="19" t="s">
        <v>149</v>
      </c>
      <c r="AU680" s="19" t="s">
        <v>85</v>
      </c>
    </row>
    <row r="681" spans="1:65" s="14" customFormat="1" ht="11.25">
      <c r="B681" s="206"/>
      <c r="C681" s="207"/>
      <c r="D681" s="188" t="s">
        <v>180</v>
      </c>
      <c r="E681" s="207"/>
      <c r="F681" s="209" t="s">
        <v>863</v>
      </c>
      <c r="G681" s="207"/>
      <c r="H681" s="210">
        <v>21</v>
      </c>
      <c r="I681" s="211"/>
      <c r="J681" s="207"/>
      <c r="K681" s="207"/>
      <c r="L681" s="212"/>
      <c r="M681" s="213"/>
      <c r="N681" s="214"/>
      <c r="O681" s="214"/>
      <c r="P681" s="214"/>
      <c r="Q681" s="214"/>
      <c r="R681" s="214"/>
      <c r="S681" s="214"/>
      <c r="T681" s="215"/>
      <c r="AT681" s="216" t="s">
        <v>180</v>
      </c>
      <c r="AU681" s="216" t="s">
        <v>85</v>
      </c>
      <c r="AV681" s="14" t="s">
        <v>85</v>
      </c>
      <c r="AW681" s="14" t="s">
        <v>4</v>
      </c>
      <c r="AX681" s="14" t="s">
        <v>83</v>
      </c>
      <c r="AY681" s="216" t="s">
        <v>140</v>
      </c>
    </row>
    <row r="682" spans="1:65" s="2" customFormat="1" ht="16.5" customHeight="1">
      <c r="A682" s="36"/>
      <c r="B682" s="37"/>
      <c r="C682" s="175" t="s">
        <v>864</v>
      </c>
      <c r="D682" s="175" t="s">
        <v>142</v>
      </c>
      <c r="E682" s="176" t="s">
        <v>865</v>
      </c>
      <c r="F682" s="177" t="s">
        <v>866</v>
      </c>
      <c r="G682" s="178" t="s">
        <v>242</v>
      </c>
      <c r="H682" s="179">
        <v>75.951999999999998</v>
      </c>
      <c r="I682" s="180"/>
      <c r="J682" s="181">
        <f>ROUND(I682*H682,2)</f>
        <v>0</v>
      </c>
      <c r="K682" s="177" t="s">
        <v>146</v>
      </c>
      <c r="L682" s="41"/>
      <c r="M682" s="182" t="s">
        <v>19</v>
      </c>
      <c r="N682" s="183" t="s">
        <v>46</v>
      </c>
      <c r="O682" s="66"/>
      <c r="P682" s="184">
        <f>O682*H682</f>
        <v>0</v>
      </c>
      <c r="Q682" s="184">
        <v>2.2563399999999998</v>
      </c>
      <c r="R682" s="184">
        <f>Q682*H682</f>
        <v>171.37353567999997</v>
      </c>
      <c r="S682" s="184">
        <v>0</v>
      </c>
      <c r="T682" s="185">
        <f>S682*H682</f>
        <v>0</v>
      </c>
      <c r="U682" s="36"/>
      <c r="V682" s="36"/>
      <c r="W682" s="36"/>
      <c r="X682" s="36"/>
      <c r="Y682" s="36"/>
      <c r="Z682" s="36"/>
      <c r="AA682" s="36"/>
      <c r="AB682" s="36"/>
      <c r="AC682" s="36"/>
      <c r="AD682" s="36"/>
      <c r="AE682" s="36"/>
      <c r="AR682" s="186" t="s">
        <v>147</v>
      </c>
      <c r="AT682" s="186" t="s">
        <v>142</v>
      </c>
      <c r="AU682" s="186" t="s">
        <v>85</v>
      </c>
      <c r="AY682" s="19" t="s">
        <v>140</v>
      </c>
      <c r="BE682" s="187">
        <f>IF(N682="základní",J682,0)</f>
        <v>0</v>
      </c>
      <c r="BF682" s="187">
        <f>IF(N682="snížená",J682,0)</f>
        <v>0</v>
      </c>
      <c r="BG682" s="187">
        <f>IF(N682="zákl. přenesená",J682,0)</f>
        <v>0</v>
      </c>
      <c r="BH682" s="187">
        <f>IF(N682="sníž. přenesená",J682,0)</f>
        <v>0</v>
      </c>
      <c r="BI682" s="187">
        <f>IF(N682="nulová",J682,0)</f>
        <v>0</v>
      </c>
      <c r="BJ682" s="19" t="s">
        <v>83</v>
      </c>
      <c r="BK682" s="187">
        <f>ROUND(I682*H682,2)</f>
        <v>0</v>
      </c>
      <c r="BL682" s="19" t="s">
        <v>147</v>
      </c>
      <c r="BM682" s="186" t="s">
        <v>867</v>
      </c>
    </row>
    <row r="683" spans="1:65" s="2" customFormat="1" ht="11.25">
      <c r="A683" s="36"/>
      <c r="B683" s="37"/>
      <c r="C683" s="38"/>
      <c r="D683" s="188" t="s">
        <v>149</v>
      </c>
      <c r="E683" s="38"/>
      <c r="F683" s="189" t="s">
        <v>868</v>
      </c>
      <c r="G683" s="38"/>
      <c r="H683" s="38"/>
      <c r="I683" s="190"/>
      <c r="J683" s="38"/>
      <c r="K683" s="38"/>
      <c r="L683" s="41"/>
      <c r="M683" s="191"/>
      <c r="N683" s="192"/>
      <c r="O683" s="66"/>
      <c r="P683" s="66"/>
      <c r="Q683" s="66"/>
      <c r="R683" s="66"/>
      <c r="S683" s="66"/>
      <c r="T683" s="67"/>
      <c r="U683" s="36"/>
      <c r="V683" s="36"/>
      <c r="W683" s="36"/>
      <c r="X683" s="36"/>
      <c r="Y683" s="36"/>
      <c r="Z683" s="36"/>
      <c r="AA683" s="36"/>
      <c r="AB683" s="36"/>
      <c r="AC683" s="36"/>
      <c r="AD683" s="36"/>
      <c r="AE683" s="36"/>
      <c r="AT683" s="19" t="s">
        <v>149</v>
      </c>
      <c r="AU683" s="19" t="s">
        <v>85</v>
      </c>
    </row>
    <row r="684" spans="1:65" s="2" customFormat="1" ht="11.25">
      <c r="A684" s="36"/>
      <c r="B684" s="37"/>
      <c r="C684" s="38"/>
      <c r="D684" s="193" t="s">
        <v>151</v>
      </c>
      <c r="E684" s="38"/>
      <c r="F684" s="194" t="s">
        <v>869</v>
      </c>
      <c r="G684" s="38"/>
      <c r="H684" s="38"/>
      <c r="I684" s="190"/>
      <c r="J684" s="38"/>
      <c r="K684" s="38"/>
      <c r="L684" s="41"/>
      <c r="M684" s="191"/>
      <c r="N684" s="192"/>
      <c r="O684" s="66"/>
      <c r="P684" s="66"/>
      <c r="Q684" s="66"/>
      <c r="R684" s="66"/>
      <c r="S684" s="66"/>
      <c r="T684" s="67"/>
      <c r="U684" s="36"/>
      <c r="V684" s="36"/>
      <c r="W684" s="36"/>
      <c r="X684" s="36"/>
      <c r="Y684" s="36"/>
      <c r="Z684" s="36"/>
      <c r="AA684" s="36"/>
      <c r="AB684" s="36"/>
      <c r="AC684" s="36"/>
      <c r="AD684" s="36"/>
      <c r="AE684" s="36"/>
      <c r="AT684" s="19" t="s">
        <v>151</v>
      </c>
      <c r="AU684" s="19" t="s">
        <v>85</v>
      </c>
    </row>
    <row r="685" spans="1:65" s="14" customFormat="1" ht="11.25">
      <c r="B685" s="206"/>
      <c r="C685" s="207"/>
      <c r="D685" s="188" t="s">
        <v>180</v>
      </c>
      <c r="E685" s="208" t="s">
        <v>19</v>
      </c>
      <c r="F685" s="209" t="s">
        <v>870</v>
      </c>
      <c r="G685" s="207"/>
      <c r="H685" s="210">
        <v>16.149000000000001</v>
      </c>
      <c r="I685" s="211"/>
      <c r="J685" s="207"/>
      <c r="K685" s="207"/>
      <c r="L685" s="212"/>
      <c r="M685" s="213"/>
      <c r="N685" s="214"/>
      <c r="O685" s="214"/>
      <c r="P685" s="214"/>
      <c r="Q685" s="214"/>
      <c r="R685" s="214"/>
      <c r="S685" s="214"/>
      <c r="T685" s="215"/>
      <c r="AT685" s="216" t="s">
        <v>180</v>
      </c>
      <c r="AU685" s="216" t="s">
        <v>85</v>
      </c>
      <c r="AV685" s="14" t="s">
        <v>85</v>
      </c>
      <c r="AW685" s="14" t="s">
        <v>34</v>
      </c>
      <c r="AX685" s="14" t="s">
        <v>75</v>
      </c>
      <c r="AY685" s="216" t="s">
        <v>140</v>
      </c>
    </row>
    <row r="686" spans="1:65" s="14" customFormat="1" ht="11.25">
      <c r="B686" s="206"/>
      <c r="C686" s="207"/>
      <c r="D686" s="188" t="s">
        <v>180</v>
      </c>
      <c r="E686" s="208" t="s">
        <v>19</v>
      </c>
      <c r="F686" s="209" t="s">
        <v>871</v>
      </c>
      <c r="G686" s="207"/>
      <c r="H686" s="210">
        <v>6.2460000000000004</v>
      </c>
      <c r="I686" s="211"/>
      <c r="J686" s="207"/>
      <c r="K686" s="207"/>
      <c r="L686" s="212"/>
      <c r="M686" s="213"/>
      <c r="N686" s="214"/>
      <c r="O686" s="214"/>
      <c r="P686" s="214"/>
      <c r="Q686" s="214"/>
      <c r="R686" s="214"/>
      <c r="S686" s="214"/>
      <c r="T686" s="215"/>
      <c r="AT686" s="216" t="s">
        <v>180</v>
      </c>
      <c r="AU686" s="216" t="s">
        <v>85</v>
      </c>
      <c r="AV686" s="14" t="s">
        <v>85</v>
      </c>
      <c r="AW686" s="14" t="s">
        <v>34</v>
      </c>
      <c r="AX686" s="14" t="s">
        <v>75</v>
      </c>
      <c r="AY686" s="216" t="s">
        <v>140</v>
      </c>
    </row>
    <row r="687" spans="1:65" s="14" customFormat="1" ht="11.25">
      <c r="B687" s="206"/>
      <c r="C687" s="207"/>
      <c r="D687" s="188" t="s">
        <v>180</v>
      </c>
      <c r="E687" s="208" t="s">
        <v>19</v>
      </c>
      <c r="F687" s="209" t="s">
        <v>872</v>
      </c>
      <c r="G687" s="207"/>
      <c r="H687" s="210">
        <v>24.591999999999999</v>
      </c>
      <c r="I687" s="211"/>
      <c r="J687" s="207"/>
      <c r="K687" s="207"/>
      <c r="L687" s="212"/>
      <c r="M687" s="213"/>
      <c r="N687" s="214"/>
      <c r="O687" s="214"/>
      <c r="P687" s="214"/>
      <c r="Q687" s="214"/>
      <c r="R687" s="214"/>
      <c r="S687" s="214"/>
      <c r="T687" s="215"/>
      <c r="AT687" s="216" t="s">
        <v>180</v>
      </c>
      <c r="AU687" s="216" t="s">
        <v>85</v>
      </c>
      <c r="AV687" s="14" t="s">
        <v>85</v>
      </c>
      <c r="AW687" s="14" t="s">
        <v>34</v>
      </c>
      <c r="AX687" s="14" t="s">
        <v>75</v>
      </c>
      <c r="AY687" s="216" t="s">
        <v>140</v>
      </c>
    </row>
    <row r="688" spans="1:65" s="14" customFormat="1" ht="11.25">
      <c r="B688" s="206"/>
      <c r="C688" s="207"/>
      <c r="D688" s="188" t="s">
        <v>180</v>
      </c>
      <c r="E688" s="208" t="s">
        <v>19</v>
      </c>
      <c r="F688" s="209" t="s">
        <v>873</v>
      </c>
      <c r="G688" s="207"/>
      <c r="H688" s="210">
        <v>28.965</v>
      </c>
      <c r="I688" s="211"/>
      <c r="J688" s="207"/>
      <c r="K688" s="207"/>
      <c r="L688" s="212"/>
      <c r="M688" s="213"/>
      <c r="N688" s="214"/>
      <c r="O688" s="214"/>
      <c r="P688" s="214"/>
      <c r="Q688" s="214"/>
      <c r="R688" s="214"/>
      <c r="S688" s="214"/>
      <c r="T688" s="215"/>
      <c r="AT688" s="216" t="s">
        <v>180</v>
      </c>
      <c r="AU688" s="216" t="s">
        <v>85</v>
      </c>
      <c r="AV688" s="14" t="s">
        <v>85</v>
      </c>
      <c r="AW688" s="14" t="s">
        <v>34</v>
      </c>
      <c r="AX688" s="14" t="s">
        <v>75</v>
      </c>
      <c r="AY688" s="216" t="s">
        <v>140</v>
      </c>
    </row>
    <row r="689" spans="1:65" s="15" customFormat="1" ht="11.25">
      <c r="B689" s="227"/>
      <c r="C689" s="228"/>
      <c r="D689" s="188" t="s">
        <v>180</v>
      </c>
      <c r="E689" s="229" t="s">
        <v>19</v>
      </c>
      <c r="F689" s="230" t="s">
        <v>402</v>
      </c>
      <c r="G689" s="228"/>
      <c r="H689" s="231">
        <v>75.951999999999998</v>
      </c>
      <c r="I689" s="232"/>
      <c r="J689" s="228"/>
      <c r="K689" s="228"/>
      <c r="L689" s="233"/>
      <c r="M689" s="234"/>
      <c r="N689" s="235"/>
      <c r="O689" s="235"/>
      <c r="P689" s="235"/>
      <c r="Q689" s="235"/>
      <c r="R689" s="235"/>
      <c r="S689" s="235"/>
      <c r="T689" s="236"/>
      <c r="AT689" s="237" t="s">
        <v>180</v>
      </c>
      <c r="AU689" s="237" t="s">
        <v>85</v>
      </c>
      <c r="AV689" s="15" t="s">
        <v>147</v>
      </c>
      <c r="AW689" s="15" t="s">
        <v>34</v>
      </c>
      <c r="AX689" s="15" t="s">
        <v>83</v>
      </c>
      <c r="AY689" s="237" t="s">
        <v>140</v>
      </c>
    </row>
    <row r="690" spans="1:65" s="2" customFormat="1" ht="16.5" customHeight="1">
      <c r="A690" s="36"/>
      <c r="B690" s="37"/>
      <c r="C690" s="175" t="s">
        <v>874</v>
      </c>
      <c r="D690" s="175" t="s">
        <v>142</v>
      </c>
      <c r="E690" s="176" t="s">
        <v>875</v>
      </c>
      <c r="F690" s="177" t="s">
        <v>876</v>
      </c>
      <c r="G690" s="178" t="s">
        <v>234</v>
      </c>
      <c r="H690" s="179">
        <v>709.7</v>
      </c>
      <c r="I690" s="180"/>
      <c r="J690" s="181">
        <f>ROUND(I690*H690,2)</f>
        <v>0</v>
      </c>
      <c r="K690" s="177" t="s">
        <v>146</v>
      </c>
      <c r="L690" s="41"/>
      <c r="M690" s="182" t="s">
        <v>19</v>
      </c>
      <c r="N690" s="183" t="s">
        <v>46</v>
      </c>
      <c r="O690" s="66"/>
      <c r="P690" s="184">
        <f>O690*H690</f>
        <v>0</v>
      </c>
      <c r="Q690" s="184">
        <v>1.995E-6</v>
      </c>
      <c r="R690" s="184">
        <f>Q690*H690</f>
        <v>1.4158515E-3</v>
      </c>
      <c r="S690" s="184">
        <v>0</v>
      </c>
      <c r="T690" s="185">
        <f>S690*H690</f>
        <v>0</v>
      </c>
      <c r="U690" s="36"/>
      <c r="V690" s="36"/>
      <c r="W690" s="36"/>
      <c r="X690" s="36"/>
      <c r="Y690" s="36"/>
      <c r="Z690" s="36"/>
      <c r="AA690" s="36"/>
      <c r="AB690" s="36"/>
      <c r="AC690" s="36"/>
      <c r="AD690" s="36"/>
      <c r="AE690" s="36"/>
      <c r="AR690" s="186" t="s">
        <v>147</v>
      </c>
      <c r="AT690" s="186" t="s">
        <v>142</v>
      </c>
      <c r="AU690" s="186" t="s">
        <v>85</v>
      </c>
      <c r="AY690" s="19" t="s">
        <v>140</v>
      </c>
      <c r="BE690" s="187">
        <f>IF(N690="základní",J690,0)</f>
        <v>0</v>
      </c>
      <c r="BF690" s="187">
        <f>IF(N690="snížená",J690,0)</f>
        <v>0</v>
      </c>
      <c r="BG690" s="187">
        <f>IF(N690="zákl. přenesená",J690,0)</f>
        <v>0</v>
      </c>
      <c r="BH690" s="187">
        <f>IF(N690="sníž. přenesená",J690,0)</f>
        <v>0</v>
      </c>
      <c r="BI690" s="187">
        <f>IF(N690="nulová",J690,0)</f>
        <v>0</v>
      </c>
      <c r="BJ690" s="19" t="s">
        <v>83</v>
      </c>
      <c r="BK690" s="187">
        <f>ROUND(I690*H690,2)</f>
        <v>0</v>
      </c>
      <c r="BL690" s="19" t="s">
        <v>147</v>
      </c>
      <c r="BM690" s="186" t="s">
        <v>877</v>
      </c>
    </row>
    <row r="691" spans="1:65" s="2" customFormat="1" ht="11.25">
      <c r="A691" s="36"/>
      <c r="B691" s="37"/>
      <c r="C691" s="38"/>
      <c r="D691" s="188" t="s">
        <v>149</v>
      </c>
      <c r="E691" s="38"/>
      <c r="F691" s="189" t="s">
        <v>878</v>
      </c>
      <c r="G691" s="38"/>
      <c r="H691" s="38"/>
      <c r="I691" s="190"/>
      <c r="J691" s="38"/>
      <c r="K691" s="38"/>
      <c r="L691" s="41"/>
      <c r="M691" s="191"/>
      <c r="N691" s="192"/>
      <c r="O691" s="66"/>
      <c r="P691" s="66"/>
      <c r="Q691" s="66"/>
      <c r="R691" s="66"/>
      <c r="S691" s="66"/>
      <c r="T691" s="67"/>
      <c r="U691" s="36"/>
      <c r="V691" s="36"/>
      <c r="W691" s="36"/>
      <c r="X691" s="36"/>
      <c r="Y691" s="36"/>
      <c r="Z691" s="36"/>
      <c r="AA691" s="36"/>
      <c r="AB691" s="36"/>
      <c r="AC691" s="36"/>
      <c r="AD691" s="36"/>
      <c r="AE691" s="36"/>
      <c r="AT691" s="19" t="s">
        <v>149</v>
      </c>
      <c r="AU691" s="19" t="s">
        <v>85</v>
      </c>
    </row>
    <row r="692" spans="1:65" s="2" customFormat="1" ht="11.25">
      <c r="A692" s="36"/>
      <c r="B692" s="37"/>
      <c r="C692" s="38"/>
      <c r="D692" s="193" t="s">
        <v>151</v>
      </c>
      <c r="E692" s="38"/>
      <c r="F692" s="194" t="s">
        <v>879</v>
      </c>
      <c r="G692" s="38"/>
      <c r="H692" s="38"/>
      <c r="I692" s="190"/>
      <c r="J692" s="38"/>
      <c r="K692" s="38"/>
      <c r="L692" s="41"/>
      <c r="M692" s="191"/>
      <c r="N692" s="192"/>
      <c r="O692" s="66"/>
      <c r="P692" s="66"/>
      <c r="Q692" s="66"/>
      <c r="R692" s="66"/>
      <c r="S692" s="66"/>
      <c r="T692" s="67"/>
      <c r="U692" s="36"/>
      <c r="V692" s="36"/>
      <c r="W692" s="36"/>
      <c r="X692" s="36"/>
      <c r="Y692" s="36"/>
      <c r="Z692" s="36"/>
      <c r="AA692" s="36"/>
      <c r="AB692" s="36"/>
      <c r="AC692" s="36"/>
      <c r="AD692" s="36"/>
      <c r="AE692" s="36"/>
      <c r="AT692" s="19" t="s">
        <v>151</v>
      </c>
      <c r="AU692" s="19" t="s">
        <v>85</v>
      </c>
    </row>
    <row r="693" spans="1:65" s="2" customFormat="1" ht="29.25">
      <c r="A693" s="36"/>
      <c r="B693" s="37"/>
      <c r="C693" s="38"/>
      <c r="D693" s="188" t="s">
        <v>153</v>
      </c>
      <c r="E693" s="38"/>
      <c r="F693" s="195" t="s">
        <v>880</v>
      </c>
      <c r="G693" s="38"/>
      <c r="H693" s="38"/>
      <c r="I693" s="190"/>
      <c r="J693" s="38"/>
      <c r="K693" s="38"/>
      <c r="L693" s="41"/>
      <c r="M693" s="191"/>
      <c r="N693" s="192"/>
      <c r="O693" s="66"/>
      <c r="P693" s="66"/>
      <c r="Q693" s="66"/>
      <c r="R693" s="66"/>
      <c r="S693" s="66"/>
      <c r="T693" s="67"/>
      <c r="U693" s="36"/>
      <c r="V693" s="36"/>
      <c r="W693" s="36"/>
      <c r="X693" s="36"/>
      <c r="Y693" s="36"/>
      <c r="Z693" s="36"/>
      <c r="AA693" s="36"/>
      <c r="AB693" s="36"/>
      <c r="AC693" s="36"/>
      <c r="AD693" s="36"/>
      <c r="AE693" s="36"/>
      <c r="AT693" s="19" t="s">
        <v>153</v>
      </c>
      <c r="AU693" s="19" t="s">
        <v>85</v>
      </c>
    </row>
    <row r="694" spans="1:65" s="13" customFormat="1" ht="11.25">
      <c r="B694" s="196"/>
      <c r="C694" s="197"/>
      <c r="D694" s="188" t="s">
        <v>180</v>
      </c>
      <c r="E694" s="198" t="s">
        <v>19</v>
      </c>
      <c r="F694" s="199" t="s">
        <v>881</v>
      </c>
      <c r="G694" s="197"/>
      <c r="H694" s="198" t="s">
        <v>19</v>
      </c>
      <c r="I694" s="200"/>
      <c r="J694" s="197"/>
      <c r="K694" s="197"/>
      <c r="L694" s="201"/>
      <c r="M694" s="202"/>
      <c r="N694" s="203"/>
      <c r="O694" s="203"/>
      <c r="P694" s="203"/>
      <c r="Q694" s="203"/>
      <c r="R694" s="203"/>
      <c r="S694" s="203"/>
      <c r="T694" s="204"/>
      <c r="AT694" s="205" t="s">
        <v>180</v>
      </c>
      <c r="AU694" s="205" t="s">
        <v>85</v>
      </c>
      <c r="AV694" s="13" t="s">
        <v>83</v>
      </c>
      <c r="AW694" s="13" t="s">
        <v>34</v>
      </c>
      <c r="AX694" s="13" t="s">
        <v>75</v>
      </c>
      <c r="AY694" s="205" t="s">
        <v>140</v>
      </c>
    </row>
    <row r="695" spans="1:65" s="14" customFormat="1" ht="11.25">
      <c r="B695" s="206"/>
      <c r="C695" s="207"/>
      <c r="D695" s="188" t="s">
        <v>180</v>
      </c>
      <c r="E695" s="208" t="s">
        <v>19</v>
      </c>
      <c r="F695" s="209" t="s">
        <v>882</v>
      </c>
      <c r="G695" s="207"/>
      <c r="H695" s="210">
        <v>709.7</v>
      </c>
      <c r="I695" s="211"/>
      <c r="J695" s="207"/>
      <c r="K695" s="207"/>
      <c r="L695" s="212"/>
      <c r="M695" s="213"/>
      <c r="N695" s="214"/>
      <c r="O695" s="214"/>
      <c r="P695" s="214"/>
      <c r="Q695" s="214"/>
      <c r="R695" s="214"/>
      <c r="S695" s="214"/>
      <c r="T695" s="215"/>
      <c r="AT695" s="216" t="s">
        <v>180</v>
      </c>
      <c r="AU695" s="216" t="s">
        <v>85</v>
      </c>
      <c r="AV695" s="14" t="s">
        <v>85</v>
      </c>
      <c r="AW695" s="14" t="s">
        <v>34</v>
      </c>
      <c r="AX695" s="14" t="s">
        <v>83</v>
      </c>
      <c r="AY695" s="216" t="s">
        <v>140</v>
      </c>
    </row>
    <row r="696" spans="1:65" s="2" customFormat="1" ht="16.5" customHeight="1">
      <c r="A696" s="36"/>
      <c r="B696" s="37"/>
      <c r="C696" s="175" t="s">
        <v>883</v>
      </c>
      <c r="D696" s="175" t="s">
        <v>142</v>
      </c>
      <c r="E696" s="176" t="s">
        <v>884</v>
      </c>
      <c r="F696" s="177" t="s">
        <v>885</v>
      </c>
      <c r="G696" s="178" t="s">
        <v>145</v>
      </c>
      <c r="H696" s="179">
        <v>38</v>
      </c>
      <c r="I696" s="180"/>
      <c r="J696" s="181">
        <f>ROUND(I696*H696,2)</f>
        <v>0</v>
      </c>
      <c r="K696" s="177" t="s">
        <v>146</v>
      </c>
      <c r="L696" s="41"/>
      <c r="M696" s="182" t="s">
        <v>19</v>
      </c>
      <c r="N696" s="183" t="s">
        <v>46</v>
      </c>
      <c r="O696" s="66"/>
      <c r="P696" s="184">
        <f>O696*H696</f>
        <v>0</v>
      </c>
      <c r="Q696" s="184">
        <v>1.17E-2</v>
      </c>
      <c r="R696" s="184">
        <f>Q696*H696</f>
        <v>0.4446</v>
      </c>
      <c r="S696" s="184">
        <v>0</v>
      </c>
      <c r="T696" s="185">
        <f>S696*H696</f>
        <v>0</v>
      </c>
      <c r="U696" s="36"/>
      <c r="V696" s="36"/>
      <c r="W696" s="36"/>
      <c r="X696" s="36"/>
      <c r="Y696" s="36"/>
      <c r="Z696" s="36"/>
      <c r="AA696" s="36"/>
      <c r="AB696" s="36"/>
      <c r="AC696" s="36"/>
      <c r="AD696" s="36"/>
      <c r="AE696" s="36"/>
      <c r="AR696" s="186" t="s">
        <v>147</v>
      </c>
      <c r="AT696" s="186" t="s">
        <v>142</v>
      </c>
      <c r="AU696" s="186" t="s">
        <v>85</v>
      </c>
      <c r="AY696" s="19" t="s">
        <v>140</v>
      </c>
      <c r="BE696" s="187">
        <f>IF(N696="základní",J696,0)</f>
        <v>0</v>
      </c>
      <c r="BF696" s="187">
        <f>IF(N696="snížená",J696,0)</f>
        <v>0</v>
      </c>
      <c r="BG696" s="187">
        <f>IF(N696="zákl. přenesená",J696,0)</f>
        <v>0</v>
      </c>
      <c r="BH696" s="187">
        <f>IF(N696="sníž. přenesená",J696,0)</f>
        <v>0</v>
      </c>
      <c r="BI696" s="187">
        <f>IF(N696="nulová",J696,0)</f>
        <v>0</v>
      </c>
      <c r="BJ696" s="19" t="s">
        <v>83</v>
      </c>
      <c r="BK696" s="187">
        <f>ROUND(I696*H696,2)</f>
        <v>0</v>
      </c>
      <c r="BL696" s="19" t="s">
        <v>147</v>
      </c>
      <c r="BM696" s="186" t="s">
        <v>886</v>
      </c>
    </row>
    <row r="697" spans="1:65" s="2" customFormat="1" ht="19.5">
      <c r="A697" s="36"/>
      <c r="B697" s="37"/>
      <c r="C697" s="38"/>
      <c r="D697" s="188" t="s">
        <v>149</v>
      </c>
      <c r="E697" s="38"/>
      <c r="F697" s="189" t="s">
        <v>887</v>
      </c>
      <c r="G697" s="38"/>
      <c r="H697" s="38"/>
      <c r="I697" s="190"/>
      <c r="J697" s="38"/>
      <c r="K697" s="38"/>
      <c r="L697" s="41"/>
      <c r="M697" s="191"/>
      <c r="N697" s="192"/>
      <c r="O697" s="66"/>
      <c r="P697" s="66"/>
      <c r="Q697" s="66"/>
      <c r="R697" s="66"/>
      <c r="S697" s="66"/>
      <c r="T697" s="67"/>
      <c r="U697" s="36"/>
      <c r="V697" s="36"/>
      <c r="W697" s="36"/>
      <c r="X697" s="36"/>
      <c r="Y697" s="36"/>
      <c r="Z697" s="36"/>
      <c r="AA697" s="36"/>
      <c r="AB697" s="36"/>
      <c r="AC697" s="36"/>
      <c r="AD697" s="36"/>
      <c r="AE697" s="36"/>
      <c r="AT697" s="19" t="s">
        <v>149</v>
      </c>
      <c r="AU697" s="19" t="s">
        <v>85</v>
      </c>
    </row>
    <row r="698" spans="1:65" s="2" customFormat="1" ht="11.25">
      <c r="A698" s="36"/>
      <c r="B698" s="37"/>
      <c r="C698" s="38"/>
      <c r="D698" s="193" t="s">
        <v>151</v>
      </c>
      <c r="E698" s="38"/>
      <c r="F698" s="194" t="s">
        <v>888</v>
      </c>
      <c r="G698" s="38"/>
      <c r="H698" s="38"/>
      <c r="I698" s="190"/>
      <c r="J698" s="38"/>
      <c r="K698" s="38"/>
      <c r="L698" s="41"/>
      <c r="M698" s="191"/>
      <c r="N698" s="192"/>
      <c r="O698" s="66"/>
      <c r="P698" s="66"/>
      <c r="Q698" s="66"/>
      <c r="R698" s="66"/>
      <c r="S698" s="66"/>
      <c r="T698" s="67"/>
      <c r="U698" s="36"/>
      <c r="V698" s="36"/>
      <c r="W698" s="36"/>
      <c r="X698" s="36"/>
      <c r="Y698" s="36"/>
      <c r="Z698" s="36"/>
      <c r="AA698" s="36"/>
      <c r="AB698" s="36"/>
      <c r="AC698" s="36"/>
      <c r="AD698" s="36"/>
      <c r="AE698" s="36"/>
      <c r="AT698" s="19" t="s">
        <v>151</v>
      </c>
      <c r="AU698" s="19" t="s">
        <v>85</v>
      </c>
    </row>
    <row r="699" spans="1:65" s="2" customFormat="1" ht="68.25">
      <c r="A699" s="36"/>
      <c r="B699" s="37"/>
      <c r="C699" s="38"/>
      <c r="D699" s="188" t="s">
        <v>153</v>
      </c>
      <c r="E699" s="38"/>
      <c r="F699" s="195" t="s">
        <v>889</v>
      </c>
      <c r="G699" s="38"/>
      <c r="H699" s="38"/>
      <c r="I699" s="190"/>
      <c r="J699" s="38"/>
      <c r="K699" s="38"/>
      <c r="L699" s="41"/>
      <c r="M699" s="191"/>
      <c r="N699" s="192"/>
      <c r="O699" s="66"/>
      <c r="P699" s="66"/>
      <c r="Q699" s="66"/>
      <c r="R699" s="66"/>
      <c r="S699" s="66"/>
      <c r="T699" s="67"/>
      <c r="U699" s="36"/>
      <c r="V699" s="36"/>
      <c r="W699" s="36"/>
      <c r="X699" s="36"/>
      <c r="Y699" s="36"/>
      <c r="Z699" s="36"/>
      <c r="AA699" s="36"/>
      <c r="AB699" s="36"/>
      <c r="AC699" s="36"/>
      <c r="AD699" s="36"/>
      <c r="AE699" s="36"/>
      <c r="AT699" s="19" t="s">
        <v>153</v>
      </c>
      <c r="AU699" s="19" t="s">
        <v>85</v>
      </c>
    </row>
    <row r="700" spans="1:65" s="13" customFormat="1" ht="11.25">
      <c r="B700" s="196"/>
      <c r="C700" s="197"/>
      <c r="D700" s="188" t="s">
        <v>180</v>
      </c>
      <c r="E700" s="198" t="s">
        <v>19</v>
      </c>
      <c r="F700" s="199" t="s">
        <v>890</v>
      </c>
      <c r="G700" s="197"/>
      <c r="H700" s="198" t="s">
        <v>19</v>
      </c>
      <c r="I700" s="200"/>
      <c r="J700" s="197"/>
      <c r="K700" s="197"/>
      <c r="L700" s="201"/>
      <c r="M700" s="202"/>
      <c r="N700" s="203"/>
      <c r="O700" s="203"/>
      <c r="P700" s="203"/>
      <c r="Q700" s="203"/>
      <c r="R700" s="203"/>
      <c r="S700" s="203"/>
      <c r="T700" s="204"/>
      <c r="AT700" s="205" t="s">
        <v>180</v>
      </c>
      <c r="AU700" s="205" t="s">
        <v>85</v>
      </c>
      <c r="AV700" s="13" t="s">
        <v>83</v>
      </c>
      <c r="AW700" s="13" t="s">
        <v>34</v>
      </c>
      <c r="AX700" s="13" t="s">
        <v>75</v>
      </c>
      <c r="AY700" s="205" t="s">
        <v>140</v>
      </c>
    </row>
    <row r="701" spans="1:65" s="14" customFormat="1" ht="11.25">
      <c r="B701" s="206"/>
      <c r="C701" s="207"/>
      <c r="D701" s="188" t="s">
        <v>180</v>
      </c>
      <c r="E701" s="208" t="s">
        <v>19</v>
      </c>
      <c r="F701" s="209" t="s">
        <v>891</v>
      </c>
      <c r="G701" s="207"/>
      <c r="H701" s="210">
        <v>38</v>
      </c>
      <c r="I701" s="211"/>
      <c r="J701" s="207"/>
      <c r="K701" s="207"/>
      <c r="L701" s="212"/>
      <c r="M701" s="213"/>
      <c r="N701" s="214"/>
      <c r="O701" s="214"/>
      <c r="P701" s="214"/>
      <c r="Q701" s="214"/>
      <c r="R701" s="214"/>
      <c r="S701" s="214"/>
      <c r="T701" s="215"/>
      <c r="AT701" s="216" t="s">
        <v>180</v>
      </c>
      <c r="AU701" s="216" t="s">
        <v>85</v>
      </c>
      <c r="AV701" s="14" t="s">
        <v>85</v>
      </c>
      <c r="AW701" s="14" t="s">
        <v>34</v>
      </c>
      <c r="AX701" s="14" t="s">
        <v>83</v>
      </c>
      <c r="AY701" s="216" t="s">
        <v>140</v>
      </c>
    </row>
    <row r="702" spans="1:65" s="2" customFormat="1" ht="16.5" customHeight="1">
      <c r="A702" s="36"/>
      <c r="B702" s="37"/>
      <c r="C702" s="217" t="s">
        <v>892</v>
      </c>
      <c r="D702" s="217" t="s">
        <v>284</v>
      </c>
      <c r="E702" s="218" t="s">
        <v>893</v>
      </c>
      <c r="F702" s="219" t="s">
        <v>894</v>
      </c>
      <c r="G702" s="220" t="s">
        <v>424</v>
      </c>
      <c r="H702" s="221">
        <v>0.42899999999999999</v>
      </c>
      <c r="I702" s="222"/>
      <c r="J702" s="223">
        <f>ROUND(I702*H702,2)</f>
        <v>0</v>
      </c>
      <c r="K702" s="219" t="s">
        <v>518</v>
      </c>
      <c r="L702" s="224"/>
      <c r="M702" s="225" t="s">
        <v>19</v>
      </c>
      <c r="N702" s="226" t="s">
        <v>46</v>
      </c>
      <c r="O702" s="66"/>
      <c r="P702" s="184">
        <f>O702*H702</f>
        <v>0</v>
      </c>
      <c r="Q702" s="184">
        <v>1</v>
      </c>
      <c r="R702" s="184">
        <f>Q702*H702</f>
        <v>0.42899999999999999</v>
      </c>
      <c r="S702" s="184">
        <v>0</v>
      </c>
      <c r="T702" s="185">
        <f>S702*H702</f>
        <v>0</v>
      </c>
      <c r="U702" s="36"/>
      <c r="V702" s="36"/>
      <c r="W702" s="36"/>
      <c r="X702" s="36"/>
      <c r="Y702" s="36"/>
      <c r="Z702" s="36"/>
      <c r="AA702" s="36"/>
      <c r="AB702" s="36"/>
      <c r="AC702" s="36"/>
      <c r="AD702" s="36"/>
      <c r="AE702" s="36"/>
      <c r="AR702" s="186" t="s">
        <v>201</v>
      </c>
      <c r="AT702" s="186" t="s">
        <v>284</v>
      </c>
      <c r="AU702" s="186" t="s">
        <v>85</v>
      </c>
      <c r="AY702" s="19" t="s">
        <v>140</v>
      </c>
      <c r="BE702" s="187">
        <f>IF(N702="základní",J702,0)</f>
        <v>0</v>
      </c>
      <c r="BF702" s="187">
        <f>IF(N702="snížená",J702,0)</f>
        <v>0</v>
      </c>
      <c r="BG702" s="187">
        <f>IF(N702="zákl. přenesená",J702,0)</f>
        <v>0</v>
      </c>
      <c r="BH702" s="187">
        <f>IF(N702="sníž. přenesená",J702,0)</f>
        <v>0</v>
      </c>
      <c r="BI702" s="187">
        <f>IF(N702="nulová",J702,0)</f>
        <v>0</v>
      </c>
      <c r="BJ702" s="19" t="s">
        <v>83</v>
      </c>
      <c r="BK702" s="187">
        <f>ROUND(I702*H702,2)</f>
        <v>0</v>
      </c>
      <c r="BL702" s="19" t="s">
        <v>147</v>
      </c>
      <c r="BM702" s="186" t="s">
        <v>895</v>
      </c>
    </row>
    <row r="703" spans="1:65" s="2" customFormat="1" ht="11.25">
      <c r="A703" s="36"/>
      <c r="B703" s="37"/>
      <c r="C703" s="38"/>
      <c r="D703" s="188" t="s">
        <v>149</v>
      </c>
      <c r="E703" s="38"/>
      <c r="F703" s="189" t="s">
        <v>896</v>
      </c>
      <c r="G703" s="38"/>
      <c r="H703" s="38"/>
      <c r="I703" s="190"/>
      <c r="J703" s="38"/>
      <c r="K703" s="38"/>
      <c r="L703" s="41"/>
      <c r="M703" s="191"/>
      <c r="N703" s="192"/>
      <c r="O703" s="66"/>
      <c r="P703" s="66"/>
      <c r="Q703" s="66"/>
      <c r="R703" s="66"/>
      <c r="S703" s="66"/>
      <c r="T703" s="67"/>
      <c r="U703" s="36"/>
      <c r="V703" s="36"/>
      <c r="W703" s="36"/>
      <c r="X703" s="36"/>
      <c r="Y703" s="36"/>
      <c r="Z703" s="36"/>
      <c r="AA703" s="36"/>
      <c r="AB703" s="36"/>
      <c r="AC703" s="36"/>
      <c r="AD703" s="36"/>
      <c r="AE703" s="36"/>
      <c r="AT703" s="19" t="s">
        <v>149</v>
      </c>
      <c r="AU703" s="19" t="s">
        <v>85</v>
      </c>
    </row>
    <row r="704" spans="1:65" s="13" customFormat="1" ht="11.25">
      <c r="B704" s="196"/>
      <c r="C704" s="197"/>
      <c r="D704" s="188" t="s">
        <v>180</v>
      </c>
      <c r="E704" s="198" t="s">
        <v>19</v>
      </c>
      <c r="F704" s="199" t="s">
        <v>897</v>
      </c>
      <c r="G704" s="197"/>
      <c r="H704" s="198" t="s">
        <v>19</v>
      </c>
      <c r="I704" s="200"/>
      <c r="J704" s="197"/>
      <c r="K704" s="197"/>
      <c r="L704" s="201"/>
      <c r="M704" s="202"/>
      <c r="N704" s="203"/>
      <c r="O704" s="203"/>
      <c r="P704" s="203"/>
      <c r="Q704" s="203"/>
      <c r="R704" s="203"/>
      <c r="S704" s="203"/>
      <c r="T704" s="204"/>
      <c r="AT704" s="205" t="s">
        <v>180</v>
      </c>
      <c r="AU704" s="205" t="s">
        <v>85</v>
      </c>
      <c r="AV704" s="13" t="s">
        <v>83</v>
      </c>
      <c r="AW704" s="13" t="s">
        <v>34</v>
      </c>
      <c r="AX704" s="13" t="s">
        <v>75</v>
      </c>
      <c r="AY704" s="205" t="s">
        <v>140</v>
      </c>
    </row>
    <row r="705" spans="1:65" s="14" customFormat="1" ht="11.25">
      <c r="B705" s="206"/>
      <c r="C705" s="207"/>
      <c r="D705" s="188" t="s">
        <v>180</v>
      </c>
      <c r="E705" s="208" t="s">
        <v>19</v>
      </c>
      <c r="F705" s="209" t="s">
        <v>898</v>
      </c>
      <c r="G705" s="207"/>
      <c r="H705" s="210">
        <v>0.39</v>
      </c>
      <c r="I705" s="211"/>
      <c r="J705" s="207"/>
      <c r="K705" s="207"/>
      <c r="L705" s="212"/>
      <c r="M705" s="213"/>
      <c r="N705" s="214"/>
      <c r="O705" s="214"/>
      <c r="P705" s="214"/>
      <c r="Q705" s="214"/>
      <c r="R705" s="214"/>
      <c r="S705" s="214"/>
      <c r="T705" s="215"/>
      <c r="AT705" s="216" t="s">
        <v>180</v>
      </c>
      <c r="AU705" s="216" t="s">
        <v>85</v>
      </c>
      <c r="AV705" s="14" t="s">
        <v>85</v>
      </c>
      <c r="AW705" s="14" t="s">
        <v>34</v>
      </c>
      <c r="AX705" s="14" t="s">
        <v>83</v>
      </c>
      <c r="AY705" s="216" t="s">
        <v>140</v>
      </c>
    </row>
    <row r="706" spans="1:65" s="14" customFormat="1" ht="11.25">
      <c r="B706" s="206"/>
      <c r="C706" s="207"/>
      <c r="D706" s="188" t="s">
        <v>180</v>
      </c>
      <c r="E706" s="207"/>
      <c r="F706" s="209" t="s">
        <v>899</v>
      </c>
      <c r="G706" s="207"/>
      <c r="H706" s="210">
        <v>0.42899999999999999</v>
      </c>
      <c r="I706" s="211"/>
      <c r="J706" s="207"/>
      <c r="K706" s="207"/>
      <c r="L706" s="212"/>
      <c r="M706" s="213"/>
      <c r="N706" s="214"/>
      <c r="O706" s="214"/>
      <c r="P706" s="214"/>
      <c r="Q706" s="214"/>
      <c r="R706" s="214"/>
      <c r="S706" s="214"/>
      <c r="T706" s="215"/>
      <c r="AT706" s="216" t="s">
        <v>180</v>
      </c>
      <c r="AU706" s="216" t="s">
        <v>85</v>
      </c>
      <c r="AV706" s="14" t="s">
        <v>85</v>
      </c>
      <c r="AW706" s="14" t="s">
        <v>4</v>
      </c>
      <c r="AX706" s="14" t="s">
        <v>83</v>
      </c>
      <c r="AY706" s="216" t="s">
        <v>140</v>
      </c>
    </row>
    <row r="707" spans="1:65" s="2" customFormat="1" ht="16.5" customHeight="1">
      <c r="A707" s="36"/>
      <c r="B707" s="37"/>
      <c r="C707" s="175" t="s">
        <v>900</v>
      </c>
      <c r="D707" s="175" t="s">
        <v>142</v>
      </c>
      <c r="E707" s="176" t="s">
        <v>901</v>
      </c>
      <c r="F707" s="177" t="s">
        <v>902</v>
      </c>
      <c r="G707" s="178" t="s">
        <v>145</v>
      </c>
      <c r="H707" s="179">
        <v>7</v>
      </c>
      <c r="I707" s="180"/>
      <c r="J707" s="181">
        <f>ROUND(I707*H707,2)</f>
        <v>0</v>
      </c>
      <c r="K707" s="177" t="s">
        <v>146</v>
      </c>
      <c r="L707" s="41"/>
      <c r="M707" s="182" t="s">
        <v>19</v>
      </c>
      <c r="N707" s="183" t="s">
        <v>46</v>
      </c>
      <c r="O707" s="66"/>
      <c r="P707" s="184">
        <f>O707*H707</f>
        <v>0</v>
      </c>
      <c r="Q707" s="184">
        <v>0</v>
      </c>
      <c r="R707" s="184">
        <f>Q707*H707</f>
        <v>0</v>
      </c>
      <c r="S707" s="184">
        <v>4.0000000000000001E-3</v>
      </c>
      <c r="T707" s="185">
        <f>S707*H707</f>
        <v>2.8000000000000001E-2</v>
      </c>
      <c r="U707" s="36"/>
      <c r="V707" s="36"/>
      <c r="W707" s="36"/>
      <c r="X707" s="36"/>
      <c r="Y707" s="36"/>
      <c r="Z707" s="36"/>
      <c r="AA707" s="36"/>
      <c r="AB707" s="36"/>
      <c r="AC707" s="36"/>
      <c r="AD707" s="36"/>
      <c r="AE707" s="36"/>
      <c r="AR707" s="186" t="s">
        <v>147</v>
      </c>
      <c r="AT707" s="186" t="s">
        <v>142</v>
      </c>
      <c r="AU707" s="186" t="s">
        <v>85</v>
      </c>
      <c r="AY707" s="19" t="s">
        <v>140</v>
      </c>
      <c r="BE707" s="187">
        <f>IF(N707="základní",J707,0)</f>
        <v>0</v>
      </c>
      <c r="BF707" s="187">
        <f>IF(N707="snížená",J707,0)</f>
        <v>0</v>
      </c>
      <c r="BG707" s="187">
        <f>IF(N707="zákl. přenesená",J707,0)</f>
        <v>0</v>
      </c>
      <c r="BH707" s="187">
        <f>IF(N707="sníž. přenesená",J707,0)</f>
        <v>0</v>
      </c>
      <c r="BI707" s="187">
        <f>IF(N707="nulová",J707,0)</f>
        <v>0</v>
      </c>
      <c r="BJ707" s="19" t="s">
        <v>83</v>
      </c>
      <c r="BK707" s="187">
        <f>ROUND(I707*H707,2)</f>
        <v>0</v>
      </c>
      <c r="BL707" s="19" t="s">
        <v>147</v>
      </c>
      <c r="BM707" s="186" t="s">
        <v>903</v>
      </c>
    </row>
    <row r="708" spans="1:65" s="2" customFormat="1" ht="19.5">
      <c r="A708" s="36"/>
      <c r="B708" s="37"/>
      <c r="C708" s="38"/>
      <c r="D708" s="188" t="s">
        <v>149</v>
      </c>
      <c r="E708" s="38"/>
      <c r="F708" s="189" t="s">
        <v>904</v>
      </c>
      <c r="G708" s="38"/>
      <c r="H708" s="38"/>
      <c r="I708" s="190"/>
      <c r="J708" s="38"/>
      <c r="K708" s="38"/>
      <c r="L708" s="41"/>
      <c r="M708" s="191"/>
      <c r="N708" s="192"/>
      <c r="O708" s="66"/>
      <c r="P708" s="66"/>
      <c r="Q708" s="66"/>
      <c r="R708" s="66"/>
      <c r="S708" s="66"/>
      <c r="T708" s="67"/>
      <c r="U708" s="36"/>
      <c r="V708" s="36"/>
      <c r="W708" s="36"/>
      <c r="X708" s="36"/>
      <c r="Y708" s="36"/>
      <c r="Z708" s="36"/>
      <c r="AA708" s="36"/>
      <c r="AB708" s="36"/>
      <c r="AC708" s="36"/>
      <c r="AD708" s="36"/>
      <c r="AE708" s="36"/>
      <c r="AT708" s="19" t="s">
        <v>149</v>
      </c>
      <c r="AU708" s="19" t="s">
        <v>85</v>
      </c>
    </row>
    <row r="709" spans="1:65" s="2" customFormat="1" ht="11.25">
      <c r="A709" s="36"/>
      <c r="B709" s="37"/>
      <c r="C709" s="38"/>
      <c r="D709" s="193" t="s">
        <v>151</v>
      </c>
      <c r="E709" s="38"/>
      <c r="F709" s="194" t="s">
        <v>905</v>
      </c>
      <c r="G709" s="38"/>
      <c r="H709" s="38"/>
      <c r="I709" s="190"/>
      <c r="J709" s="38"/>
      <c r="K709" s="38"/>
      <c r="L709" s="41"/>
      <c r="M709" s="191"/>
      <c r="N709" s="192"/>
      <c r="O709" s="66"/>
      <c r="P709" s="66"/>
      <c r="Q709" s="66"/>
      <c r="R709" s="66"/>
      <c r="S709" s="66"/>
      <c r="T709" s="67"/>
      <c r="U709" s="36"/>
      <c r="V709" s="36"/>
      <c r="W709" s="36"/>
      <c r="X709" s="36"/>
      <c r="Y709" s="36"/>
      <c r="Z709" s="36"/>
      <c r="AA709" s="36"/>
      <c r="AB709" s="36"/>
      <c r="AC709" s="36"/>
      <c r="AD709" s="36"/>
      <c r="AE709" s="36"/>
      <c r="AT709" s="19" t="s">
        <v>151</v>
      </c>
      <c r="AU709" s="19" t="s">
        <v>85</v>
      </c>
    </row>
    <row r="710" spans="1:65" s="2" customFormat="1" ht="39">
      <c r="A710" s="36"/>
      <c r="B710" s="37"/>
      <c r="C710" s="38"/>
      <c r="D710" s="188" t="s">
        <v>153</v>
      </c>
      <c r="E710" s="38"/>
      <c r="F710" s="195" t="s">
        <v>906</v>
      </c>
      <c r="G710" s="38"/>
      <c r="H710" s="38"/>
      <c r="I710" s="190"/>
      <c r="J710" s="38"/>
      <c r="K710" s="38"/>
      <c r="L710" s="41"/>
      <c r="M710" s="191"/>
      <c r="N710" s="192"/>
      <c r="O710" s="66"/>
      <c r="P710" s="66"/>
      <c r="Q710" s="66"/>
      <c r="R710" s="66"/>
      <c r="S710" s="66"/>
      <c r="T710" s="67"/>
      <c r="U710" s="36"/>
      <c r="V710" s="36"/>
      <c r="W710" s="36"/>
      <c r="X710" s="36"/>
      <c r="Y710" s="36"/>
      <c r="Z710" s="36"/>
      <c r="AA710" s="36"/>
      <c r="AB710" s="36"/>
      <c r="AC710" s="36"/>
      <c r="AD710" s="36"/>
      <c r="AE710" s="36"/>
      <c r="AT710" s="19" t="s">
        <v>153</v>
      </c>
      <c r="AU710" s="19" t="s">
        <v>85</v>
      </c>
    </row>
    <row r="711" spans="1:65" s="13" customFormat="1" ht="11.25">
      <c r="B711" s="196"/>
      <c r="C711" s="197"/>
      <c r="D711" s="188" t="s">
        <v>180</v>
      </c>
      <c r="E711" s="198" t="s">
        <v>19</v>
      </c>
      <c r="F711" s="199" t="s">
        <v>733</v>
      </c>
      <c r="G711" s="197"/>
      <c r="H711" s="198" t="s">
        <v>19</v>
      </c>
      <c r="I711" s="200"/>
      <c r="J711" s="197"/>
      <c r="K711" s="197"/>
      <c r="L711" s="201"/>
      <c r="M711" s="202"/>
      <c r="N711" s="203"/>
      <c r="O711" s="203"/>
      <c r="P711" s="203"/>
      <c r="Q711" s="203"/>
      <c r="R711" s="203"/>
      <c r="S711" s="203"/>
      <c r="T711" s="204"/>
      <c r="AT711" s="205" t="s">
        <v>180</v>
      </c>
      <c r="AU711" s="205" t="s">
        <v>85</v>
      </c>
      <c r="AV711" s="13" t="s">
        <v>83</v>
      </c>
      <c r="AW711" s="13" t="s">
        <v>34</v>
      </c>
      <c r="AX711" s="13" t="s">
        <v>75</v>
      </c>
      <c r="AY711" s="205" t="s">
        <v>140</v>
      </c>
    </row>
    <row r="712" spans="1:65" s="14" customFormat="1" ht="11.25">
      <c r="B712" s="206"/>
      <c r="C712" s="207"/>
      <c r="D712" s="188" t="s">
        <v>180</v>
      </c>
      <c r="E712" s="208" t="s">
        <v>19</v>
      </c>
      <c r="F712" s="209" t="s">
        <v>83</v>
      </c>
      <c r="G712" s="207"/>
      <c r="H712" s="210">
        <v>1</v>
      </c>
      <c r="I712" s="211"/>
      <c r="J712" s="207"/>
      <c r="K712" s="207"/>
      <c r="L712" s="212"/>
      <c r="M712" s="213"/>
      <c r="N712" s="214"/>
      <c r="O712" s="214"/>
      <c r="P712" s="214"/>
      <c r="Q712" s="214"/>
      <c r="R712" s="214"/>
      <c r="S712" s="214"/>
      <c r="T712" s="215"/>
      <c r="AT712" s="216" t="s">
        <v>180</v>
      </c>
      <c r="AU712" s="216" t="s">
        <v>85</v>
      </c>
      <c r="AV712" s="14" t="s">
        <v>85</v>
      </c>
      <c r="AW712" s="14" t="s">
        <v>34</v>
      </c>
      <c r="AX712" s="14" t="s">
        <v>75</v>
      </c>
      <c r="AY712" s="216" t="s">
        <v>140</v>
      </c>
    </row>
    <row r="713" spans="1:65" s="13" customFormat="1" ht="11.25">
      <c r="B713" s="196"/>
      <c r="C713" s="197"/>
      <c r="D713" s="188" t="s">
        <v>180</v>
      </c>
      <c r="E713" s="198" t="s">
        <v>19</v>
      </c>
      <c r="F713" s="199" t="s">
        <v>734</v>
      </c>
      <c r="G713" s="197"/>
      <c r="H713" s="198" t="s">
        <v>19</v>
      </c>
      <c r="I713" s="200"/>
      <c r="J713" s="197"/>
      <c r="K713" s="197"/>
      <c r="L713" s="201"/>
      <c r="M713" s="202"/>
      <c r="N713" s="203"/>
      <c r="O713" s="203"/>
      <c r="P713" s="203"/>
      <c r="Q713" s="203"/>
      <c r="R713" s="203"/>
      <c r="S713" s="203"/>
      <c r="T713" s="204"/>
      <c r="AT713" s="205" t="s">
        <v>180</v>
      </c>
      <c r="AU713" s="205" t="s">
        <v>85</v>
      </c>
      <c r="AV713" s="13" t="s">
        <v>83</v>
      </c>
      <c r="AW713" s="13" t="s">
        <v>34</v>
      </c>
      <c r="AX713" s="13" t="s">
        <v>75</v>
      </c>
      <c r="AY713" s="205" t="s">
        <v>140</v>
      </c>
    </row>
    <row r="714" spans="1:65" s="14" customFormat="1" ht="11.25">
      <c r="B714" s="206"/>
      <c r="C714" s="207"/>
      <c r="D714" s="188" t="s">
        <v>180</v>
      </c>
      <c r="E714" s="208" t="s">
        <v>19</v>
      </c>
      <c r="F714" s="209" t="s">
        <v>183</v>
      </c>
      <c r="G714" s="207"/>
      <c r="H714" s="210">
        <v>6</v>
      </c>
      <c r="I714" s="211"/>
      <c r="J714" s="207"/>
      <c r="K714" s="207"/>
      <c r="L714" s="212"/>
      <c r="M714" s="213"/>
      <c r="N714" s="214"/>
      <c r="O714" s="214"/>
      <c r="P714" s="214"/>
      <c r="Q714" s="214"/>
      <c r="R714" s="214"/>
      <c r="S714" s="214"/>
      <c r="T714" s="215"/>
      <c r="AT714" s="216" t="s">
        <v>180</v>
      </c>
      <c r="AU714" s="216" t="s">
        <v>85</v>
      </c>
      <c r="AV714" s="14" t="s">
        <v>85</v>
      </c>
      <c r="AW714" s="14" t="s">
        <v>34</v>
      </c>
      <c r="AX714" s="14" t="s">
        <v>75</v>
      </c>
      <c r="AY714" s="216" t="s">
        <v>140</v>
      </c>
    </row>
    <row r="715" spans="1:65" s="15" customFormat="1" ht="11.25">
      <c r="B715" s="227"/>
      <c r="C715" s="228"/>
      <c r="D715" s="188" t="s">
        <v>180</v>
      </c>
      <c r="E715" s="229" t="s">
        <v>19</v>
      </c>
      <c r="F715" s="230" t="s">
        <v>402</v>
      </c>
      <c r="G715" s="228"/>
      <c r="H715" s="231">
        <v>7</v>
      </c>
      <c r="I715" s="232"/>
      <c r="J715" s="228"/>
      <c r="K715" s="228"/>
      <c r="L715" s="233"/>
      <c r="M715" s="234"/>
      <c r="N715" s="235"/>
      <c r="O715" s="235"/>
      <c r="P715" s="235"/>
      <c r="Q715" s="235"/>
      <c r="R715" s="235"/>
      <c r="S715" s="235"/>
      <c r="T715" s="236"/>
      <c r="AT715" s="237" t="s">
        <v>180</v>
      </c>
      <c r="AU715" s="237" t="s">
        <v>85</v>
      </c>
      <c r="AV715" s="15" t="s">
        <v>147</v>
      </c>
      <c r="AW715" s="15" t="s">
        <v>34</v>
      </c>
      <c r="AX715" s="15" t="s">
        <v>83</v>
      </c>
      <c r="AY715" s="237" t="s">
        <v>140</v>
      </c>
    </row>
    <row r="716" spans="1:65" s="2" customFormat="1" ht="16.5" customHeight="1">
      <c r="A716" s="36"/>
      <c r="B716" s="37"/>
      <c r="C716" s="175" t="s">
        <v>907</v>
      </c>
      <c r="D716" s="175" t="s">
        <v>142</v>
      </c>
      <c r="E716" s="176" t="s">
        <v>908</v>
      </c>
      <c r="F716" s="177" t="s">
        <v>909</v>
      </c>
      <c r="G716" s="178" t="s">
        <v>234</v>
      </c>
      <c r="H716" s="179">
        <v>103</v>
      </c>
      <c r="I716" s="180"/>
      <c r="J716" s="181">
        <f>ROUND(I716*H716,2)</f>
        <v>0</v>
      </c>
      <c r="K716" s="177" t="s">
        <v>146</v>
      </c>
      <c r="L716" s="41"/>
      <c r="M716" s="182" t="s">
        <v>19</v>
      </c>
      <c r="N716" s="183" t="s">
        <v>46</v>
      </c>
      <c r="O716" s="66"/>
      <c r="P716" s="184">
        <f>O716*H716</f>
        <v>0</v>
      </c>
      <c r="Q716" s="184">
        <v>0</v>
      </c>
      <c r="R716" s="184">
        <f>Q716*H716</f>
        <v>0</v>
      </c>
      <c r="S716" s="184">
        <v>0.35</v>
      </c>
      <c r="T716" s="185">
        <f>S716*H716</f>
        <v>36.049999999999997</v>
      </c>
      <c r="U716" s="36"/>
      <c r="V716" s="36"/>
      <c r="W716" s="36"/>
      <c r="X716" s="36"/>
      <c r="Y716" s="36"/>
      <c r="Z716" s="36"/>
      <c r="AA716" s="36"/>
      <c r="AB716" s="36"/>
      <c r="AC716" s="36"/>
      <c r="AD716" s="36"/>
      <c r="AE716" s="36"/>
      <c r="AR716" s="186" t="s">
        <v>147</v>
      </c>
      <c r="AT716" s="186" t="s">
        <v>142</v>
      </c>
      <c r="AU716" s="186" t="s">
        <v>85</v>
      </c>
      <c r="AY716" s="19" t="s">
        <v>140</v>
      </c>
      <c r="BE716" s="187">
        <f>IF(N716="základní",J716,0)</f>
        <v>0</v>
      </c>
      <c r="BF716" s="187">
        <f>IF(N716="snížená",J716,0)</f>
        <v>0</v>
      </c>
      <c r="BG716" s="187">
        <f>IF(N716="zákl. přenesená",J716,0)</f>
        <v>0</v>
      </c>
      <c r="BH716" s="187">
        <f>IF(N716="sníž. přenesená",J716,0)</f>
        <v>0</v>
      </c>
      <c r="BI716" s="187">
        <f>IF(N716="nulová",J716,0)</f>
        <v>0</v>
      </c>
      <c r="BJ716" s="19" t="s">
        <v>83</v>
      </c>
      <c r="BK716" s="187">
        <f>ROUND(I716*H716,2)</f>
        <v>0</v>
      </c>
      <c r="BL716" s="19" t="s">
        <v>147</v>
      </c>
      <c r="BM716" s="186" t="s">
        <v>910</v>
      </c>
    </row>
    <row r="717" spans="1:65" s="2" customFormat="1" ht="19.5">
      <c r="A717" s="36"/>
      <c r="B717" s="37"/>
      <c r="C717" s="38"/>
      <c r="D717" s="188" t="s">
        <v>149</v>
      </c>
      <c r="E717" s="38"/>
      <c r="F717" s="189" t="s">
        <v>911</v>
      </c>
      <c r="G717" s="38"/>
      <c r="H717" s="38"/>
      <c r="I717" s="190"/>
      <c r="J717" s="38"/>
      <c r="K717" s="38"/>
      <c r="L717" s="41"/>
      <c r="M717" s="191"/>
      <c r="N717" s="192"/>
      <c r="O717" s="66"/>
      <c r="P717" s="66"/>
      <c r="Q717" s="66"/>
      <c r="R717" s="66"/>
      <c r="S717" s="66"/>
      <c r="T717" s="67"/>
      <c r="U717" s="36"/>
      <c r="V717" s="36"/>
      <c r="W717" s="36"/>
      <c r="X717" s="36"/>
      <c r="Y717" s="36"/>
      <c r="Z717" s="36"/>
      <c r="AA717" s="36"/>
      <c r="AB717" s="36"/>
      <c r="AC717" s="36"/>
      <c r="AD717" s="36"/>
      <c r="AE717" s="36"/>
      <c r="AT717" s="19" t="s">
        <v>149</v>
      </c>
      <c r="AU717" s="19" t="s">
        <v>85</v>
      </c>
    </row>
    <row r="718" spans="1:65" s="2" customFormat="1" ht="11.25">
      <c r="A718" s="36"/>
      <c r="B718" s="37"/>
      <c r="C718" s="38"/>
      <c r="D718" s="193" t="s">
        <v>151</v>
      </c>
      <c r="E718" s="38"/>
      <c r="F718" s="194" t="s">
        <v>912</v>
      </c>
      <c r="G718" s="38"/>
      <c r="H718" s="38"/>
      <c r="I718" s="190"/>
      <c r="J718" s="38"/>
      <c r="K718" s="38"/>
      <c r="L718" s="41"/>
      <c r="M718" s="191"/>
      <c r="N718" s="192"/>
      <c r="O718" s="66"/>
      <c r="P718" s="66"/>
      <c r="Q718" s="66"/>
      <c r="R718" s="66"/>
      <c r="S718" s="66"/>
      <c r="T718" s="67"/>
      <c r="U718" s="36"/>
      <c r="V718" s="36"/>
      <c r="W718" s="36"/>
      <c r="X718" s="36"/>
      <c r="Y718" s="36"/>
      <c r="Z718" s="36"/>
      <c r="AA718" s="36"/>
      <c r="AB718" s="36"/>
      <c r="AC718" s="36"/>
      <c r="AD718" s="36"/>
      <c r="AE718" s="36"/>
      <c r="AT718" s="19" t="s">
        <v>151</v>
      </c>
      <c r="AU718" s="19" t="s">
        <v>85</v>
      </c>
    </row>
    <row r="719" spans="1:65" s="2" customFormat="1" ht="58.5">
      <c r="A719" s="36"/>
      <c r="B719" s="37"/>
      <c r="C719" s="38"/>
      <c r="D719" s="188" t="s">
        <v>153</v>
      </c>
      <c r="E719" s="38"/>
      <c r="F719" s="195" t="s">
        <v>913</v>
      </c>
      <c r="G719" s="38"/>
      <c r="H719" s="38"/>
      <c r="I719" s="190"/>
      <c r="J719" s="38"/>
      <c r="K719" s="38"/>
      <c r="L719" s="41"/>
      <c r="M719" s="191"/>
      <c r="N719" s="192"/>
      <c r="O719" s="66"/>
      <c r="P719" s="66"/>
      <c r="Q719" s="66"/>
      <c r="R719" s="66"/>
      <c r="S719" s="66"/>
      <c r="T719" s="67"/>
      <c r="U719" s="36"/>
      <c r="V719" s="36"/>
      <c r="W719" s="36"/>
      <c r="X719" s="36"/>
      <c r="Y719" s="36"/>
      <c r="Z719" s="36"/>
      <c r="AA719" s="36"/>
      <c r="AB719" s="36"/>
      <c r="AC719" s="36"/>
      <c r="AD719" s="36"/>
      <c r="AE719" s="36"/>
      <c r="AT719" s="19" t="s">
        <v>153</v>
      </c>
      <c r="AU719" s="19" t="s">
        <v>85</v>
      </c>
    </row>
    <row r="720" spans="1:65" s="2" customFormat="1" ht="16.5" customHeight="1">
      <c r="A720" s="36"/>
      <c r="B720" s="37"/>
      <c r="C720" s="175" t="s">
        <v>914</v>
      </c>
      <c r="D720" s="175" t="s">
        <v>142</v>
      </c>
      <c r="E720" s="176" t="s">
        <v>915</v>
      </c>
      <c r="F720" s="177" t="s">
        <v>916</v>
      </c>
      <c r="G720" s="178" t="s">
        <v>917</v>
      </c>
      <c r="H720" s="179">
        <v>1</v>
      </c>
      <c r="I720" s="180"/>
      <c r="J720" s="181">
        <f>ROUND(I720*H720,2)</f>
        <v>0</v>
      </c>
      <c r="K720" s="177" t="s">
        <v>518</v>
      </c>
      <c r="L720" s="41"/>
      <c r="M720" s="182" t="s">
        <v>19</v>
      </c>
      <c r="N720" s="183" t="s">
        <v>46</v>
      </c>
      <c r="O720" s="66"/>
      <c r="P720" s="184">
        <f>O720*H720</f>
        <v>0</v>
      </c>
      <c r="Q720" s="184">
        <v>0</v>
      </c>
      <c r="R720" s="184">
        <f>Q720*H720</f>
        <v>0</v>
      </c>
      <c r="S720" s="184">
        <v>0</v>
      </c>
      <c r="T720" s="185">
        <f>S720*H720</f>
        <v>0</v>
      </c>
      <c r="U720" s="36"/>
      <c r="V720" s="36"/>
      <c r="W720" s="36"/>
      <c r="X720" s="36"/>
      <c r="Y720" s="36"/>
      <c r="Z720" s="36"/>
      <c r="AA720" s="36"/>
      <c r="AB720" s="36"/>
      <c r="AC720" s="36"/>
      <c r="AD720" s="36"/>
      <c r="AE720" s="36"/>
      <c r="AR720" s="186" t="s">
        <v>147</v>
      </c>
      <c r="AT720" s="186" t="s">
        <v>142</v>
      </c>
      <c r="AU720" s="186" t="s">
        <v>85</v>
      </c>
      <c r="AY720" s="19" t="s">
        <v>140</v>
      </c>
      <c r="BE720" s="187">
        <f>IF(N720="základní",J720,0)</f>
        <v>0</v>
      </c>
      <c r="BF720" s="187">
        <f>IF(N720="snížená",J720,0)</f>
        <v>0</v>
      </c>
      <c r="BG720" s="187">
        <f>IF(N720="zákl. přenesená",J720,0)</f>
        <v>0</v>
      </c>
      <c r="BH720" s="187">
        <f>IF(N720="sníž. přenesená",J720,0)</f>
        <v>0</v>
      </c>
      <c r="BI720" s="187">
        <f>IF(N720="nulová",J720,0)</f>
        <v>0</v>
      </c>
      <c r="BJ720" s="19" t="s">
        <v>83</v>
      </c>
      <c r="BK720" s="187">
        <f>ROUND(I720*H720,2)</f>
        <v>0</v>
      </c>
      <c r="BL720" s="19" t="s">
        <v>147</v>
      </c>
      <c r="BM720" s="186" t="s">
        <v>918</v>
      </c>
    </row>
    <row r="721" spans="1:65" s="2" customFormat="1" ht="11.25">
      <c r="A721" s="36"/>
      <c r="B721" s="37"/>
      <c r="C721" s="38"/>
      <c r="D721" s="188" t="s">
        <v>149</v>
      </c>
      <c r="E721" s="38"/>
      <c r="F721" s="189" t="s">
        <v>916</v>
      </c>
      <c r="G721" s="38"/>
      <c r="H721" s="38"/>
      <c r="I721" s="190"/>
      <c r="J721" s="38"/>
      <c r="K721" s="38"/>
      <c r="L721" s="41"/>
      <c r="M721" s="191"/>
      <c r="N721" s="192"/>
      <c r="O721" s="66"/>
      <c r="P721" s="66"/>
      <c r="Q721" s="66"/>
      <c r="R721" s="66"/>
      <c r="S721" s="66"/>
      <c r="T721" s="67"/>
      <c r="U721" s="36"/>
      <c r="V721" s="36"/>
      <c r="W721" s="36"/>
      <c r="X721" s="36"/>
      <c r="Y721" s="36"/>
      <c r="Z721" s="36"/>
      <c r="AA721" s="36"/>
      <c r="AB721" s="36"/>
      <c r="AC721" s="36"/>
      <c r="AD721" s="36"/>
      <c r="AE721" s="36"/>
      <c r="AT721" s="19" t="s">
        <v>149</v>
      </c>
      <c r="AU721" s="19" t="s">
        <v>85</v>
      </c>
    </row>
    <row r="722" spans="1:65" s="12" customFormat="1" ht="22.9" customHeight="1">
      <c r="B722" s="159"/>
      <c r="C722" s="160"/>
      <c r="D722" s="161" t="s">
        <v>74</v>
      </c>
      <c r="E722" s="173" t="s">
        <v>919</v>
      </c>
      <c r="F722" s="173" t="s">
        <v>920</v>
      </c>
      <c r="G722" s="160"/>
      <c r="H722" s="160"/>
      <c r="I722" s="163"/>
      <c r="J722" s="174">
        <f>BK722</f>
        <v>0</v>
      </c>
      <c r="K722" s="160"/>
      <c r="L722" s="165"/>
      <c r="M722" s="166"/>
      <c r="N722" s="167"/>
      <c r="O722" s="167"/>
      <c r="P722" s="168">
        <f>SUM(P723:P743)</f>
        <v>0</v>
      </c>
      <c r="Q722" s="167"/>
      <c r="R722" s="168">
        <f>SUM(R723:R743)</f>
        <v>0</v>
      </c>
      <c r="S722" s="167"/>
      <c r="T722" s="169">
        <f>SUM(T723:T743)</f>
        <v>0</v>
      </c>
      <c r="AR722" s="170" t="s">
        <v>83</v>
      </c>
      <c r="AT722" s="171" t="s">
        <v>74</v>
      </c>
      <c r="AU722" s="171" t="s">
        <v>83</v>
      </c>
      <c r="AY722" s="170" t="s">
        <v>140</v>
      </c>
      <c r="BK722" s="172">
        <f>SUM(BK723:BK743)</f>
        <v>0</v>
      </c>
    </row>
    <row r="723" spans="1:65" s="2" customFormat="1" ht="16.5" customHeight="1">
      <c r="A723" s="36"/>
      <c r="B723" s="37"/>
      <c r="C723" s="175" t="s">
        <v>921</v>
      </c>
      <c r="D723" s="175" t="s">
        <v>142</v>
      </c>
      <c r="E723" s="176" t="s">
        <v>922</v>
      </c>
      <c r="F723" s="177" t="s">
        <v>923</v>
      </c>
      <c r="G723" s="178" t="s">
        <v>424</v>
      </c>
      <c r="H723" s="179">
        <v>222.79</v>
      </c>
      <c r="I723" s="180"/>
      <c r="J723" s="181">
        <f>ROUND(I723*H723,2)</f>
        <v>0</v>
      </c>
      <c r="K723" s="177" t="s">
        <v>146</v>
      </c>
      <c r="L723" s="41"/>
      <c r="M723" s="182" t="s">
        <v>19</v>
      </c>
      <c r="N723" s="183" t="s">
        <v>46</v>
      </c>
      <c r="O723" s="66"/>
      <c r="P723" s="184">
        <f>O723*H723</f>
        <v>0</v>
      </c>
      <c r="Q723" s="184">
        <v>0</v>
      </c>
      <c r="R723" s="184">
        <f>Q723*H723</f>
        <v>0</v>
      </c>
      <c r="S723" s="184">
        <v>0</v>
      </c>
      <c r="T723" s="185">
        <f>S723*H723</f>
        <v>0</v>
      </c>
      <c r="U723" s="36"/>
      <c r="V723" s="36"/>
      <c r="W723" s="36"/>
      <c r="X723" s="36"/>
      <c r="Y723" s="36"/>
      <c r="Z723" s="36"/>
      <c r="AA723" s="36"/>
      <c r="AB723" s="36"/>
      <c r="AC723" s="36"/>
      <c r="AD723" s="36"/>
      <c r="AE723" s="36"/>
      <c r="AR723" s="186" t="s">
        <v>147</v>
      </c>
      <c r="AT723" s="186" t="s">
        <v>142</v>
      </c>
      <c r="AU723" s="186" t="s">
        <v>85</v>
      </c>
      <c r="AY723" s="19" t="s">
        <v>140</v>
      </c>
      <c r="BE723" s="187">
        <f>IF(N723="základní",J723,0)</f>
        <v>0</v>
      </c>
      <c r="BF723" s="187">
        <f>IF(N723="snížená",J723,0)</f>
        <v>0</v>
      </c>
      <c r="BG723" s="187">
        <f>IF(N723="zákl. přenesená",J723,0)</f>
        <v>0</v>
      </c>
      <c r="BH723" s="187">
        <f>IF(N723="sníž. přenesená",J723,0)</f>
        <v>0</v>
      </c>
      <c r="BI723" s="187">
        <f>IF(N723="nulová",J723,0)</f>
        <v>0</v>
      </c>
      <c r="BJ723" s="19" t="s">
        <v>83</v>
      </c>
      <c r="BK723" s="187">
        <f>ROUND(I723*H723,2)</f>
        <v>0</v>
      </c>
      <c r="BL723" s="19" t="s">
        <v>147</v>
      </c>
      <c r="BM723" s="186" t="s">
        <v>924</v>
      </c>
    </row>
    <row r="724" spans="1:65" s="2" customFormat="1" ht="11.25">
      <c r="A724" s="36"/>
      <c r="B724" s="37"/>
      <c r="C724" s="38"/>
      <c r="D724" s="188" t="s">
        <v>149</v>
      </c>
      <c r="E724" s="38"/>
      <c r="F724" s="189" t="s">
        <v>925</v>
      </c>
      <c r="G724" s="38"/>
      <c r="H724" s="38"/>
      <c r="I724" s="190"/>
      <c r="J724" s="38"/>
      <c r="K724" s="38"/>
      <c r="L724" s="41"/>
      <c r="M724" s="191"/>
      <c r="N724" s="192"/>
      <c r="O724" s="66"/>
      <c r="P724" s="66"/>
      <c r="Q724" s="66"/>
      <c r="R724" s="66"/>
      <c r="S724" s="66"/>
      <c r="T724" s="67"/>
      <c r="U724" s="36"/>
      <c r="V724" s="36"/>
      <c r="W724" s="36"/>
      <c r="X724" s="36"/>
      <c r="Y724" s="36"/>
      <c r="Z724" s="36"/>
      <c r="AA724" s="36"/>
      <c r="AB724" s="36"/>
      <c r="AC724" s="36"/>
      <c r="AD724" s="36"/>
      <c r="AE724" s="36"/>
      <c r="AT724" s="19" t="s">
        <v>149</v>
      </c>
      <c r="AU724" s="19" t="s">
        <v>85</v>
      </c>
    </row>
    <row r="725" spans="1:65" s="2" customFormat="1" ht="11.25">
      <c r="A725" s="36"/>
      <c r="B725" s="37"/>
      <c r="C725" s="38"/>
      <c r="D725" s="193" t="s">
        <v>151</v>
      </c>
      <c r="E725" s="38"/>
      <c r="F725" s="194" t="s">
        <v>926</v>
      </c>
      <c r="G725" s="38"/>
      <c r="H725" s="38"/>
      <c r="I725" s="190"/>
      <c r="J725" s="38"/>
      <c r="K725" s="38"/>
      <c r="L725" s="41"/>
      <c r="M725" s="191"/>
      <c r="N725" s="192"/>
      <c r="O725" s="66"/>
      <c r="P725" s="66"/>
      <c r="Q725" s="66"/>
      <c r="R725" s="66"/>
      <c r="S725" s="66"/>
      <c r="T725" s="67"/>
      <c r="U725" s="36"/>
      <c r="V725" s="36"/>
      <c r="W725" s="36"/>
      <c r="X725" s="36"/>
      <c r="Y725" s="36"/>
      <c r="Z725" s="36"/>
      <c r="AA725" s="36"/>
      <c r="AB725" s="36"/>
      <c r="AC725" s="36"/>
      <c r="AD725" s="36"/>
      <c r="AE725" s="36"/>
      <c r="AT725" s="19" t="s">
        <v>151</v>
      </c>
      <c r="AU725" s="19" t="s">
        <v>85</v>
      </c>
    </row>
    <row r="726" spans="1:65" s="2" customFormat="1" ht="78">
      <c r="A726" s="36"/>
      <c r="B726" s="37"/>
      <c r="C726" s="38"/>
      <c r="D726" s="188" t="s">
        <v>153</v>
      </c>
      <c r="E726" s="38"/>
      <c r="F726" s="195" t="s">
        <v>927</v>
      </c>
      <c r="G726" s="38"/>
      <c r="H726" s="38"/>
      <c r="I726" s="190"/>
      <c r="J726" s="38"/>
      <c r="K726" s="38"/>
      <c r="L726" s="41"/>
      <c r="M726" s="191"/>
      <c r="N726" s="192"/>
      <c r="O726" s="66"/>
      <c r="P726" s="66"/>
      <c r="Q726" s="66"/>
      <c r="R726" s="66"/>
      <c r="S726" s="66"/>
      <c r="T726" s="67"/>
      <c r="U726" s="36"/>
      <c r="V726" s="36"/>
      <c r="W726" s="36"/>
      <c r="X726" s="36"/>
      <c r="Y726" s="36"/>
      <c r="Z726" s="36"/>
      <c r="AA726" s="36"/>
      <c r="AB726" s="36"/>
      <c r="AC726" s="36"/>
      <c r="AD726" s="36"/>
      <c r="AE726" s="36"/>
      <c r="AT726" s="19" t="s">
        <v>153</v>
      </c>
      <c r="AU726" s="19" t="s">
        <v>85</v>
      </c>
    </row>
    <row r="727" spans="1:65" s="2" customFormat="1" ht="16.5" customHeight="1">
      <c r="A727" s="36"/>
      <c r="B727" s="37"/>
      <c r="C727" s="175" t="s">
        <v>928</v>
      </c>
      <c r="D727" s="175" t="s">
        <v>142</v>
      </c>
      <c r="E727" s="176" t="s">
        <v>929</v>
      </c>
      <c r="F727" s="177" t="s">
        <v>930</v>
      </c>
      <c r="G727" s="178" t="s">
        <v>424</v>
      </c>
      <c r="H727" s="179">
        <v>948.71799999999996</v>
      </c>
      <c r="I727" s="180"/>
      <c r="J727" s="181">
        <f>ROUND(I727*H727,2)</f>
        <v>0</v>
      </c>
      <c r="K727" s="177" t="s">
        <v>146</v>
      </c>
      <c r="L727" s="41"/>
      <c r="M727" s="182" t="s">
        <v>19</v>
      </c>
      <c r="N727" s="183" t="s">
        <v>46</v>
      </c>
      <c r="O727" s="66"/>
      <c r="P727" s="184">
        <f>O727*H727</f>
        <v>0</v>
      </c>
      <c r="Q727" s="184">
        <v>0</v>
      </c>
      <c r="R727" s="184">
        <f>Q727*H727</f>
        <v>0</v>
      </c>
      <c r="S727" s="184">
        <v>0</v>
      </c>
      <c r="T727" s="185">
        <f>S727*H727</f>
        <v>0</v>
      </c>
      <c r="U727" s="36"/>
      <c r="V727" s="36"/>
      <c r="W727" s="36"/>
      <c r="X727" s="36"/>
      <c r="Y727" s="36"/>
      <c r="Z727" s="36"/>
      <c r="AA727" s="36"/>
      <c r="AB727" s="36"/>
      <c r="AC727" s="36"/>
      <c r="AD727" s="36"/>
      <c r="AE727" s="36"/>
      <c r="AR727" s="186" t="s">
        <v>147</v>
      </c>
      <c r="AT727" s="186" t="s">
        <v>142</v>
      </c>
      <c r="AU727" s="186" t="s">
        <v>85</v>
      </c>
      <c r="AY727" s="19" t="s">
        <v>140</v>
      </c>
      <c r="BE727" s="187">
        <f>IF(N727="základní",J727,0)</f>
        <v>0</v>
      </c>
      <c r="BF727" s="187">
        <f>IF(N727="snížená",J727,0)</f>
        <v>0</v>
      </c>
      <c r="BG727" s="187">
        <f>IF(N727="zákl. přenesená",J727,0)</f>
        <v>0</v>
      </c>
      <c r="BH727" s="187">
        <f>IF(N727="sníž. přenesená",J727,0)</f>
        <v>0</v>
      </c>
      <c r="BI727" s="187">
        <f>IF(N727="nulová",J727,0)</f>
        <v>0</v>
      </c>
      <c r="BJ727" s="19" t="s">
        <v>83</v>
      </c>
      <c r="BK727" s="187">
        <f>ROUND(I727*H727,2)</f>
        <v>0</v>
      </c>
      <c r="BL727" s="19" t="s">
        <v>147</v>
      </c>
      <c r="BM727" s="186" t="s">
        <v>931</v>
      </c>
    </row>
    <row r="728" spans="1:65" s="2" customFormat="1" ht="11.25">
      <c r="A728" s="36"/>
      <c r="B728" s="37"/>
      <c r="C728" s="38"/>
      <c r="D728" s="188" t="s">
        <v>149</v>
      </c>
      <c r="E728" s="38"/>
      <c r="F728" s="189" t="s">
        <v>932</v>
      </c>
      <c r="G728" s="38"/>
      <c r="H728" s="38"/>
      <c r="I728" s="190"/>
      <c r="J728" s="38"/>
      <c r="K728" s="38"/>
      <c r="L728" s="41"/>
      <c r="M728" s="191"/>
      <c r="N728" s="192"/>
      <c r="O728" s="66"/>
      <c r="P728" s="66"/>
      <c r="Q728" s="66"/>
      <c r="R728" s="66"/>
      <c r="S728" s="66"/>
      <c r="T728" s="67"/>
      <c r="U728" s="36"/>
      <c r="V728" s="36"/>
      <c r="W728" s="36"/>
      <c r="X728" s="36"/>
      <c r="Y728" s="36"/>
      <c r="Z728" s="36"/>
      <c r="AA728" s="36"/>
      <c r="AB728" s="36"/>
      <c r="AC728" s="36"/>
      <c r="AD728" s="36"/>
      <c r="AE728" s="36"/>
      <c r="AT728" s="19" t="s">
        <v>149</v>
      </c>
      <c r="AU728" s="19" t="s">
        <v>85</v>
      </c>
    </row>
    <row r="729" spans="1:65" s="2" customFormat="1" ht="11.25">
      <c r="A729" s="36"/>
      <c r="B729" s="37"/>
      <c r="C729" s="38"/>
      <c r="D729" s="193" t="s">
        <v>151</v>
      </c>
      <c r="E729" s="38"/>
      <c r="F729" s="194" t="s">
        <v>933</v>
      </c>
      <c r="G729" s="38"/>
      <c r="H729" s="38"/>
      <c r="I729" s="190"/>
      <c r="J729" s="38"/>
      <c r="K729" s="38"/>
      <c r="L729" s="41"/>
      <c r="M729" s="191"/>
      <c r="N729" s="192"/>
      <c r="O729" s="66"/>
      <c r="P729" s="66"/>
      <c r="Q729" s="66"/>
      <c r="R729" s="66"/>
      <c r="S729" s="66"/>
      <c r="T729" s="67"/>
      <c r="U729" s="36"/>
      <c r="V729" s="36"/>
      <c r="W729" s="36"/>
      <c r="X729" s="36"/>
      <c r="Y729" s="36"/>
      <c r="Z729" s="36"/>
      <c r="AA729" s="36"/>
      <c r="AB729" s="36"/>
      <c r="AC729" s="36"/>
      <c r="AD729" s="36"/>
      <c r="AE729" s="36"/>
      <c r="AT729" s="19" t="s">
        <v>151</v>
      </c>
      <c r="AU729" s="19" t="s">
        <v>85</v>
      </c>
    </row>
    <row r="730" spans="1:65" s="2" customFormat="1" ht="78">
      <c r="A730" s="36"/>
      <c r="B730" s="37"/>
      <c r="C730" s="38"/>
      <c r="D730" s="188" t="s">
        <v>153</v>
      </c>
      <c r="E730" s="38"/>
      <c r="F730" s="195" t="s">
        <v>927</v>
      </c>
      <c r="G730" s="38"/>
      <c r="H730" s="38"/>
      <c r="I730" s="190"/>
      <c r="J730" s="38"/>
      <c r="K730" s="38"/>
      <c r="L730" s="41"/>
      <c r="M730" s="191"/>
      <c r="N730" s="192"/>
      <c r="O730" s="66"/>
      <c r="P730" s="66"/>
      <c r="Q730" s="66"/>
      <c r="R730" s="66"/>
      <c r="S730" s="66"/>
      <c r="T730" s="67"/>
      <c r="U730" s="36"/>
      <c r="V730" s="36"/>
      <c r="W730" s="36"/>
      <c r="X730" s="36"/>
      <c r="Y730" s="36"/>
      <c r="Z730" s="36"/>
      <c r="AA730" s="36"/>
      <c r="AB730" s="36"/>
      <c r="AC730" s="36"/>
      <c r="AD730" s="36"/>
      <c r="AE730" s="36"/>
      <c r="AT730" s="19" t="s">
        <v>153</v>
      </c>
      <c r="AU730" s="19" t="s">
        <v>85</v>
      </c>
    </row>
    <row r="731" spans="1:65" s="13" customFormat="1" ht="11.25">
      <c r="B731" s="196"/>
      <c r="C731" s="197"/>
      <c r="D731" s="188" t="s">
        <v>180</v>
      </c>
      <c r="E731" s="198" t="s">
        <v>19</v>
      </c>
      <c r="F731" s="199" t="s">
        <v>934</v>
      </c>
      <c r="G731" s="197"/>
      <c r="H731" s="198" t="s">
        <v>19</v>
      </c>
      <c r="I731" s="200"/>
      <c r="J731" s="197"/>
      <c r="K731" s="197"/>
      <c r="L731" s="201"/>
      <c r="M731" s="202"/>
      <c r="N731" s="203"/>
      <c r="O731" s="203"/>
      <c r="P731" s="203"/>
      <c r="Q731" s="203"/>
      <c r="R731" s="203"/>
      <c r="S731" s="203"/>
      <c r="T731" s="204"/>
      <c r="AT731" s="205" t="s">
        <v>180</v>
      </c>
      <c r="AU731" s="205" t="s">
        <v>85</v>
      </c>
      <c r="AV731" s="13" t="s">
        <v>83</v>
      </c>
      <c r="AW731" s="13" t="s">
        <v>34</v>
      </c>
      <c r="AX731" s="13" t="s">
        <v>75</v>
      </c>
      <c r="AY731" s="205" t="s">
        <v>140</v>
      </c>
    </row>
    <row r="732" spans="1:65" s="14" customFormat="1" ht="11.25">
      <c r="B732" s="206"/>
      <c r="C732" s="207"/>
      <c r="D732" s="188" t="s">
        <v>180</v>
      </c>
      <c r="E732" s="208" t="s">
        <v>19</v>
      </c>
      <c r="F732" s="209" t="s">
        <v>935</v>
      </c>
      <c r="G732" s="207"/>
      <c r="H732" s="210">
        <v>80.738</v>
      </c>
      <c r="I732" s="211"/>
      <c r="J732" s="207"/>
      <c r="K732" s="207"/>
      <c r="L732" s="212"/>
      <c r="M732" s="213"/>
      <c r="N732" s="214"/>
      <c r="O732" s="214"/>
      <c r="P732" s="214"/>
      <c r="Q732" s="214"/>
      <c r="R732" s="214"/>
      <c r="S732" s="214"/>
      <c r="T732" s="215"/>
      <c r="AT732" s="216" t="s">
        <v>180</v>
      </c>
      <c r="AU732" s="216" t="s">
        <v>85</v>
      </c>
      <c r="AV732" s="14" t="s">
        <v>85</v>
      </c>
      <c r="AW732" s="14" t="s">
        <v>34</v>
      </c>
      <c r="AX732" s="14" t="s">
        <v>75</v>
      </c>
      <c r="AY732" s="216" t="s">
        <v>140</v>
      </c>
    </row>
    <row r="733" spans="1:65" s="13" customFormat="1" ht="11.25">
      <c r="B733" s="196"/>
      <c r="C733" s="197"/>
      <c r="D733" s="188" t="s">
        <v>180</v>
      </c>
      <c r="E733" s="198" t="s">
        <v>19</v>
      </c>
      <c r="F733" s="199" t="s">
        <v>936</v>
      </c>
      <c r="G733" s="197"/>
      <c r="H733" s="198" t="s">
        <v>19</v>
      </c>
      <c r="I733" s="200"/>
      <c r="J733" s="197"/>
      <c r="K733" s="197"/>
      <c r="L733" s="201"/>
      <c r="M733" s="202"/>
      <c r="N733" s="203"/>
      <c r="O733" s="203"/>
      <c r="P733" s="203"/>
      <c r="Q733" s="203"/>
      <c r="R733" s="203"/>
      <c r="S733" s="203"/>
      <c r="T733" s="204"/>
      <c r="AT733" s="205" t="s">
        <v>180</v>
      </c>
      <c r="AU733" s="205" t="s">
        <v>85</v>
      </c>
      <c r="AV733" s="13" t="s">
        <v>83</v>
      </c>
      <c r="AW733" s="13" t="s">
        <v>34</v>
      </c>
      <c r="AX733" s="13" t="s">
        <v>75</v>
      </c>
      <c r="AY733" s="205" t="s">
        <v>140</v>
      </c>
    </row>
    <row r="734" spans="1:65" s="14" customFormat="1" ht="11.25">
      <c r="B734" s="206"/>
      <c r="C734" s="207"/>
      <c r="D734" s="188" t="s">
        <v>180</v>
      </c>
      <c r="E734" s="208" t="s">
        <v>19</v>
      </c>
      <c r="F734" s="209" t="s">
        <v>937</v>
      </c>
      <c r="G734" s="207"/>
      <c r="H734" s="210">
        <v>867.98</v>
      </c>
      <c r="I734" s="211"/>
      <c r="J734" s="207"/>
      <c r="K734" s="207"/>
      <c r="L734" s="212"/>
      <c r="M734" s="213"/>
      <c r="N734" s="214"/>
      <c r="O734" s="214"/>
      <c r="P734" s="214"/>
      <c r="Q734" s="214"/>
      <c r="R734" s="214"/>
      <c r="S734" s="214"/>
      <c r="T734" s="215"/>
      <c r="AT734" s="216" t="s">
        <v>180</v>
      </c>
      <c r="AU734" s="216" t="s">
        <v>85</v>
      </c>
      <c r="AV734" s="14" t="s">
        <v>85</v>
      </c>
      <c r="AW734" s="14" t="s">
        <v>34</v>
      </c>
      <c r="AX734" s="14" t="s">
        <v>75</v>
      </c>
      <c r="AY734" s="216" t="s">
        <v>140</v>
      </c>
    </row>
    <row r="735" spans="1:65" s="15" customFormat="1" ht="11.25">
      <c r="B735" s="227"/>
      <c r="C735" s="228"/>
      <c r="D735" s="188" t="s">
        <v>180</v>
      </c>
      <c r="E735" s="229" t="s">
        <v>19</v>
      </c>
      <c r="F735" s="230" t="s">
        <v>402</v>
      </c>
      <c r="G735" s="228"/>
      <c r="H735" s="231">
        <v>948.71799999999996</v>
      </c>
      <c r="I735" s="232"/>
      <c r="J735" s="228"/>
      <c r="K735" s="228"/>
      <c r="L735" s="233"/>
      <c r="M735" s="234"/>
      <c r="N735" s="235"/>
      <c r="O735" s="235"/>
      <c r="P735" s="235"/>
      <c r="Q735" s="235"/>
      <c r="R735" s="235"/>
      <c r="S735" s="235"/>
      <c r="T735" s="236"/>
      <c r="AT735" s="237" t="s">
        <v>180</v>
      </c>
      <c r="AU735" s="237" t="s">
        <v>85</v>
      </c>
      <c r="AV735" s="15" t="s">
        <v>147</v>
      </c>
      <c r="AW735" s="15" t="s">
        <v>34</v>
      </c>
      <c r="AX735" s="15" t="s">
        <v>83</v>
      </c>
      <c r="AY735" s="237" t="s">
        <v>140</v>
      </c>
    </row>
    <row r="736" spans="1:65" s="2" customFormat="1" ht="16.5" customHeight="1">
      <c r="A736" s="36"/>
      <c r="B736" s="37"/>
      <c r="C736" s="175" t="s">
        <v>938</v>
      </c>
      <c r="D736" s="175" t="s">
        <v>142</v>
      </c>
      <c r="E736" s="176" t="s">
        <v>939</v>
      </c>
      <c r="F736" s="177" t="s">
        <v>940</v>
      </c>
      <c r="G736" s="178" t="s">
        <v>424</v>
      </c>
      <c r="H736" s="179">
        <v>222.79</v>
      </c>
      <c r="I736" s="180"/>
      <c r="J736" s="181">
        <f>ROUND(I736*H736,2)</f>
        <v>0</v>
      </c>
      <c r="K736" s="177" t="s">
        <v>146</v>
      </c>
      <c r="L736" s="41"/>
      <c r="M736" s="182" t="s">
        <v>19</v>
      </c>
      <c r="N736" s="183" t="s">
        <v>46</v>
      </c>
      <c r="O736" s="66"/>
      <c r="P736" s="184">
        <f>O736*H736</f>
        <v>0</v>
      </c>
      <c r="Q736" s="184">
        <v>0</v>
      </c>
      <c r="R736" s="184">
        <f>Q736*H736</f>
        <v>0</v>
      </c>
      <c r="S736" s="184">
        <v>0</v>
      </c>
      <c r="T736" s="185">
        <f>S736*H736</f>
        <v>0</v>
      </c>
      <c r="U736" s="36"/>
      <c r="V736" s="36"/>
      <c r="W736" s="36"/>
      <c r="X736" s="36"/>
      <c r="Y736" s="36"/>
      <c r="Z736" s="36"/>
      <c r="AA736" s="36"/>
      <c r="AB736" s="36"/>
      <c r="AC736" s="36"/>
      <c r="AD736" s="36"/>
      <c r="AE736" s="36"/>
      <c r="AR736" s="186" t="s">
        <v>147</v>
      </c>
      <c r="AT736" s="186" t="s">
        <v>142</v>
      </c>
      <c r="AU736" s="186" t="s">
        <v>85</v>
      </c>
      <c r="AY736" s="19" t="s">
        <v>140</v>
      </c>
      <c r="BE736" s="187">
        <f>IF(N736="základní",J736,0)</f>
        <v>0</v>
      </c>
      <c r="BF736" s="187">
        <f>IF(N736="snížená",J736,0)</f>
        <v>0</v>
      </c>
      <c r="BG736" s="187">
        <f>IF(N736="zákl. přenesená",J736,0)</f>
        <v>0</v>
      </c>
      <c r="BH736" s="187">
        <f>IF(N736="sníž. přenesená",J736,0)</f>
        <v>0</v>
      </c>
      <c r="BI736" s="187">
        <f>IF(N736="nulová",J736,0)</f>
        <v>0</v>
      </c>
      <c r="BJ736" s="19" t="s">
        <v>83</v>
      </c>
      <c r="BK736" s="187">
        <f>ROUND(I736*H736,2)</f>
        <v>0</v>
      </c>
      <c r="BL736" s="19" t="s">
        <v>147</v>
      </c>
      <c r="BM736" s="186" t="s">
        <v>941</v>
      </c>
    </row>
    <row r="737" spans="1:65" s="2" customFormat="1" ht="11.25">
      <c r="A737" s="36"/>
      <c r="B737" s="37"/>
      <c r="C737" s="38"/>
      <c r="D737" s="188" t="s">
        <v>149</v>
      </c>
      <c r="E737" s="38"/>
      <c r="F737" s="189" t="s">
        <v>942</v>
      </c>
      <c r="G737" s="38"/>
      <c r="H737" s="38"/>
      <c r="I737" s="190"/>
      <c r="J737" s="38"/>
      <c r="K737" s="38"/>
      <c r="L737" s="41"/>
      <c r="M737" s="191"/>
      <c r="N737" s="192"/>
      <c r="O737" s="66"/>
      <c r="P737" s="66"/>
      <c r="Q737" s="66"/>
      <c r="R737" s="66"/>
      <c r="S737" s="66"/>
      <c r="T737" s="67"/>
      <c r="U737" s="36"/>
      <c r="V737" s="36"/>
      <c r="W737" s="36"/>
      <c r="X737" s="36"/>
      <c r="Y737" s="36"/>
      <c r="Z737" s="36"/>
      <c r="AA737" s="36"/>
      <c r="AB737" s="36"/>
      <c r="AC737" s="36"/>
      <c r="AD737" s="36"/>
      <c r="AE737" s="36"/>
      <c r="AT737" s="19" t="s">
        <v>149</v>
      </c>
      <c r="AU737" s="19" t="s">
        <v>85</v>
      </c>
    </row>
    <row r="738" spans="1:65" s="2" customFormat="1" ht="11.25">
      <c r="A738" s="36"/>
      <c r="B738" s="37"/>
      <c r="C738" s="38"/>
      <c r="D738" s="193" t="s">
        <v>151</v>
      </c>
      <c r="E738" s="38"/>
      <c r="F738" s="194" t="s">
        <v>943</v>
      </c>
      <c r="G738" s="38"/>
      <c r="H738" s="38"/>
      <c r="I738" s="190"/>
      <c r="J738" s="38"/>
      <c r="K738" s="38"/>
      <c r="L738" s="41"/>
      <c r="M738" s="191"/>
      <c r="N738" s="192"/>
      <c r="O738" s="66"/>
      <c r="P738" s="66"/>
      <c r="Q738" s="66"/>
      <c r="R738" s="66"/>
      <c r="S738" s="66"/>
      <c r="T738" s="67"/>
      <c r="U738" s="36"/>
      <c r="V738" s="36"/>
      <c r="W738" s="36"/>
      <c r="X738" s="36"/>
      <c r="Y738" s="36"/>
      <c r="Z738" s="36"/>
      <c r="AA738" s="36"/>
      <c r="AB738" s="36"/>
      <c r="AC738" s="36"/>
      <c r="AD738" s="36"/>
      <c r="AE738" s="36"/>
      <c r="AT738" s="19" t="s">
        <v>151</v>
      </c>
      <c r="AU738" s="19" t="s">
        <v>85</v>
      </c>
    </row>
    <row r="739" spans="1:65" s="2" customFormat="1" ht="39">
      <c r="A739" s="36"/>
      <c r="B739" s="37"/>
      <c r="C739" s="38"/>
      <c r="D739" s="188" t="s">
        <v>153</v>
      </c>
      <c r="E739" s="38"/>
      <c r="F739" s="195" t="s">
        <v>944</v>
      </c>
      <c r="G739" s="38"/>
      <c r="H739" s="38"/>
      <c r="I739" s="190"/>
      <c r="J739" s="38"/>
      <c r="K739" s="38"/>
      <c r="L739" s="41"/>
      <c r="M739" s="191"/>
      <c r="N739" s="192"/>
      <c r="O739" s="66"/>
      <c r="P739" s="66"/>
      <c r="Q739" s="66"/>
      <c r="R739" s="66"/>
      <c r="S739" s="66"/>
      <c r="T739" s="67"/>
      <c r="U739" s="36"/>
      <c r="V739" s="36"/>
      <c r="W739" s="36"/>
      <c r="X739" s="36"/>
      <c r="Y739" s="36"/>
      <c r="Z739" s="36"/>
      <c r="AA739" s="36"/>
      <c r="AB739" s="36"/>
      <c r="AC739" s="36"/>
      <c r="AD739" s="36"/>
      <c r="AE739" s="36"/>
      <c r="AT739" s="19" t="s">
        <v>153</v>
      </c>
      <c r="AU739" s="19" t="s">
        <v>85</v>
      </c>
    </row>
    <row r="740" spans="1:65" s="2" customFormat="1" ht="24.2" customHeight="1">
      <c r="A740" s="36"/>
      <c r="B740" s="37"/>
      <c r="C740" s="175" t="s">
        <v>945</v>
      </c>
      <c r="D740" s="175" t="s">
        <v>142</v>
      </c>
      <c r="E740" s="176" t="s">
        <v>946</v>
      </c>
      <c r="F740" s="177" t="s">
        <v>947</v>
      </c>
      <c r="G740" s="178" t="s">
        <v>424</v>
      </c>
      <c r="H740" s="179">
        <v>5.7670000000000003</v>
      </c>
      <c r="I740" s="180"/>
      <c r="J740" s="181">
        <f>ROUND(I740*H740,2)</f>
        <v>0</v>
      </c>
      <c r="K740" s="177" t="s">
        <v>146</v>
      </c>
      <c r="L740" s="41"/>
      <c r="M740" s="182" t="s">
        <v>19</v>
      </c>
      <c r="N740" s="183" t="s">
        <v>46</v>
      </c>
      <c r="O740" s="66"/>
      <c r="P740" s="184">
        <f>O740*H740</f>
        <v>0</v>
      </c>
      <c r="Q740" s="184">
        <v>0</v>
      </c>
      <c r="R740" s="184">
        <f>Q740*H740</f>
        <v>0</v>
      </c>
      <c r="S740" s="184">
        <v>0</v>
      </c>
      <c r="T740" s="185">
        <f>S740*H740</f>
        <v>0</v>
      </c>
      <c r="U740" s="36"/>
      <c r="V740" s="36"/>
      <c r="W740" s="36"/>
      <c r="X740" s="36"/>
      <c r="Y740" s="36"/>
      <c r="Z740" s="36"/>
      <c r="AA740" s="36"/>
      <c r="AB740" s="36"/>
      <c r="AC740" s="36"/>
      <c r="AD740" s="36"/>
      <c r="AE740" s="36"/>
      <c r="AR740" s="186" t="s">
        <v>147</v>
      </c>
      <c r="AT740" s="186" t="s">
        <v>142</v>
      </c>
      <c r="AU740" s="186" t="s">
        <v>85</v>
      </c>
      <c r="AY740" s="19" t="s">
        <v>140</v>
      </c>
      <c r="BE740" s="187">
        <f>IF(N740="základní",J740,0)</f>
        <v>0</v>
      </c>
      <c r="BF740" s="187">
        <f>IF(N740="snížená",J740,0)</f>
        <v>0</v>
      </c>
      <c r="BG740" s="187">
        <f>IF(N740="zákl. přenesená",J740,0)</f>
        <v>0</v>
      </c>
      <c r="BH740" s="187">
        <f>IF(N740="sníž. přenesená",J740,0)</f>
        <v>0</v>
      </c>
      <c r="BI740" s="187">
        <f>IF(N740="nulová",J740,0)</f>
        <v>0</v>
      </c>
      <c r="BJ740" s="19" t="s">
        <v>83</v>
      </c>
      <c r="BK740" s="187">
        <f>ROUND(I740*H740,2)</f>
        <v>0</v>
      </c>
      <c r="BL740" s="19" t="s">
        <v>147</v>
      </c>
      <c r="BM740" s="186" t="s">
        <v>948</v>
      </c>
    </row>
    <row r="741" spans="1:65" s="2" customFormat="1" ht="19.5">
      <c r="A741" s="36"/>
      <c r="B741" s="37"/>
      <c r="C741" s="38"/>
      <c r="D741" s="188" t="s">
        <v>149</v>
      </c>
      <c r="E741" s="38"/>
      <c r="F741" s="189" t="s">
        <v>947</v>
      </c>
      <c r="G741" s="38"/>
      <c r="H741" s="38"/>
      <c r="I741" s="190"/>
      <c r="J741" s="38"/>
      <c r="K741" s="38"/>
      <c r="L741" s="41"/>
      <c r="M741" s="191"/>
      <c r="N741" s="192"/>
      <c r="O741" s="66"/>
      <c r="P741" s="66"/>
      <c r="Q741" s="66"/>
      <c r="R741" s="66"/>
      <c r="S741" s="66"/>
      <c r="T741" s="67"/>
      <c r="U741" s="36"/>
      <c r="V741" s="36"/>
      <c r="W741" s="36"/>
      <c r="X741" s="36"/>
      <c r="Y741" s="36"/>
      <c r="Z741" s="36"/>
      <c r="AA741" s="36"/>
      <c r="AB741" s="36"/>
      <c r="AC741" s="36"/>
      <c r="AD741" s="36"/>
      <c r="AE741" s="36"/>
      <c r="AT741" s="19" t="s">
        <v>149</v>
      </c>
      <c r="AU741" s="19" t="s">
        <v>85</v>
      </c>
    </row>
    <row r="742" spans="1:65" s="2" customFormat="1" ht="11.25">
      <c r="A742" s="36"/>
      <c r="B742" s="37"/>
      <c r="C742" s="38"/>
      <c r="D742" s="193" t="s">
        <v>151</v>
      </c>
      <c r="E742" s="38"/>
      <c r="F742" s="194" t="s">
        <v>949</v>
      </c>
      <c r="G742" s="38"/>
      <c r="H742" s="38"/>
      <c r="I742" s="190"/>
      <c r="J742" s="38"/>
      <c r="K742" s="38"/>
      <c r="L742" s="41"/>
      <c r="M742" s="191"/>
      <c r="N742" s="192"/>
      <c r="O742" s="66"/>
      <c r="P742" s="66"/>
      <c r="Q742" s="66"/>
      <c r="R742" s="66"/>
      <c r="S742" s="66"/>
      <c r="T742" s="67"/>
      <c r="U742" s="36"/>
      <c r="V742" s="36"/>
      <c r="W742" s="36"/>
      <c r="X742" s="36"/>
      <c r="Y742" s="36"/>
      <c r="Z742" s="36"/>
      <c r="AA742" s="36"/>
      <c r="AB742" s="36"/>
      <c r="AC742" s="36"/>
      <c r="AD742" s="36"/>
      <c r="AE742" s="36"/>
      <c r="AT742" s="19" t="s">
        <v>151</v>
      </c>
      <c r="AU742" s="19" t="s">
        <v>85</v>
      </c>
    </row>
    <row r="743" spans="1:65" s="2" customFormat="1" ht="39">
      <c r="A743" s="36"/>
      <c r="B743" s="37"/>
      <c r="C743" s="38"/>
      <c r="D743" s="188" t="s">
        <v>153</v>
      </c>
      <c r="E743" s="38"/>
      <c r="F743" s="195" t="s">
        <v>950</v>
      </c>
      <c r="G743" s="38"/>
      <c r="H743" s="38"/>
      <c r="I743" s="190"/>
      <c r="J743" s="38"/>
      <c r="K743" s="38"/>
      <c r="L743" s="41"/>
      <c r="M743" s="191"/>
      <c r="N743" s="192"/>
      <c r="O743" s="66"/>
      <c r="P743" s="66"/>
      <c r="Q743" s="66"/>
      <c r="R743" s="66"/>
      <c r="S743" s="66"/>
      <c r="T743" s="67"/>
      <c r="U743" s="36"/>
      <c r="V743" s="36"/>
      <c r="W743" s="36"/>
      <c r="X743" s="36"/>
      <c r="Y743" s="36"/>
      <c r="Z743" s="36"/>
      <c r="AA743" s="36"/>
      <c r="AB743" s="36"/>
      <c r="AC743" s="36"/>
      <c r="AD743" s="36"/>
      <c r="AE743" s="36"/>
      <c r="AT743" s="19" t="s">
        <v>153</v>
      </c>
      <c r="AU743" s="19" t="s">
        <v>85</v>
      </c>
    </row>
    <row r="744" spans="1:65" s="12" customFormat="1" ht="22.9" customHeight="1">
      <c r="B744" s="159"/>
      <c r="C744" s="160"/>
      <c r="D744" s="161" t="s">
        <v>74</v>
      </c>
      <c r="E744" s="173" t="s">
        <v>951</v>
      </c>
      <c r="F744" s="173" t="s">
        <v>952</v>
      </c>
      <c r="G744" s="160"/>
      <c r="H744" s="160"/>
      <c r="I744" s="163"/>
      <c r="J744" s="174">
        <f>BK744</f>
        <v>0</v>
      </c>
      <c r="K744" s="160"/>
      <c r="L744" s="165"/>
      <c r="M744" s="166"/>
      <c r="N744" s="167"/>
      <c r="O744" s="167"/>
      <c r="P744" s="168">
        <f>SUM(P745:P747)</f>
        <v>0</v>
      </c>
      <c r="Q744" s="167"/>
      <c r="R744" s="168">
        <f>SUM(R745:R747)</f>
        <v>0</v>
      </c>
      <c r="S744" s="167"/>
      <c r="T744" s="169">
        <f>SUM(T745:T747)</f>
        <v>0</v>
      </c>
      <c r="AR744" s="170" t="s">
        <v>83</v>
      </c>
      <c r="AT744" s="171" t="s">
        <v>74</v>
      </c>
      <c r="AU744" s="171" t="s">
        <v>83</v>
      </c>
      <c r="AY744" s="170" t="s">
        <v>140</v>
      </c>
      <c r="BK744" s="172">
        <f>SUM(BK745:BK747)</f>
        <v>0</v>
      </c>
    </row>
    <row r="745" spans="1:65" s="2" customFormat="1" ht="16.5" customHeight="1">
      <c r="A745" s="36"/>
      <c r="B745" s="37"/>
      <c r="C745" s="175" t="s">
        <v>953</v>
      </c>
      <c r="D745" s="175" t="s">
        <v>142</v>
      </c>
      <c r="E745" s="176" t="s">
        <v>954</v>
      </c>
      <c r="F745" s="177" t="s">
        <v>955</v>
      </c>
      <c r="G745" s="178" t="s">
        <v>424</v>
      </c>
      <c r="H745" s="179">
        <v>1920.3689999999999</v>
      </c>
      <c r="I745" s="180"/>
      <c r="J745" s="181">
        <f>ROUND(I745*H745,2)</f>
        <v>0</v>
      </c>
      <c r="K745" s="177" t="s">
        <v>146</v>
      </c>
      <c r="L745" s="41"/>
      <c r="M745" s="182" t="s">
        <v>19</v>
      </c>
      <c r="N745" s="183" t="s">
        <v>46</v>
      </c>
      <c r="O745" s="66"/>
      <c r="P745" s="184">
        <f>O745*H745</f>
        <v>0</v>
      </c>
      <c r="Q745" s="184">
        <v>0</v>
      </c>
      <c r="R745" s="184">
        <f>Q745*H745</f>
        <v>0</v>
      </c>
      <c r="S745" s="184">
        <v>0</v>
      </c>
      <c r="T745" s="185">
        <f>S745*H745</f>
        <v>0</v>
      </c>
      <c r="U745" s="36"/>
      <c r="V745" s="36"/>
      <c r="W745" s="36"/>
      <c r="X745" s="36"/>
      <c r="Y745" s="36"/>
      <c r="Z745" s="36"/>
      <c r="AA745" s="36"/>
      <c r="AB745" s="36"/>
      <c r="AC745" s="36"/>
      <c r="AD745" s="36"/>
      <c r="AE745" s="36"/>
      <c r="AR745" s="186" t="s">
        <v>147</v>
      </c>
      <c r="AT745" s="186" t="s">
        <v>142</v>
      </c>
      <c r="AU745" s="186" t="s">
        <v>85</v>
      </c>
      <c r="AY745" s="19" t="s">
        <v>140</v>
      </c>
      <c r="BE745" s="187">
        <f>IF(N745="základní",J745,0)</f>
        <v>0</v>
      </c>
      <c r="BF745" s="187">
        <f>IF(N745="snížená",J745,0)</f>
        <v>0</v>
      </c>
      <c r="BG745" s="187">
        <f>IF(N745="zákl. přenesená",J745,0)</f>
        <v>0</v>
      </c>
      <c r="BH745" s="187">
        <f>IF(N745="sníž. přenesená",J745,0)</f>
        <v>0</v>
      </c>
      <c r="BI745" s="187">
        <f>IF(N745="nulová",J745,0)</f>
        <v>0</v>
      </c>
      <c r="BJ745" s="19" t="s">
        <v>83</v>
      </c>
      <c r="BK745" s="187">
        <f>ROUND(I745*H745,2)</f>
        <v>0</v>
      </c>
      <c r="BL745" s="19" t="s">
        <v>147</v>
      </c>
      <c r="BM745" s="186" t="s">
        <v>956</v>
      </c>
    </row>
    <row r="746" spans="1:65" s="2" customFormat="1" ht="11.25">
      <c r="A746" s="36"/>
      <c r="B746" s="37"/>
      <c r="C746" s="38"/>
      <c r="D746" s="188" t="s">
        <v>149</v>
      </c>
      <c r="E746" s="38"/>
      <c r="F746" s="189" t="s">
        <v>957</v>
      </c>
      <c r="G746" s="38"/>
      <c r="H746" s="38"/>
      <c r="I746" s="190"/>
      <c r="J746" s="38"/>
      <c r="K746" s="38"/>
      <c r="L746" s="41"/>
      <c r="M746" s="191"/>
      <c r="N746" s="192"/>
      <c r="O746" s="66"/>
      <c r="P746" s="66"/>
      <c r="Q746" s="66"/>
      <c r="R746" s="66"/>
      <c r="S746" s="66"/>
      <c r="T746" s="67"/>
      <c r="U746" s="36"/>
      <c r="V746" s="36"/>
      <c r="W746" s="36"/>
      <c r="X746" s="36"/>
      <c r="Y746" s="36"/>
      <c r="Z746" s="36"/>
      <c r="AA746" s="36"/>
      <c r="AB746" s="36"/>
      <c r="AC746" s="36"/>
      <c r="AD746" s="36"/>
      <c r="AE746" s="36"/>
      <c r="AT746" s="19" t="s">
        <v>149</v>
      </c>
      <c r="AU746" s="19" t="s">
        <v>85</v>
      </c>
    </row>
    <row r="747" spans="1:65" s="2" customFormat="1" ht="11.25">
      <c r="A747" s="36"/>
      <c r="B747" s="37"/>
      <c r="C747" s="38"/>
      <c r="D747" s="193" t="s">
        <v>151</v>
      </c>
      <c r="E747" s="38"/>
      <c r="F747" s="194" t="s">
        <v>958</v>
      </c>
      <c r="G747" s="38"/>
      <c r="H747" s="38"/>
      <c r="I747" s="190"/>
      <c r="J747" s="38"/>
      <c r="K747" s="38"/>
      <c r="L747" s="41"/>
      <c r="M747" s="191"/>
      <c r="N747" s="192"/>
      <c r="O747" s="66"/>
      <c r="P747" s="66"/>
      <c r="Q747" s="66"/>
      <c r="R747" s="66"/>
      <c r="S747" s="66"/>
      <c r="T747" s="67"/>
      <c r="U747" s="36"/>
      <c r="V747" s="36"/>
      <c r="W747" s="36"/>
      <c r="X747" s="36"/>
      <c r="Y747" s="36"/>
      <c r="Z747" s="36"/>
      <c r="AA747" s="36"/>
      <c r="AB747" s="36"/>
      <c r="AC747" s="36"/>
      <c r="AD747" s="36"/>
      <c r="AE747" s="36"/>
      <c r="AT747" s="19" t="s">
        <v>151</v>
      </c>
      <c r="AU747" s="19" t="s">
        <v>85</v>
      </c>
    </row>
    <row r="748" spans="1:65" s="12" customFormat="1" ht="25.9" customHeight="1">
      <c r="B748" s="159"/>
      <c r="C748" s="160"/>
      <c r="D748" s="161" t="s">
        <v>74</v>
      </c>
      <c r="E748" s="162" t="s">
        <v>959</v>
      </c>
      <c r="F748" s="162" t="s">
        <v>960</v>
      </c>
      <c r="G748" s="160"/>
      <c r="H748" s="160"/>
      <c r="I748" s="163"/>
      <c r="J748" s="164">
        <f>BK748</f>
        <v>0</v>
      </c>
      <c r="K748" s="160"/>
      <c r="L748" s="165"/>
      <c r="M748" s="166"/>
      <c r="N748" s="167"/>
      <c r="O748" s="167"/>
      <c r="P748" s="168">
        <f>P749+P786+P836</f>
        <v>0</v>
      </c>
      <c r="Q748" s="167"/>
      <c r="R748" s="168">
        <f>R749+R786+R836</f>
        <v>51.268301771469993</v>
      </c>
      <c r="S748" s="167"/>
      <c r="T748" s="169">
        <f>T749+T786+T836</f>
        <v>0</v>
      </c>
      <c r="AR748" s="170" t="s">
        <v>85</v>
      </c>
      <c r="AT748" s="171" t="s">
        <v>74</v>
      </c>
      <c r="AU748" s="171" t="s">
        <v>75</v>
      </c>
      <c r="AY748" s="170" t="s">
        <v>140</v>
      </c>
      <c r="BK748" s="172">
        <f>BK749+BK786+BK836</f>
        <v>0</v>
      </c>
    </row>
    <row r="749" spans="1:65" s="12" customFormat="1" ht="22.9" customHeight="1">
      <c r="B749" s="159"/>
      <c r="C749" s="160"/>
      <c r="D749" s="161" t="s">
        <v>74</v>
      </c>
      <c r="E749" s="173" t="s">
        <v>961</v>
      </c>
      <c r="F749" s="173" t="s">
        <v>962</v>
      </c>
      <c r="G749" s="160"/>
      <c r="H749" s="160"/>
      <c r="I749" s="163"/>
      <c r="J749" s="174">
        <f>BK749</f>
        <v>0</v>
      </c>
      <c r="K749" s="160"/>
      <c r="L749" s="165"/>
      <c r="M749" s="166"/>
      <c r="N749" s="167"/>
      <c r="O749" s="167"/>
      <c r="P749" s="168">
        <f>SUM(P750:P785)</f>
        <v>0</v>
      </c>
      <c r="Q749" s="167"/>
      <c r="R749" s="168">
        <f>SUM(R750:R785)</f>
        <v>0.10160094979999998</v>
      </c>
      <c r="S749" s="167"/>
      <c r="T749" s="169">
        <f>SUM(T750:T785)</f>
        <v>0</v>
      </c>
      <c r="AR749" s="170" t="s">
        <v>85</v>
      </c>
      <c r="AT749" s="171" t="s">
        <v>74</v>
      </c>
      <c r="AU749" s="171" t="s">
        <v>83</v>
      </c>
      <c r="AY749" s="170" t="s">
        <v>140</v>
      </c>
      <c r="BK749" s="172">
        <f>SUM(BK750:BK785)</f>
        <v>0</v>
      </c>
    </row>
    <row r="750" spans="1:65" s="2" customFormat="1" ht="16.5" customHeight="1">
      <c r="A750" s="36"/>
      <c r="B750" s="37"/>
      <c r="C750" s="175" t="s">
        <v>963</v>
      </c>
      <c r="D750" s="175" t="s">
        <v>142</v>
      </c>
      <c r="E750" s="176" t="s">
        <v>964</v>
      </c>
      <c r="F750" s="177" t="s">
        <v>965</v>
      </c>
      <c r="G750" s="178" t="s">
        <v>234</v>
      </c>
      <c r="H750" s="179">
        <v>2675.75</v>
      </c>
      <c r="I750" s="180"/>
      <c r="J750" s="181">
        <f>ROUND(I750*H750,2)</f>
        <v>0</v>
      </c>
      <c r="K750" s="177" t="s">
        <v>146</v>
      </c>
      <c r="L750" s="41"/>
      <c r="M750" s="182" t="s">
        <v>19</v>
      </c>
      <c r="N750" s="183" t="s">
        <v>46</v>
      </c>
      <c r="O750" s="66"/>
      <c r="P750" s="184">
        <f>O750*H750</f>
        <v>0</v>
      </c>
      <c r="Q750" s="184">
        <v>0</v>
      </c>
      <c r="R750" s="184">
        <f>Q750*H750</f>
        <v>0</v>
      </c>
      <c r="S750" s="184">
        <v>0</v>
      </c>
      <c r="T750" s="185">
        <f>S750*H750</f>
        <v>0</v>
      </c>
      <c r="U750" s="36"/>
      <c r="V750" s="36"/>
      <c r="W750" s="36"/>
      <c r="X750" s="36"/>
      <c r="Y750" s="36"/>
      <c r="Z750" s="36"/>
      <c r="AA750" s="36"/>
      <c r="AB750" s="36"/>
      <c r="AC750" s="36"/>
      <c r="AD750" s="36"/>
      <c r="AE750" s="36"/>
      <c r="AR750" s="186" t="s">
        <v>265</v>
      </c>
      <c r="AT750" s="186" t="s">
        <v>142</v>
      </c>
      <c r="AU750" s="186" t="s">
        <v>85</v>
      </c>
      <c r="AY750" s="19" t="s">
        <v>140</v>
      </c>
      <c r="BE750" s="187">
        <f>IF(N750="základní",J750,0)</f>
        <v>0</v>
      </c>
      <c r="BF750" s="187">
        <f>IF(N750="snížená",J750,0)</f>
        <v>0</v>
      </c>
      <c r="BG750" s="187">
        <f>IF(N750="zákl. přenesená",J750,0)</f>
        <v>0</v>
      </c>
      <c r="BH750" s="187">
        <f>IF(N750="sníž. přenesená",J750,0)</f>
        <v>0</v>
      </c>
      <c r="BI750" s="187">
        <f>IF(N750="nulová",J750,0)</f>
        <v>0</v>
      </c>
      <c r="BJ750" s="19" t="s">
        <v>83</v>
      </c>
      <c r="BK750" s="187">
        <f>ROUND(I750*H750,2)</f>
        <v>0</v>
      </c>
      <c r="BL750" s="19" t="s">
        <v>265</v>
      </c>
      <c r="BM750" s="186" t="s">
        <v>966</v>
      </c>
    </row>
    <row r="751" spans="1:65" s="2" customFormat="1" ht="11.25">
      <c r="A751" s="36"/>
      <c r="B751" s="37"/>
      <c r="C751" s="38"/>
      <c r="D751" s="188" t="s">
        <v>149</v>
      </c>
      <c r="E751" s="38"/>
      <c r="F751" s="189" t="s">
        <v>967</v>
      </c>
      <c r="G751" s="38"/>
      <c r="H751" s="38"/>
      <c r="I751" s="190"/>
      <c r="J751" s="38"/>
      <c r="K751" s="38"/>
      <c r="L751" s="41"/>
      <c r="M751" s="191"/>
      <c r="N751" s="192"/>
      <c r="O751" s="66"/>
      <c r="P751" s="66"/>
      <c r="Q751" s="66"/>
      <c r="R751" s="66"/>
      <c r="S751" s="66"/>
      <c r="T751" s="67"/>
      <c r="U751" s="36"/>
      <c r="V751" s="36"/>
      <c r="W751" s="36"/>
      <c r="X751" s="36"/>
      <c r="Y751" s="36"/>
      <c r="Z751" s="36"/>
      <c r="AA751" s="36"/>
      <c r="AB751" s="36"/>
      <c r="AC751" s="36"/>
      <c r="AD751" s="36"/>
      <c r="AE751" s="36"/>
      <c r="AT751" s="19" t="s">
        <v>149</v>
      </c>
      <c r="AU751" s="19" t="s">
        <v>85</v>
      </c>
    </row>
    <row r="752" spans="1:65" s="2" customFormat="1" ht="11.25">
      <c r="A752" s="36"/>
      <c r="B752" s="37"/>
      <c r="C752" s="38"/>
      <c r="D752" s="193" t="s">
        <v>151</v>
      </c>
      <c r="E752" s="38"/>
      <c r="F752" s="194" t="s">
        <v>968</v>
      </c>
      <c r="G752" s="38"/>
      <c r="H752" s="38"/>
      <c r="I752" s="190"/>
      <c r="J752" s="38"/>
      <c r="K752" s="38"/>
      <c r="L752" s="41"/>
      <c r="M752" s="191"/>
      <c r="N752" s="192"/>
      <c r="O752" s="66"/>
      <c r="P752" s="66"/>
      <c r="Q752" s="66"/>
      <c r="R752" s="66"/>
      <c r="S752" s="66"/>
      <c r="T752" s="67"/>
      <c r="U752" s="36"/>
      <c r="V752" s="36"/>
      <c r="W752" s="36"/>
      <c r="X752" s="36"/>
      <c r="Y752" s="36"/>
      <c r="Z752" s="36"/>
      <c r="AA752" s="36"/>
      <c r="AB752" s="36"/>
      <c r="AC752" s="36"/>
      <c r="AD752" s="36"/>
      <c r="AE752" s="36"/>
      <c r="AT752" s="19" t="s">
        <v>151</v>
      </c>
      <c r="AU752" s="19" t="s">
        <v>85</v>
      </c>
    </row>
    <row r="753" spans="1:51" s="2" customFormat="1" ht="19.5">
      <c r="A753" s="36"/>
      <c r="B753" s="37"/>
      <c r="C753" s="38"/>
      <c r="D753" s="188" t="s">
        <v>969</v>
      </c>
      <c r="E753" s="38"/>
      <c r="F753" s="195" t="s">
        <v>970</v>
      </c>
      <c r="G753" s="38"/>
      <c r="H753" s="38"/>
      <c r="I753" s="190"/>
      <c r="J753" s="38"/>
      <c r="K753" s="38"/>
      <c r="L753" s="41"/>
      <c r="M753" s="191"/>
      <c r="N753" s="192"/>
      <c r="O753" s="66"/>
      <c r="P753" s="66"/>
      <c r="Q753" s="66"/>
      <c r="R753" s="66"/>
      <c r="S753" s="66"/>
      <c r="T753" s="67"/>
      <c r="U753" s="36"/>
      <c r="V753" s="36"/>
      <c r="W753" s="36"/>
      <c r="X753" s="36"/>
      <c r="Y753" s="36"/>
      <c r="Z753" s="36"/>
      <c r="AA753" s="36"/>
      <c r="AB753" s="36"/>
      <c r="AC753" s="36"/>
      <c r="AD753" s="36"/>
      <c r="AE753" s="36"/>
      <c r="AT753" s="19" t="s">
        <v>969</v>
      </c>
      <c r="AU753" s="19" t="s">
        <v>85</v>
      </c>
    </row>
    <row r="754" spans="1:51" s="13" customFormat="1" ht="11.25">
      <c r="B754" s="196"/>
      <c r="C754" s="197"/>
      <c r="D754" s="188" t="s">
        <v>180</v>
      </c>
      <c r="E754" s="198" t="s">
        <v>19</v>
      </c>
      <c r="F754" s="199" t="s">
        <v>971</v>
      </c>
      <c r="G754" s="197"/>
      <c r="H754" s="198" t="s">
        <v>19</v>
      </c>
      <c r="I754" s="200"/>
      <c r="J754" s="197"/>
      <c r="K754" s="197"/>
      <c r="L754" s="201"/>
      <c r="M754" s="202"/>
      <c r="N754" s="203"/>
      <c r="O754" s="203"/>
      <c r="P754" s="203"/>
      <c r="Q754" s="203"/>
      <c r="R754" s="203"/>
      <c r="S754" s="203"/>
      <c r="T754" s="204"/>
      <c r="AT754" s="205" t="s">
        <v>180</v>
      </c>
      <c r="AU754" s="205" t="s">
        <v>85</v>
      </c>
      <c r="AV754" s="13" t="s">
        <v>83</v>
      </c>
      <c r="AW754" s="13" t="s">
        <v>34</v>
      </c>
      <c r="AX754" s="13" t="s">
        <v>75</v>
      </c>
      <c r="AY754" s="205" t="s">
        <v>140</v>
      </c>
    </row>
    <row r="755" spans="1:51" s="14" customFormat="1" ht="11.25">
      <c r="B755" s="206"/>
      <c r="C755" s="207"/>
      <c r="D755" s="188" t="s">
        <v>180</v>
      </c>
      <c r="E755" s="208" t="s">
        <v>19</v>
      </c>
      <c r="F755" s="209" t="s">
        <v>972</v>
      </c>
      <c r="G755" s="207"/>
      <c r="H755" s="210">
        <v>243.85</v>
      </c>
      <c r="I755" s="211"/>
      <c r="J755" s="207"/>
      <c r="K755" s="207"/>
      <c r="L755" s="212"/>
      <c r="M755" s="213"/>
      <c r="N755" s="214"/>
      <c r="O755" s="214"/>
      <c r="P755" s="214"/>
      <c r="Q755" s="214"/>
      <c r="R755" s="214"/>
      <c r="S755" s="214"/>
      <c r="T755" s="215"/>
      <c r="AT755" s="216" t="s">
        <v>180</v>
      </c>
      <c r="AU755" s="216" t="s">
        <v>85</v>
      </c>
      <c r="AV755" s="14" t="s">
        <v>85</v>
      </c>
      <c r="AW755" s="14" t="s">
        <v>34</v>
      </c>
      <c r="AX755" s="14" t="s">
        <v>75</v>
      </c>
      <c r="AY755" s="216" t="s">
        <v>140</v>
      </c>
    </row>
    <row r="756" spans="1:51" s="16" customFormat="1" ht="11.25">
      <c r="B756" s="238"/>
      <c r="C756" s="239"/>
      <c r="D756" s="188" t="s">
        <v>180</v>
      </c>
      <c r="E756" s="240" t="s">
        <v>19</v>
      </c>
      <c r="F756" s="241" t="s">
        <v>454</v>
      </c>
      <c r="G756" s="239"/>
      <c r="H756" s="242">
        <v>243.85</v>
      </c>
      <c r="I756" s="243"/>
      <c r="J756" s="239"/>
      <c r="K756" s="239"/>
      <c r="L756" s="244"/>
      <c r="M756" s="245"/>
      <c r="N756" s="246"/>
      <c r="O756" s="246"/>
      <c r="P756" s="246"/>
      <c r="Q756" s="246"/>
      <c r="R756" s="246"/>
      <c r="S756" s="246"/>
      <c r="T756" s="247"/>
      <c r="AT756" s="248" t="s">
        <v>180</v>
      </c>
      <c r="AU756" s="248" t="s">
        <v>85</v>
      </c>
      <c r="AV756" s="16" t="s">
        <v>160</v>
      </c>
      <c r="AW756" s="16" t="s">
        <v>34</v>
      </c>
      <c r="AX756" s="16" t="s">
        <v>75</v>
      </c>
      <c r="AY756" s="248" t="s">
        <v>140</v>
      </c>
    </row>
    <row r="757" spans="1:51" s="13" customFormat="1" ht="11.25">
      <c r="B757" s="196"/>
      <c r="C757" s="197"/>
      <c r="D757" s="188" t="s">
        <v>180</v>
      </c>
      <c r="E757" s="198" t="s">
        <v>19</v>
      </c>
      <c r="F757" s="199" t="s">
        <v>495</v>
      </c>
      <c r="G757" s="197"/>
      <c r="H757" s="198" t="s">
        <v>19</v>
      </c>
      <c r="I757" s="200"/>
      <c r="J757" s="197"/>
      <c r="K757" s="197"/>
      <c r="L757" s="201"/>
      <c r="M757" s="202"/>
      <c r="N757" s="203"/>
      <c r="O757" s="203"/>
      <c r="P757" s="203"/>
      <c r="Q757" s="203"/>
      <c r="R757" s="203"/>
      <c r="S757" s="203"/>
      <c r="T757" s="204"/>
      <c r="AT757" s="205" t="s">
        <v>180</v>
      </c>
      <c r="AU757" s="205" t="s">
        <v>85</v>
      </c>
      <c r="AV757" s="13" t="s">
        <v>83</v>
      </c>
      <c r="AW757" s="13" t="s">
        <v>34</v>
      </c>
      <c r="AX757" s="13" t="s">
        <v>75</v>
      </c>
      <c r="AY757" s="205" t="s">
        <v>140</v>
      </c>
    </row>
    <row r="758" spans="1:51" s="14" customFormat="1" ht="11.25">
      <c r="B758" s="206"/>
      <c r="C758" s="207"/>
      <c r="D758" s="188" t="s">
        <v>180</v>
      </c>
      <c r="E758" s="208" t="s">
        <v>19</v>
      </c>
      <c r="F758" s="209" t="s">
        <v>973</v>
      </c>
      <c r="G758" s="207"/>
      <c r="H758" s="210">
        <v>174</v>
      </c>
      <c r="I758" s="211"/>
      <c r="J758" s="207"/>
      <c r="K758" s="207"/>
      <c r="L758" s="212"/>
      <c r="M758" s="213"/>
      <c r="N758" s="214"/>
      <c r="O758" s="214"/>
      <c r="P758" s="214"/>
      <c r="Q758" s="214"/>
      <c r="R758" s="214"/>
      <c r="S758" s="214"/>
      <c r="T758" s="215"/>
      <c r="AT758" s="216" t="s">
        <v>180</v>
      </c>
      <c r="AU758" s="216" t="s">
        <v>85</v>
      </c>
      <c r="AV758" s="14" t="s">
        <v>85</v>
      </c>
      <c r="AW758" s="14" t="s">
        <v>34</v>
      </c>
      <c r="AX758" s="14" t="s">
        <v>75</v>
      </c>
      <c r="AY758" s="216" t="s">
        <v>140</v>
      </c>
    </row>
    <row r="759" spans="1:51" s="13" customFormat="1" ht="11.25">
      <c r="B759" s="196"/>
      <c r="C759" s="197"/>
      <c r="D759" s="188" t="s">
        <v>180</v>
      </c>
      <c r="E759" s="198" t="s">
        <v>19</v>
      </c>
      <c r="F759" s="199" t="s">
        <v>497</v>
      </c>
      <c r="G759" s="197"/>
      <c r="H759" s="198" t="s">
        <v>19</v>
      </c>
      <c r="I759" s="200"/>
      <c r="J759" s="197"/>
      <c r="K759" s="197"/>
      <c r="L759" s="201"/>
      <c r="M759" s="202"/>
      <c r="N759" s="203"/>
      <c r="O759" s="203"/>
      <c r="P759" s="203"/>
      <c r="Q759" s="203"/>
      <c r="R759" s="203"/>
      <c r="S759" s="203"/>
      <c r="T759" s="204"/>
      <c r="AT759" s="205" t="s">
        <v>180</v>
      </c>
      <c r="AU759" s="205" t="s">
        <v>85</v>
      </c>
      <c r="AV759" s="13" t="s">
        <v>83</v>
      </c>
      <c r="AW759" s="13" t="s">
        <v>34</v>
      </c>
      <c r="AX759" s="13" t="s">
        <v>75</v>
      </c>
      <c r="AY759" s="205" t="s">
        <v>140</v>
      </c>
    </row>
    <row r="760" spans="1:51" s="14" customFormat="1" ht="11.25">
      <c r="B760" s="206"/>
      <c r="C760" s="207"/>
      <c r="D760" s="188" t="s">
        <v>180</v>
      </c>
      <c r="E760" s="208" t="s">
        <v>19</v>
      </c>
      <c r="F760" s="209" t="s">
        <v>974</v>
      </c>
      <c r="G760" s="207"/>
      <c r="H760" s="210">
        <v>456.95</v>
      </c>
      <c r="I760" s="211"/>
      <c r="J760" s="207"/>
      <c r="K760" s="207"/>
      <c r="L760" s="212"/>
      <c r="M760" s="213"/>
      <c r="N760" s="214"/>
      <c r="O760" s="214"/>
      <c r="P760" s="214"/>
      <c r="Q760" s="214"/>
      <c r="R760" s="214"/>
      <c r="S760" s="214"/>
      <c r="T760" s="215"/>
      <c r="AT760" s="216" t="s">
        <v>180</v>
      </c>
      <c r="AU760" s="216" t="s">
        <v>85</v>
      </c>
      <c r="AV760" s="14" t="s">
        <v>85</v>
      </c>
      <c r="AW760" s="14" t="s">
        <v>34</v>
      </c>
      <c r="AX760" s="14" t="s">
        <v>75</v>
      </c>
      <c r="AY760" s="216" t="s">
        <v>140</v>
      </c>
    </row>
    <row r="761" spans="1:51" s="13" customFormat="1" ht="11.25">
      <c r="B761" s="196"/>
      <c r="C761" s="197"/>
      <c r="D761" s="188" t="s">
        <v>180</v>
      </c>
      <c r="E761" s="198" t="s">
        <v>19</v>
      </c>
      <c r="F761" s="199" t="s">
        <v>499</v>
      </c>
      <c r="G761" s="197"/>
      <c r="H761" s="198" t="s">
        <v>19</v>
      </c>
      <c r="I761" s="200"/>
      <c r="J761" s="197"/>
      <c r="K761" s="197"/>
      <c r="L761" s="201"/>
      <c r="M761" s="202"/>
      <c r="N761" s="203"/>
      <c r="O761" s="203"/>
      <c r="P761" s="203"/>
      <c r="Q761" s="203"/>
      <c r="R761" s="203"/>
      <c r="S761" s="203"/>
      <c r="T761" s="204"/>
      <c r="AT761" s="205" t="s">
        <v>180</v>
      </c>
      <c r="AU761" s="205" t="s">
        <v>85</v>
      </c>
      <c r="AV761" s="13" t="s">
        <v>83</v>
      </c>
      <c r="AW761" s="13" t="s">
        <v>34</v>
      </c>
      <c r="AX761" s="13" t="s">
        <v>75</v>
      </c>
      <c r="AY761" s="205" t="s">
        <v>140</v>
      </c>
    </row>
    <row r="762" spans="1:51" s="14" customFormat="1" ht="11.25">
      <c r="B762" s="206"/>
      <c r="C762" s="207"/>
      <c r="D762" s="188" t="s">
        <v>180</v>
      </c>
      <c r="E762" s="208" t="s">
        <v>19</v>
      </c>
      <c r="F762" s="209" t="s">
        <v>975</v>
      </c>
      <c r="G762" s="207"/>
      <c r="H762" s="210">
        <v>802.85</v>
      </c>
      <c r="I762" s="211"/>
      <c r="J762" s="207"/>
      <c r="K762" s="207"/>
      <c r="L762" s="212"/>
      <c r="M762" s="213"/>
      <c r="N762" s="214"/>
      <c r="O762" s="214"/>
      <c r="P762" s="214"/>
      <c r="Q762" s="214"/>
      <c r="R762" s="214"/>
      <c r="S762" s="214"/>
      <c r="T762" s="215"/>
      <c r="AT762" s="216" t="s">
        <v>180</v>
      </c>
      <c r="AU762" s="216" t="s">
        <v>85</v>
      </c>
      <c r="AV762" s="14" t="s">
        <v>85</v>
      </c>
      <c r="AW762" s="14" t="s">
        <v>34</v>
      </c>
      <c r="AX762" s="14" t="s">
        <v>75</v>
      </c>
      <c r="AY762" s="216" t="s">
        <v>140</v>
      </c>
    </row>
    <row r="763" spans="1:51" s="13" customFormat="1" ht="11.25">
      <c r="B763" s="196"/>
      <c r="C763" s="197"/>
      <c r="D763" s="188" t="s">
        <v>180</v>
      </c>
      <c r="E763" s="198" t="s">
        <v>19</v>
      </c>
      <c r="F763" s="199" t="s">
        <v>501</v>
      </c>
      <c r="G763" s="197"/>
      <c r="H763" s="198" t="s">
        <v>19</v>
      </c>
      <c r="I763" s="200"/>
      <c r="J763" s="197"/>
      <c r="K763" s="197"/>
      <c r="L763" s="201"/>
      <c r="M763" s="202"/>
      <c r="N763" s="203"/>
      <c r="O763" s="203"/>
      <c r="P763" s="203"/>
      <c r="Q763" s="203"/>
      <c r="R763" s="203"/>
      <c r="S763" s="203"/>
      <c r="T763" s="204"/>
      <c r="AT763" s="205" t="s">
        <v>180</v>
      </c>
      <c r="AU763" s="205" t="s">
        <v>85</v>
      </c>
      <c r="AV763" s="13" t="s">
        <v>83</v>
      </c>
      <c r="AW763" s="13" t="s">
        <v>34</v>
      </c>
      <c r="AX763" s="13" t="s">
        <v>75</v>
      </c>
      <c r="AY763" s="205" t="s">
        <v>140</v>
      </c>
    </row>
    <row r="764" spans="1:51" s="14" customFormat="1" ht="11.25">
      <c r="B764" s="206"/>
      <c r="C764" s="207"/>
      <c r="D764" s="188" t="s">
        <v>180</v>
      </c>
      <c r="E764" s="208" t="s">
        <v>19</v>
      </c>
      <c r="F764" s="209" t="s">
        <v>976</v>
      </c>
      <c r="G764" s="207"/>
      <c r="H764" s="210">
        <v>420.3</v>
      </c>
      <c r="I764" s="211"/>
      <c r="J764" s="207"/>
      <c r="K764" s="207"/>
      <c r="L764" s="212"/>
      <c r="M764" s="213"/>
      <c r="N764" s="214"/>
      <c r="O764" s="214"/>
      <c r="P764" s="214"/>
      <c r="Q764" s="214"/>
      <c r="R764" s="214"/>
      <c r="S764" s="214"/>
      <c r="T764" s="215"/>
      <c r="AT764" s="216" t="s">
        <v>180</v>
      </c>
      <c r="AU764" s="216" t="s">
        <v>85</v>
      </c>
      <c r="AV764" s="14" t="s">
        <v>85</v>
      </c>
      <c r="AW764" s="14" t="s">
        <v>34</v>
      </c>
      <c r="AX764" s="14" t="s">
        <v>75</v>
      </c>
      <c r="AY764" s="216" t="s">
        <v>140</v>
      </c>
    </row>
    <row r="765" spans="1:51" s="13" customFormat="1" ht="11.25">
      <c r="B765" s="196"/>
      <c r="C765" s="197"/>
      <c r="D765" s="188" t="s">
        <v>180</v>
      </c>
      <c r="E765" s="198" t="s">
        <v>19</v>
      </c>
      <c r="F765" s="199" t="s">
        <v>502</v>
      </c>
      <c r="G765" s="197"/>
      <c r="H765" s="198" t="s">
        <v>19</v>
      </c>
      <c r="I765" s="200"/>
      <c r="J765" s="197"/>
      <c r="K765" s="197"/>
      <c r="L765" s="201"/>
      <c r="M765" s="202"/>
      <c r="N765" s="203"/>
      <c r="O765" s="203"/>
      <c r="P765" s="203"/>
      <c r="Q765" s="203"/>
      <c r="R765" s="203"/>
      <c r="S765" s="203"/>
      <c r="T765" s="204"/>
      <c r="AT765" s="205" t="s">
        <v>180</v>
      </c>
      <c r="AU765" s="205" t="s">
        <v>85</v>
      </c>
      <c r="AV765" s="13" t="s">
        <v>83</v>
      </c>
      <c r="AW765" s="13" t="s">
        <v>34</v>
      </c>
      <c r="AX765" s="13" t="s">
        <v>75</v>
      </c>
      <c r="AY765" s="205" t="s">
        <v>140</v>
      </c>
    </row>
    <row r="766" spans="1:51" s="14" customFormat="1" ht="11.25">
      <c r="B766" s="206"/>
      <c r="C766" s="207"/>
      <c r="D766" s="188" t="s">
        <v>180</v>
      </c>
      <c r="E766" s="208" t="s">
        <v>19</v>
      </c>
      <c r="F766" s="209" t="s">
        <v>977</v>
      </c>
      <c r="G766" s="207"/>
      <c r="H766" s="210">
        <v>250</v>
      </c>
      <c r="I766" s="211"/>
      <c r="J766" s="207"/>
      <c r="K766" s="207"/>
      <c r="L766" s="212"/>
      <c r="M766" s="213"/>
      <c r="N766" s="214"/>
      <c r="O766" s="214"/>
      <c r="P766" s="214"/>
      <c r="Q766" s="214"/>
      <c r="R766" s="214"/>
      <c r="S766" s="214"/>
      <c r="T766" s="215"/>
      <c r="AT766" s="216" t="s">
        <v>180</v>
      </c>
      <c r="AU766" s="216" t="s">
        <v>85</v>
      </c>
      <c r="AV766" s="14" t="s">
        <v>85</v>
      </c>
      <c r="AW766" s="14" t="s">
        <v>34</v>
      </c>
      <c r="AX766" s="14" t="s">
        <v>75</v>
      </c>
      <c r="AY766" s="216" t="s">
        <v>140</v>
      </c>
    </row>
    <row r="767" spans="1:51" s="13" customFormat="1" ht="11.25">
      <c r="B767" s="196"/>
      <c r="C767" s="197"/>
      <c r="D767" s="188" t="s">
        <v>180</v>
      </c>
      <c r="E767" s="198" t="s">
        <v>19</v>
      </c>
      <c r="F767" s="199" t="s">
        <v>504</v>
      </c>
      <c r="G767" s="197"/>
      <c r="H767" s="198" t="s">
        <v>19</v>
      </c>
      <c r="I767" s="200"/>
      <c r="J767" s="197"/>
      <c r="K767" s="197"/>
      <c r="L767" s="201"/>
      <c r="M767" s="202"/>
      <c r="N767" s="203"/>
      <c r="O767" s="203"/>
      <c r="P767" s="203"/>
      <c r="Q767" s="203"/>
      <c r="R767" s="203"/>
      <c r="S767" s="203"/>
      <c r="T767" s="204"/>
      <c r="AT767" s="205" t="s">
        <v>180</v>
      </c>
      <c r="AU767" s="205" t="s">
        <v>85</v>
      </c>
      <c r="AV767" s="13" t="s">
        <v>83</v>
      </c>
      <c r="AW767" s="13" t="s">
        <v>34</v>
      </c>
      <c r="AX767" s="13" t="s">
        <v>75</v>
      </c>
      <c r="AY767" s="205" t="s">
        <v>140</v>
      </c>
    </row>
    <row r="768" spans="1:51" s="14" customFormat="1" ht="11.25">
      <c r="B768" s="206"/>
      <c r="C768" s="207"/>
      <c r="D768" s="188" t="s">
        <v>180</v>
      </c>
      <c r="E768" s="208" t="s">
        <v>19</v>
      </c>
      <c r="F768" s="209" t="s">
        <v>978</v>
      </c>
      <c r="G768" s="207"/>
      <c r="H768" s="210">
        <v>302.5</v>
      </c>
      <c r="I768" s="211"/>
      <c r="J768" s="207"/>
      <c r="K768" s="207"/>
      <c r="L768" s="212"/>
      <c r="M768" s="213"/>
      <c r="N768" s="214"/>
      <c r="O768" s="214"/>
      <c r="P768" s="214"/>
      <c r="Q768" s="214"/>
      <c r="R768" s="214"/>
      <c r="S768" s="214"/>
      <c r="T768" s="215"/>
      <c r="AT768" s="216" t="s">
        <v>180</v>
      </c>
      <c r="AU768" s="216" t="s">
        <v>85</v>
      </c>
      <c r="AV768" s="14" t="s">
        <v>85</v>
      </c>
      <c r="AW768" s="14" t="s">
        <v>34</v>
      </c>
      <c r="AX768" s="14" t="s">
        <v>75</v>
      </c>
      <c r="AY768" s="216" t="s">
        <v>140</v>
      </c>
    </row>
    <row r="769" spans="1:65" s="13" customFormat="1" ht="11.25">
      <c r="B769" s="196"/>
      <c r="C769" s="197"/>
      <c r="D769" s="188" t="s">
        <v>180</v>
      </c>
      <c r="E769" s="198" t="s">
        <v>19</v>
      </c>
      <c r="F769" s="199" t="s">
        <v>506</v>
      </c>
      <c r="G769" s="197"/>
      <c r="H769" s="198" t="s">
        <v>19</v>
      </c>
      <c r="I769" s="200"/>
      <c r="J769" s="197"/>
      <c r="K769" s="197"/>
      <c r="L769" s="201"/>
      <c r="M769" s="202"/>
      <c r="N769" s="203"/>
      <c r="O769" s="203"/>
      <c r="P769" s="203"/>
      <c r="Q769" s="203"/>
      <c r="R769" s="203"/>
      <c r="S769" s="203"/>
      <c r="T769" s="204"/>
      <c r="AT769" s="205" t="s">
        <v>180</v>
      </c>
      <c r="AU769" s="205" t="s">
        <v>85</v>
      </c>
      <c r="AV769" s="13" t="s">
        <v>83</v>
      </c>
      <c r="AW769" s="13" t="s">
        <v>34</v>
      </c>
      <c r="AX769" s="13" t="s">
        <v>75</v>
      </c>
      <c r="AY769" s="205" t="s">
        <v>140</v>
      </c>
    </row>
    <row r="770" spans="1:65" s="14" customFormat="1" ht="11.25">
      <c r="B770" s="206"/>
      <c r="C770" s="207"/>
      <c r="D770" s="188" t="s">
        <v>180</v>
      </c>
      <c r="E770" s="208" t="s">
        <v>19</v>
      </c>
      <c r="F770" s="209" t="s">
        <v>979</v>
      </c>
      <c r="G770" s="207"/>
      <c r="H770" s="210">
        <v>25.3</v>
      </c>
      <c r="I770" s="211"/>
      <c r="J770" s="207"/>
      <c r="K770" s="207"/>
      <c r="L770" s="212"/>
      <c r="M770" s="213"/>
      <c r="N770" s="214"/>
      <c r="O770" s="214"/>
      <c r="P770" s="214"/>
      <c r="Q770" s="214"/>
      <c r="R770" s="214"/>
      <c r="S770" s="214"/>
      <c r="T770" s="215"/>
      <c r="AT770" s="216" t="s">
        <v>180</v>
      </c>
      <c r="AU770" s="216" t="s">
        <v>85</v>
      </c>
      <c r="AV770" s="14" t="s">
        <v>85</v>
      </c>
      <c r="AW770" s="14" t="s">
        <v>34</v>
      </c>
      <c r="AX770" s="14" t="s">
        <v>75</v>
      </c>
      <c r="AY770" s="216" t="s">
        <v>140</v>
      </c>
    </row>
    <row r="771" spans="1:65" s="16" customFormat="1" ht="11.25">
      <c r="B771" s="238"/>
      <c r="C771" s="239"/>
      <c r="D771" s="188" t="s">
        <v>180</v>
      </c>
      <c r="E771" s="240" t="s">
        <v>19</v>
      </c>
      <c r="F771" s="241" t="s">
        <v>454</v>
      </c>
      <c r="G771" s="239"/>
      <c r="H771" s="242">
        <v>2431.9</v>
      </c>
      <c r="I771" s="243"/>
      <c r="J771" s="239"/>
      <c r="K771" s="239"/>
      <c r="L771" s="244"/>
      <c r="M771" s="245"/>
      <c r="N771" s="246"/>
      <c r="O771" s="246"/>
      <c r="P771" s="246"/>
      <c r="Q771" s="246"/>
      <c r="R771" s="246"/>
      <c r="S771" s="246"/>
      <c r="T771" s="247"/>
      <c r="AT771" s="248" t="s">
        <v>180</v>
      </c>
      <c r="AU771" s="248" t="s">
        <v>85</v>
      </c>
      <c r="AV771" s="16" t="s">
        <v>160</v>
      </c>
      <c r="AW771" s="16" t="s">
        <v>34</v>
      </c>
      <c r="AX771" s="16" t="s">
        <v>75</v>
      </c>
      <c r="AY771" s="248" t="s">
        <v>140</v>
      </c>
    </row>
    <row r="772" spans="1:65" s="15" customFormat="1" ht="11.25">
      <c r="B772" s="227"/>
      <c r="C772" s="228"/>
      <c r="D772" s="188" t="s">
        <v>180</v>
      </c>
      <c r="E772" s="229" t="s">
        <v>19</v>
      </c>
      <c r="F772" s="230" t="s">
        <v>402</v>
      </c>
      <c r="G772" s="228"/>
      <c r="H772" s="231">
        <v>2675.75</v>
      </c>
      <c r="I772" s="232"/>
      <c r="J772" s="228"/>
      <c r="K772" s="228"/>
      <c r="L772" s="233"/>
      <c r="M772" s="234"/>
      <c r="N772" s="235"/>
      <c r="O772" s="235"/>
      <c r="P772" s="235"/>
      <c r="Q772" s="235"/>
      <c r="R772" s="235"/>
      <c r="S772" s="235"/>
      <c r="T772" s="236"/>
      <c r="AT772" s="237" t="s">
        <v>180</v>
      </c>
      <c r="AU772" s="237" t="s">
        <v>85</v>
      </c>
      <c r="AV772" s="15" t="s">
        <v>147</v>
      </c>
      <c r="AW772" s="15" t="s">
        <v>34</v>
      </c>
      <c r="AX772" s="15" t="s">
        <v>83</v>
      </c>
      <c r="AY772" s="237" t="s">
        <v>140</v>
      </c>
    </row>
    <row r="773" spans="1:65" s="2" customFormat="1" ht="16.5" customHeight="1">
      <c r="A773" s="36"/>
      <c r="B773" s="37"/>
      <c r="C773" s="175" t="s">
        <v>980</v>
      </c>
      <c r="D773" s="175" t="s">
        <v>142</v>
      </c>
      <c r="E773" s="176" t="s">
        <v>981</v>
      </c>
      <c r="F773" s="177" t="s">
        <v>982</v>
      </c>
      <c r="G773" s="178" t="s">
        <v>242</v>
      </c>
      <c r="H773" s="179">
        <v>8.0269999999999992</v>
      </c>
      <c r="I773" s="180"/>
      <c r="J773" s="181">
        <f>ROUND(I773*H773,2)</f>
        <v>0</v>
      </c>
      <c r="K773" s="177" t="s">
        <v>146</v>
      </c>
      <c r="L773" s="41"/>
      <c r="M773" s="182" t="s">
        <v>19</v>
      </c>
      <c r="N773" s="183" t="s">
        <v>46</v>
      </c>
      <c r="O773" s="66"/>
      <c r="P773" s="184">
        <f>O773*H773</f>
        <v>0</v>
      </c>
      <c r="Q773" s="184">
        <v>1.2657399999999999E-2</v>
      </c>
      <c r="R773" s="184">
        <f>Q773*H773</f>
        <v>0.10160094979999998</v>
      </c>
      <c r="S773" s="184">
        <v>0</v>
      </c>
      <c r="T773" s="185">
        <f>S773*H773</f>
        <v>0</v>
      </c>
      <c r="U773" s="36"/>
      <c r="V773" s="36"/>
      <c r="W773" s="36"/>
      <c r="X773" s="36"/>
      <c r="Y773" s="36"/>
      <c r="Z773" s="36"/>
      <c r="AA773" s="36"/>
      <c r="AB773" s="36"/>
      <c r="AC773" s="36"/>
      <c r="AD773" s="36"/>
      <c r="AE773" s="36"/>
      <c r="AR773" s="186" t="s">
        <v>265</v>
      </c>
      <c r="AT773" s="186" t="s">
        <v>142</v>
      </c>
      <c r="AU773" s="186" t="s">
        <v>85</v>
      </c>
      <c r="AY773" s="19" t="s">
        <v>140</v>
      </c>
      <c r="BE773" s="187">
        <f>IF(N773="základní",J773,0)</f>
        <v>0</v>
      </c>
      <c r="BF773" s="187">
        <f>IF(N773="snížená",J773,0)</f>
        <v>0</v>
      </c>
      <c r="BG773" s="187">
        <f>IF(N773="zákl. přenesená",J773,0)</f>
        <v>0</v>
      </c>
      <c r="BH773" s="187">
        <f>IF(N773="sníž. přenesená",J773,0)</f>
        <v>0</v>
      </c>
      <c r="BI773" s="187">
        <f>IF(N773="nulová",J773,0)</f>
        <v>0</v>
      </c>
      <c r="BJ773" s="19" t="s">
        <v>83</v>
      </c>
      <c r="BK773" s="187">
        <f>ROUND(I773*H773,2)</f>
        <v>0</v>
      </c>
      <c r="BL773" s="19" t="s">
        <v>265</v>
      </c>
      <c r="BM773" s="186" t="s">
        <v>983</v>
      </c>
    </row>
    <row r="774" spans="1:65" s="2" customFormat="1" ht="11.25">
      <c r="A774" s="36"/>
      <c r="B774" s="37"/>
      <c r="C774" s="38"/>
      <c r="D774" s="188" t="s">
        <v>149</v>
      </c>
      <c r="E774" s="38"/>
      <c r="F774" s="189" t="s">
        <v>984</v>
      </c>
      <c r="G774" s="38"/>
      <c r="H774" s="38"/>
      <c r="I774" s="190"/>
      <c r="J774" s="38"/>
      <c r="K774" s="38"/>
      <c r="L774" s="41"/>
      <c r="M774" s="191"/>
      <c r="N774" s="192"/>
      <c r="O774" s="66"/>
      <c r="P774" s="66"/>
      <c r="Q774" s="66"/>
      <c r="R774" s="66"/>
      <c r="S774" s="66"/>
      <c r="T774" s="67"/>
      <c r="U774" s="36"/>
      <c r="V774" s="36"/>
      <c r="W774" s="36"/>
      <c r="X774" s="36"/>
      <c r="Y774" s="36"/>
      <c r="Z774" s="36"/>
      <c r="AA774" s="36"/>
      <c r="AB774" s="36"/>
      <c r="AC774" s="36"/>
      <c r="AD774" s="36"/>
      <c r="AE774" s="36"/>
      <c r="AT774" s="19" t="s">
        <v>149</v>
      </c>
      <c r="AU774" s="19" t="s">
        <v>85</v>
      </c>
    </row>
    <row r="775" spans="1:65" s="2" customFormat="1" ht="11.25">
      <c r="A775" s="36"/>
      <c r="B775" s="37"/>
      <c r="C775" s="38"/>
      <c r="D775" s="193" t="s">
        <v>151</v>
      </c>
      <c r="E775" s="38"/>
      <c r="F775" s="194" t="s">
        <v>985</v>
      </c>
      <c r="G775" s="38"/>
      <c r="H775" s="38"/>
      <c r="I775" s="190"/>
      <c r="J775" s="38"/>
      <c r="K775" s="38"/>
      <c r="L775" s="41"/>
      <c r="M775" s="191"/>
      <c r="N775" s="192"/>
      <c r="O775" s="66"/>
      <c r="P775" s="66"/>
      <c r="Q775" s="66"/>
      <c r="R775" s="66"/>
      <c r="S775" s="66"/>
      <c r="T775" s="67"/>
      <c r="U775" s="36"/>
      <c r="V775" s="36"/>
      <c r="W775" s="36"/>
      <c r="X775" s="36"/>
      <c r="Y775" s="36"/>
      <c r="Z775" s="36"/>
      <c r="AA775" s="36"/>
      <c r="AB775" s="36"/>
      <c r="AC775" s="36"/>
      <c r="AD775" s="36"/>
      <c r="AE775" s="36"/>
      <c r="AT775" s="19" t="s">
        <v>151</v>
      </c>
      <c r="AU775" s="19" t="s">
        <v>85</v>
      </c>
    </row>
    <row r="776" spans="1:65" s="2" customFormat="1" ht="78">
      <c r="A776" s="36"/>
      <c r="B776" s="37"/>
      <c r="C776" s="38"/>
      <c r="D776" s="188" t="s">
        <v>153</v>
      </c>
      <c r="E776" s="38"/>
      <c r="F776" s="195" t="s">
        <v>986</v>
      </c>
      <c r="G776" s="38"/>
      <c r="H776" s="38"/>
      <c r="I776" s="190"/>
      <c r="J776" s="38"/>
      <c r="K776" s="38"/>
      <c r="L776" s="41"/>
      <c r="M776" s="191"/>
      <c r="N776" s="192"/>
      <c r="O776" s="66"/>
      <c r="P776" s="66"/>
      <c r="Q776" s="66"/>
      <c r="R776" s="66"/>
      <c r="S776" s="66"/>
      <c r="T776" s="67"/>
      <c r="U776" s="36"/>
      <c r="V776" s="36"/>
      <c r="W776" s="36"/>
      <c r="X776" s="36"/>
      <c r="Y776" s="36"/>
      <c r="Z776" s="36"/>
      <c r="AA776" s="36"/>
      <c r="AB776" s="36"/>
      <c r="AC776" s="36"/>
      <c r="AD776" s="36"/>
      <c r="AE776" s="36"/>
      <c r="AT776" s="19" t="s">
        <v>153</v>
      </c>
      <c r="AU776" s="19" t="s">
        <v>85</v>
      </c>
    </row>
    <row r="777" spans="1:65" s="14" customFormat="1" ht="11.25">
      <c r="B777" s="206"/>
      <c r="C777" s="207"/>
      <c r="D777" s="188" t="s">
        <v>180</v>
      </c>
      <c r="E777" s="208" t="s">
        <v>19</v>
      </c>
      <c r="F777" s="209" t="s">
        <v>987</v>
      </c>
      <c r="G777" s="207"/>
      <c r="H777" s="210">
        <v>8.0269999999999992</v>
      </c>
      <c r="I777" s="211"/>
      <c r="J777" s="207"/>
      <c r="K777" s="207"/>
      <c r="L777" s="212"/>
      <c r="M777" s="213"/>
      <c r="N777" s="214"/>
      <c r="O777" s="214"/>
      <c r="P777" s="214"/>
      <c r="Q777" s="214"/>
      <c r="R777" s="214"/>
      <c r="S777" s="214"/>
      <c r="T777" s="215"/>
      <c r="AT777" s="216" t="s">
        <v>180</v>
      </c>
      <c r="AU777" s="216" t="s">
        <v>85</v>
      </c>
      <c r="AV777" s="14" t="s">
        <v>85</v>
      </c>
      <c r="AW777" s="14" t="s">
        <v>34</v>
      </c>
      <c r="AX777" s="14" t="s">
        <v>83</v>
      </c>
      <c r="AY777" s="216" t="s">
        <v>140</v>
      </c>
    </row>
    <row r="778" spans="1:65" s="2" customFormat="1" ht="16.5" customHeight="1">
      <c r="A778" s="36"/>
      <c r="B778" s="37"/>
      <c r="C778" s="175" t="s">
        <v>988</v>
      </c>
      <c r="D778" s="175" t="s">
        <v>142</v>
      </c>
      <c r="E778" s="176" t="s">
        <v>989</v>
      </c>
      <c r="F778" s="177" t="s">
        <v>990</v>
      </c>
      <c r="G778" s="178" t="s">
        <v>424</v>
      </c>
      <c r="H778" s="179">
        <v>0.10199999999999999</v>
      </c>
      <c r="I778" s="180"/>
      <c r="J778" s="181">
        <f>ROUND(I778*H778,2)</f>
        <v>0</v>
      </c>
      <c r="K778" s="177" t="s">
        <v>146</v>
      </c>
      <c r="L778" s="41"/>
      <c r="M778" s="182" t="s">
        <v>19</v>
      </c>
      <c r="N778" s="183" t="s">
        <v>46</v>
      </c>
      <c r="O778" s="66"/>
      <c r="P778" s="184">
        <f>O778*H778</f>
        <v>0</v>
      </c>
      <c r="Q778" s="184">
        <v>0</v>
      </c>
      <c r="R778" s="184">
        <f>Q778*H778</f>
        <v>0</v>
      </c>
      <c r="S778" s="184">
        <v>0</v>
      </c>
      <c r="T778" s="185">
        <f>S778*H778</f>
        <v>0</v>
      </c>
      <c r="U778" s="36"/>
      <c r="V778" s="36"/>
      <c r="W778" s="36"/>
      <c r="X778" s="36"/>
      <c r="Y778" s="36"/>
      <c r="Z778" s="36"/>
      <c r="AA778" s="36"/>
      <c r="AB778" s="36"/>
      <c r="AC778" s="36"/>
      <c r="AD778" s="36"/>
      <c r="AE778" s="36"/>
      <c r="AR778" s="186" t="s">
        <v>265</v>
      </c>
      <c r="AT778" s="186" t="s">
        <v>142</v>
      </c>
      <c r="AU778" s="186" t="s">
        <v>85</v>
      </c>
      <c r="AY778" s="19" t="s">
        <v>140</v>
      </c>
      <c r="BE778" s="187">
        <f>IF(N778="základní",J778,0)</f>
        <v>0</v>
      </c>
      <c r="BF778" s="187">
        <f>IF(N778="snížená",J778,0)</f>
        <v>0</v>
      </c>
      <c r="BG778" s="187">
        <f>IF(N778="zákl. přenesená",J778,0)</f>
        <v>0</v>
      </c>
      <c r="BH778" s="187">
        <f>IF(N778="sníž. přenesená",J778,0)</f>
        <v>0</v>
      </c>
      <c r="BI778" s="187">
        <f>IF(N778="nulová",J778,0)</f>
        <v>0</v>
      </c>
      <c r="BJ778" s="19" t="s">
        <v>83</v>
      </c>
      <c r="BK778" s="187">
        <f>ROUND(I778*H778,2)</f>
        <v>0</v>
      </c>
      <c r="BL778" s="19" t="s">
        <v>265</v>
      </c>
      <c r="BM778" s="186" t="s">
        <v>991</v>
      </c>
    </row>
    <row r="779" spans="1:65" s="2" customFormat="1" ht="19.5">
      <c r="A779" s="36"/>
      <c r="B779" s="37"/>
      <c r="C779" s="38"/>
      <c r="D779" s="188" t="s">
        <v>149</v>
      </c>
      <c r="E779" s="38"/>
      <c r="F779" s="189" t="s">
        <v>992</v>
      </c>
      <c r="G779" s="38"/>
      <c r="H779" s="38"/>
      <c r="I779" s="190"/>
      <c r="J779" s="38"/>
      <c r="K779" s="38"/>
      <c r="L779" s="41"/>
      <c r="M779" s="191"/>
      <c r="N779" s="192"/>
      <c r="O779" s="66"/>
      <c r="P779" s="66"/>
      <c r="Q779" s="66"/>
      <c r="R779" s="66"/>
      <c r="S779" s="66"/>
      <c r="T779" s="67"/>
      <c r="U779" s="36"/>
      <c r="V779" s="36"/>
      <c r="W779" s="36"/>
      <c r="X779" s="36"/>
      <c r="Y779" s="36"/>
      <c r="Z779" s="36"/>
      <c r="AA779" s="36"/>
      <c r="AB779" s="36"/>
      <c r="AC779" s="36"/>
      <c r="AD779" s="36"/>
      <c r="AE779" s="36"/>
      <c r="AT779" s="19" t="s">
        <v>149</v>
      </c>
      <c r="AU779" s="19" t="s">
        <v>85</v>
      </c>
    </row>
    <row r="780" spans="1:65" s="2" customFormat="1" ht="11.25">
      <c r="A780" s="36"/>
      <c r="B780" s="37"/>
      <c r="C780" s="38"/>
      <c r="D780" s="193" t="s">
        <v>151</v>
      </c>
      <c r="E780" s="38"/>
      <c r="F780" s="194" t="s">
        <v>993</v>
      </c>
      <c r="G780" s="38"/>
      <c r="H780" s="38"/>
      <c r="I780" s="190"/>
      <c r="J780" s="38"/>
      <c r="K780" s="38"/>
      <c r="L780" s="41"/>
      <c r="M780" s="191"/>
      <c r="N780" s="192"/>
      <c r="O780" s="66"/>
      <c r="P780" s="66"/>
      <c r="Q780" s="66"/>
      <c r="R780" s="66"/>
      <c r="S780" s="66"/>
      <c r="T780" s="67"/>
      <c r="U780" s="36"/>
      <c r="V780" s="36"/>
      <c r="W780" s="36"/>
      <c r="X780" s="36"/>
      <c r="Y780" s="36"/>
      <c r="Z780" s="36"/>
      <c r="AA780" s="36"/>
      <c r="AB780" s="36"/>
      <c r="AC780" s="36"/>
      <c r="AD780" s="36"/>
      <c r="AE780" s="36"/>
      <c r="AT780" s="19" t="s">
        <v>151</v>
      </c>
      <c r="AU780" s="19" t="s">
        <v>85</v>
      </c>
    </row>
    <row r="781" spans="1:65" s="2" customFormat="1" ht="78">
      <c r="A781" s="36"/>
      <c r="B781" s="37"/>
      <c r="C781" s="38"/>
      <c r="D781" s="188" t="s">
        <v>153</v>
      </c>
      <c r="E781" s="38"/>
      <c r="F781" s="195" t="s">
        <v>994</v>
      </c>
      <c r="G781" s="38"/>
      <c r="H781" s="38"/>
      <c r="I781" s="190"/>
      <c r="J781" s="38"/>
      <c r="K781" s="38"/>
      <c r="L781" s="41"/>
      <c r="M781" s="191"/>
      <c r="N781" s="192"/>
      <c r="O781" s="66"/>
      <c r="P781" s="66"/>
      <c r="Q781" s="66"/>
      <c r="R781" s="66"/>
      <c r="S781" s="66"/>
      <c r="T781" s="67"/>
      <c r="U781" s="36"/>
      <c r="V781" s="36"/>
      <c r="W781" s="36"/>
      <c r="X781" s="36"/>
      <c r="Y781" s="36"/>
      <c r="Z781" s="36"/>
      <c r="AA781" s="36"/>
      <c r="AB781" s="36"/>
      <c r="AC781" s="36"/>
      <c r="AD781" s="36"/>
      <c r="AE781" s="36"/>
      <c r="AT781" s="19" t="s">
        <v>153</v>
      </c>
      <c r="AU781" s="19" t="s">
        <v>85</v>
      </c>
    </row>
    <row r="782" spans="1:65" s="2" customFormat="1" ht="16.5" customHeight="1">
      <c r="A782" s="36"/>
      <c r="B782" s="37"/>
      <c r="C782" s="175" t="s">
        <v>995</v>
      </c>
      <c r="D782" s="175" t="s">
        <v>142</v>
      </c>
      <c r="E782" s="176" t="s">
        <v>996</v>
      </c>
      <c r="F782" s="177" t="s">
        <v>997</v>
      </c>
      <c r="G782" s="178" t="s">
        <v>424</v>
      </c>
      <c r="H782" s="179">
        <v>0.10199999999999999</v>
      </c>
      <c r="I782" s="180"/>
      <c r="J782" s="181">
        <f>ROUND(I782*H782,2)</f>
        <v>0</v>
      </c>
      <c r="K782" s="177" t="s">
        <v>146</v>
      </c>
      <c r="L782" s="41"/>
      <c r="M782" s="182" t="s">
        <v>19</v>
      </c>
      <c r="N782" s="183" t="s">
        <v>46</v>
      </c>
      <c r="O782" s="66"/>
      <c r="P782" s="184">
        <f>O782*H782</f>
        <v>0</v>
      </c>
      <c r="Q782" s="184">
        <v>0</v>
      </c>
      <c r="R782" s="184">
        <f>Q782*H782</f>
        <v>0</v>
      </c>
      <c r="S782" s="184">
        <v>0</v>
      </c>
      <c r="T782" s="185">
        <f>S782*H782</f>
        <v>0</v>
      </c>
      <c r="U782" s="36"/>
      <c r="V782" s="36"/>
      <c r="W782" s="36"/>
      <c r="X782" s="36"/>
      <c r="Y782" s="36"/>
      <c r="Z782" s="36"/>
      <c r="AA782" s="36"/>
      <c r="AB782" s="36"/>
      <c r="AC782" s="36"/>
      <c r="AD782" s="36"/>
      <c r="AE782" s="36"/>
      <c r="AR782" s="186" t="s">
        <v>265</v>
      </c>
      <c r="AT782" s="186" t="s">
        <v>142</v>
      </c>
      <c r="AU782" s="186" t="s">
        <v>85</v>
      </c>
      <c r="AY782" s="19" t="s">
        <v>140</v>
      </c>
      <c r="BE782" s="187">
        <f>IF(N782="základní",J782,0)</f>
        <v>0</v>
      </c>
      <c r="BF782" s="187">
        <f>IF(N782="snížená",J782,0)</f>
        <v>0</v>
      </c>
      <c r="BG782" s="187">
        <f>IF(N782="zákl. přenesená",J782,0)</f>
        <v>0</v>
      </c>
      <c r="BH782" s="187">
        <f>IF(N782="sníž. přenesená",J782,0)</f>
        <v>0</v>
      </c>
      <c r="BI782" s="187">
        <f>IF(N782="nulová",J782,0)</f>
        <v>0</v>
      </c>
      <c r="BJ782" s="19" t="s">
        <v>83</v>
      </c>
      <c r="BK782" s="187">
        <f>ROUND(I782*H782,2)</f>
        <v>0</v>
      </c>
      <c r="BL782" s="19" t="s">
        <v>265</v>
      </c>
      <c r="BM782" s="186" t="s">
        <v>998</v>
      </c>
    </row>
    <row r="783" spans="1:65" s="2" customFormat="1" ht="19.5">
      <c r="A783" s="36"/>
      <c r="B783" s="37"/>
      <c r="C783" s="38"/>
      <c r="D783" s="188" t="s">
        <v>149</v>
      </c>
      <c r="E783" s="38"/>
      <c r="F783" s="189" t="s">
        <v>999</v>
      </c>
      <c r="G783" s="38"/>
      <c r="H783" s="38"/>
      <c r="I783" s="190"/>
      <c r="J783" s="38"/>
      <c r="K783" s="38"/>
      <c r="L783" s="41"/>
      <c r="M783" s="191"/>
      <c r="N783" s="192"/>
      <c r="O783" s="66"/>
      <c r="P783" s="66"/>
      <c r="Q783" s="66"/>
      <c r="R783" s="66"/>
      <c r="S783" s="66"/>
      <c r="T783" s="67"/>
      <c r="U783" s="36"/>
      <c r="V783" s="36"/>
      <c r="W783" s="36"/>
      <c r="X783" s="36"/>
      <c r="Y783" s="36"/>
      <c r="Z783" s="36"/>
      <c r="AA783" s="36"/>
      <c r="AB783" s="36"/>
      <c r="AC783" s="36"/>
      <c r="AD783" s="36"/>
      <c r="AE783" s="36"/>
      <c r="AT783" s="19" t="s">
        <v>149</v>
      </c>
      <c r="AU783" s="19" t="s">
        <v>85</v>
      </c>
    </row>
    <row r="784" spans="1:65" s="2" customFormat="1" ht="11.25">
      <c r="A784" s="36"/>
      <c r="B784" s="37"/>
      <c r="C784" s="38"/>
      <c r="D784" s="193" t="s">
        <v>151</v>
      </c>
      <c r="E784" s="38"/>
      <c r="F784" s="194" t="s">
        <v>1000</v>
      </c>
      <c r="G784" s="38"/>
      <c r="H784" s="38"/>
      <c r="I784" s="190"/>
      <c r="J784" s="38"/>
      <c r="K784" s="38"/>
      <c r="L784" s="41"/>
      <c r="M784" s="191"/>
      <c r="N784" s="192"/>
      <c r="O784" s="66"/>
      <c r="P784" s="66"/>
      <c r="Q784" s="66"/>
      <c r="R784" s="66"/>
      <c r="S784" s="66"/>
      <c r="T784" s="67"/>
      <c r="U784" s="36"/>
      <c r="V784" s="36"/>
      <c r="W784" s="36"/>
      <c r="X784" s="36"/>
      <c r="Y784" s="36"/>
      <c r="Z784" s="36"/>
      <c r="AA784" s="36"/>
      <c r="AB784" s="36"/>
      <c r="AC784" s="36"/>
      <c r="AD784" s="36"/>
      <c r="AE784" s="36"/>
      <c r="AT784" s="19" t="s">
        <v>151</v>
      </c>
      <c r="AU784" s="19" t="s">
        <v>85</v>
      </c>
    </row>
    <row r="785" spans="1:65" s="2" customFormat="1" ht="78">
      <c r="A785" s="36"/>
      <c r="B785" s="37"/>
      <c r="C785" s="38"/>
      <c r="D785" s="188" t="s">
        <v>153</v>
      </c>
      <c r="E785" s="38"/>
      <c r="F785" s="195" t="s">
        <v>994</v>
      </c>
      <c r="G785" s="38"/>
      <c r="H785" s="38"/>
      <c r="I785" s="190"/>
      <c r="J785" s="38"/>
      <c r="K785" s="38"/>
      <c r="L785" s="41"/>
      <c r="M785" s="191"/>
      <c r="N785" s="192"/>
      <c r="O785" s="66"/>
      <c r="P785" s="66"/>
      <c r="Q785" s="66"/>
      <c r="R785" s="66"/>
      <c r="S785" s="66"/>
      <c r="T785" s="67"/>
      <c r="U785" s="36"/>
      <c r="V785" s="36"/>
      <c r="W785" s="36"/>
      <c r="X785" s="36"/>
      <c r="Y785" s="36"/>
      <c r="Z785" s="36"/>
      <c r="AA785" s="36"/>
      <c r="AB785" s="36"/>
      <c r="AC785" s="36"/>
      <c r="AD785" s="36"/>
      <c r="AE785" s="36"/>
      <c r="AT785" s="19" t="s">
        <v>153</v>
      </c>
      <c r="AU785" s="19" t="s">
        <v>85</v>
      </c>
    </row>
    <row r="786" spans="1:65" s="12" customFormat="1" ht="22.9" customHeight="1">
      <c r="B786" s="159"/>
      <c r="C786" s="160"/>
      <c r="D786" s="161" t="s">
        <v>74</v>
      </c>
      <c r="E786" s="173" t="s">
        <v>1001</v>
      </c>
      <c r="F786" s="173" t="s">
        <v>1002</v>
      </c>
      <c r="G786" s="160"/>
      <c r="H786" s="160"/>
      <c r="I786" s="163"/>
      <c r="J786" s="174">
        <f>BK786</f>
        <v>0</v>
      </c>
      <c r="K786" s="160"/>
      <c r="L786" s="165"/>
      <c r="M786" s="166"/>
      <c r="N786" s="167"/>
      <c r="O786" s="167"/>
      <c r="P786" s="168">
        <f>SUM(P787:P835)</f>
        <v>0</v>
      </c>
      <c r="Q786" s="167"/>
      <c r="R786" s="168">
        <f>SUM(R787:R835)</f>
        <v>50.692719643999993</v>
      </c>
      <c r="S786" s="167"/>
      <c r="T786" s="169">
        <f>SUM(T787:T835)</f>
        <v>0</v>
      </c>
      <c r="AR786" s="170" t="s">
        <v>85</v>
      </c>
      <c r="AT786" s="171" t="s">
        <v>74</v>
      </c>
      <c r="AU786" s="171" t="s">
        <v>83</v>
      </c>
      <c r="AY786" s="170" t="s">
        <v>140</v>
      </c>
      <c r="BK786" s="172">
        <f>SUM(BK787:BK835)</f>
        <v>0</v>
      </c>
    </row>
    <row r="787" spans="1:65" s="2" customFormat="1" ht="16.5" customHeight="1">
      <c r="A787" s="36"/>
      <c r="B787" s="37"/>
      <c r="C787" s="175" t="s">
        <v>1003</v>
      </c>
      <c r="D787" s="175" t="s">
        <v>142</v>
      </c>
      <c r="E787" s="176" t="s">
        <v>1004</v>
      </c>
      <c r="F787" s="177" t="s">
        <v>1005</v>
      </c>
      <c r="G787" s="178" t="s">
        <v>234</v>
      </c>
      <c r="H787" s="179">
        <v>48.77</v>
      </c>
      <c r="I787" s="180"/>
      <c r="J787" s="181">
        <f>ROUND(I787*H787,2)</f>
        <v>0</v>
      </c>
      <c r="K787" s="177" t="s">
        <v>146</v>
      </c>
      <c r="L787" s="41"/>
      <c r="M787" s="182" t="s">
        <v>19</v>
      </c>
      <c r="N787" s="183" t="s">
        <v>46</v>
      </c>
      <c r="O787" s="66"/>
      <c r="P787" s="184">
        <f>O787*H787</f>
        <v>0</v>
      </c>
      <c r="Q787" s="184">
        <v>1.6919999999999999E-4</v>
      </c>
      <c r="R787" s="184">
        <f>Q787*H787</f>
        <v>8.251884000000001E-3</v>
      </c>
      <c r="S787" s="184">
        <v>0</v>
      </c>
      <c r="T787" s="185">
        <f>S787*H787</f>
        <v>0</v>
      </c>
      <c r="U787" s="36"/>
      <c r="V787" s="36"/>
      <c r="W787" s="36"/>
      <c r="X787" s="36"/>
      <c r="Y787" s="36"/>
      <c r="Z787" s="36"/>
      <c r="AA787" s="36"/>
      <c r="AB787" s="36"/>
      <c r="AC787" s="36"/>
      <c r="AD787" s="36"/>
      <c r="AE787" s="36"/>
      <c r="AR787" s="186" t="s">
        <v>265</v>
      </c>
      <c r="AT787" s="186" t="s">
        <v>142</v>
      </c>
      <c r="AU787" s="186" t="s">
        <v>85</v>
      </c>
      <c r="AY787" s="19" t="s">
        <v>140</v>
      </c>
      <c r="BE787" s="187">
        <f>IF(N787="základní",J787,0)</f>
        <v>0</v>
      </c>
      <c r="BF787" s="187">
        <f>IF(N787="snížená",J787,0)</f>
        <v>0</v>
      </c>
      <c r="BG787" s="187">
        <f>IF(N787="zákl. přenesená",J787,0)</f>
        <v>0</v>
      </c>
      <c r="BH787" s="187">
        <f>IF(N787="sníž. přenesená",J787,0)</f>
        <v>0</v>
      </c>
      <c r="BI787" s="187">
        <f>IF(N787="nulová",J787,0)</f>
        <v>0</v>
      </c>
      <c r="BJ787" s="19" t="s">
        <v>83</v>
      </c>
      <c r="BK787" s="187">
        <f>ROUND(I787*H787,2)</f>
        <v>0</v>
      </c>
      <c r="BL787" s="19" t="s">
        <v>265</v>
      </c>
      <c r="BM787" s="186" t="s">
        <v>1006</v>
      </c>
    </row>
    <row r="788" spans="1:65" s="2" customFormat="1" ht="11.25">
      <c r="A788" s="36"/>
      <c r="B788" s="37"/>
      <c r="C788" s="38"/>
      <c r="D788" s="188" t="s">
        <v>149</v>
      </c>
      <c r="E788" s="38"/>
      <c r="F788" s="189" t="s">
        <v>1007</v>
      </c>
      <c r="G788" s="38"/>
      <c r="H788" s="38"/>
      <c r="I788" s="190"/>
      <c r="J788" s="38"/>
      <c r="K788" s="38"/>
      <c r="L788" s="41"/>
      <c r="M788" s="191"/>
      <c r="N788" s="192"/>
      <c r="O788" s="66"/>
      <c r="P788" s="66"/>
      <c r="Q788" s="66"/>
      <c r="R788" s="66"/>
      <c r="S788" s="66"/>
      <c r="T788" s="67"/>
      <c r="U788" s="36"/>
      <c r="V788" s="36"/>
      <c r="W788" s="36"/>
      <c r="X788" s="36"/>
      <c r="Y788" s="36"/>
      <c r="Z788" s="36"/>
      <c r="AA788" s="36"/>
      <c r="AB788" s="36"/>
      <c r="AC788" s="36"/>
      <c r="AD788" s="36"/>
      <c r="AE788" s="36"/>
      <c r="AT788" s="19" t="s">
        <v>149</v>
      </c>
      <c r="AU788" s="19" t="s">
        <v>85</v>
      </c>
    </row>
    <row r="789" spans="1:65" s="2" customFormat="1" ht="11.25">
      <c r="A789" s="36"/>
      <c r="B789" s="37"/>
      <c r="C789" s="38"/>
      <c r="D789" s="193" t="s">
        <v>151</v>
      </c>
      <c r="E789" s="38"/>
      <c r="F789" s="194" t="s">
        <v>1008</v>
      </c>
      <c r="G789" s="38"/>
      <c r="H789" s="38"/>
      <c r="I789" s="190"/>
      <c r="J789" s="38"/>
      <c r="K789" s="38"/>
      <c r="L789" s="41"/>
      <c r="M789" s="191"/>
      <c r="N789" s="192"/>
      <c r="O789" s="66"/>
      <c r="P789" s="66"/>
      <c r="Q789" s="66"/>
      <c r="R789" s="66"/>
      <c r="S789" s="66"/>
      <c r="T789" s="67"/>
      <c r="U789" s="36"/>
      <c r="V789" s="36"/>
      <c r="W789" s="36"/>
      <c r="X789" s="36"/>
      <c r="Y789" s="36"/>
      <c r="Z789" s="36"/>
      <c r="AA789" s="36"/>
      <c r="AB789" s="36"/>
      <c r="AC789" s="36"/>
      <c r="AD789" s="36"/>
      <c r="AE789" s="36"/>
      <c r="AT789" s="19" t="s">
        <v>151</v>
      </c>
      <c r="AU789" s="19" t="s">
        <v>85</v>
      </c>
    </row>
    <row r="790" spans="1:65" s="2" customFormat="1" ht="97.5">
      <c r="A790" s="36"/>
      <c r="B790" s="37"/>
      <c r="C790" s="38"/>
      <c r="D790" s="188" t="s">
        <v>153</v>
      </c>
      <c r="E790" s="38"/>
      <c r="F790" s="195" t="s">
        <v>1009</v>
      </c>
      <c r="G790" s="38"/>
      <c r="H790" s="38"/>
      <c r="I790" s="190"/>
      <c r="J790" s="38"/>
      <c r="K790" s="38"/>
      <c r="L790" s="41"/>
      <c r="M790" s="191"/>
      <c r="N790" s="192"/>
      <c r="O790" s="66"/>
      <c r="P790" s="66"/>
      <c r="Q790" s="66"/>
      <c r="R790" s="66"/>
      <c r="S790" s="66"/>
      <c r="T790" s="67"/>
      <c r="U790" s="36"/>
      <c r="V790" s="36"/>
      <c r="W790" s="36"/>
      <c r="X790" s="36"/>
      <c r="Y790" s="36"/>
      <c r="Z790" s="36"/>
      <c r="AA790" s="36"/>
      <c r="AB790" s="36"/>
      <c r="AC790" s="36"/>
      <c r="AD790" s="36"/>
      <c r="AE790" s="36"/>
      <c r="AT790" s="19" t="s">
        <v>153</v>
      </c>
      <c r="AU790" s="19" t="s">
        <v>85</v>
      </c>
    </row>
    <row r="791" spans="1:65" s="13" customFormat="1" ht="11.25">
      <c r="B791" s="196"/>
      <c r="C791" s="197"/>
      <c r="D791" s="188" t="s">
        <v>180</v>
      </c>
      <c r="E791" s="198" t="s">
        <v>19</v>
      </c>
      <c r="F791" s="199" t="s">
        <v>1010</v>
      </c>
      <c r="G791" s="197"/>
      <c r="H791" s="198" t="s">
        <v>19</v>
      </c>
      <c r="I791" s="200"/>
      <c r="J791" s="197"/>
      <c r="K791" s="197"/>
      <c r="L791" s="201"/>
      <c r="M791" s="202"/>
      <c r="N791" s="203"/>
      <c r="O791" s="203"/>
      <c r="P791" s="203"/>
      <c r="Q791" s="203"/>
      <c r="R791" s="203"/>
      <c r="S791" s="203"/>
      <c r="T791" s="204"/>
      <c r="AT791" s="205" t="s">
        <v>180</v>
      </c>
      <c r="AU791" s="205" t="s">
        <v>85</v>
      </c>
      <c r="AV791" s="13" t="s">
        <v>83</v>
      </c>
      <c r="AW791" s="13" t="s">
        <v>34</v>
      </c>
      <c r="AX791" s="13" t="s">
        <v>75</v>
      </c>
      <c r="AY791" s="205" t="s">
        <v>140</v>
      </c>
    </row>
    <row r="792" spans="1:65" s="14" customFormat="1" ht="11.25">
      <c r="B792" s="206"/>
      <c r="C792" s="207"/>
      <c r="D792" s="188" t="s">
        <v>180</v>
      </c>
      <c r="E792" s="208" t="s">
        <v>19</v>
      </c>
      <c r="F792" s="209" t="s">
        <v>1011</v>
      </c>
      <c r="G792" s="207"/>
      <c r="H792" s="210">
        <v>48.77</v>
      </c>
      <c r="I792" s="211"/>
      <c r="J792" s="207"/>
      <c r="K792" s="207"/>
      <c r="L792" s="212"/>
      <c r="M792" s="213"/>
      <c r="N792" s="214"/>
      <c r="O792" s="214"/>
      <c r="P792" s="214"/>
      <c r="Q792" s="214"/>
      <c r="R792" s="214"/>
      <c r="S792" s="214"/>
      <c r="T792" s="215"/>
      <c r="AT792" s="216" t="s">
        <v>180</v>
      </c>
      <c r="AU792" s="216" t="s">
        <v>85</v>
      </c>
      <c r="AV792" s="14" t="s">
        <v>85</v>
      </c>
      <c r="AW792" s="14" t="s">
        <v>34</v>
      </c>
      <c r="AX792" s="14" t="s">
        <v>83</v>
      </c>
      <c r="AY792" s="216" t="s">
        <v>140</v>
      </c>
    </row>
    <row r="793" spans="1:65" s="2" customFormat="1" ht="16.5" customHeight="1">
      <c r="A793" s="36"/>
      <c r="B793" s="37"/>
      <c r="C793" s="217" t="s">
        <v>1012</v>
      </c>
      <c r="D793" s="217" t="s">
        <v>284</v>
      </c>
      <c r="E793" s="218" t="s">
        <v>1013</v>
      </c>
      <c r="F793" s="219" t="s">
        <v>1014</v>
      </c>
      <c r="G793" s="220" t="s">
        <v>424</v>
      </c>
      <c r="H793" s="221">
        <v>0.47099999999999997</v>
      </c>
      <c r="I793" s="222"/>
      <c r="J793" s="223">
        <f>ROUND(I793*H793,2)</f>
        <v>0</v>
      </c>
      <c r="K793" s="219" t="s">
        <v>518</v>
      </c>
      <c r="L793" s="224"/>
      <c r="M793" s="225" t="s">
        <v>19</v>
      </c>
      <c r="N793" s="226" t="s">
        <v>46</v>
      </c>
      <c r="O793" s="66"/>
      <c r="P793" s="184">
        <f>O793*H793</f>
        <v>0</v>
      </c>
      <c r="Q793" s="184">
        <v>1</v>
      </c>
      <c r="R793" s="184">
        <f>Q793*H793</f>
        <v>0.47099999999999997</v>
      </c>
      <c r="S793" s="184">
        <v>0</v>
      </c>
      <c r="T793" s="185">
        <f>S793*H793</f>
        <v>0</v>
      </c>
      <c r="U793" s="36"/>
      <c r="V793" s="36"/>
      <c r="W793" s="36"/>
      <c r="X793" s="36"/>
      <c r="Y793" s="36"/>
      <c r="Z793" s="36"/>
      <c r="AA793" s="36"/>
      <c r="AB793" s="36"/>
      <c r="AC793" s="36"/>
      <c r="AD793" s="36"/>
      <c r="AE793" s="36"/>
      <c r="AR793" s="186" t="s">
        <v>370</v>
      </c>
      <c r="AT793" s="186" t="s">
        <v>284</v>
      </c>
      <c r="AU793" s="186" t="s">
        <v>85</v>
      </c>
      <c r="AY793" s="19" t="s">
        <v>140</v>
      </c>
      <c r="BE793" s="187">
        <f>IF(N793="základní",J793,0)</f>
        <v>0</v>
      </c>
      <c r="BF793" s="187">
        <f>IF(N793="snížená",J793,0)</f>
        <v>0</v>
      </c>
      <c r="BG793" s="187">
        <f>IF(N793="zákl. přenesená",J793,0)</f>
        <v>0</v>
      </c>
      <c r="BH793" s="187">
        <f>IF(N793="sníž. přenesená",J793,0)</f>
        <v>0</v>
      </c>
      <c r="BI793" s="187">
        <f>IF(N793="nulová",J793,0)</f>
        <v>0</v>
      </c>
      <c r="BJ793" s="19" t="s">
        <v>83</v>
      </c>
      <c r="BK793" s="187">
        <f>ROUND(I793*H793,2)</f>
        <v>0</v>
      </c>
      <c r="BL793" s="19" t="s">
        <v>265</v>
      </c>
      <c r="BM793" s="186" t="s">
        <v>1015</v>
      </c>
    </row>
    <row r="794" spans="1:65" s="2" customFormat="1" ht="11.25">
      <c r="A794" s="36"/>
      <c r="B794" s="37"/>
      <c r="C794" s="38"/>
      <c r="D794" s="188" t="s">
        <v>149</v>
      </c>
      <c r="E794" s="38"/>
      <c r="F794" s="189" t="s">
        <v>1014</v>
      </c>
      <c r="G794" s="38"/>
      <c r="H794" s="38"/>
      <c r="I794" s="190"/>
      <c r="J794" s="38"/>
      <c r="K794" s="38"/>
      <c r="L794" s="41"/>
      <c r="M794" s="191"/>
      <c r="N794" s="192"/>
      <c r="O794" s="66"/>
      <c r="P794" s="66"/>
      <c r="Q794" s="66"/>
      <c r="R794" s="66"/>
      <c r="S794" s="66"/>
      <c r="T794" s="67"/>
      <c r="U794" s="36"/>
      <c r="V794" s="36"/>
      <c r="W794" s="36"/>
      <c r="X794" s="36"/>
      <c r="Y794" s="36"/>
      <c r="Z794" s="36"/>
      <c r="AA794" s="36"/>
      <c r="AB794" s="36"/>
      <c r="AC794" s="36"/>
      <c r="AD794" s="36"/>
      <c r="AE794" s="36"/>
      <c r="AT794" s="19" t="s">
        <v>149</v>
      </c>
      <c r="AU794" s="19" t="s">
        <v>85</v>
      </c>
    </row>
    <row r="795" spans="1:65" s="13" customFormat="1" ht="11.25">
      <c r="B795" s="196"/>
      <c r="C795" s="197"/>
      <c r="D795" s="188" t="s">
        <v>180</v>
      </c>
      <c r="E795" s="198" t="s">
        <v>19</v>
      </c>
      <c r="F795" s="199" t="s">
        <v>1010</v>
      </c>
      <c r="G795" s="197"/>
      <c r="H795" s="198" t="s">
        <v>19</v>
      </c>
      <c r="I795" s="200"/>
      <c r="J795" s="197"/>
      <c r="K795" s="197"/>
      <c r="L795" s="201"/>
      <c r="M795" s="202"/>
      <c r="N795" s="203"/>
      <c r="O795" s="203"/>
      <c r="P795" s="203"/>
      <c r="Q795" s="203"/>
      <c r="R795" s="203"/>
      <c r="S795" s="203"/>
      <c r="T795" s="204"/>
      <c r="AT795" s="205" t="s">
        <v>180</v>
      </c>
      <c r="AU795" s="205" t="s">
        <v>85</v>
      </c>
      <c r="AV795" s="13" t="s">
        <v>83</v>
      </c>
      <c r="AW795" s="13" t="s">
        <v>34</v>
      </c>
      <c r="AX795" s="13" t="s">
        <v>75</v>
      </c>
      <c r="AY795" s="205" t="s">
        <v>140</v>
      </c>
    </row>
    <row r="796" spans="1:65" s="13" customFormat="1" ht="11.25">
      <c r="B796" s="196"/>
      <c r="C796" s="197"/>
      <c r="D796" s="188" t="s">
        <v>180</v>
      </c>
      <c r="E796" s="198" t="s">
        <v>19</v>
      </c>
      <c r="F796" s="199" t="s">
        <v>1016</v>
      </c>
      <c r="G796" s="197"/>
      <c r="H796" s="198" t="s">
        <v>19</v>
      </c>
      <c r="I796" s="200"/>
      <c r="J796" s="197"/>
      <c r="K796" s="197"/>
      <c r="L796" s="201"/>
      <c r="M796" s="202"/>
      <c r="N796" s="203"/>
      <c r="O796" s="203"/>
      <c r="P796" s="203"/>
      <c r="Q796" s="203"/>
      <c r="R796" s="203"/>
      <c r="S796" s="203"/>
      <c r="T796" s="204"/>
      <c r="AT796" s="205" t="s">
        <v>180</v>
      </c>
      <c r="AU796" s="205" t="s">
        <v>85</v>
      </c>
      <c r="AV796" s="13" t="s">
        <v>83</v>
      </c>
      <c r="AW796" s="13" t="s">
        <v>34</v>
      </c>
      <c r="AX796" s="13" t="s">
        <v>75</v>
      </c>
      <c r="AY796" s="205" t="s">
        <v>140</v>
      </c>
    </row>
    <row r="797" spans="1:65" s="14" customFormat="1" ht="11.25">
      <c r="B797" s="206"/>
      <c r="C797" s="207"/>
      <c r="D797" s="188" t="s">
        <v>180</v>
      </c>
      <c r="E797" s="208" t="s">
        <v>19</v>
      </c>
      <c r="F797" s="209" t="s">
        <v>1017</v>
      </c>
      <c r="G797" s="207"/>
      <c r="H797" s="210">
        <v>0.42799999999999999</v>
      </c>
      <c r="I797" s="211"/>
      <c r="J797" s="207"/>
      <c r="K797" s="207"/>
      <c r="L797" s="212"/>
      <c r="M797" s="213"/>
      <c r="N797" s="214"/>
      <c r="O797" s="214"/>
      <c r="P797" s="214"/>
      <c r="Q797" s="214"/>
      <c r="R797" s="214"/>
      <c r="S797" s="214"/>
      <c r="T797" s="215"/>
      <c r="AT797" s="216" t="s">
        <v>180</v>
      </c>
      <c r="AU797" s="216" t="s">
        <v>85</v>
      </c>
      <c r="AV797" s="14" t="s">
        <v>85</v>
      </c>
      <c r="AW797" s="14" t="s">
        <v>34</v>
      </c>
      <c r="AX797" s="14" t="s">
        <v>83</v>
      </c>
      <c r="AY797" s="216" t="s">
        <v>140</v>
      </c>
    </row>
    <row r="798" spans="1:65" s="14" customFormat="1" ht="11.25">
      <c r="B798" s="206"/>
      <c r="C798" s="207"/>
      <c r="D798" s="188" t="s">
        <v>180</v>
      </c>
      <c r="E798" s="207"/>
      <c r="F798" s="209" t="s">
        <v>1018</v>
      </c>
      <c r="G798" s="207"/>
      <c r="H798" s="210">
        <v>0.47099999999999997</v>
      </c>
      <c r="I798" s="211"/>
      <c r="J798" s="207"/>
      <c r="K798" s="207"/>
      <c r="L798" s="212"/>
      <c r="M798" s="213"/>
      <c r="N798" s="214"/>
      <c r="O798" s="214"/>
      <c r="P798" s="214"/>
      <c r="Q798" s="214"/>
      <c r="R798" s="214"/>
      <c r="S798" s="214"/>
      <c r="T798" s="215"/>
      <c r="AT798" s="216" t="s">
        <v>180</v>
      </c>
      <c r="AU798" s="216" t="s">
        <v>85</v>
      </c>
      <c r="AV798" s="14" t="s">
        <v>85</v>
      </c>
      <c r="AW798" s="14" t="s">
        <v>4</v>
      </c>
      <c r="AX798" s="14" t="s">
        <v>83</v>
      </c>
      <c r="AY798" s="216" t="s">
        <v>140</v>
      </c>
    </row>
    <row r="799" spans="1:65" s="2" customFormat="1" ht="16.5" customHeight="1">
      <c r="A799" s="36"/>
      <c r="B799" s="37"/>
      <c r="C799" s="175" t="s">
        <v>1019</v>
      </c>
      <c r="D799" s="175" t="s">
        <v>142</v>
      </c>
      <c r="E799" s="176" t="s">
        <v>1020</v>
      </c>
      <c r="F799" s="177" t="s">
        <v>1021</v>
      </c>
      <c r="G799" s="178" t="s">
        <v>437</v>
      </c>
      <c r="H799" s="179">
        <v>17679.57</v>
      </c>
      <c r="I799" s="180"/>
      <c r="J799" s="181">
        <f>ROUND(I799*H799,2)</f>
        <v>0</v>
      </c>
      <c r="K799" s="177" t="s">
        <v>146</v>
      </c>
      <c r="L799" s="41"/>
      <c r="M799" s="182" t="s">
        <v>19</v>
      </c>
      <c r="N799" s="183" t="s">
        <v>46</v>
      </c>
      <c r="O799" s="66"/>
      <c r="P799" s="184">
        <f>O799*H799</f>
        <v>0</v>
      </c>
      <c r="Q799" s="184">
        <v>4.6999999999999997E-5</v>
      </c>
      <c r="R799" s="184">
        <f>Q799*H799</f>
        <v>0.83093978999999996</v>
      </c>
      <c r="S799" s="184">
        <v>0</v>
      </c>
      <c r="T799" s="185">
        <f>S799*H799</f>
        <v>0</v>
      </c>
      <c r="U799" s="36"/>
      <c r="V799" s="36"/>
      <c r="W799" s="36"/>
      <c r="X799" s="36"/>
      <c r="Y799" s="36"/>
      <c r="Z799" s="36"/>
      <c r="AA799" s="36"/>
      <c r="AB799" s="36"/>
      <c r="AC799" s="36"/>
      <c r="AD799" s="36"/>
      <c r="AE799" s="36"/>
      <c r="AR799" s="186" t="s">
        <v>265</v>
      </c>
      <c r="AT799" s="186" t="s">
        <v>142</v>
      </c>
      <c r="AU799" s="186" t="s">
        <v>85</v>
      </c>
      <c r="AY799" s="19" t="s">
        <v>140</v>
      </c>
      <c r="BE799" s="187">
        <f>IF(N799="základní",J799,0)</f>
        <v>0</v>
      </c>
      <c r="BF799" s="187">
        <f>IF(N799="snížená",J799,0)</f>
        <v>0</v>
      </c>
      <c r="BG799" s="187">
        <f>IF(N799="zákl. přenesená",J799,0)</f>
        <v>0</v>
      </c>
      <c r="BH799" s="187">
        <f>IF(N799="sníž. přenesená",J799,0)</f>
        <v>0</v>
      </c>
      <c r="BI799" s="187">
        <f>IF(N799="nulová",J799,0)</f>
        <v>0</v>
      </c>
      <c r="BJ799" s="19" t="s">
        <v>83</v>
      </c>
      <c r="BK799" s="187">
        <f>ROUND(I799*H799,2)</f>
        <v>0</v>
      </c>
      <c r="BL799" s="19" t="s">
        <v>265</v>
      </c>
      <c r="BM799" s="186" t="s">
        <v>1022</v>
      </c>
    </row>
    <row r="800" spans="1:65" s="2" customFormat="1" ht="11.25">
      <c r="A800" s="36"/>
      <c r="B800" s="37"/>
      <c r="C800" s="38"/>
      <c r="D800" s="188" t="s">
        <v>149</v>
      </c>
      <c r="E800" s="38"/>
      <c r="F800" s="189" t="s">
        <v>1023</v>
      </c>
      <c r="G800" s="38"/>
      <c r="H800" s="38"/>
      <c r="I800" s="190"/>
      <c r="J800" s="38"/>
      <c r="K800" s="38"/>
      <c r="L800" s="41"/>
      <c r="M800" s="191"/>
      <c r="N800" s="192"/>
      <c r="O800" s="66"/>
      <c r="P800" s="66"/>
      <c r="Q800" s="66"/>
      <c r="R800" s="66"/>
      <c r="S800" s="66"/>
      <c r="T800" s="67"/>
      <c r="U800" s="36"/>
      <c r="V800" s="36"/>
      <c r="W800" s="36"/>
      <c r="X800" s="36"/>
      <c r="Y800" s="36"/>
      <c r="Z800" s="36"/>
      <c r="AA800" s="36"/>
      <c r="AB800" s="36"/>
      <c r="AC800" s="36"/>
      <c r="AD800" s="36"/>
      <c r="AE800" s="36"/>
      <c r="AT800" s="19" t="s">
        <v>149</v>
      </c>
      <c r="AU800" s="19" t="s">
        <v>85</v>
      </c>
    </row>
    <row r="801" spans="1:65" s="2" customFormat="1" ht="11.25">
      <c r="A801" s="36"/>
      <c r="B801" s="37"/>
      <c r="C801" s="38"/>
      <c r="D801" s="193" t="s">
        <v>151</v>
      </c>
      <c r="E801" s="38"/>
      <c r="F801" s="194" t="s">
        <v>1024</v>
      </c>
      <c r="G801" s="38"/>
      <c r="H801" s="38"/>
      <c r="I801" s="190"/>
      <c r="J801" s="38"/>
      <c r="K801" s="38"/>
      <c r="L801" s="41"/>
      <c r="M801" s="191"/>
      <c r="N801" s="192"/>
      <c r="O801" s="66"/>
      <c r="P801" s="66"/>
      <c r="Q801" s="66"/>
      <c r="R801" s="66"/>
      <c r="S801" s="66"/>
      <c r="T801" s="67"/>
      <c r="U801" s="36"/>
      <c r="V801" s="36"/>
      <c r="W801" s="36"/>
      <c r="X801" s="36"/>
      <c r="Y801" s="36"/>
      <c r="Z801" s="36"/>
      <c r="AA801" s="36"/>
      <c r="AB801" s="36"/>
      <c r="AC801" s="36"/>
      <c r="AD801" s="36"/>
      <c r="AE801" s="36"/>
      <c r="AT801" s="19" t="s">
        <v>151</v>
      </c>
      <c r="AU801" s="19" t="s">
        <v>85</v>
      </c>
    </row>
    <row r="802" spans="1:65" s="13" customFormat="1" ht="11.25">
      <c r="B802" s="196"/>
      <c r="C802" s="197"/>
      <c r="D802" s="188" t="s">
        <v>180</v>
      </c>
      <c r="E802" s="198" t="s">
        <v>19</v>
      </c>
      <c r="F802" s="199" t="s">
        <v>1025</v>
      </c>
      <c r="G802" s="197"/>
      <c r="H802" s="198" t="s">
        <v>19</v>
      </c>
      <c r="I802" s="200"/>
      <c r="J802" s="197"/>
      <c r="K802" s="197"/>
      <c r="L802" s="201"/>
      <c r="M802" s="202"/>
      <c r="N802" s="203"/>
      <c r="O802" s="203"/>
      <c r="P802" s="203"/>
      <c r="Q802" s="203"/>
      <c r="R802" s="203"/>
      <c r="S802" s="203"/>
      <c r="T802" s="204"/>
      <c r="AT802" s="205" t="s">
        <v>180</v>
      </c>
      <c r="AU802" s="205" t="s">
        <v>85</v>
      </c>
      <c r="AV802" s="13" t="s">
        <v>83</v>
      </c>
      <c r="AW802" s="13" t="s">
        <v>34</v>
      </c>
      <c r="AX802" s="13" t="s">
        <v>75</v>
      </c>
      <c r="AY802" s="205" t="s">
        <v>140</v>
      </c>
    </row>
    <row r="803" spans="1:65" s="14" customFormat="1" ht="11.25">
      <c r="B803" s="206"/>
      <c r="C803" s="207"/>
      <c r="D803" s="188" t="s">
        <v>180</v>
      </c>
      <c r="E803" s="208" t="s">
        <v>19</v>
      </c>
      <c r="F803" s="209" t="s">
        <v>1026</v>
      </c>
      <c r="G803" s="207"/>
      <c r="H803" s="210">
        <v>17679.57</v>
      </c>
      <c r="I803" s="211"/>
      <c r="J803" s="207"/>
      <c r="K803" s="207"/>
      <c r="L803" s="212"/>
      <c r="M803" s="213"/>
      <c r="N803" s="214"/>
      <c r="O803" s="214"/>
      <c r="P803" s="214"/>
      <c r="Q803" s="214"/>
      <c r="R803" s="214"/>
      <c r="S803" s="214"/>
      <c r="T803" s="215"/>
      <c r="AT803" s="216" t="s">
        <v>180</v>
      </c>
      <c r="AU803" s="216" t="s">
        <v>85</v>
      </c>
      <c r="AV803" s="14" t="s">
        <v>85</v>
      </c>
      <c r="AW803" s="14" t="s">
        <v>34</v>
      </c>
      <c r="AX803" s="14" t="s">
        <v>83</v>
      </c>
      <c r="AY803" s="216" t="s">
        <v>140</v>
      </c>
    </row>
    <row r="804" spans="1:65" s="2" customFormat="1" ht="16.5" customHeight="1">
      <c r="A804" s="36"/>
      <c r="B804" s="37"/>
      <c r="C804" s="217" t="s">
        <v>1027</v>
      </c>
      <c r="D804" s="217" t="s">
        <v>284</v>
      </c>
      <c r="E804" s="218" t="s">
        <v>1028</v>
      </c>
      <c r="F804" s="219" t="s">
        <v>1029</v>
      </c>
      <c r="G804" s="220" t="s">
        <v>437</v>
      </c>
      <c r="H804" s="221">
        <v>18563.548999999999</v>
      </c>
      <c r="I804" s="222"/>
      <c r="J804" s="223">
        <f>ROUND(I804*H804,2)</f>
        <v>0</v>
      </c>
      <c r="K804" s="219" t="s">
        <v>518</v>
      </c>
      <c r="L804" s="224"/>
      <c r="M804" s="225" t="s">
        <v>19</v>
      </c>
      <c r="N804" s="226" t="s">
        <v>46</v>
      </c>
      <c r="O804" s="66"/>
      <c r="P804" s="184">
        <f>O804*H804</f>
        <v>0</v>
      </c>
      <c r="Q804" s="184">
        <v>1E-3</v>
      </c>
      <c r="R804" s="184">
        <f>Q804*H804</f>
        <v>18.563548999999998</v>
      </c>
      <c r="S804" s="184">
        <v>0</v>
      </c>
      <c r="T804" s="185">
        <f>S804*H804</f>
        <v>0</v>
      </c>
      <c r="U804" s="36"/>
      <c r="V804" s="36"/>
      <c r="W804" s="36"/>
      <c r="X804" s="36"/>
      <c r="Y804" s="36"/>
      <c r="Z804" s="36"/>
      <c r="AA804" s="36"/>
      <c r="AB804" s="36"/>
      <c r="AC804" s="36"/>
      <c r="AD804" s="36"/>
      <c r="AE804" s="36"/>
      <c r="AR804" s="186" t="s">
        <v>370</v>
      </c>
      <c r="AT804" s="186" t="s">
        <v>284</v>
      </c>
      <c r="AU804" s="186" t="s">
        <v>85</v>
      </c>
      <c r="AY804" s="19" t="s">
        <v>140</v>
      </c>
      <c r="BE804" s="187">
        <f>IF(N804="základní",J804,0)</f>
        <v>0</v>
      </c>
      <c r="BF804" s="187">
        <f>IF(N804="snížená",J804,0)</f>
        <v>0</v>
      </c>
      <c r="BG804" s="187">
        <f>IF(N804="zákl. přenesená",J804,0)</f>
        <v>0</v>
      </c>
      <c r="BH804" s="187">
        <f>IF(N804="sníž. přenesená",J804,0)</f>
        <v>0</v>
      </c>
      <c r="BI804" s="187">
        <f>IF(N804="nulová",J804,0)</f>
        <v>0</v>
      </c>
      <c r="BJ804" s="19" t="s">
        <v>83</v>
      </c>
      <c r="BK804" s="187">
        <f>ROUND(I804*H804,2)</f>
        <v>0</v>
      </c>
      <c r="BL804" s="19" t="s">
        <v>265</v>
      </c>
      <c r="BM804" s="186" t="s">
        <v>1030</v>
      </c>
    </row>
    <row r="805" spans="1:65" s="2" customFormat="1" ht="11.25">
      <c r="A805" s="36"/>
      <c r="B805" s="37"/>
      <c r="C805" s="38"/>
      <c r="D805" s="188" t="s">
        <v>149</v>
      </c>
      <c r="E805" s="38"/>
      <c r="F805" s="189" t="s">
        <v>1029</v>
      </c>
      <c r="G805" s="38"/>
      <c r="H805" s="38"/>
      <c r="I805" s="190"/>
      <c r="J805" s="38"/>
      <c r="K805" s="38"/>
      <c r="L805" s="41"/>
      <c r="M805" s="191"/>
      <c r="N805" s="192"/>
      <c r="O805" s="66"/>
      <c r="P805" s="66"/>
      <c r="Q805" s="66"/>
      <c r="R805" s="66"/>
      <c r="S805" s="66"/>
      <c r="T805" s="67"/>
      <c r="U805" s="36"/>
      <c r="V805" s="36"/>
      <c r="W805" s="36"/>
      <c r="X805" s="36"/>
      <c r="Y805" s="36"/>
      <c r="Z805" s="36"/>
      <c r="AA805" s="36"/>
      <c r="AB805" s="36"/>
      <c r="AC805" s="36"/>
      <c r="AD805" s="36"/>
      <c r="AE805" s="36"/>
      <c r="AT805" s="19" t="s">
        <v>149</v>
      </c>
      <c r="AU805" s="19" t="s">
        <v>85</v>
      </c>
    </row>
    <row r="806" spans="1:65" s="14" customFormat="1" ht="11.25">
      <c r="B806" s="206"/>
      <c r="C806" s="207"/>
      <c r="D806" s="188" t="s">
        <v>180</v>
      </c>
      <c r="E806" s="207"/>
      <c r="F806" s="209" t="s">
        <v>1031</v>
      </c>
      <c r="G806" s="207"/>
      <c r="H806" s="210">
        <v>18563.548999999999</v>
      </c>
      <c r="I806" s="211"/>
      <c r="J806" s="207"/>
      <c r="K806" s="207"/>
      <c r="L806" s="212"/>
      <c r="M806" s="213"/>
      <c r="N806" s="214"/>
      <c r="O806" s="214"/>
      <c r="P806" s="214"/>
      <c r="Q806" s="214"/>
      <c r="R806" s="214"/>
      <c r="S806" s="214"/>
      <c r="T806" s="215"/>
      <c r="AT806" s="216" t="s">
        <v>180</v>
      </c>
      <c r="AU806" s="216" t="s">
        <v>85</v>
      </c>
      <c r="AV806" s="14" t="s">
        <v>85</v>
      </c>
      <c r="AW806" s="14" t="s">
        <v>4</v>
      </c>
      <c r="AX806" s="14" t="s">
        <v>83</v>
      </c>
      <c r="AY806" s="216" t="s">
        <v>140</v>
      </c>
    </row>
    <row r="807" spans="1:65" s="2" customFormat="1" ht="16.5" customHeight="1">
      <c r="A807" s="36"/>
      <c r="B807" s="37"/>
      <c r="C807" s="175" t="s">
        <v>1032</v>
      </c>
      <c r="D807" s="175" t="s">
        <v>142</v>
      </c>
      <c r="E807" s="176" t="s">
        <v>1033</v>
      </c>
      <c r="F807" s="177" t="s">
        <v>1034</v>
      </c>
      <c r="G807" s="178" t="s">
        <v>437</v>
      </c>
      <c r="H807" s="179">
        <v>29435.51</v>
      </c>
      <c r="I807" s="180"/>
      <c r="J807" s="181">
        <f>ROUND(I807*H807,2)</f>
        <v>0</v>
      </c>
      <c r="K807" s="177" t="s">
        <v>146</v>
      </c>
      <c r="L807" s="41"/>
      <c r="M807" s="182" t="s">
        <v>19</v>
      </c>
      <c r="N807" s="183" t="s">
        <v>46</v>
      </c>
      <c r="O807" s="66"/>
      <c r="P807" s="184">
        <f>O807*H807</f>
        <v>0</v>
      </c>
      <c r="Q807" s="184">
        <v>4.6999999999999997E-5</v>
      </c>
      <c r="R807" s="184">
        <f>Q807*H807</f>
        <v>1.3834689699999998</v>
      </c>
      <c r="S807" s="184">
        <v>0</v>
      </c>
      <c r="T807" s="185">
        <f>S807*H807</f>
        <v>0</v>
      </c>
      <c r="U807" s="36"/>
      <c r="V807" s="36"/>
      <c r="W807" s="36"/>
      <c r="X807" s="36"/>
      <c r="Y807" s="36"/>
      <c r="Z807" s="36"/>
      <c r="AA807" s="36"/>
      <c r="AB807" s="36"/>
      <c r="AC807" s="36"/>
      <c r="AD807" s="36"/>
      <c r="AE807" s="36"/>
      <c r="AR807" s="186" t="s">
        <v>265</v>
      </c>
      <c r="AT807" s="186" t="s">
        <v>142</v>
      </c>
      <c r="AU807" s="186" t="s">
        <v>85</v>
      </c>
      <c r="AY807" s="19" t="s">
        <v>140</v>
      </c>
      <c r="BE807" s="187">
        <f>IF(N807="základní",J807,0)</f>
        <v>0</v>
      </c>
      <c r="BF807" s="187">
        <f>IF(N807="snížená",J807,0)</f>
        <v>0</v>
      </c>
      <c r="BG807" s="187">
        <f>IF(N807="zákl. přenesená",J807,0)</f>
        <v>0</v>
      </c>
      <c r="BH807" s="187">
        <f>IF(N807="sníž. přenesená",J807,0)</f>
        <v>0</v>
      </c>
      <c r="BI807" s="187">
        <f>IF(N807="nulová",J807,0)</f>
        <v>0</v>
      </c>
      <c r="BJ807" s="19" t="s">
        <v>83</v>
      </c>
      <c r="BK807" s="187">
        <f>ROUND(I807*H807,2)</f>
        <v>0</v>
      </c>
      <c r="BL807" s="19" t="s">
        <v>265</v>
      </c>
      <c r="BM807" s="186" t="s">
        <v>1035</v>
      </c>
    </row>
    <row r="808" spans="1:65" s="2" customFormat="1" ht="11.25">
      <c r="A808" s="36"/>
      <c r="B808" s="37"/>
      <c r="C808" s="38"/>
      <c r="D808" s="188" t="s">
        <v>149</v>
      </c>
      <c r="E808" s="38"/>
      <c r="F808" s="189" t="s">
        <v>1036</v>
      </c>
      <c r="G808" s="38"/>
      <c r="H808" s="38"/>
      <c r="I808" s="190"/>
      <c r="J808" s="38"/>
      <c r="K808" s="38"/>
      <c r="L808" s="41"/>
      <c r="M808" s="191"/>
      <c r="N808" s="192"/>
      <c r="O808" s="66"/>
      <c r="P808" s="66"/>
      <c r="Q808" s="66"/>
      <c r="R808" s="66"/>
      <c r="S808" s="66"/>
      <c r="T808" s="67"/>
      <c r="U808" s="36"/>
      <c r="V808" s="36"/>
      <c r="W808" s="36"/>
      <c r="X808" s="36"/>
      <c r="Y808" s="36"/>
      <c r="Z808" s="36"/>
      <c r="AA808" s="36"/>
      <c r="AB808" s="36"/>
      <c r="AC808" s="36"/>
      <c r="AD808" s="36"/>
      <c r="AE808" s="36"/>
      <c r="AT808" s="19" t="s">
        <v>149</v>
      </c>
      <c r="AU808" s="19" t="s">
        <v>85</v>
      </c>
    </row>
    <row r="809" spans="1:65" s="2" customFormat="1" ht="11.25">
      <c r="A809" s="36"/>
      <c r="B809" s="37"/>
      <c r="C809" s="38"/>
      <c r="D809" s="193" t="s">
        <v>151</v>
      </c>
      <c r="E809" s="38"/>
      <c r="F809" s="194" t="s">
        <v>1037</v>
      </c>
      <c r="G809" s="38"/>
      <c r="H809" s="38"/>
      <c r="I809" s="190"/>
      <c r="J809" s="38"/>
      <c r="K809" s="38"/>
      <c r="L809" s="41"/>
      <c r="M809" s="191"/>
      <c r="N809" s="192"/>
      <c r="O809" s="66"/>
      <c r="P809" s="66"/>
      <c r="Q809" s="66"/>
      <c r="R809" s="66"/>
      <c r="S809" s="66"/>
      <c r="T809" s="67"/>
      <c r="U809" s="36"/>
      <c r="V809" s="36"/>
      <c r="W809" s="36"/>
      <c r="X809" s="36"/>
      <c r="Y809" s="36"/>
      <c r="Z809" s="36"/>
      <c r="AA809" s="36"/>
      <c r="AB809" s="36"/>
      <c r="AC809" s="36"/>
      <c r="AD809" s="36"/>
      <c r="AE809" s="36"/>
      <c r="AT809" s="19" t="s">
        <v>151</v>
      </c>
      <c r="AU809" s="19" t="s">
        <v>85</v>
      </c>
    </row>
    <row r="810" spans="1:65" s="2" customFormat="1" ht="29.25">
      <c r="A810" s="36"/>
      <c r="B810" s="37"/>
      <c r="C810" s="38"/>
      <c r="D810" s="188" t="s">
        <v>153</v>
      </c>
      <c r="E810" s="38"/>
      <c r="F810" s="195" t="s">
        <v>1038</v>
      </c>
      <c r="G810" s="38"/>
      <c r="H810" s="38"/>
      <c r="I810" s="190"/>
      <c r="J810" s="38"/>
      <c r="K810" s="38"/>
      <c r="L810" s="41"/>
      <c r="M810" s="191"/>
      <c r="N810" s="192"/>
      <c r="O810" s="66"/>
      <c r="P810" s="66"/>
      <c r="Q810" s="66"/>
      <c r="R810" s="66"/>
      <c r="S810" s="66"/>
      <c r="T810" s="67"/>
      <c r="U810" s="36"/>
      <c r="V810" s="36"/>
      <c r="W810" s="36"/>
      <c r="X810" s="36"/>
      <c r="Y810" s="36"/>
      <c r="Z810" s="36"/>
      <c r="AA810" s="36"/>
      <c r="AB810" s="36"/>
      <c r="AC810" s="36"/>
      <c r="AD810" s="36"/>
      <c r="AE810" s="36"/>
      <c r="AT810" s="19" t="s">
        <v>153</v>
      </c>
      <c r="AU810" s="19" t="s">
        <v>85</v>
      </c>
    </row>
    <row r="811" spans="1:65" s="13" customFormat="1" ht="11.25">
      <c r="B811" s="196"/>
      <c r="C811" s="197"/>
      <c r="D811" s="188" t="s">
        <v>180</v>
      </c>
      <c r="E811" s="198" t="s">
        <v>19</v>
      </c>
      <c r="F811" s="199" t="s">
        <v>495</v>
      </c>
      <c r="G811" s="197"/>
      <c r="H811" s="198" t="s">
        <v>19</v>
      </c>
      <c r="I811" s="200"/>
      <c r="J811" s="197"/>
      <c r="K811" s="197"/>
      <c r="L811" s="201"/>
      <c r="M811" s="202"/>
      <c r="N811" s="203"/>
      <c r="O811" s="203"/>
      <c r="P811" s="203"/>
      <c r="Q811" s="203"/>
      <c r="R811" s="203"/>
      <c r="S811" s="203"/>
      <c r="T811" s="204"/>
      <c r="AT811" s="205" t="s">
        <v>180</v>
      </c>
      <c r="AU811" s="205" t="s">
        <v>85</v>
      </c>
      <c r="AV811" s="13" t="s">
        <v>83</v>
      </c>
      <c r="AW811" s="13" t="s">
        <v>34</v>
      </c>
      <c r="AX811" s="13" t="s">
        <v>75</v>
      </c>
      <c r="AY811" s="205" t="s">
        <v>140</v>
      </c>
    </row>
    <row r="812" spans="1:65" s="14" customFormat="1" ht="11.25">
      <c r="B812" s="206"/>
      <c r="C812" s="207"/>
      <c r="D812" s="188" t="s">
        <v>180</v>
      </c>
      <c r="E812" s="208" t="s">
        <v>19</v>
      </c>
      <c r="F812" s="209" t="s">
        <v>1039</v>
      </c>
      <c r="G812" s="207"/>
      <c r="H812" s="210">
        <v>2098.8200000000002</v>
      </c>
      <c r="I812" s="211"/>
      <c r="J812" s="207"/>
      <c r="K812" s="207"/>
      <c r="L812" s="212"/>
      <c r="M812" s="213"/>
      <c r="N812" s="214"/>
      <c r="O812" s="214"/>
      <c r="P812" s="214"/>
      <c r="Q812" s="214"/>
      <c r="R812" s="214"/>
      <c r="S812" s="214"/>
      <c r="T812" s="215"/>
      <c r="AT812" s="216" t="s">
        <v>180</v>
      </c>
      <c r="AU812" s="216" t="s">
        <v>85</v>
      </c>
      <c r="AV812" s="14" t="s">
        <v>85</v>
      </c>
      <c r="AW812" s="14" t="s">
        <v>34</v>
      </c>
      <c r="AX812" s="14" t="s">
        <v>75</v>
      </c>
      <c r="AY812" s="216" t="s">
        <v>140</v>
      </c>
    </row>
    <row r="813" spans="1:65" s="13" customFormat="1" ht="11.25">
      <c r="B813" s="196"/>
      <c r="C813" s="197"/>
      <c r="D813" s="188" t="s">
        <v>180</v>
      </c>
      <c r="E813" s="198" t="s">
        <v>19</v>
      </c>
      <c r="F813" s="199" t="s">
        <v>497</v>
      </c>
      <c r="G813" s="197"/>
      <c r="H813" s="198" t="s">
        <v>19</v>
      </c>
      <c r="I813" s="200"/>
      <c r="J813" s="197"/>
      <c r="K813" s="197"/>
      <c r="L813" s="201"/>
      <c r="M813" s="202"/>
      <c r="N813" s="203"/>
      <c r="O813" s="203"/>
      <c r="P813" s="203"/>
      <c r="Q813" s="203"/>
      <c r="R813" s="203"/>
      <c r="S813" s="203"/>
      <c r="T813" s="204"/>
      <c r="AT813" s="205" t="s">
        <v>180</v>
      </c>
      <c r="AU813" s="205" t="s">
        <v>85</v>
      </c>
      <c r="AV813" s="13" t="s">
        <v>83</v>
      </c>
      <c r="AW813" s="13" t="s">
        <v>34</v>
      </c>
      <c r="AX813" s="13" t="s">
        <v>75</v>
      </c>
      <c r="AY813" s="205" t="s">
        <v>140</v>
      </c>
    </row>
    <row r="814" spans="1:65" s="14" customFormat="1" ht="11.25">
      <c r="B814" s="206"/>
      <c r="C814" s="207"/>
      <c r="D814" s="188" t="s">
        <v>180</v>
      </c>
      <c r="E814" s="208" t="s">
        <v>19</v>
      </c>
      <c r="F814" s="209" t="s">
        <v>1040</v>
      </c>
      <c r="G814" s="207"/>
      <c r="H814" s="210">
        <v>5623.07</v>
      </c>
      <c r="I814" s="211"/>
      <c r="J814" s="207"/>
      <c r="K814" s="207"/>
      <c r="L814" s="212"/>
      <c r="M814" s="213"/>
      <c r="N814" s="214"/>
      <c r="O814" s="214"/>
      <c r="P814" s="214"/>
      <c r="Q814" s="214"/>
      <c r="R814" s="214"/>
      <c r="S814" s="214"/>
      <c r="T814" s="215"/>
      <c r="AT814" s="216" t="s">
        <v>180</v>
      </c>
      <c r="AU814" s="216" t="s">
        <v>85</v>
      </c>
      <c r="AV814" s="14" t="s">
        <v>85</v>
      </c>
      <c r="AW814" s="14" t="s">
        <v>34</v>
      </c>
      <c r="AX814" s="14" t="s">
        <v>75</v>
      </c>
      <c r="AY814" s="216" t="s">
        <v>140</v>
      </c>
    </row>
    <row r="815" spans="1:65" s="13" customFormat="1" ht="11.25">
      <c r="B815" s="196"/>
      <c r="C815" s="197"/>
      <c r="D815" s="188" t="s">
        <v>180</v>
      </c>
      <c r="E815" s="198" t="s">
        <v>19</v>
      </c>
      <c r="F815" s="199" t="s">
        <v>499</v>
      </c>
      <c r="G815" s="197"/>
      <c r="H815" s="198" t="s">
        <v>19</v>
      </c>
      <c r="I815" s="200"/>
      <c r="J815" s="197"/>
      <c r="K815" s="197"/>
      <c r="L815" s="201"/>
      <c r="M815" s="202"/>
      <c r="N815" s="203"/>
      <c r="O815" s="203"/>
      <c r="P815" s="203"/>
      <c r="Q815" s="203"/>
      <c r="R815" s="203"/>
      <c r="S815" s="203"/>
      <c r="T815" s="204"/>
      <c r="AT815" s="205" t="s">
        <v>180</v>
      </c>
      <c r="AU815" s="205" t="s">
        <v>85</v>
      </c>
      <c r="AV815" s="13" t="s">
        <v>83</v>
      </c>
      <c r="AW815" s="13" t="s">
        <v>34</v>
      </c>
      <c r="AX815" s="13" t="s">
        <v>75</v>
      </c>
      <c r="AY815" s="205" t="s">
        <v>140</v>
      </c>
    </row>
    <row r="816" spans="1:65" s="14" customFormat="1" ht="11.25">
      <c r="B816" s="206"/>
      <c r="C816" s="207"/>
      <c r="D816" s="188" t="s">
        <v>180</v>
      </c>
      <c r="E816" s="208" t="s">
        <v>19</v>
      </c>
      <c r="F816" s="209" t="s">
        <v>1041</v>
      </c>
      <c r="G816" s="207"/>
      <c r="H816" s="210">
        <v>9496.15</v>
      </c>
      <c r="I816" s="211"/>
      <c r="J816" s="207"/>
      <c r="K816" s="207"/>
      <c r="L816" s="212"/>
      <c r="M816" s="213"/>
      <c r="N816" s="214"/>
      <c r="O816" s="214"/>
      <c r="P816" s="214"/>
      <c r="Q816" s="214"/>
      <c r="R816" s="214"/>
      <c r="S816" s="214"/>
      <c r="T816" s="215"/>
      <c r="AT816" s="216" t="s">
        <v>180</v>
      </c>
      <c r="AU816" s="216" t="s">
        <v>85</v>
      </c>
      <c r="AV816" s="14" t="s">
        <v>85</v>
      </c>
      <c r="AW816" s="14" t="s">
        <v>34</v>
      </c>
      <c r="AX816" s="14" t="s">
        <v>75</v>
      </c>
      <c r="AY816" s="216" t="s">
        <v>140</v>
      </c>
    </row>
    <row r="817" spans="1:65" s="13" customFormat="1" ht="11.25">
      <c r="B817" s="196"/>
      <c r="C817" s="197"/>
      <c r="D817" s="188" t="s">
        <v>180</v>
      </c>
      <c r="E817" s="198" t="s">
        <v>19</v>
      </c>
      <c r="F817" s="199" t="s">
        <v>501</v>
      </c>
      <c r="G817" s="197"/>
      <c r="H817" s="198" t="s">
        <v>19</v>
      </c>
      <c r="I817" s="200"/>
      <c r="J817" s="197"/>
      <c r="K817" s="197"/>
      <c r="L817" s="201"/>
      <c r="M817" s="202"/>
      <c r="N817" s="203"/>
      <c r="O817" s="203"/>
      <c r="P817" s="203"/>
      <c r="Q817" s="203"/>
      <c r="R817" s="203"/>
      <c r="S817" s="203"/>
      <c r="T817" s="204"/>
      <c r="AT817" s="205" t="s">
        <v>180</v>
      </c>
      <c r="AU817" s="205" t="s">
        <v>85</v>
      </c>
      <c r="AV817" s="13" t="s">
        <v>83</v>
      </c>
      <c r="AW817" s="13" t="s">
        <v>34</v>
      </c>
      <c r="AX817" s="13" t="s">
        <v>75</v>
      </c>
      <c r="AY817" s="205" t="s">
        <v>140</v>
      </c>
    </row>
    <row r="818" spans="1:65" s="14" customFormat="1" ht="11.25">
      <c r="B818" s="206"/>
      <c r="C818" s="207"/>
      <c r="D818" s="188" t="s">
        <v>180</v>
      </c>
      <c r="E818" s="208" t="s">
        <v>19</v>
      </c>
      <c r="F818" s="209" t="s">
        <v>1042</v>
      </c>
      <c r="G818" s="207"/>
      <c r="H818" s="210">
        <v>5179.84</v>
      </c>
      <c r="I818" s="211"/>
      <c r="J818" s="207"/>
      <c r="K818" s="207"/>
      <c r="L818" s="212"/>
      <c r="M818" s="213"/>
      <c r="N818" s="214"/>
      <c r="O818" s="214"/>
      <c r="P818" s="214"/>
      <c r="Q818" s="214"/>
      <c r="R818" s="214"/>
      <c r="S818" s="214"/>
      <c r="T818" s="215"/>
      <c r="AT818" s="216" t="s">
        <v>180</v>
      </c>
      <c r="AU818" s="216" t="s">
        <v>85</v>
      </c>
      <c r="AV818" s="14" t="s">
        <v>85</v>
      </c>
      <c r="AW818" s="14" t="s">
        <v>34</v>
      </c>
      <c r="AX818" s="14" t="s">
        <v>75</v>
      </c>
      <c r="AY818" s="216" t="s">
        <v>140</v>
      </c>
    </row>
    <row r="819" spans="1:65" s="13" customFormat="1" ht="11.25">
      <c r="B819" s="196"/>
      <c r="C819" s="197"/>
      <c r="D819" s="188" t="s">
        <v>180</v>
      </c>
      <c r="E819" s="198" t="s">
        <v>19</v>
      </c>
      <c r="F819" s="199" t="s">
        <v>502</v>
      </c>
      <c r="G819" s="197"/>
      <c r="H819" s="198" t="s">
        <v>19</v>
      </c>
      <c r="I819" s="200"/>
      <c r="J819" s="197"/>
      <c r="K819" s="197"/>
      <c r="L819" s="201"/>
      <c r="M819" s="202"/>
      <c r="N819" s="203"/>
      <c r="O819" s="203"/>
      <c r="P819" s="203"/>
      <c r="Q819" s="203"/>
      <c r="R819" s="203"/>
      <c r="S819" s="203"/>
      <c r="T819" s="204"/>
      <c r="AT819" s="205" t="s">
        <v>180</v>
      </c>
      <c r="AU819" s="205" t="s">
        <v>85</v>
      </c>
      <c r="AV819" s="13" t="s">
        <v>83</v>
      </c>
      <c r="AW819" s="13" t="s">
        <v>34</v>
      </c>
      <c r="AX819" s="13" t="s">
        <v>75</v>
      </c>
      <c r="AY819" s="205" t="s">
        <v>140</v>
      </c>
    </row>
    <row r="820" spans="1:65" s="14" customFormat="1" ht="11.25">
      <c r="B820" s="206"/>
      <c r="C820" s="207"/>
      <c r="D820" s="188" t="s">
        <v>180</v>
      </c>
      <c r="E820" s="208" t="s">
        <v>19</v>
      </c>
      <c r="F820" s="209" t="s">
        <v>1043</v>
      </c>
      <c r="G820" s="207"/>
      <c r="H820" s="210">
        <v>2970.23</v>
      </c>
      <c r="I820" s="211"/>
      <c r="J820" s="207"/>
      <c r="K820" s="207"/>
      <c r="L820" s="212"/>
      <c r="M820" s="213"/>
      <c r="N820" s="214"/>
      <c r="O820" s="214"/>
      <c r="P820" s="214"/>
      <c r="Q820" s="214"/>
      <c r="R820" s="214"/>
      <c r="S820" s="214"/>
      <c r="T820" s="215"/>
      <c r="AT820" s="216" t="s">
        <v>180</v>
      </c>
      <c r="AU820" s="216" t="s">
        <v>85</v>
      </c>
      <c r="AV820" s="14" t="s">
        <v>85</v>
      </c>
      <c r="AW820" s="14" t="s">
        <v>34</v>
      </c>
      <c r="AX820" s="14" t="s">
        <v>75</v>
      </c>
      <c r="AY820" s="216" t="s">
        <v>140</v>
      </c>
    </row>
    <row r="821" spans="1:65" s="13" customFormat="1" ht="11.25">
      <c r="B821" s="196"/>
      <c r="C821" s="197"/>
      <c r="D821" s="188" t="s">
        <v>180</v>
      </c>
      <c r="E821" s="198" t="s">
        <v>19</v>
      </c>
      <c r="F821" s="199" t="s">
        <v>504</v>
      </c>
      <c r="G821" s="197"/>
      <c r="H821" s="198" t="s">
        <v>19</v>
      </c>
      <c r="I821" s="200"/>
      <c r="J821" s="197"/>
      <c r="K821" s="197"/>
      <c r="L821" s="201"/>
      <c r="M821" s="202"/>
      <c r="N821" s="203"/>
      <c r="O821" s="203"/>
      <c r="P821" s="203"/>
      <c r="Q821" s="203"/>
      <c r="R821" s="203"/>
      <c r="S821" s="203"/>
      <c r="T821" s="204"/>
      <c r="AT821" s="205" t="s">
        <v>180</v>
      </c>
      <c r="AU821" s="205" t="s">
        <v>85</v>
      </c>
      <c r="AV821" s="13" t="s">
        <v>83</v>
      </c>
      <c r="AW821" s="13" t="s">
        <v>34</v>
      </c>
      <c r="AX821" s="13" t="s">
        <v>75</v>
      </c>
      <c r="AY821" s="205" t="s">
        <v>140</v>
      </c>
    </row>
    <row r="822" spans="1:65" s="14" customFormat="1" ht="11.25">
      <c r="B822" s="206"/>
      <c r="C822" s="207"/>
      <c r="D822" s="188" t="s">
        <v>180</v>
      </c>
      <c r="E822" s="208" t="s">
        <v>19</v>
      </c>
      <c r="F822" s="209" t="s">
        <v>1044</v>
      </c>
      <c r="G822" s="207"/>
      <c r="H822" s="210">
        <v>3701</v>
      </c>
      <c r="I822" s="211"/>
      <c r="J822" s="207"/>
      <c r="K822" s="207"/>
      <c r="L822" s="212"/>
      <c r="M822" s="213"/>
      <c r="N822" s="214"/>
      <c r="O822" s="214"/>
      <c r="P822" s="214"/>
      <c r="Q822" s="214"/>
      <c r="R822" s="214"/>
      <c r="S822" s="214"/>
      <c r="T822" s="215"/>
      <c r="AT822" s="216" t="s">
        <v>180</v>
      </c>
      <c r="AU822" s="216" t="s">
        <v>85</v>
      </c>
      <c r="AV822" s="14" t="s">
        <v>85</v>
      </c>
      <c r="AW822" s="14" t="s">
        <v>34</v>
      </c>
      <c r="AX822" s="14" t="s">
        <v>75</v>
      </c>
      <c r="AY822" s="216" t="s">
        <v>140</v>
      </c>
    </row>
    <row r="823" spans="1:65" s="13" customFormat="1" ht="11.25">
      <c r="B823" s="196"/>
      <c r="C823" s="197"/>
      <c r="D823" s="188" t="s">
        <v>180</v>
      </c>
      <c r="E823" s="198" t="s">
        <v>19</v>
      </c>
      <c r="F823" s="199" t="s">
        <v>1045</v>
      </c>
      <c r="G823" s="197"/>
      <c r="H823" s="198" t="s">
        <v>19</v>
      </c>
      <c r="I823" s="200"/>
      <c r="J823" s="197"/>
      <c r="K823" s="197"/>
      <c r="L823" s="201"/>
      <c r="M823" s="202"/>
      <c r="N823" s="203"/>
      <c r="O823" s="203"/>
      <c r="P823" s="203"/>
      <c r="Q823" s="203"/>
      <c r="R823" s="203"/>
      <c r="S823" s="203"/>
      <c r="T823" s="204"/>
      <c r="AT823" s="205" t="s">
        <v>180</v>
      </c>
      <c r="AU823" s="205" t="s">
        <v>85</v>
      </c>
      <c r="AV823" s="13" t="s">
        <v>83</v>
      </c>
      <c r="AW823" s="13" t="s">
        <v>34</v>
      </c>
      <c r="AX823" s="13" t="s">
        <v>75</v>
      </c>
      <c r="AY823" s="205" t="s">
        <v>140</v>
      </c>
    </row>
    <row r="824" spans="1:65" s="14" customFormat="1" ht="11.25">
      <c r="B824" s="206"/>
      <c r="C824" s="207"/>
      <c r="D824" s="188" t="s">
        <v>180</v>
      </c>
      <c r="E824" s="208" t="s">
        <v>19</v>
      </c>
      <c r="F824" s="209" t="s">
        <v>1046</v>
      </c>
      <c r="G824" s="207"/>
      <c r="H824" s="210">
        <v>366.4</v>
      </c>
      <c r="I824" s="211"/>
      <c r="J824" s="207"/>
      <c r="K824" s="207"/>
      <c r="L824" s="212"/>
      <c r="M824" s="213"/>
      <c r="N824" s="214"/>
      <c r="O824" s="214"/>
      <c r="P824" s="214"/>
      <c r="Q824" s="214"/>
      <c r="R824" s="214"/>
      <c r="S824" s="214"/>
      <c r="T824" s="215"/>
      <c r="AT824" s="216" t="s">
        <v>180</v>
      </c>
      <c r="AU824" s="216" t="s">
        <v>85</v>
      </c>
      <c r="AV824" s="14" t="s">
        <v>85</v>
      </c>
      <c r="AW824" s="14" t="s">
        <v>34</v>
      </c>
      <c r="AX824" s="14" t="s">
        <v>75</v>
      </c>
      <c r="AY824" s="216" t="s">
        <v>140</v>
      </c>
    </row>
    <row r="825" spans="1:65" s="15" customFormat="1" ht="11.25">
      <c r="B825" s="227"/>
      <c r="C825" s="228"/>
      <c r="D825" s="188" t="s">
        <v>180</v>
      </c>
      <c r="E825" s="229" t="s">
        <v>19</v>
      </c>
      <c r="F825" s="230" t="s">
        <v>402</v>
      </c>
      <c r="G825" s="228"/>
      <c r="H825" s="231">
        <v>29435.51</v>
      </c>
      <c r="I825" s="232"/>
      <c r="J825" s="228"/>
      <c r="K825" s="228"/>
      <c r="L825" s="233"/>
      <c r="M825" s="234"/>
      <c r="N825" s="235"/>
      <c r="O825" s="235"/>
      <c r="P825" s="235"/>
      <c r="Q825" s="235"/>
      <c r="R825" s="235"/>
      <c r="S825" s="235"/>
      <c r="T825" s="236"/>
      <c r="AT825" s="237" t="s">
        <v>180</v>
      </c>
      <c r="AU825" s="237" t="s">
        <v>85</v>
      </c>
      <c r="AV825" s="15" t="s">
        <v>147</v>
      </c>
      <c r="AW825" s="15" t="s">
        <v>34</v>
      </c>
      <c r="AX825" s="15" t="s">
        <v>83</v>
      </c>
      <c r="AY825" s="237" t="s">
        <v>140</v>
      </c>
    </row>
    <row r="826" spans="1:65" s="2" customFormat="1" ht="16.5" customHeight="1">
      <c r="A826" s="36"/>
      <c r="B826" s="37"/>
      <c r="C826" s="217" t="s">
        <v>1047</v>
      </c>
      <c r="D826" s="217" t="s">
        <v>284</v>
      </c>
      <c r="E826" s="218" t="s">
        <v>1048</v>
      </c>
      <c r="F826" s="219" t="s">
        <v>1049</v>
      </c>
      <c r="G826" s="220" t="s">
        <v>437</v>
      </c>
      <c r="H826" s="221">
        <v>29435.51</v>
      </c>
      <c r="I826" s="222"/>
      <c r="J826" s="223">
        <f>ROUND(I826*H826,2)</f>
        <v>0</v>
      </c>
      <c r="K826" s="219" t="s">
        <v>518</v>
      </c>
      <c r="L826" s="224"/>
      <c r="M826" s="225" t="s">
        <v>19</v>
      </c>
      <c r="N826" s="226" t="s">
        <v>46</v>
      </c>
      <c r="O826" s="66"/>
      <c r="P826" s="184">
        <f>O826*H826</f>
        <v>0</v>
      </c>
      <c r="Q826" s="184">
        <v>1E-3</v>
      </c>
      <c r="R826" s="184">
        <f>Q826*H826</f>
        <v>29.435510000000001</v>
      </c>
      <c r="S826" s="184">
        <v>0</v>
      </c>
      <c r="T826" s="185">
        <f>S826*H826</f>
        <v>0</v>
      </c>
      <c r="U826" s="36"/>
      <c r="V826" s="36"/>
      <c r="W826" s="36"/>
      <c r="X826" s="36"/>
      <c r="Y826" s="36"/>
      <c r="Z826" s="36"/>
      <c r="AA826" s="36"/>
      <c r="AB826" s="36"/>
      <c r="AC826" s="36"/>
      <c r="AD826" s="36"/>
      <c r="AE826" s="36"/>
      <c r="AR826" s="186" t="s">
        <v>370</v>
      </c>
      <c r="AT826" s="186" t="s">
        <v>284</v>
      </c>
      <c r="AU826" s="186" t="s">
        <v>85</v>
      </c>
      <c r="AY826" s="19" t="s">
        <v>140</v>
      </c>
      <c r="BE826" s="187">
        <f>IF(N826="základní",J826,0)</f>
        <v>0</v>
      </c>
      <c r="BF826" s="187">
        <f>IF(N826="snížená",J826,0)</f>
        <v>0</v>
      </c>
      <c r="BG826" s="187">
        <f>IF(N826="zákl. přenesená",J826,0)</f>
        <v>0</v>
      </c>
      <c r="BH826" s="187">
        <f>IF(N826="sníž. přenesená",J826,0)</f>
        <v>0</v>
      </c>
      <c r="BI826" s="187">
        <f>IF(N826="nulová",J826,0)</f>
        <v>0</v>
      </c>
      <c r="BJ826" s="19" t="s">
        <v>83</v>
      </c>
      <c r="BK826" s="187">
        <f>ROUND(I826*H826,2)</f>
        <v>0</v>
      </c>
      <c r="BL826" s="19" t="s">
        <v>265</v>
      </c>
      <c r="BM826" s="186" t="s">
        <v>1050</v>
      </c>
    </row>
    <row r="827" spans="1:65" s="2" customFormat="1" ht="11.25">
      <c r="A827" s="36"/>
      <c r="B827" s="37"/>
      <c r="C827" s="38"/>
      <c r="D827" s="188" t="s">
        <v>149</v>
      </c>
      <c r="E827" s="38"/>
      <c r="F827" s="189" t="s">
        <v>1049</v>
      </c>
      <c r="G827" s="38"/>
      <c r="H827" s="38"/>
      <c r="I827" s="190"/>
      <c r="J827" s="38"/>
      <c r="K827" s="38"/>
      <c r="L827" s="41"/>
      <c r="M827" s="191"/>
      <c r="N827" s="192"/>
      <c r="O827" s="66"/>
      <c r="P827" s="66"/>
      <c r="Q827" s="66"/>
      <c r="R827" s="66"/>
      <c r="S827" s="66"/>
      <c r="T827" s="67"/>
      <c r="U827" s="36"/>
      <c r="V827" s="36"/>
      <c r="W827" s="36"/>
      <c r="X827" s="36"/>
      <c r="Y827" s="36"/>
      <c r="Z827" s="36"/>
      <c r="AA827" s="36"/>
      <c r="AB827" s="36"/>
      <c r="AC827" s="36"/>
      <c r="AD827" s="36"/>
      <c r="AE827" s="36"/>
      <c r="AT827" s="19" t="s">
        <v>149</v>
      </c>
      <c r="AU827" s="19" t="s">
        <v>85</v>
      </c>
    </row>
    <row r="828" spans="1:65" s="2" customFormat="1" ht="16.5" customHeight="1">
      <c r="A828" s="36"/>
      <c r="B828" s="37"/>
      <c r="C828" s="175" t="s">
        <v>1051</v>
      </c>
      <c r="D828" s="175" t="s">
        <v>142</v>
      </c>
      <c r="E828" s="176" t="s">
        <v>1052</v>
      </c>
      <c r="F828" s="177" t="s">
        <v>1053</v>
      </c>
      <c r="G828" s="178" t="s">
        <v>424</v>
      </c>
      <c r="H828" s="179">
        <v>50.692999999999998</v>
      </c>
      <c r="I828" s="180"/>
      <c r="J828" s="181">
        <f>ROUND(I828*H828,2)</f>
        <v>0</v>
      </c>
      <c r="K828" s="177" t="s">
        <v>146</v>
      </c>
      <c r="L828" s="41"/>
      <c r="M828" s="182" t="s">
        <v>19</v>
      </c>
      <c r="N828" s="183" t="s">
        <v>46</v>
      </c>
      <c r="O828" s="66"/>
      <c r="P828" s="184">
        <f>O828*H828</f>
        <v>0</v>
      </c>
      <c r="Q828" s="184">
        <v>0</v>
      </c>
      <c r="R828" s="184">
        <f>Q828*H828</f>
        <v>0</v>
      </c>
      <c r="S828" s="184">
        <v>0</v>
      </c>
      <c r="T828" s="185">
        <f>S828*H828</f>
        <v>0</v>
      </c>
      <c r="U828" s="36"/>
      <c r="V828" s="36"/>
      <c r="W828" s="36"/>
      <c r="X828" s="36"/>
      <c r="Y828" s="36"/>
      <c r="Z828" s="36"/>
      <c r="AA828" s="36"/>
      <c r="AB828" s="36"/>
      <c r="AC828" s="36"/>
      <c r="AD828" s="36"/>
      <c r="AE828" s="36"/>
      <c r="AR828" s="186" t="s">
        <v>265</v>
      </c>
      <c r="AT828" s="186" t="s">
        <v>142</v>
      </c>
      <c r="AU828" s="186" t="s">
        <v>85</v>
      </c>
      <c r="AY828" s="19" t="s">
        <v>140</v>
      </c>
      <c r="BE828" s="187">
        <f>IF(N828="základní",J828,0)</f>
        <v>0</v>
      </c>
      <c r="BF828" s="187">
        <f>IF(N828="snížená",J828,0)</f>
        <v>0</v>
      </c>
      <c r="BG828" s="187">
        <f>IF(N828="zákl. přenesená",J828,0)</f>
        <v>0</v>
      </c>
      <c r="BH828" s="187">
        <f>IF(N828="sníž. přenesená",J828,0)</f>
        <v>0</v>
      </c>
      <c r="BI828" s="187">
        <f>IF(N828="nulová",J828,0)</f>
        <v>0</v>
      </c>
      <c r="BJ828" s="19" t="s">
        <v>83</v>
      </c>
      <c r="BK828" s="187">
        <f>ROUND(I828*H828,2)</f>
        <v>0</v>
      </c>
      <c r="BL828" s="19" t="s">
        <v>265</v>
      </c>
      <c r="BM828" s="186" t="s">
        <v>1054</v>
      </c>
    </row>
    <row r="829" spans="1:65" s="2" customFormat="1" ht="19.5">
      <c r="A829" s="36"/>
      <c r="B829" s="37"/>
      <c r="C829" s="38"/>
      <c r="D829" s="188" t="s">
        <v>149</v>
      </c>
      <c r="E829" s="38"/>
      <c r="F829" s="189" t="s">
        <v>1055</v>
      </c>
      <c r="G829" s="38"/>
      <c r="H829" s="38"/>
      <c r="I829" s="190"/>
      <c r="J829" s="38"/>
      <c r="K829" s="38"/>
      <c r="L829" s="41"/>
      <c r="M829" s="191"/>
      <c r="N829" s="192"/>
      <c r="O829" s="66"/>
      <c r="P829" s="66"/>
      <c r="Q829" s="66"/>
      <c r="R829" s="66"/>
      <c r="S829" s="66"/>
      <c r="T829" s="67"/>
      <c r="U829" s="36"/>
      <c r="V829" s="36"/>
      <c r="W829" s="36"/>
      <c r="X829" s="36"/>
      <c r="Y829" s="36"/>
      <c r="Z829" s="36"/>
      <c r="AA829" s="36"/>
      <c r="AB829" s="36"/>
      <c r="AC829" s="36"/>
      <c r="AD829" s="36"/>
      <c r="AE829" s="36"/>
      <c r="AT829" s="19" t="s">
        <v>149</v>
      </c>
      <c r="AU829" s="19" t="s">
        <v>85</v>
      </c>
    </row>
    <row r="830" spans="1:65" s="2" customFormat="1" ht="11.25">
      <c r="A830" s="36"/>
      <c r="B830" s="37"/>
      <c r="C830" s="38"/>
      <c r="D830" s="193" t="s">
        <v>151</v>
      </c>
      <c r="E830" s="38"/>
      <c r="F830" s="194" t="s">
        <v>1056</v>
      </c>
      <c r="G830" s="38"/>
      <c r="H830" s="38"/>
      <c r="I830" s="190"/>
      <c r="J830" s="38"/>
      <c r="K830" s="38"/>
      <c r="L830" s="41"/>
      <c r="M830" s="191"/>
      <c r="N830" s="192"/>
      <c r="O830" s="66"/>
      <c r="P830" s="66"/>
      <c r="Q830" s="66"/>
      <c r="R830" s="66"/>
      <c r="S830" s="66"/>
      <c r="T830" s="67"/>
      <c r="U830" s="36"/>
      <c r="V830" s="36"/>
      <c r="W830" s="36"/>
      <c r="X830" s="36"/>
      <c r="Y830" s="36"/>
      <c r="Z830" s="36"/>
      <c r="AA830" s="36"/>
      <c r="AB830" s="36"/>
      <c r="AC830" s="36"/>
      <c r="AD830" s="36"/>
      <c r="AE830" s="36"/>
      <c r="AT830" s="19" t="s">
        <v>151</v>
      </c>
      <c r="AU830" s="19" t="s">
        <v>85</v>
      </c>
    </row>
    <row r="831" spans="1:65" s="2" customFormat="1" ht="78">
      <c r="A831" s="36"/>
      <c r="B831" s="37"/>
      <c r="C831" s="38"/>
      <c r="D831" s="188" t="s">
        <v>153</v>
      </c>
      <c r="E831" s="38"/>
      <c r="F831" s="195" t="s">
        <v>1057</v>
      </c>
      <c r="G831" s="38"/>
      <c r="H831" s="38"/>
      <c r="I831" s="190"/>
      <c r="J831" s="38"/>
      <c r="K831" s="38"/>
      <c r="L831" s="41"/>
      <c r="M831" s="191"/>
      <c r="N831" s="192"/>
      <c r="O831" s="66"/>
      <c r="P831" s="66"/>
      <c r="Q831" s="66"/>
      <c r="R831" s="66"/>
      <c r="S831" s="66"/>
      <c r="T831" s="67"/>
      <c r="U831" s="36"/>
      <c r="V831" s="36"/>
      <c r="W831" s="36"/>
      <c r="X831" s="36"/>
      <c r="Y831" s="36"/>
      <c r="Z831" s="36"/>
      <c r="AA831" s="36"/>
      <c r="AB831" s="36"/>
      <c r="AC831" s="36"/>
      <c r="AD831" s="36"/>
      <c r="AE831" s="36"/>
      <c r="AT831" s="19" t="s">
        <v>153</v>
      </c>
      <c r="AU831" s="19" t="s">
        <v>85</v>
      </c>
    </row>
    <row r="832" spans="1:65" s="2" customFormat="1" ht="16.5" customHeight="1">
      <c r="A832" s="36"/>
      <c r="B832" s="37"/>
      <c r="C832" s="175" t="s">
        <v>1058</v>
      </c>
      <c r="D832" s="175" t="s">
        <v>142</v>
      </c>
      <c r="E832" s="176" t="s">
        <v>1059</v>
      </c>
      <c r="F832" s="177" t="s">
        <v>1060</v>
      </c>
      <c r="G832" s="178" t="s">
        <v>424</v>
      </c>
      <c r="H832" s="179">
        <v>50.692999999999998</v>
      </c>
      <c r="I832" s="180"/>
      <c r="J832" s="181">
        <f>ROUND(I832*H832,2)</f>
        <v>0</v>
      </c>
      <c r="K832" s="177" t="s">
        <v>146</v>
      </c>
      <c r="L832" s="41"/>
      <c r="M832" s="182" t="s">
        <v>19</v>
      </c>
      <c r="N832" s="183" t="s">
        <v>46</v>
      </c>
      <c r="O832" s="66"/>
      <c r="P832" s="184">
        <f>O832*H832</f>
        <v>0</v>
      </c>
      <c r="Q832" s="184">
        <v>0</v>
      </c>
      <c r="R832" s="184">
        <f>Q832*H832</f>
        <v>0</v>
      </c>
      <c r="S832" s="184">
        <v>0</v>
      </c>
      <c r="T832" s="185">
        <f>S832*H832</f>
        <v>0</v>
      </c>
      <c r="U832" s="36"/>
      <c r="V832" s="36"/>
      <c r="W832" s="36"/>
      <c r="X832" s="36"/>
      <c r="Y832" s="36"/>
      <c r="Z832" s="36"/>
      <c r="AA832" s="36"/>
      <c r="AB832" s="36"/>
      <c r="AC832" s="36"/>
      <c r="AD832" s="36"/>
      <c r="AE832" s="36"/>
      <c r="AR832" s="186" t="s">
        <v>265</v>
      </c>
      <c r="AT832" s="186" t="s">
        <v>142</v>
      </c>
      <c r="AU832" s="186" t="s">
        <v>85</v>
      </c>
      <c r="AY832" s="19" t="s">
        <v>140</v>
      </c>
      <c r="BE832" s="187">
        <f>IF(N832="základní",J832,0)</f>
        <v>0</v>
      </c>
      <c r="BF832" s="187">
        <f>IF(N832="snížená",J832,0)</f>
        <v>0</v>
      </c>
      <c r="BG832" s="187">
        <f>IF(N832="zákl. přenesená",J832,0)</f>
        <v>0</v>
      </c>
      <c r="BH832" s="187">
        <f>IF(N832="sníž. přenesená",J832,0)</f>
        <v>0</v>
      </c>
      <c r="BI832" s="187">
        <f>IF(N832="nulová",J832,0)</f>
        <v>0</v>
      </c>
      <c r="BJ832" s="19" t="s">
        <v>83</v>
      </c>
      <c r="BK832" s="187">
        <f>ROUND(I832*H832,2)</f>
        <v>0</v>
      </c>
      <c r="BL832" s="19" t="s">
        <v>265</v>
      </c>
      <c r="BM832" s="186" t="s">
        <v>1061</v>
      </c>
    </row>
    <row r="833" spans="1:65" s="2" customFormat="1" ht="19.5">
      <c r="A833" s="36"/>
      <c r="B833" s="37"/>
      <c r="C833" s="38"/>
      <c r="D833" s="188" t="s">
        <v>149</v>
      </c>
      <c r="E833" s="38"/>
      <c r="F833" s="189" t="s">
        <v>1062</v>
      </c>
      <c r="G833" s="38"/>
      <c r="H833" s="38"/>
      <c r="I833" s="190"/>
      <c r="J833" s="38"/>
      <c r="K833" s="38"/>
      <c r="L833" s="41"/>
      <c r="M833" s="191"/>
      <c r="N833" s="192"/>
      <c r="O833" s="66"/>
      <c r="P833" s="66"/>
      <c r="Q833" s="66"/>
      <c r="R833" s="66"/>
      <c r="S833" s="66"/>
      <c r="T833" s="67"/>
      <c r="U833" s="36"/>
      <c r="V833" s="36"/>
      <c r="W833" s="36"/>
      <c r="X833" s="36"/>
      <c r="Y833" s="36"/>
      <c r="Z833" s="36"/>
      <c r="AA833" s="36"/>
      <c r="AB833" s="36"/>
      <c r="AC833" s="36"/>
      <c r="AD833" s="36"/>
      <c r="AE833" s="36"/>
      <c r="AT833" s="19" t="s">
        <v>149</v>
      </c>
      <c r="AU833" s="19" t="s">
        <v>85</v>
      </c>
    </row>
    <row r="834" spans="1:65" s="2" customFormat="1" ht="11.25">
      <c r="A834" s="36"/>
      <c r="B834" s="37"/>
      <c r="C834" s="38"/>
      <c r="D834" s="193" t="s">
        <v>151</v>
      </c>
      <c r="E834" s="38"/>
      <c r="F834" s="194" t="s">
        <v>1063</v>
      </c>
      <c r="G834" s="38"/>
      <c r="H834" s="38"/>
      <c r="I834" s="190"/>
      <c r="J834" s="38"/>
      <c r="K834" s="38"/>
      <c r="L834" s="41"/>
      <c r="M834" s="191"/>
      <c r="N834" s="192"/>
      <c r="O834" s="66"/>
      <c r="P834" s="66"/>
      <c r="Q834" s="66"/>
      <c r="R834" s="66"/>
      <c r="S834" s="66"/>
      <c r="T834" s="67"/>
      <c r="U834" s="36"/>
      <c r="V834" s="36"/>
      <c r="W834" s="36"/>
      <c r="X834" s="36"/>
      <c r="Y834" s="36"/>
      <c r="Z834" s="36"/>
      <c r="AA834" s="36"/>
      <c r="AB834" s="36"/>
      <c r="AC834" s="36"/>
      <c r="AD834" s="36"/>
      <c r="AE834" s="36"/>
      <c r="AT834" s="19" t="s">
        <v>151</v>
      </c>
      <c r="AU834" s="19" t="s">
        <v>85</v>
      </c>
    </row>
    <row r="835" spans="1:65" s="2" customFormat="1" ht="78">
      <c r="A835" s="36"/>
      <c r="B835" s="37"/>
      <c r="C835" s="38"/>
      <c r="D835" s="188" t="s">
        <v>153</v>
      </c>
      <c r="E835" s="38"/>
      <c r="F835" s="195" t="s">
        <v>1057</v>
      </c>
      <c r="G835" s="38"/>
      <c r="H835" s="38"/>
      <c r="I835" s="190"/>
      <c r="J835" s="38"/>
      <c r="K835" s="38"/>
      <c r="L835" s="41"/>
      <c r="M835" s="191"/>
      <c r="N835" s="192"/>
      <c r="O835" s="66"/>
      <c r="P835" s="66"/>
      <c r="Q835" s="66"/>
      <c r="R835" s="66"/>
      <c r="S835" s="66"/>
      <c r="T835" s="67"/>
      <c r="U835" s="36"/>
      <c r="V835" s="36"/>
      <c r="W835" s="36"/>
      <c r="X835" s="36"/>
      <c r="Y835" s="36"/>
      <c r="Z835" s="36"/>
      <c r="AA835" s="36"/>
      <c r="AB835" s="36"/>
      <c r="AC835" s="36"/>
      <c r="AD835" s="36"/>
      <c r="AE835" s="36"/>
      <c r="AT835" s="19" t="s">
        <v>153</v>
      </c>
      <c r="AU835" s="19" t="s">
        <v>85</v>
      </c>
    </row>
    <row r="836" spans="1:65" s="12" customFormat="1" ht="22.9" customHeight="1">
      <c r="B836" s="159"/>
      <c r="C836" s="160"/>
      <c r="D836" s="161" t="s">
        <v>74</v>
      </c>
      <c r="E836" s="173" t="s">
        <v>1064</v>
      </c>
      <c r="F836" s="173" t="s">
        <v>1065</v>
      </c>
      <c r="G836" s="160"/>
      <c r="H836" s="160"/>
      <c r="I836" s="163"/>
      <c r="J836" s="174">
        <f>BK836</f>
        <v>0</v>
      </c>
      <c r="K836" s="160"/>
      <c r="L836" s="165"/>
      <c r="M836" s="166"/>
      <c r="N836" s="167"/>
      <c r="O836" s="167"/>
      <c r="P836" s="168">
        <f>SUM(P837:P871)</f>
        <v>0</v>
      </c>
      <c r="Q836" s="167"/>
      <c r="R836" s="168">
        <f>SUM(R837:R871)</f>
        <v>0.47398117767000003</v>
      </c>
      <c r="S836" s="167"/>
      <c r="T836" s="169">
        <f>SUM(T837:T871)</f>
        <v>0</v>
      </c>
      <c r="AR836" s="170" t="s">
        <v>85</v>
      </c>
      <c r="AT836" s="171" t="s">
        <v>74</v>
      </c>
      <c r="AU836" s="171" t="s">
        <v>83</v>
      </c>
      <c r="AY836" s="170" t="s">
        <v>140</v>
      </c>
      <c r="BK836" s="172">
        <f>SUM(BK837:BK871)</f>
        <v>0</v>
      </c>
    </row>
    <row r="837" spans="1:65" s="2" customFormat="1" ht="16.5" customHeight="1">
      <c r="A837" s="36"/>
      <c r="B837" s="37"/>
      <c r="C837" s="175" t="s">
        <v>1066</v>
      </c>
      <c r="D837" s="175" t="s">
        <v>142</v>
      </c>
      <c r="E837" s="176" t="s">
        <v>1067</v>
      </c>
      <c r="F837" s="177" t="s">
        <v>1068</v>
      </c>
      <c r="G837" s="178" t="s">
        <v>175</v>
      </c>
      <c r="H837" s="179">
        <v>695.69500000000005</v>
      </c>
      <c r="I837" s="180"/>
      <c r="J837" s="181">
        <f>ROUND(I837*H837,2)</f>
        <v>0</v>
      </c>
      <c r="K837" s="177" t="s">
        <v>146</v>
      </c>
      <c r="L837" s="41"/>
      <c r="M837" s="182" t="s">
        <v>19</v>
      </c>
      <c r="N837" s="183" t="s">
        <v>46</v>
      </c>
      <c r="O837" s="66"/>
      <c r="P837" s="184">
        <f>O837*H837</f>
        <v>0</v>
      </c>
      <c r="Q837" s="184">
        <v>0</v>
      </c>
      <c r="R837" s="184">
        <f>Q837*H837</f>
        <v>0</v>
      </c>
      <c r="S837" s="184">
        <v>0</v>
      </c>
      <c r="T837" s="185">
        <f>S837*H837</f>
        <v>0</v>
      </c>
      <c r="U837" s="36"/>
      <c r="V837" s="36"/>
      <c r="W837" s="36"/>
      <c r="X837" s="36"/>
      <c r="Y837" s="36"/>
      <c r="Z837" s="36"/>
      <c r="AA837" s="36"/>
      <c r="AB837" s="36"/>
      <c r="AC837" s="36"/>
      <c r="AD837" s="36"/>
      <c r="AE837" s="36"/>
      <c r="AR837" s="186" t="s">
        <v>265</v>
      </c>
      <c r="AT837" s="186" t="s">
        <v>142</v>
      </c>
      <c r="AU837" s="186" t="s">
        <v>85</v>
      </c>
      <c r="AY837" s="19" t="s">
        <v>140</v>
      </c>
      <c r="BE837" s="187">
        <f>IF(N837="základní",J837,0)</f>
        <v>0</v>
      </c>
      <c r="BF837" s="187">
        <f>IF(N837="snížená",J837,0)</f>
        <v>0</v>
      </c>
      <c r="BG837" s="187">
        <f>IF(N837="zákl. přenesená",J837,0)</f>
        <v>0</v>
      </c>
      <c r="BH837" s="187">
        <f>IF(N837="sníž. přenesená",J837,0)</f>
        <v>0</v>
      </c>
      <c r="BI837" s="187">
        <f>IF(N837="nulová",J837,0)</f>
        <v>0</v>
      </c>
      <c r="BJ837" s="19" t="s">
        <v>83</v>
      </c>
      <c r="BK837" s="187">
        <f>ROUND(I837*H837,2)</f>
        <v>0</v>
      </c>
      <c r="BL837" s="19" t="s">
        <v>265</v>
      </c>
      <c r="BM837" s="186" t="s">
        <v>1069</v>
      </c>
    </row>
    <row r="838" spans="1:65" s="2" customFormat="1" ht="11.25">
      <c r="A838" s="36"/>
      <c r="B838" s="37"/>
      <c r="C838" s="38"/>
      <c r="D838" s="188" t="s">
        <v>149</v>
      </c>
      <c r="E838" s="38"/>
      <c r="F838" s="189" t="s">
        <v>1070</v>
      </c>
      <c r="G838" s="38"/>
      <c r="H838" s="38"/>
      <c r="I838" s="190"/>
      <c r="J838" s="38"/>
      <c r="K838" s="38"/>
      <c r="L838" s="41"/>
      <c r="M838" s="191"/>
      <c r="N838" s="192"/>
      <c r="O838" s="66"/>
      <c r="P838" s="66"/>
      <c r="Q838" s="66"/>
      <c r="R838" s="66"/>
      <c r="S838" s="66"/>
      <c r="T838" s="67"/>
      <c r="U838" s="36"/>
      <c r="V838" s="36"/>
      <c r="W838" s="36"/>
      <c r="X838" s="36"/>
      <c r="Y838" s="36"/>
      <c r="Z838" s="36"/>
      <c r="AA838" s="36"/>
      <c r="AB838" s="36"/>
      <c r="AC838" s="36"/>
      <c r="AD838" s="36"/>
      <c r="AE838" s="36"/>
      <c r="AT838" s="19" t="s">
        <v>149</v>
      </c>
      <c r="AU838" s="19" t="s">
        <v>85</v>
      </c>
    </row>
    <row r="839" spans="1:65" s="2" customFormat="1" ht="11.25">
      <c r="A839" s="36"/>
      <c r="B839" s="37"/>
      <c r="C839" s="38"/>
      <c r="D839" s="193" t="s">
        <v>151</v>
      </c>
      <c r="E839" s="38"/>
      <c r="F839" s="194" t="s">
        <v>1071</v>
      </c>
      <c r="G839" s="38"/>
      <c r="H839" s="38"/>
      <c r="I839" s="190"/>
      <c r="J839" s="38"/>
      <c r="K839" s="38"/>
      <c r="L839" s="41"/>
      <c r="M839" s="191"/>
      <c r="N839" s="192"/>
      <c r="O839" s="66"/>
      <c r="P839" s="66"/>
      <c r="Q839" s="66"/>
      <c r="R839" s="66"/>
      <c r="S839" s="66"/>
      <c r="T839" s="67"/>
      <c r="U839" s="36"/>
      <c r="V839" s="36"/>
      <c r="W839" s="36"/>
      <c r="X839" s="36"/>
      <c r="Y839" s="36"/>
      <c r="Z839" s="36"/>
      <c r="AA839" s="36"/>
      <c r="AB839" s="36"/>
      <c r="AC839" s="36"/>
      <c r="AD839" s="36"/>
      <c r="AE839" s="36"/>
      <c r="AT839" s="19" t="s">
        <v>151</v>
      </c>
      <c r="AU839" s="19" t="s">
        <v>85</v>
      </c>
    </row>
    <row r="840" spans="1:65" s="2" customFormat="1" ht="16.5" customHeight="1">
      <c r="A840" s="36"/>
      <c r="B840" s="37"/>
      <c r="C840" s="175" t="s">
        <v>1072</v>
      </c>
      <c r="D840" s="175" t="s">
        <v>142</v>
      </c>
      <c r="E840" s="176" t="s">
        <v>1073</v>
      </c>
      <c r="F840" s="177" t="s">
        <v>1074</v>
      </c>
      <c r="G840" s="178" t="s">
        <v>175</v>
      </c>
      <c r="H840" s="179">
        <v>695.69500000000005</v>
      </c>
      <c r="I840" s="180"/>
      <c r="J840" s="181">
        <f>ROUND(I840*H840,2)</f>
        <v>0</v>
      </c>
      <c r="K840" s="177" t="s">
        <v>146</v>
      </c>
      <c r="L840" s="41"/>
      <c r="M840" s="182" t="s">
        <v>19</v>
      </c>
      <c r="N840" s="183" t="s">
        <v>46</v>
      </c>
      <c r="O840" s="66"/>
      <c r="P840" s="184">
        <f>O840*H840</f>
        <v>0</v>
      </c>
      <c r="Q840" s="184">
        <v>0</v>
      </c>
      <c r="R840" s="184">
        <f>Q840*H840</f>
        <v>0</v>
      </c>
      <c r="S840" s="184">
        <v>0</v>
      </c>
      <c r="T840" s="185">
        <f>S840*H840</f>
        <v>0</v>
      </c>
      <c r="U840" s="36"/>
      <c r="V840" s="36"/>
      <c r="W840" s="36"/>
      <c r="X840" s="36"/>
      <c r="Y840" s="36"/>
      <c r="Z840" s="36"/>
      <c r="AA840" s="36"/>
      <c r="AB840" s="36"/>
      <c r="AC840" s="36"/>
      <c r="AD840" s="36"/>
      <c r="AE840" s="36"/>
      <c r="AR840" s="186" t="s">
        <v>265</v>
      </c>
      <c r="AT840" s="186" t="s">
        <v>142</v>
      </c>
      <c r="AU840" s="186" t="s">
        <v>85</v>
      </c>
      <c r="AY840" s="19" t="s">
        <v>140</v>
      </c>
      <c r="BE840" s="187">
        <f>IF(N840="základní",J840,0)</f>
        <v>0</v>
      </c>
      <c r="BF840" s="187">
        <f>IF(N840="snížená",J840,0)</f>
        <v>0</v>
      </c>
      <c r="BG840" s="187">
        <f>IF(N840="zákl. přenesená",J840,0)</f>
        <v>0</v>
      </c>
      <c r="BH840" s="187">
        <f>IF(N840="sníž. přenesená",J840,0)</f>
        <v>0</v>
      </c>
      <c r="BI840" s="187">
        <f>IF(N840="nulová",J840,0)</f>
        <v>0</v>
      </c>
      <c r="BJ840" s="19" t="s">
        <v>83</v>
      </c>
      <c r="BK840" s="187">
        <f>ROUND(I840*H840,2)</f>
        <v>0</v>
      </c>
      <c r="BL840" s="19" t="s">
        <v>265</v>
      </c>
      <c r="BM840" s="186" t="s">
        <v>1075</v>
      </c>
    </row>
    <row r="841" spans="1:65" s="2" customFormat="1" ht="11.25">
      <c r="A841" s="36"/>
      <c r="B841" s="37"/>
      <c r="C841" s="38"/>
      <c r="D841" s="188" t="s">
        <v>149</v>
      </c>
      <c r="E841" s="38"/>
      <c r="F841" s="189" t="s">
        <v>1076</v>
      </c>
      <c r="G841" s="38"/>
      <c r="H841" s="38"/>
      <c r="I841" s="190"/>
      <c r="J841" s="38"/>
      <c r="K841" s="38"/>
      <c r="L841" s="41"/>
      <c r="M841" s="191"/>
      <c r="N841" s="192"/>
      <c r="O841" s="66"/>
      <c r="P841" s="66"/>
      <c r="Q841" s="66"/>
      <c r="R841" s="66"/>
      <c r="S841" s="66"/>
      <c r="T841" s="67"/>
      <c r="U841" s="36"/>
      <c r="V841" s="36"/>
      <c r="W841" s="36"/>
      <c r="X841" s="36"/>
      <c r="Y841" s="36"/>
      <c r="Z841" s="36"/>
      <c r="AA841" s="36"/>
      <c r="AB841" s="36"/>
      <c r="AC841" s="36"/>
      <c r="AD841" s="36"/>
      <c r="AE841" s="36"/>
      <c r="AT841" s="19" t="s">
        <v>149</v>
      </c>
      <c r="AU841" s="19" t="s">
        <v>85</v>
      </c>
    </row>
    <row r="842" spans="1:65" s="2" customFormat="1" ht="11.25">
      <c r="A842" s="36"/>
      <c r="B842" s="37"/>
      <c r="C842" s="38"/>
      <c r="D842" s="193" t="s">
        <v>151</v>
      </c>
      <c r="E842" s="38"/>
      <c r="F842" s="194" t="s">
        <v>1077</v>
      </c>
      <c r="G842" s="38"/>
      <c r="H842" s="38"/>
      <c r="I842" s="190"/>
      <c r="J842" s="38"/>
      <c r="K842" s="38"/>
      <c r="L842" s="41"/>
      <c r="M842" s="191"/>
      <c r="N842" s="192"/>
      <c r="O842" s="66"/>
      <c r="P842" s="66"/>
      <c r="Q842" s="66"/>
      <c r="R842" s="66"/>
      <c r="S842" s="66"/>
      <c r="T842" s="67"/>
      <c r="U842" s="36"/>
      <c r="V842" s="36"/>
      <c r="W842" s="36"/>
      <c r="X842" s="36"/>
      <c r="Y842" s="36"/>
      <c r="Z842" s="36"/>
      <c r="AA842" s="36"/>
      <c r="AB842" s="36"/>
      <c r="AC842" s="36"/>
      <c r="AD842" s="36"/>
      <c r="AE842" s="36"/>
      <c r="AT842" s="19" t="s">
        <v>151</v>
      </c>
      <c r="AU842" s="19" t="s">
        <v>85</v>
      </c>
    </row>
    <row r="843" spans="1:65" s="2" customFormat="1" ht="16.5" customHeight="1">
      <c r="A843" s="36"/>
      <c r="B843" s="37"/>
      <c r="C843" s="175" t="s">
        <v>1078</v>
      </c>
      <c r="D843" s="175" t="s">
        <v>142</v>
      </c>
      <c r="E843" s="176" t="s">
        <v>1079</v>
      </c>
      <c r="F843" s="177" t="s">
        <v>1080</v>
      </c>
      <c r="G843" s="178" t="s">
        <v>175</v>
      </c>
      <c r="H843" s="179">
        <v>695.69500000000005</v>
      </c>
      <c r="I843" s="180"/>
      <c r="J843" s="181">
        <f>ROUND(I843*H843,2)</f>
        <v>0</v>
      </c>
      <c r="K843" s="177" t="s">
        <v>146</v>
      </c>
      <c r="L843" s="41"/>
      <c r="M843" s="182" t="s">
        <v>19</v>
      </c>
      <c r="N843" s="183" t="s">
        <v>46</v>
      </c>
      <c r="O843" s="66"/>
      <c r="P843" s="184">
        <f>O843*H843</f>
        <v>0</v>
      </c>
      <c r="Q843" s="184">
        <v>1.44E-4</v>
      </c>
      <c r="R843" s="184">
        <f>Q843*H843</f>
        <v>0.10018008</v>
      </c>
      <c r="S843" s="184">
        <v>0</v>
      </c>
      <c r="T843" s="185">
        <f>S843*H843</f>
        <v>0</v>
      </c>
      <c r="U843" s="36"/>
      <c r="V843" s="36"/>
      <c r="W843" s="36"/>
      <c r="X843" s="36"/>
      <c r="Y843" s="36"/>
      <c r="Z843" s="36"/>
      <c r="AA843" s="36"/>
      <c r="AB843" s="36"/>
      <c r="AC843" s="36"/>
      <c r="AD843" s="36"/>
      <c r="AE843" s="36"/>
      <c r="AR843" s="186" t="s">
        <v>265</v>
      </c>
      <c r="AT843" s="186" t="s">
        <v>142</v>
      </c>
      <c r="AU843" s="186" t="s">
        <v>85</v>
      </c>
      <c r="AY843" s="19" t="s">
        <v>140</v>
      </c>
      <c r="BE843" s="187">
        <f>IF(N843="základní",J843,0)</f>
        <v>0</v>
      </c>
      <c r="BF843" s="187">
        <f>IF(N843="snížená",J843,0)</f>
        <v>0</v>
      </c>
      <c r="BG843" s="187">
        <f>IF(N843="zákl. přenesená",J843,0)</f>
        <v>0</v>
      </c>
      <c r="BH843" s="187">
        <f>IF(N843="sníž. přenesená",J843,0)</f>
        <v>0</v>
      </c>
      <c r="BI843" s="187">
        <f>IF(N843="nulová",J843,0)</f>
        <v>0</v>
      </c>
      <c r="BJ843" s="19" t="s">
        <v>83</v>
      </c>
      <c r="BK843" s="187">
        <f>ROUND(I843*H843,2)</f>
        <v>0</v>
      </c>
      <c r="BL843" s="19" t="s">
        <v>265</v>
      </c>
      <c r="BM843" s="186" t="s">
        <v>1081</v>
      </c>
    </row>
    <row r="844" spans="1:65" s="2" customFormat="1" ht="19.5">
      <c r="A844" s="36"/>
      <c r="B844" s="37"/>
      <c r="C844" s="38"/>
      <c r="D844" s="188" t="s">
        <v>149</v>
      </c>
      <c r="E844" s="38"/>
      <c r="F844" s="189" t="s">
        <v>1082</v>
      </c>
      <c r="G844" s="38"/>
      <c r="H844" s="38"/>
      <c r="I844" s="190"/>
      <c r="J844" s="38"/>
      <c r="K844" s="38"/>
      <c r="L844" s="41"/>
      <c r="M844" s="191"/>
      <c r="N844" s="192"/>
      <c r="O844" s="66"/>
      <c r="P844" s="66"/>
      <c r="Q844" s="66"/>
      <c r="R844" s="66"/>
      <c r="S844" s="66"/>
      <c r="T844" s="67"/>
      <c r="U844" s="36"/>
      <c r="V844" s="36"/>
      <c r="W844" s="36"/>
      <c r="X844" s="36"/>
      <c r="Y844" s="36"/>
      <c r="Z844" s="36"/>
      <c r="AA844" s="36"/>
      <c r="AB844" s="36"/>
      <c r="AC844" s="36"/>
      <c r="AD844" s="36"/>
      <c r="AE844" s="36"/>
      <c r="AT844" s="19" t="s">
        <v>149</v>
      </c>
      <c r="AU844" s="19" t="s">
        <v>85</v>
      </c>
    </row>
    <row r="845" spans="1:65" s="2" customFormat="1" ht="11.25">
      <c r="A845" s="36"/>
      <c r="B845" s="37"/>
      <c r="C845" s="38"/>
      <c r="D845" s="193" t="s">
        <v>151</v>
      </c>
      <c r="E845" s="38"/>
      <c r="F845" s="194" t="s">
        <v>1083</v>
      </c>
      <c r="G845" s="38"/>
      <c r="H845" s="38"/>
      <c r="I845" s="190"/>
      <c r="J845" s="38"/>
      <c r="K845" s="38"/>
      <c r="L845" s="41"/>
      <c r="M845" s="191"/>
      <c r="N845" s="192"/>
      <c r="O845" s="66"/>
      <c r="P845" s="66"/>
      <c r="Q845" s="66"/>
      <c r="R845" s="66"/>
      <c r="S845" s="66"/>
      <c r="T845" s="67"/>
      <c r="U845" s="36"/>
      <c r="V845" s="36"/>
      <c r="W845" s="36"/>
      <c r="X845" s="36"/>
      <c r="Y845" s="36"/>
      <c r="Z845" s="36"/>
      <c r="AA845" s="36"/>
      <c r="AB845" s="36"/>
      <c r="AC845" s="36"/>
      <c r="AD845" s="36"/>
      <c r="AE845" s="36"/>
      <c r="AT845" s="19" t="s">
        <v>151</v>
      </c>
      <c r="AU845" s="19" t="s">
        <v>85</v>
      </c>
    </row>
    <row r="846" spans="1:65" s="2" customFormat="1" ht="58.5">
      <c r="A846" s="36"/>
      <c r="B846" s="37"/>
      <c r="C846" s="38"/>
      <c r="D846" s="188" t="s">
        <v>153</v>
      </c>
      <c r="E846" s="38"/>
      <c r="F846" s="195" t="s">
        <v>1084</v>
      </c>
      <c r="G846" s="38"/>
      <c r="H846" s="38"/>
      <c r="I846" s="190"/>
      <c r="J846" s="38"/>
      <c r="K846" s="38"/>
      <c r="L846" s="41"/>
      <c r="M846" s="191"/>
      <c r="N846" s="192"/>
      <c r="O846" s="66"/>
      <c r="P846" s="66"/>
      <c r="Q846" s="66"/>
      <c r="R846" s="66"/>
      <c r="S846" s="66"/>
      <c r="T846" s="67"/>
      <c r="U846" s="36"/>
      <c r="V846" s="36"/>
      <c r="W846" s="36"/>
      <c r="X846" s="36"/>
      <c r="Y846" s="36"/>
      <c r="Z846" s="36"/>
      <c r="AA846" s="36"/>
      <c r="AB846" s="36"/>
      <c r="AC846" s="36"/>
      <c r="AD846" s="36"/>
      <c r="AE846" s="36"/>
      <c r="AT846" s="19" t="s">
        <v>153</v>
      </c>
      <c r="AU846" s="19" t="s">
        <v>85</v>
      </c>
    </row>
    <row r="847" spans="1:65" s="2" customFormat="1" ht="16.5" customHeight="1">
      <c r="A847" s="36"/>
      <c r="B847" s="37"/>
      <c r="C847" s="175" t="s">
        <v>1085</v>
      </c>
      <c r="D847" s="175" t="s">
        <v>142</v>
      </c>
      <c r="E847" s="176" t="s">
        <v>1086</v>
      </c>
      <c r="F847" s="177" t="s">
        <v>1087</v>
      </c>
      <c r="G847" s="178" t="s">
        <v>175</v>
      </c>
      <c r="H847" s="179">
        <v>695.69500000000005</v>
      </c>
      <c r="I847" s="180"/>
      <c r="J847" s="181">
        <f>ROUND(I847*H847,2)</f>
        <v>0</v>
      </c>
      <c r="K847" s="177" t="s">
        <v>146</v>
      </c>
      <c r="L847" s="41"/>
      <c r="M847" s="182" t="s">
        <v>19</v>
      </c>
      <c r="N847" s="183" t="s">
        <v>46</v>
      </c>
      <c r="O847" s="66"/>
      <c r="P847" s="184">
        <f>O847*H847</f>
        <v>0</v>
      </c>
      <c r="Q847" s="184">
        <v>2.8980599999999998E-4</v>
      </c>
      <c r="R847" s="184">
        <f>Q847*H847</f>
        <v>0.20161658517</v>
      </c>
      <c r="S847" s="184">
        <v>0</v>
      </c>
      <c r="T847" s="185">
        <f>S847*H847</f>
        <v>0</v>
      </c>
      <c r="U847" s="36"/>
      <c r="V847" s="36"/>
      <c r="W847" s="36"/>
      <c r="X847" s="36"/>
      <c r="Y847" s="36"/>
      <c r="Z847" s="36"/>
      <c r="AA847" s="36"/>
      <c r="AB847" s="36"/>
      <c r="AC847" s="36"/>
      <c r="AD847" s="36"/>
      <c r="AE847" s="36"/>
      <c r="AR847" s="186" t="s">
        <v>265</v>
      </c>
      <c r="AT847" s="186" t="s">
        <v>142</v>
      </c>
      <c r="AU847" s="186" t="s">
        <v>85</v>
      </c>
      <c r="AY847" s="19" t="s">
        <v>140</v>
      </c>
      <c r="BE847" s="187">
        <f>IF(N847="základní",J847,0)</f>
        <v>0</v>
      </c>
      <c r="BF847" s="187">
        <f>IF(N847="snížená",J847,0)</f>
        <v>0</v>
      </c>
      <c r="BG847" s="187">
        <f>IF(N847="zákl. přenesená",J847,0)</f>
        <v>0</v>
      </c>
      <c r="BH847" s="187">
        <f>IF(N847="sníž. přenesená",J847,0)</f>
        <v>0</v>
      </c>
      <c r="BI847" s="187">
        <f>IF(N847="nulová",J847,0)</f>
        <v>0</v>
      </c>
      <c r="BJ847" s="19" t="s">
        <v>83</v>
      </c>
      <c r="BK847" s="187">
        <f>ROUND(I847*H847,2)</f>
        <v>0</v>
      </c>
      <c r="BL847" s="19" t="s">
        <v>265</v>
      </c>
      <c r="BM847" s="186" t="s">
        <v>1088</v>
      </c>
    </row>
    <row r="848" spans="1:65" s="2" customFormat="1" ht="11.25">
      <c r="A848" s="36"/>
      <c r="B848" s="37"/>
      <c r="C848" s="38"/>
      <c r="D848" s="188" t="s">
        <v>149</v>
      </c>
      <c r="E848" s="38"/>
      <c r="F848" s="189" t="s">
        <v>1089</v>
      </c>
      <c r="G848" s="38"/>
      <c r="H848" s="38"/>
      <c r="I848" s="190"/>
      <c r="J848" s="38"/>
      <c r="K848" s="38"/>
      <c r="L848" s="41"/>
      <c r="M848" s="191"/>
      <c r="N848" s="192"/>
      <c r="O848" s="66"/>
      <c r="P848" s="66"/>
      <c r="Q848" s="66"/>
      <c r="R848" s="66"/>
      <c r="S848" s="66"/>
      <c r="T848" s="67"/>
      <c r="U848" s="36"/>
      <c r="V848" s="36"/>
      <c r="W848" s="36"/>
      <c r="X848" s="36"/>
      <c r="Y848" s="36"/>
      <c r="Z848" s="36"/>
      <c r="AA848" s="36"/>
      <c r="AB848" s="36"/>
      <c r="AC848" s="36"/>
      <c r="AD848" s="36"/>
      <c r="AE848" s="36"/>
      <c r="AT848" s="19" t="s">
        <v>149</v>
      </c>
      <c r="AU848" s="19" t="s">
        <v>85</v>
      </c>
    </row>
    <row r="849" spans="1:51" s="2" customFormat="1" ht="11.25">
      <c r="A849" s="36"/>
      <c r="B849" s="37"/>
      <c r="C849" s="38"/>
      <c r="D849" s="193" t="s">
        <v>151</v>
      </c>
      <c r="E849" s="38"/>
      <c r="F849" s="194" t="s">
        <v>1090</v>
      </c>
      <c r="G849" s="38"/>
      <c r="H849" s="38"/>
      <c r="I849" s="190"/>
      <c r="J849" s="38"/>
      <c r="K849" s="38"/>
      <c r="L849" s="41"/>
      <c r="M849" s="191"/>
      <c r="N849" s="192"/>
      <c r="O849" s="66"/>
      <c r="P849" s="66"/>
      <c r="Q849" s="66"/>
      <c r="R849" s="66"/>
      <c r="S849" s="66"/>
      <c r="T849" s="67"/>
      <c r="U849" s="36"/>
      <c r="V849" s="36"/>
      <c r="W849" s="36"/>
      <c r="X849" s="36"/>
      <c r="Y849" s="36"/>
      <c r="Z849" s="36"/>
      <c r="AA849" s="36"/>
      <c r="AB849" s="36"/>
      <c r="AC849" s="36"/>
      <c r="AD849" s="36"/>
      <c r="AE849" s="36"/>
      <c r="AT849" s="19" t="s">
        <v>151</v>
      </c>
      <c r="AU849" s="19" t="s">
        <v>85</v>
      </c>
    </row>
    <row r="850" spans="1:51" s="13" customFormat="1" ht="11.25">
      <c r="B850" s="196"/>
      <c r="C850" s="197"/>
      <c r="D850" s="188" t="s">
        <v>180</v>
      </c>
      <c r="E850" s="198" t="s">
        <v>19</v>
      </c>
      <c r="F850" s="199" t="s">
        <v>971</v>
      </c>
      <c r="G850" s="197"/>
      <c r="H850" s="198" t="s">
        <v>19</v>
      </c>
      <c r="I850" s="200"/>
      <c r="J850" s="197"/>
      <c r="K850" s="197"/>
      <c r="L850" s="201"/>
      <c r="M850" s="202"/>
      <c r="N850" s="203"/>
      <c r="O850" s="203"/>
      <c r="P850" s="203"/>
      <c r="Q850" s="203"/>
      <c r="R850" s="203"/>
      <c r="S850" s="203"/>
      <c r="T850" s="204"/>
      <c r="AT850" s="205" t="s">
        <v>180</v>
      </c>
      <c r="AU850" s="205" t="s">
        <v>85</v>
      </c>
      <c r="AV850" s="13" t="s">
        <v>83</v>
      </c>
      <c r="AW850" s="13" t="s">
        <v>34</v>
      </c>
      <c r="AX850" s="13" t="s">
        <v>75</v>
      </c>
      <c r="AY850" s="205" t="s">
        <v>140</v>
      </c>
    </row>
    <row r="851" spans="1:51" s="14" customFormat="1" ht="11.25">
      <c r="B851" s="206"/>
      <c r="C851" s="207"/>
      <c r="D851" s="188" t="s">
        <v>180</v>
      </c>
      <c r="E851" s="208" t="s">
        <v>19</v>
      </c>
      <c r="F851" s="209" t="s">
        <v>1091</v>
      </c>
      <c r="G851" s="207"/>
      <c r="H851" s="210">
        <v>63.401000000000003</v>
      </c>
      <c r="I851" s="211"/>
      <c r="J851" s="207"/>
      <c r="K851" s="207"/>
      <c r="L851" s="212"/>
      <c r="M851" s="213"/>
      <c r="N851" s="214"/>
      <c r="O851" s="214"/>
      <c r="P851" s="214"/>
      <c r="Q851" s="214"/>
      <c r="R851" s="214"/>
      <c r="S851" s="214"/>
      <c r="T851" s="215"/>
      <c r="AT851" s="216" t="s">
        <v>180</v>
      </c>
      <c r="AU851" s="216" t="s">
        <v>85</v>
      </c>
      <c r="AV851" s="14" t="s">
        <v>85</v>
      </c>
      <c r="AW851" s="14" t="s">
        <v>34</v>
      </c>
      <c r="AX851" s="14" t="s">
        <v>75</v>
      </c>
      <c r="AY851" s="216" t="s">
        <v>140</v>
      </c>
    </row>
    <row r="852" spans="1:51" s="16" customFormat="1" ht="11.25">
      <c r="B852" s="238"/>
      <c r="C852" s="239"/>
      <c r="D852" s="188" t="s">
        <v>180</v>
      </c>
      <c r="E852" s="240" t="s">
        <v>19</v>
      </c>
      <c r="F852" s="241" t="s">
        <v>454</v>
      </c>
      <c r="G852" s="239"/>
      <c r="H852" s="242">
        <v>63.401000000000003</v>
      </c>
      <c r="I852" s="243"/>
      <c r="J852" s="239"/>
      <c r="K852" s="239"/>
      <c r="L852" s="244"/>
      <c r="M852" s="245"/>
      <c r="N852" s="246"/>
      <c r="O852" s="246"/>
      <c r="P852" s="246"/>
      <c r="Q852" s="246"/>
      <c r="R852" s="246"/>
      <c r="S852" s="246"/>
      <c r="T852" s="247"/>
      <c r="AT852" s="248" t="s">
        <v>180</v>
      </c>
      <c r="AU852" s="248" t="s">
        <v>85</v>
      </c>
      <c r="AV852" s="16" t="s">
        <v>160</v>
      </c>
      <c r="AW852" s="16" t="s">
        <v>34</v>
      </c>
      <c r="AX852" s="16" t="s">
        <v>75</v>
      </c>
      <c r="AY852" s="248" t="s">
        <v>140</v>
      </c>
    </row>
    <row r="853" spans="1:51" s="13" customFormat="1" ht="11.25">
      <c r="B853" s="196"/>
      <c r="C853" s="197"/>
      <c r="D853" s="188" t="s">
        <v>180</v>
      </c>
      <c r="E853" s="198" t="s">
        <v>19</v>
      </c>
      <c r="F853" s="199" t="s">
        <v>495</v>
      </c>
      <c r="G853" s="197"/>
      <c r="H853" s="198" t="s">
        <v>19</v>
      </c>
      <c r="I853" s="200"/>
      <c r="J853" s="197"/>
      <c r="K853" s="197"/>
      <c r="L853" s="201"/>
      <c r="M853" s="202"/>
      <c r="N853" s="203"/>
      <c r="O853" s="203"/>
      <c r="P853" s="203"/>
      <c r="Q853" s="203"/>
      <c r="R853" s="203"/>
      <c r="S853" s="203"/>
      <c r="T853" s="204"/>
      <c r="AT853" s="205" t="s">
        <v>180</v>
      </c>
      <c r="AU853" s="205" t="s">
        <v>85</v>
      </c>
      <c r="AV853" s="13" t="s">
        <v>83</v>
      </c>
      <c r="AW853" s="13" t="s">
        <v>34</v>
      </c>
      <c r="AX853" s="13" t="s">
        <v>75</v>
      </c>
      <c r="AY853" s="205" t="s">
        <v>140</v>
      </c>
    </row>
    <row r="854" spans="1:51" s="14" customFormat="1" ht="11.25">
      <c r="B854" s="206"/>
      <c r="C854" s="207"/>
      <c r="D854" s="188" t="s">
        <v>180</v>
      </c>
      <c r="E854" s="208" t="s">
        <v>19</v>
      </c>
      <c r="F854" s="209" t="s">
        <v>1092</v>
      </c>
      <c r="G854" s="207"/>
      <c r="H854" s="210">
        <v>45.24</v>
      </c>
      <c r="I854" s="211"/>
      <c r="J854" s="207"/>
      <c r="K854" s="207"/>
      <c r="L854" s="212"/>
      <c r="M854" s="213"/>
      <c r="N854" s="214"/>
      <c r="O854" s="214"/>
      <c r="P854" s="214"/>
      <c r="Q854" s="214"/>
      <c r="R854" s="214"/>
      <c r="S854" s="214"/>
      <c r="T854" s="215"/>
      <c r="AT854" s="216" t="s">
        <v>180</v>
      </c>
      <c r="AU854" s="216" t="s">
        <v>85</v>
      </c>
      <c r="AV854" s="14" t="s">
        <v>85</v>
      </c>
      <c r="AW854" s="14" t="s">
        <v>34</v>
      </c>
      <c r="AX854" s="14" t="s">
        <v>75</v>
      </c>
      <c r="AY854" s="216" t="s">
        <v>140</v>
      </c>
    </row>
    <row r="855" spans="1:51" s="13" customFormat="1" ht="11.25">
      <c r="B855" s="196"/>
      <c r="C855" s="197"/>
      <c r="D855" s="188" t="s">
        <v>180</v>
      </c>
      <c r="E855" s="198" t="s">
        <v>19</v>
      </c>
      <c r="F855" s="199" t="s">
        <v>497</v>
      </c>
      <c r="G855" s="197"/>
      <c r="H855" s="198" t="s">
        <v>19</v>
      </c>
      <c r="I855" s="200"/>
      <c r="J855" s="197"/>
      <c r="K855" s="197"/>
      <c r="L855" s="201"/>
      <c r="M855" s="202"/>
      <c r="N855" s="203"/>
      <c r="O855" s="203"/>
      <c r="P855" s="203"/>
      <c r="Q855" s="203"/>
      <c r="R855" s="203"/>
      <c r="S855" s="203"/>
      <c r="T855" s="204"/>
      <c r="AT855" s="205" t="s">
        <v>180</v>
      </c>
      <c r="AU855" s="205" t="s">
        <v>85</v>
      </c>
      <c r="AV855" s="13" t="s">
        <v>83</v>
      </c>
      <c r="AW855" s="13" t="s">
        <v>34</v>
      </c>
      <c r="AX855" s="13" t="s">
        <v>75</v>
      </c>
      <c r="AY855" s="205" t="s">
        <v>140</v>
      </c>
    </row>
    <row r="856" spans="1:51" s="14" customFormat="1" ht="11.25">
      <c r="B856" s="206"/>
      <c r="C856" s="207"/>
      <c r="D856" s="188" t="s">
        <v>180</v>
      </c>
      <c r="E856" s="208" t="s">
        <v>19</v>
      </c>
      <c r="F856" s="209" t="s">
        <v>1093</v>
      </c>
      <c r="G856" s="207"/>
      <c r="H856" s="210">
        <v>118.807</v>
      </c>
      <c r="I856" s="211"/>
      <c r="J856" s="207"/>
      <c r="K856" s="207"/>
      <c r="L856" s="212"/>
      <c r="M856" s="213"/>
      <c r="N856" s="214"/>
      <c r="O856" s="214"/>
      <c r="P856" s="214"/>
      <c r="Q856" s="214"/>
      <c r="R856" s="214"/>
      <c r="S856" s="214"/>
      <c r="T856" s="215"/>
      <c r="AT856" s="216" t="s">
        <v>180</v>
      </c>
      <c r="AU856" s="216" t="s">
        <v>85</v>
      </c>
      <c r="AV856" s="14" t="s">
        <v>85</v>
      </c>
      <c r="AW856" s="14" t="s">
        <v>34</v>
      </c>
      <c r="AX856" s="14" t="s">
        <v>75</v>
      </c>
      <c r="AY856" s="216" t="s">
        <v>140</v>
      </c>
    </row>
    <row r="857" spans="1:51" s="13" customFormat="1" ht="11.25">
      <c r="B857" s="196"/>
      <c r="C857" s="197"/>
      <c r="D857" s="188" t="s">
        <v>180</v>
      </c>
      <c r="E857" s="198" t="s">
        <v>19</v>
      </c>
      <c r="F857" s="199" t="s">
        <v>499</v>
      </c>
      <c r="G857" s="197"/>
      <c r="H857" s="198" t="s">
        <v>19</v>
      </c>
      <c r="I857" s="200"/>
      <c r="J857" s="197"/>
      <c r="K857" s="197"/>
      <c r="L857" s="201"/>
      <c r="M857" s="202"/>
      <c r="N857" s="203"/>
      <c r="O857" s="203"/>
      <c r="P857" s="203"/>
      <c r="Q857" s="203"/>
      <c r="R857" s="203"/>
      <c r="S857" s="203"/>
      <c r="T857" s="204"/>
      <c r="AT857" s="205" t="s">
        <v>180</v>
      </c>
      <c r="AU857" s="205" t="s">
        <v>85</v>
      </c>
      <c r="AV857" s="13" t="s">
        <v>83</v>
      </c>
      <c r="AW857" s="13" t="s">
        <v>34</v>
      </c>
      <c r="AX857" s="13" t="s">
        <v>75</v>
      </c>
      <c r="AY857" s="205" t="s">
        <v>140</v>
      </c>
    </row>
    <row r="858" spans="1:51" s="14" customFormat="1" ht="11.25">
      <c r="B858" s="206"/>
      <c r="C858" s="207"/>
      <c r="D858" s="188" t="s">
        <v>180</v>
      </c>
      <c r="E858" s="208" t="s">
        <v>19</v>
      </c>
      <c r="F858" s="209" t="s">
        <v>1094</v>
      </c>
      <c r="G858" s="207"/>
      <c r="H858" s="210">
        <v>208.74100000000001</v>
      </c>
      <c r="I858" s="211"/>
      <c r="J858" s="207"/>
      <c r="K858" s="207"/>
      <c r="L858" s="212"/>
      <c r="M858" s="213"/>
      <c r="N858" s="214"/>
      <c r="O858" s="214"/>
      <c r="P858" s="214"/>
      <c r="Q858" s="214"/>
      <c r="R858" s="214"/>
      <c r="S858" s="214"/>
      <c r="T858" s="215"/>
      <c r="AT858" s="216" t="s">
        <v>180</v>
      </c>
      <c r="AU858" s="216" t="s">
        <v>85</v>
      </c>
      <c r="AV858" s="14" t="s">
        <v>85</v>
      </c>
      <c r="AW858" s="14" t="s">
        <v>34</v>
      </c>
      <c r="AX858" s="14" t="s">
        <v>75</v>
      </c>
      <c r="AY858" s="216" t="s">
        <v>140</v>
      </c>
    </row>
    <row r="859" spans="1:51" s="13" customFormat="1" ht="11.25">
      <c r="B859" s="196"/>
      <c r="C859" s="197"/>
      <c r="D859" s="188" t="s">
        <v>180</v>
      </c>
      <c r="E859" s="198" t="s">
        <v>19</v>
      </c>
      <c r="F859" s="199" t="s">
        <v>501</v>
      </c>
      <c r="G859" s="197"/>
      <c r="H859" s="198" t="s">
        <v>19</v>
      </c>
      <c r="I859" s="200"/>
      <c r="J859" s="197"/>
      <c r="K859" s="197"/>
      <c r="L859" s="201"/>
      <c r="M859" s="202"/>
      <c r="N859" s="203"/>
      <c r="O859" s="203"/>
      <c r="P859" s="203"/>
      <c r="Q859" s="203"/>
      <c r="R859" s="203"/>
      <c r="S859" s="203"/>
      <c r="T859" s="204"/>
      <c r="AT859" s="205" t="s">
        <v>180</v>
      </c>
      <c r="AU859" s="205" t="s">
        <v>85</v>
      </c>
      <c r="AV859" s="13" t="s">
        <v>83</v>
      </c>
      <c r="AW859" s="13" t="s">
        <v>34</v>
      </c>
      <c r="AX859" s="13" t="s">
        <v>75</v>
      </c>
      <c r="AY859" s="205" t="s">
        <v>140</v>
      </c>
    </row>
    <row r="860" spans="1:51" s="14" customFormat="1" ht="11.25">
      <c r="B860" s="206"/>
      <c r="C860" s="207"/>
      <c r="D860" s="188" t="s">
        <v>180</v>
      </c>
      <c r="E860" s="208" t="s">
        <v>19</v>
      </c>
      <c r="F860" s="209" t="s">
        <v>1095</v>
      </c>
      <c r="G860" s="207"/>
      <c r="H860" s="210">
        <v>109.27800000000001</v>
      </c>
      <c r="I860" s="211"/>
      <c r="J860" s="207"/>
      <c r="K860" s="207"/>
      <c r="L860" s="212"/>
      <c r="M860" s="213"/>
      <c r="N860" s="214"/>
      <c r="O860" s="214"/>
      <c r="P860" s="214"/>
      <c r="Q860" s="214"/>
      <c r="R860" s="214"/>
      <c r="S860" s="214"/>
      <c r="T860" s="215"/>
      <c r="AT860" s="216" t="s">
        <v>180</v>
      </c>
      <c r="AU860" s="216" t="s">
        <v>85</v>
      </c>
      <c r="AV860" s="14" t="s">
        <v>85</v>
      </c>
      <c r="AW860" s="14" t="s">
        <v>34</v>
      </c>
      <c r="AX860" s="14" t="s">
        <v>75</v>
      </c>
      <c r="AY860" s="216" t="s">
        <v>140</v>
      </c>
    </row>
    <row r="861" spans="1:51" s="13" customFormat="1" ht="11.25">
      <c r="B861" s="196"/>
      <c r="C861" s="197"/>
      <c r="D861" s="188" t="s">
        <v>180</v>
      </c>
      <c r="E861" s="198" t="s">
        <v>19</v>
      </c>
      <c r="F861" s="199" t="s">
        <v>502</v>
      </c>
      <c r="G861" s="197"/>
      <c r="H861" s="198" t="s">
        <v>19</v>
      </c>
      <c r="I861" s="200"/>
      <c r="J861" s="197"/>
      <c r="K861" s="197"/>
      <c r="L861" s="201"/>
      <c r="M861" s="202"/>
      <c r="N861" s="203"/>
      <c r="O861" s="203"/>
      <c r="P861" s="203"/>
      <c r="Q861" s="203"/>
      <c r="R861" s="203"/>
      <c r="S861" s="203"/>
      <c r="T861" s="204"/>
      <c r="AT861" s="205" t="s">
        <v>180</v>
      </c>
      <c r="AU861" s="205" t="s">
        <v>85</v>
      </c>
      <c r="AV861" s="13" t="s">
        <v>83</v>
      </c>
      <c r="AW861" s="13" t="s">
        <v>34</v>
      </c>
      <c r="AX861" s="13" t="s">
        <v>75</v>
      </c>
      <c r="AY861" s="205" t="s">
        <v>140</v>
      </c>
    </row>
    <row r="862" spans="1:51" s="14" customFormat="1" ht="11.25">
      <c r="B862" s="206"/>
      <c r="C862" s="207"/>
      <c r="D862" s="188" t="s">
        <v>180</v>
      </c>
      <c r="E862" s="208" t="s">
        <v>19</v>
      </c>
      <c r="F862" s="209" t="s">
        <v>1096</v>
      </c>
      <c r="G862" s="207"/>
      <c r="H862" s="210">
        <v>65</v>
      </c>
      <c r="I862" s="211"/>
      <c r="J862" s="207"/>
      <c r="K862" s="207"/>
      <c r="L862" s="212"/>
      <c r="M862" s="213"/>
      <c r="N862" s="214"/>
      <c r="O862" s="214"/>
      <c r="P862" s="214"/>
      <c r="Q862" s="214"/>
      <c r="R862" s="214"/>
      <c r="S862" s="214"/>
      <c r="T862" s="215"/>
      <c r="AT862" s="216" t="s">
        <v>180</v>
      </c>
      <c r="AU862" s="216" t="s">
        <v>85</v>
      </c>
      <c r="AV862" s="14" t="s">
        <v>85</v>
      </c>
      <c r="AW862" s="14" t="s">
        <v>34</v>
      </c>
      <c r="AX862" s="14" t="s">
        <v>75</v>
      </c>
      <c r="AY862" s="216" t="s">
        <v>140</v>
      </c>
    </row>
    <row r="863" spans="1:51" s="13" customFormat="1" ht="11.25">
      <c r="B863" s="196"/>
      <c r="C863" s="197"/>
      <c r="D863" s="188" t="s">
        <v>180</v>
      </c>
      <c r="E863" s="198" t="s">
        <v>19</v>
      </c>
      <c r="F863" s="199" t="s">
        <v>504</v>
      </c>
      <c r="G863" s="197"/>
      <c r="H863" s="198" t="s">
        <v>19</v>
      </c>
      <c r="I863" s="200"/>
      <c r="J863" s="197"/>
      <c r="K863" s="197"/>
      <c r="L863" s="201"/>
      <c r="M863" s="202"/>
      <c r="N863" s="203"/>
      <c r="O863" s="203"/>
      <c r="P863" s="203"/>
      <c r="Q863" s="203"/>
      <c r="R863" s="203"/>
      <c r="S863" s="203"/>
      <c r="T863" s="204"/>
      <c r="AT863" s="205" t="s">
        <v>180</v>
      </c>
      <c r="AU863" s="205" t="s">
        <v>85</v>
      </c>
      <c r="AV863" s="13" t="s">
        <v>83</v>
      </c>
      <c r="AW863" s="13" t="s">
        <v>34</v>
      </c>
      <c r="AX863" s="13" t="s">
        <v>75</v>
      </c>
      <c r="AY863" s="205" t="s">
        <v>140</v>
      </c>
    </row>
    <row r="864" spans="1:51" s="14" customFormat="1" ht="11.25">
      <c r="B864" s="206"/>
      <c r="C864" s="207"/>
      <c r="D864" s="188" t="s">
        <v>180</v>
      </c>
      <c r="E864" s="208" t="s">
        <v>19</v>
      </c>
      <c r="F864" s="209" t="s">
        <v>1097</v>
      </c>
      <c r="G864" s="207"/>
      <c r="H864" s="210">
        <v>78.650000000000006</v>
      </c>
      <c r="I864" s="211"/>
      <c r="J864" s="207"/>
      <c r="K864" s="207"/>
      <c r="L864" s="212"/>
      <c r="M864" s="213"/>
      <c r="N864" s="214"/>
      <c r="O864" s="214"/>
      <c r="P864" s="214"/>
      <c r="Q864" s="214"/>
      <c r="R864" s="214"/>
      <c r="S864" s="214"/>
      <c r="T864" s="215"/>
      <c r="AT864" s="216" t="s">
        <v>180</v>
      </c>
      <c r="AU864" s="216" t="s">
        <v>85</v>
      </c>
      <c r="AV864" s="14" t="s">
        <v>85</v>
      </c>
      <c r="AW864" s="14" t="s">
        <v>34</v>
      </c>
      <c r="AX864" s="14" t="s">
        <v>75</v>
      </c>
      <c r="AY864" s="216" t="s">
        <v>140</v>
      </c>
    </row>
    <row r="865" spans="1:65" s="13" customFormat="1" ht="11.25">
      <c r="B865" s="196"/>
      <c r="C865" s="197"/>
      <c r="D865" s="188" t="s">
        <v>180</v>
      </c>
      <c r="E865" s="198" t="s">
        <v>19</v>
      </c>
      <c r="F865" s="199" t="s">
        <v>506</v>
      </c>
      <c r="G865" s="197"/>
      <c r="H865" s="198" t="s">
        <v>19</v>
      </c>
      <c r="I865" s="200"/>
      <c r="J865" s="197"/>
      <c r="K865" s="197"/>
      <c r="L865" s="201"/>
      <c r="M865" s="202"/>
      <c r="N865" s="203"/>
      <c r="O865" s="203"/>
      <c r="P865" s="203"/>
      <c r="Q865" s="203"/>
      <c r="R865" s="203"/>
      <c r="S865" s="203"/>
      <c r="T865" s="204"/>
      <c r="AT865" s="205" t="s">
        <v>180</v>
      </c>
      <c r="AU865" s="205" t="s">
        <v>85</v>
      </c>
      <c r="AV865" s="13" t="s">
        <v>83</v>
      </c>
      <c r="AW865" s="13" t="s">
        <v>34</v>
      </c>
      <c r="AX865" s="13" t="s">
        <v>75</v>
      </c>
      <c r="AY865" s="205" t="s">
        <v>140</v>
      </c>
    </row>
    <row r="866" spans="1:65" s="14" customFormat="1" ht="11.25">
      <c r="B866" s="206"/>
      <c r="C866" s="207"/>
      <c r="D866" s="188" t="s">
        <v>180</v>
      </c>
      <c r="E866" s="208" t="s">
        <v>19</v>
      </c>
      <c r="F866" s="209" t="s">
        <v>1098</v>
      </c>
      <c r="G866" s="207"/>
      <c r="H866" s="210">
        <v>6.5780000000000003</v>
      </c>
      <c r="I866" s="211"/>
      <c r="J866" s="207"/>
      <c r="K866" s="207"/>
      <c r="L866" s="212"/>
      <c r="M866" s="213"/>
      <c r="N866" s="214"/>
      <c r="O866" s="214"/>
      <c r="P866" s="214"/>
      <c r="Q866" s="214"/>
      <c r="R866" s="214"/>
      <c r="S866" s="214"/>
      <c r="T866" s="215"/>
      <c r="AT866" s="216" t="s">
        <v>180</v>
      </c>
      <c r="AU866" s="216" t="s">
        <v>85</v>
      </c>
      <c r="AV866" s="14" t="s">
        <v>85</v>
      </c>
      <c r="AW866" s="14" t="s">
        <v>34</v>
      </c>
      <c r="AX866" s="14" t="s">
        <v>75</v>
      </c>
      <c r="AY866" s="216" t="s">
        <v>140</v>
      </c>
    </row>
    <row r="867" spans="1:65" s="16" customFormat="1" ht="11.25">
      <c r="B867" s="238"/>
      <c r="C867" s="239"/>
      <c r="D867" s="188" t="s">
        <v>180</v>
      </c>
      <c r="E867" s="240" t="s">
        <v>19</v>
      </c>
      <c r="F867" s="241" t="s">
        <v>454</v>
      </c>
      <c r="G867" s="239"/>
      <c r="H867" s="242">
        <v>632.29399999999998</v>
      </c>
      <c r="I867" s="243"/>
      <c r="J867" s="239"/>
      <c r="K867" s="239"/>
      <c r="L867" s="244"/>
      <c r="M867" s="245"/>
      <c r="N867" s="246"/>
      <c r="O867" s="246"/>
      <c r="P867" s="246"/>
      <c r="Q867" s="246"/>
      <c r="R867" s="246"/>
      <c r="S867" s="246"/>
      <c r="T867" s="247"/>
      <c r="AT867" s="248" t="s">
        <v>180</v>
      </c>
      <c r="AU867" s="248" t="s">
        <v>85</v>
      </c>
      <c r="AV867" s="16" t="s">
        <v>160</v>
      </c>
      <c r="AW867" s="16" t="s">
        <v>34</v>
      </c>
      <c r="AX867" s="16" t="s">
        <v>75</v>
      </c>
      <c r="AY867" s="248" t="s">
        <v>140</v>
      </c>
    </row>
    <row r="868" spans="1:65" s="15" customFormat="1" ht="11.25">
      <c r="B868" s="227"/>
      <c r="C868" s="228"/>
      <c r="D868" s="188" t="s">
        <v>180</v>
      </c>
      <c r="E868" s="229" t="s">
        <v>19</v>
      </c>
      <c r="F868" s="230" t="s">
        <v>402</v>
      </c>
      <c r="G868" s="228"/>
      <c r="H868" s="231">
        <v>695.69500000000005</v>
      </c>
      <c r="I868" s="232"/>
      <c r="J868" s="228"/>
      <c r="K868" s="228"/>
      <c r="L868" s="233"/>
      <c r="M868" s="234"/>
      <c r="N868" s="235"/>
      <c r="O868" s="235"/>
      <c r="P868" s="235"/>
      <c r="Q868" s="235"/>
      <c r="R868" s="235"/>
      <c r="S868" s="235"/>
      <c r="T868" s="236"/>
      <c r="AT868" s="237" t="s">
        <v>180</v>
      </c>
      <c r="AU868" s="237" t="s">
        <v>85</v>
      </c>
      <c r="AV868" s="15" t="s">
        <v>147</v>
      </c>
      <c r="AW868" s="15" t="s">
        <v>34</v>
      </c>
      <c r="AX868" s="15" t="s">
        <v>83</v>
      </c>
      <c r="AY868" s="237" t="s">
        <v>140</v>
      </c>
    </row>
    <row r="869" spans="1:65" s="2" customFormat="1" ht="16.5" customHeight="1">
      <c r="A869" s="36"/>
      <c r="B869" s="37"/>
      <c r="C869" s="175" t="s">
        <v>1099</v>
      </c>
      <c r="D869" s="175" t="s">
        <v>142</v>
      </c>
      <c r="E869" s="176" t="s">
        <v>1100</v>
      </c>
      <c r="F869" s="177" t="s">
        <v>1101</v>
      </c>
      <c r="G869" s="178" t="s">
        <v>175</v>
      </c>
      <c r="H869" s="179">
        <v>695.69500000000005</v>
      </c>
      <c r="I869" s="180"/>
      <c r="J869" s="181">
        <f>ROUND(I869*H869,2)</f>
        <v>0</v>
      </c>
      <c r="K869" s="177" t="s">
        <v>146</v>
      </c>
      <c r="L869" s="41"/>
      <c r="M869" s="182" t="s">
        <v>19</v>
      </c>
      <c r="N869" s="183" t="s">
        <v>46</v>
      </c>
      <c r="O869" s="66"/>
      <c r="P869" s="184">
        <f>O869*H869</f>
        <v>0</v>
      </c>
      <c r="Q869" s="184">
        <v>2.475E-4</v>
      </c>
      <c r="R869" s="184">
        <f>Q869*H869</f>
        <v>0.1721845125</v>
      </c>
      <c r="S869" s="184">
        <v>0</v>
      </c>
      <c r="T869" s="185">
        <f>S869*H869</f>
        <v>0</v>
      </c>
      <c r="U869" s="36"/>
      <c r="V869" s="36"/>
      <c r="W869" s="36"/>
      <c r="X869" s="36"/>
      <c r="Y869" s="36"/>
      <c r="Z869" s="36"/>
      <c r="AA869" s="36"/>
      <c r="AB869" s="36"/>
      <c r="AC869" s="36"/>
      <c r="AD869" s="36"/>
      <c r="AE869" s="36"/>
      <c r="AR869" s="186" t="s">
        <v>265</v>
      </c>
      <c r="AT869" s="186" t="s">
        <v>142</v>
      </c>
      <c r="AU869" s="186" t="s">
        <v>85</v>
      </c>
      <c r="AY869" s="19" t="s">
        <v>140</v>
      </c>
      <c r="BE869" s="187">
        <f>IF(N869="základní",J869,0)</f>
        <v>0</v>
      </c>
      <c r="BF869" s="187">
        <f>IF(N869="snížená",J869,0)</f>
        <v>0</v>
      </c>
      <c r="BG869" s="187">
        <f>IF(N869="zákl. přenesená",J869,0)</f>
        <v>0</v>
      </c>
      <c r="BH869" s="187">
        <f>IF(N869="sníž. přenesená",J869,0)</f>
        <v>0</v>
      </c>
      <c r="BI869" s="187">
        <f>IF(N869="nulová",J869,0)</f>
        <v>0</v>
      </c>
      <c r="BJ869" s="19" t="s">
        <v>83</v>
      </c>
      <c r="BK869" s="187">
        <f>ROUND(I869*H869,2)</f>
        <v>0</v>
      </c>
      <c r="BL869" s="19" t="s">
        <v>265</v>
      </c>
      <c r="BM869" s="186" t="s">
        <v>1102</v>
      </c>
    </row>
    <row r="870" spans="1:65" s="2" customFormat="1" ht="11.25">
      <c r="A870" s="36"/>
      <c r="B870" s="37"/>
      <c r="C870" s="38"/>
      <c r="D870" s="188" t="s">
        <v>149</v>
      </c>
      <c r="E870" s="38"/>
      <c r="F870" s="189" t="s">
        <v>1103</v>
      </c>
      <c r="G870" s="38"/>
      <c r="H870" s="38"/>
      <c r="I870" s="190"/>
      <c r="J870" s="38"/>
      <c r="K870" s="38"/>
      <c r="L870" s="41"/>
      <c r="M870" s="191"/>
      <c r="N870" s="192"/>
      <c r="O870" s="66"/>
      <c r="P870" s="66"/>
      <c r="Q870" s="66"/>
      <c r="R870" s="66"/>
      <c r="S870" s="66"/>
      <c r="T870" s="67"/>
      <c r="U870" s="36"/>
      <c r="V870" s="36"/>
      <c r="W870" s="36"/>
      <c r="X870" s="36"/>
      <c r="Y870" s="36"/>
      <c r="Z870" s="36"/>
      <c r="AA870" s="36"/>
      <c r="AB870" s="36"/>
      <c r="AC870" s="36"/>
      <c r="AD870" s="36"/>
      <c r="AE870" s="36"/>
      <c r="AT870" s="19" t="s">
        <v>149</v>
      </c>
      <c r="AU870" s="19" t="s">
        <v>85</v>
      </c>
    </row>
    <row r="871" spans="1:65" s="2" customFormat="1" ht="11.25">
      <c r="A871" s="36"/>
      <c r="B871" s="37"/>
      <c r="C871" s="38"/>
      <c r="D871" s="193" t="s">
        <v>151</v>
      </c>
      <c r="E871" s="38"/>
      <c r="F871" s="194" t="s">
        <v>1104</v>
      </c>
      <c r="G871" s="38"/>
      <c r="H871" s="38"/>
      <c r="I871" s="190"/>
      <c r="J871" s="38"/>
      <c r="K871" s="38"/>
      <c r="L871" s="41"/>
      <c r="M871" s="191"/>
      <c r="N871" s="192"/>
      <c r="O871" s="66"/>
      <c r="P871" s="66"/>
      <c r="Q871" s="66"/>
      <c r="R871" s="66"/>
      <c r="S871" s="66"/>
      <c r="T871" s="67"/>
      <c r="U871" s="36"/>
      <c r="V871" s="36"/>
      <c r="W871" s="36"/>
      <c r="X871" s="36"/>
      <c r="Y871" s="36"/>
      <c r="Z871" s="36"/>
      <c r="AA871" s="36"/>
      <c r="AB871" s="36"/>
      <c r="AC871" s="36"/>
      <c r="AD871" s="36"/>
      <c r="AE871" s="36"/>
      <c r="AT871" s="19" t="s">
        <v>151</v>
      </c>
      <c r="AU871" s="19" t="s">
        <v>85</v>
      </c>
    </row>
    <row r="872" spans="1:65" s="12" customFormat="1" ht="25.9" customHeight="1">
      <c r="B872" s="159"/>
      <c r="C872" s="160"/>
      <c r="D872" s="161" t="s">
        <v>74</v>
      </c>
      <c r="E872" s="162" t="s">
        <v>101</v>
      </c>
      <c r="F872" s="162" t="s">
        <v>1105</v>
      </c>
      <c r="G872" s="160"/>
      <c r="H872" s="160"/>
      <c r="I872" s="163"/>
      <c r="J872" s="164">
        <f>BK872</f>
        <v>0</v>
      </c>
      <c r="K872" s="160"/>
      <c r="L872" s="165"/>
      <c r="M872" s="166"/>
      <c r="N872" s="167"/>
      <c r="O872" s="167"/>
      <c r="P872" s="168">
        <f>P873</f>
        <v>0</v>
      </c>
      <c r="Q872" s="167"/>
      <c r="R872" s="168">
        <f>R873</f>
        <v>0</v>
      </c>
      <c r="S872" s="167"/>
      <c r="T872" s="169">
        <f>T873</f>
        <v>0</v>
      </c>
      <c r="AR872" s="170" t="s">
        <v>172</v>
      </c>
      <c r="AT872" s="171" t="s">
        <v>74</v>
      </c>
      <c r="AU872" s="171" t="s">
        <v>75</v>
      </c>
      <c r="AY872" s="170" t="s">
        <v>140</v>
      </c>
      <c r="BK872" s="172">
        <f>BK873</f>
        <v>0</v>
      </c>
    </row>
    <row r="873" spans="1:65" s="12" customFormat="1" ht="22.9" customHeight="1">
      <c r="B873" s="159"/>
      <c r="C873" s="160"/>
      <c r="D873" s="161" t="s">
        <v>74</v>
      </c>
      <c r="E873" s="173" t="s">
        <v>1106</v>
      </c>
      <c r="F873" s="173" t="s">
        <v>1107</v>
      </c>
      <c r="G873" s="160"/>
      <c r="H873" s="160"/>
      <c r="I873" s="163"/>
      <c r="J873" s="174">
        <f>BK873</f>
        <v>0</v>
      </c>
      <c r="K873" s="160"/>
      <c r="L873" s="165"/>
      <c r="M873" s="166"/>
      <c r="N873" s="167"/>
      <c r="O873" s="167"/>
      <c r="P873" s="168">
        <f>SUM(P874:P876)</f>
        <v>0</v>
      </c>
      <c r="Q873" s="167"/>
      <c r="R873" s="168">
        <f>SUM(R874:R876)</f>
        <v>0</v>
      </c>
      <c r="S873" s="167"/>
      <c r="T873" s="169">
        <f>SUM(T874:T876)</f>
        <v>0</v>
      </c>
      <c r="AR873" s="170" t="s">
        <v>172</v>
      </c>
      <c r="AT873" s="171" t="s">
        <v>74</v>
      </c>
      <c r="AU873" s="171" t="s">
        <v>83</v>
      </c>
      <c r="AY873" s="170" t="s">
        <v>140</v>
      </c>
      <c r="BK873" s="172">
        <f>SUM(BK874:BK876)</f>
        <v>0</v>
      </c>
    </row>
    <row r="874" spans="1:65" s="2" customFormat="1" ht="16.5" customHeight="1">
      <c r="A874" s="36"/>
      <c r="B874" s="37"/>
      <c r="C874" s="175" t="s">
        <v>1108</v>
      </c>
      <c r="D874" s="175" t="s">
        <v>142</v>
      </c>
      <c r="E874" s="176" t="s">
        <v>1109</v>
      </c>
      <c r="F874" s="177" t="s">
        <v>1110</v>
      </c>
      <c r="G874" s="178" t="s">
        <v>917</v>
      </c>
      <c r="H874" s="179">
        <v>1</v>
      </c>
      <c r="I874" s="180"/>
      <c r="J874" s="181">
        <f>ROUND(I874*H874,2)</f>
        <v>0</v>
      </c>
      <c r="K874" s="177" t="s">
        <v>146</v>
      </c>
      <c r="L874" s="41"/>
      <c r="M874" s="182" t="s">
        <v>19</v>
      </c>
      <c r="N874" s="183" t="s">
        <v>46</v>
      </c>
      <c r="O874" s="66"/>
      <c r="P874" s="184">
        <f>O874*H874</f>
        <v>0</v>
      </c>
      <c r="Q874" s="184">
        <v>0</v>
      </c>
      <c r="R874" s="184">
        <f>Q874*H874</f>
        <v>0</v>
      </c>
      <c r="S874" s="184">
        <v>0</v>
      </c>
      <c r="T874" s="185">
        <f>S874*H874</f>
        <v>0</v>
      </c>
      <c r="U874" s="36"/>
      <c r="V874" s="36"/>
      <c r="W874" s="36"/>
      <c r="X874" s="36"/>
      <c r="Y874" s="36"/>
      <c r="Z874" s="36"/>
      <c r="AA874" s="36"/>
      <c r="AB874" s="36"/>
      <c r="AC874" s="36"/>
      <c r="AD874" s="36"/>
      <c r="AE874" s="36"/>
      <c r="AR874" s="186" t="s">
        <v>1111</v>
      </c>
      <c r="AT874" s="186" t="s">
        <v>142</v>
      </c>
      <c r="AU874" s="186" t="s">
        <v>85</v>
      </c>
      <c r="AY874" s="19" t="s">
        <v>140</v>
      </c>
      <c r="BE874" s="187">
        <f>IF(N874="základní",J874,0)</f>
        <v>0</v>
      </c>
      <c r="BF874" s="187">
        <f>IF(N874="snížená",J874,0)</f>
        <v>0</v>
      </c>
      <c r="BG874" s="187">
        <f>IF(N874="zákl. přenesená",J874,0)</f>
        <v>0</v>
      </c>
      <c r="BH874" s="187">
        <f>IF(N874="sníž. přenesená",J874,0)</f>
        <v>0</v>
      </c>
      <c r="BI874" s="187">
        <f>IF(N874="nulová",J874,0)</f>
        <v>0</v>
      </c>
      <c r="BJ874" s="19" t="s">
        <v>83</v>
      </c>
      <c r="BK874" s="187">
        <f>ROUND(I874*H874,2)</f>
        <v>0</v>
      </c>
      <c r="BL874" s="19" t="s">
        <v>1111</v>
      </c>
      <c r="BM874" s="186" t="s">
        <v>1112</v>
      </c>
    </row>
    <row r="875" spans="1:65" s="2" customFormat="1" ht="11.25">
      <c r="A875" s="36"/>
      <c r="B875" s="37"/>
      <c r="C875" s="38"/>
      <c r="D875" s="188" t="s">
        <v>149</v>
      </c>
      <c r="E875" s="38"/>
      <c r="F875" s="189" t="s">
        <v>1110</v>
      </c>
      <c r="G875" s="38"/>
      <c r="H875" s="38"/>
      <c r="I875" s="190"/>
      <c r="J875" s="38"/>
      <c r="K875" s="38"/>
      <c r="L875" s="41"/>
      <c r="M875" s="191"/>
      <c r="N875" s="192"/>
      <c r="O875" s="66"/>
      <c r="P875" s="66"/>
      <c r="Q875" s="66"/>
      <c r="R875" s="66"/>
      <c r="S875" s="66"/>
      <c r="T875" s="67"/>
      <c r="U875" s="36"/>
      <c r="V875" s="36"/>
      <c r="W875" s="36"/>
      <c r="X875" s="36"/>
      <c r="Y875" s="36"/>
      <c r="Z875" s="36"/>
      <c r="AA875" s="36"/>
      <c r="AB875" s="36"/>
      <c r="AC875" s="36"/>
      <c r="AD875" s="36"/>
      <c r="AE875" s="36"/>
      <c r="AT875" s="19" t="s">
        <v>149</v>
      </c>
      <c r="AU875" s="19" t="s">
        <v>85</v>
      </c>
    </row>
    <row r="876" spans="1:65" s="2" customFormat="1" ht="11.25">
      <c r="A876" s="36"/>
      <c r="B876" s="37"/>
      <c r="C876" s="38"/>
      <c r="D876" s="193" t="s">
        <v>151</v>
      </c>
      <c r="E876" s="38"/>
      <c r="F876" s="194" t="s">
        <v>1113</v>
      </c>
      <c r="G876" s="38"/>
      <c r="H876" s="38"/>
      <c r="I876" s="190"/>
      <c r="J876" s="38"/>
      <c r="K876" s="38"/>
      <c r="L876" s="41"/>
      <c r="M876" s="249"/>
      <c r="N876" s="250"/>
      <c r="O876" s="251"/>
      <c r="P876" s="251"/>
      <c r="Q876" s="251"/>
      <c r="R876" s="251"/>
      <c r="S876" s="251"/>
      <c r="T876" s="252"/>
      <c r="U876" s="36"/>
      <c r="V876" s="36"/>
      <c r="W876" s="36"/>
      <c r="X876" s="36"/>
      <c r="Y876" s="36"/>
      <c r="Z876" s="36"/>
      <c r="AA876" s="36"/>
      <c r="AB876" s="36"/>
      <c r="AC876" s="36"/>
      <c r="AD876" s="36"/>
      <c r="AE876" s="36"/>
      <c r="AT876" s="19" t="s">
        <v>151</v>
      </c>
      <c r="AU876" s="19" t="s">
        <v>85</v>
      </c>
    </row>
    <row r="877" spans="1:65" s="2" customFormat="1" ht="6.95" customHeight="1">
      <c r="A877" s="36"/>
      <c r="B877" s="49"/>
      <c r="C877" s="50"/>
      <c r="D877" s="50"/>
      <c r="E877" s="50"/>
      <c r="F877" s="50"/>
      <c r="G877" s="50"/>
      <c r="H877" s="50"/>
      <c r="I877" s="50"/>
      <c r="J877" s="50"/>
      <c r="K877" s="50"/>
      <c r="L877" s="41"/>
      <c r="M877" s="36"/>
      <c r="O877" s="36"/>
      <c r="P877" s="36"/>
      <c r="Q877" s="36"/>
      <c r="R877" s="36"/>
      <c r="S877" s="36"/>
      <c r="T877" s="36"/>
      <c r="U877" s="36"/>
      <c r="V877" s="36"/>
      <c r="W877" s="36"/>
      <c r="X877" s="36"/>
      <c r="Y877" s="36"/>
      <c r="Z877" s="36"/>
      <c r="AA877" s="36"/>
      <c r="AB877" s="36"/>
      <c r="AC877" s="36"/>
      <c r="AD877" s="36"/>
      <c r="AE877" s="36"/>
    </row>
  </sheetData>
  <sheetProtection algorithmName="SHA-512" hashValue="d+Gqw/XSUXfgR2Bf72SJ7059VsVd4UZiRIJPa3qV/IZfoKoSPMaY9Akj2SsiCvU0BE3jczrot4/hSUhudl13MQ==" saltValue="Hjw3j3GoTK/bg9NgeioxGfe2QdaIWP0rw5oik1MeTFcuzJC1Cx9+l1BBrtEXsbD9ePqBKGvVuo+zhrMaGdwm5Q==" spinCount="100000" sheet="1" objects="1" scenarios="1" formatColumns="0" formatRows="0" autoFilter="0"/>
  <autoFilter ref="C93:K876"/>
  <mergeCells count="9">
    <mergeCell ref="E50:H50"/>
    <mergeCell ref="E84:H84"/>
    <mergeCell ref="E86:H86"/>
    <mergeCell ref="L2:V2"/>
    <mergeCell ref="E7:H7"/>
    <mergeCell ref="E9:H9"/>
    <mergeCell ref="E18:H18"/>
    <mergeCell ref="E27:H27"/>
    <mergeCell ref="E48:H48"/>
  </mergeCells>
  <hyperlinks>
    <hyperlink ref="F99" r:id="rId1"/>
    <hyperlink ref="F103" r:id="rId2"/>
    <hyperlink ref="F107" r:id="rId3"/>
    <hyperlink ref="F111" r:id="rId4"/>
    <hyperlink ref="F115" r:id="rId5"/>
    <hyperlink ref="F121" r:id="rId6"/>
    <hyperlink ref="F127" r:id="rId7"/>
    <hyperlink ref="F133" r:id="rId8"/>
    <hyperlink ref="F139" r:id="rId9"/>
    <hyperlink ref="F145" r:id="rId10"/>
    <hyperlink ref="F151" r:id="rId11"/>
    <hyperlink ref="F157" r:id="rId12"/>
    <hyperlink ref="F161" r:id="rId13"/>
    <hyperlink ref="F167" r:id="rId14"/>
    <hyperlink ref="F172" r:id="rId15"/>
    <hyperlink ref="F178" r:id="rId16"/>
    <hyperlink ref="F184" r:id="rId17"/>
    <hyperlink ref="F193" r:id="rId18"/>
    <hyperlink ref="F197" r:id="rId19"/>
    <hyperlink ref="F201" r:id="rId20"/>
    <hyperlink ref="F205" r:id="rId21"/>
    <hyperlink ref="F209" r:id="rId22"/>
    <hyperlink ref="F213" r:id="rId23"/>
    <hyperlink ref="F217" r:id="rId24"/>
    <hyperlink ref="F222" r:id="rId25"/>
    <hyperlink ref="F227" r:id="rId26"/>
    <hyperlink ref="F232" r:id="rId27"/>
    <hyperlink ref="F237" r:id="rId28"/>
    <hyperlink ref="F242" r:id="rId29"/>
    <hyperlink ref="F247" r:id="rId30"/>
    <hyperlink ref="F251" r:id="rId31"/>
    <hyperlink ref="F255" r:id="rId32"/>
    <hyperlink ref="F259" r:id="rId33"/>
    <hyperlink ref="F263" r:id="rId34"/>
    <hyperlink ref="F273" r:id="rId35"/>
    <hyperlink ref="F279" r:id="rId36"/>
    <hyperlink ref="F288" r:id="rId37"/>
    <hyperlink ref="F297" r:id="rId38"/>
    <hyperlink ref="F318" r:id="rId39"/>
    <hyperlink ref="F330" r:id="rId40"/>
    <hyperlink ref="F339" r:id="rId41"/>
    <hyperlink ref="F357" r:id="rId42"/>
    <hyperlink ref="F380" r:id="rId43"/>
    <hyperlink ref="F385" r:id="rId44"/>
    <hyperlink ref="F398" r:id="rId45"/>
    <hyperlink ref="F404" r:id="rId46"/>
    <hyperlink ref="F423" r:id="rId47"/>
    <hyperlink ref="F442" r:id="rId48"/>
    <hyperlink ref="F446" r:id="rId49"/>
    <hyperlink ref="F452" r:id="rId50"/>
    <hyperlink ref="F465" r:id="rId51"/>
    <hyperlink ref="F473" r:id="rId52"/>
    <hyperlink ref="F483" r:id="rId53"/>
    <hyperlink ref="F496" r:id="rId54"/>
    <hyperlink ref="F507" r:id="rId55"/>
    <hyperlink ref="F513" r:id="rId56"/>
    <hyperlink ref="F536" r:id="rId57"/>
    <hyperlink ref="F541" r:id="rId58"/>
    <hyperlink ref="F556" r:id="rId59"/>
    <hyperlink ref="F560" r:id="rId60"/>
    <hyperlink ref="F566" r:id="rId61"/>
    <hyperlink ref="F579" r:id="rId62"/>
    <hyperlink ref="F600" r:id="rId63"/>
    <hyperlink ref="F610" r:id="rId64"/>
    <hyperlink ref="F616" r:id="rId65"/>
    <hyperlink ref="F626" r:id="rId66"/>
    <hyperlink ref="F630" r:id="rId67"/>
    <hyperlink ref="F645" r:id="rId68"/>
    <hyperlink ref="F658" r:id="rId69"/>
    <hyperlink ref="F665" r:id="rId70"/>
    <hyperlink ref="F684" r:id="rId71"/>
    <hyperlink ref="F692" r:id="rId72"/>
    <hyperlink ref="F698" r:id="rId73"/>
    <hyperlink ref="F709" r:id="rId74"/>
    <hyperlink ref="F718" r:id="rId75"/>
    <hyperlink ref="F725" r:id="rId76"/>
    <hyperlink ref="F729" r:id="rId77"/>
    <hyperlink ref="F738" r:id="rId78"/>
    <hyperlink ref="F742" r:id="rId79"/>
    <hyperlink ref="F747" r:id="rId80"/>
    <hyperlink ref="F752" r:id="rId81"/>
    <hyperlink ref="F775" r:id="rId82"/>
    <hyperlink ref="F780" r:id="rId83"/>
    <hyperlink ref="F784" r:id="rId84"/>
    <hyperlink ref="F789" r:id="rId85"/>
    <hyperlink ref="F801" r:id="rId86"/>
    <hyperlink ref="F809" r:id="rId87"/>
    <hyperlink ref="F830" r:id="rId88"/>
    <hyperlink ref="F834" r:id="rId89"/>
    <hyperlink ref="F839" r:id="rId90"/>
    <hyperlink ref="F842" r:id="rId91"/>
    <hyperlink ref="F845" r:id="rId92"/>
    <hyperlink ref="F849" r:id="rId93"/>
    <hyperlink ref="F871" r:id="rId94"/>
    <hyperlink ref="F876" r:id="rId95"/>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1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88</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1114</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19</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27</v>
      </c>
      <c r="F15" s="36"/>
      <c r="G15" s="36"/>
      <c r="H15" s="36"/>
      <c r="I15" s="107" t="s">
        <v>28</v>
      </c>
      <c r="J15" s="109" t="s">
        <v>19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
        <v>32</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33</v>
      </c>
      <c r="F21" s="36"/>
      <c r="G21" s="36"/>
      <c r="H21" s="36"/>
      <c r="I21" s="107" t="s">
        <v>28</v>
      </c>
      <c r="J21" s="109" t="s">
        <v>32</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36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37</v>
      </c>
      <c r="F24" s="36"/>
      <c r="G24" s="36"/>
      <c r="H24" s="36"/>
      <c r="I24" s="107" t="s">
        <v>28</v>
      </c>
      <c r="J24" s="109" t="s">
        <v>38</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ROUND(J85,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ROUND((SUM(BE85:BE215)),  2)</f>
        <v>0</v>
      </c>
      <c r="G33" s="36"/>
      <c r="H33" s="36"/>
      <c r="I33" s="120">
        <v>0.21</v>
      </c>
      <c r="J33" s="119">
        <f>ROUND(((SUM(BE85:BE215))*I33),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ROUND((SUM(BF85:BF215)),  2)</f>
        <v>0</v>
      </c>
      <c r="G34" s="36"/>
      <c r="H34" s="36"/>
      <c r="I34" s="120">
        <v>0.15</v>
      </c>
      <c r="J34" s="119">
        <f>ROUND(((SUM(BF85:BF215))*I34),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ROUND((SUM(BG85:BG215)),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ROUND((SUM(BH85:BH215)),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ROUND((SUM(BI85:BI215)),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SO 101a - Zpevněné plochy související s hlavní trasou</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 xml:space="preserve"> </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25.7" customHeight="1">
      <c r="A55" s="36"/>
      <c r="B55" s="37"/>
      <c r="C55" s="31" t="s">
        <v>29</v>
      </c>
      <c r="D55" s="38"/>
      <c r="E55" s="38"/>
      <c r="F55" s="29" t="str">
        <f>IF(E18="","",E18)</f>
        <v>Vyplň údaj</v>
      </c>
      <c r="G55" s="38"/>
      <c r="H55" s="38"/>
      <c r="I55" s="31" t="s">
        <v>35</v>
      </c>
      <c r="J55" s="34" t="str">
        <f>E24</f>
        <v>Ing. Kateřina Tumpachová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J85</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110</v>
      </c>
      <c r="E60" s="139"/>
      <c r="F60" s="139"/>
      <c r="G60" s="139"/>
      <c r="H60" s="139"/>
      <c r="I60" s="139"/>
      <c r="J60" s="140">
        <f>J86</f>
        <v>0</v>
      </c>
      <c r="K60" s="137"/>
      <c r="L60" s="141"/>
    </row>
    <row r="61" spans="1:47" s="10" customFormat="1" ht="19.899999999999999" customHeight="1">
      <c r="B61" s="142"/>
      <c r="C61" s="143"/>
      <c r="D61" s="144" t="s">
        <v>111</v>
      </c>
      <c r="E61" s="145"/>
      <c r="F61" s="145"/>
      <c r="G61" s="145"/>
      <c r="H61" s="145"/>
      <c r="I61" s="145"/>
      <c r="J61" s="146">
        <f>J87</f>
        <v>0</v>
      </c>
      <c r="K61" s="143"/>
      <c r="L61" s="147"/>
    </row>
    <row r="62" spans="1:47" s="10" customFormat="1" ht="19.899999999999999" customHeight="1">
      <c r="B62" s="142"/>
      <c r="C62" s="143"/>
      <c r="D62" s="144" t="s">
        <v>114</v>
      </c>
      <c r="E62" s="145"/>
      <c r="F62" s="145"/>
      <c r="G62" s="145"/>
      <c r="H62" s="145"/>
      <c r="I62" s="145"/>
      <c r="J62" s="146">
        <f>J151</f>
        <v>0</v>
      </c>
      <c r="K62" s="143"/>
      <c r="L62" s="147"/>
    </row>
    <row r="63" spans="1:47" s="10" customFormat="1" ht="19.899999999999999" customHeight="1">
      <c r="B63" s="142"/>
      <c r="C63" s="143"/>
      <c r="D63" s="144" t="s">
        <v>116</v>
      </c>
      <c r="E63" s="145"/>
      <c r="F63" s="145"/>
      <c r="G63" s="145"/>
      <c r="H63" s="145"/>
      <c r="I63" s="145"/>
      <c r="J63" s="146">
        <f>J177</f>
        <v>0</v>
      </c>
      <c r="K63" s="143"/>
      <c r="L63" s="147"/>
    </row>
    <row r="64" spans="1:47" s="10" customFormat="1" ht="19.899999999999999" customHeight="1">
      <c r="B64" s="142"/>
      <c r="C64" s="143"/>
      <c r="D64" s="144" t="s">
        <v>117</v>
      </c>
      <c r="E64" s="145"/>
      <c r="F64" s="145"/>
      <c r="G64" s="145"/>
      <c r="H64" s="145"/>
      <c r="I64" s="145"/>
      <c r="J64" s="146">
        <f>J187</f>
        <v>0</v>
      </c>
      <c r="K64" s="143"/>
      <c r="L64" s="147"/>
    </row>
    <row r="65" spans="1:31" s="10" customFormat="1" ht="19.899999999999999" customHeight="1">
      <c r="B65" s="142"/>
      <c r="C65" s="143"/>
      <c r="D65" s="144" t="s">
        <v>118</v>
      </c>
      <c r="E65" s="145"/>
      <c r="F65" s="145"/>
      <c r="G65" s="145"/>
      <c r="H65" s="145"/>
      <c r="I65" s="145"/>
      <c r="J65" s="146">
        <f>J212</f>
        <v>0</v>
      </c>
      <c r="K65" s="143"/>
      <c r="L65" s="147"/>
    </row>
    <row r="66" spans="1:31" s="2" customFormat="1" ht="21.75" customHeight="1">
      <c r="A66" s="36"/>
      <c r="B66" s="37"/>
      <c r="C66" s="38"/>
      <c r="D66" s="38"/>
      <c r="E66" s="38"/>
      <c r="F66" s="38"/>
      <c r="G66" s="38"/>
      <c r="H66" s="38"/>
      <c r="I66" s="38"/>
      <c r="J66" s="38"/>
      <c r="K66" s="38"/>
      <c r="L66" s="108"/>
      <c r="S66" s="36"/>
      <c r="T66" s="36"/>
      <c r="U66" s="36"/>
      <c r="V66" s="36"/>
      <c r="W66" s="36"/>
      <c r="X66" s="36"/>
      <c r="Y66" s="36"/>
      <c r="Z66" s="36"/>
      <c r="AA66" s="36"/>
      <c r="AB66" s="36"/>
      <c r="AC66" s="36"/>
      <c r="AD66" s="36"/>
      <c r="AE66" s="36"/>
    </row>
    <row r="67" spans="1:31" s="2" customFormat="1" ht="6.95" customHeight="1">
      <c r="A67" s="36"/>
      <c r="B67" s="49"/>
      <c r="C67" s="50"/>
      <c r="D67" s="50"/>
      <c r="E67" s="50"/>
      <c r="F67" s="50"/>
      <c r="G67" s="50"/>
      <c r="H67" s="50"/>
      <c r="I67" s="50"/>
      <c r="J67" s="50"/>
      <c r="K67" s="50"/>
      <c r="L67" s="108"/>
      <c r="S67" s="36"/>
      <c r="T67" s="36"/>
      <c r="U67" s="36"/>
      <c r="V67" s="36"/>
      <c r="W67" s="36"/>
      <c r="X67" s="36"/>
      <c r="Y67" s="36"/>
      <c r="Z67" s="36"/>
      <c r="AA67" s="36"/>
      <c r="AB67" s="36"/>
      <c r="AC67" s="36"/>
      <c r="AD67" s="36"/>
      <c r="AE67" s="36"/>
    </row>
    <row r="71" spans="1:31" s="2" customFormat="1" ht="6.95" customHeight="1">
      <c r="A71" s="36"/>
      <c r="B71" s="51"/>
      <c r="C71" s="52"/>
      <c r="D71" s="52"/>
      <c r="E71" s="52"/>
      <c r="F71" s="52"/>
      <c r="G71" s="52"/>
      <c r="H71" s="52"/>
      <c r="I71" s="52"/>
      <c r="J71" s="52"/>
      <c r="K71" s="52"/>
      <c r="L71" s="108"/>
      <c r="S71" s="36"/>
      <c r="T71" s="36"/>
      <c r="U71" s="36"/>
      <c r="V71" s="36"/>
      <c r="W71" s="36"/>
      <c r="X71" s="36"/>
      <c r="Y71" s="36"/>
      <c r="Z71" s="36"/>
      <c r="AA71" s="36"/>
      <c r="AB71" s="36"/>
      <c r="AC71" s="36"/>
      <c r="AD71" s="36"/>
      <c r="AE71" s="36"/>
    </row>
    <row r="72" spans="1:31" s="2" customFormat="1" ht="24.95" customHeight="1">
      <c r="A72" s="36"/>
      <c r="B72" s="37"/>
      <c r="C72" s="25" t="s">
        <v>125</v>
      </c>
      <c r="D72" s="38"/>
      <c r="E72" s="38"/>
      <c r="F72" s="38"/>
      <c r="G72" s="38"/>
      <c r="H72" s="38"/>
      <c r="I72" s="38"/>
      <c r="J72" s="38"/>
      <c r="K72" s="38"/>
      <c r="L72" s="108"/>
      <c r="S72" s="36"/>
      <c r="T72" s="36"/>
      <c r="U72" s="36"/>
      <c r="V72" s="36"/>
      <c r="W72" s="36"/>
      <c r="X72" s="36"/>
      <c r="Y72" s="36"/>
      <c r="Z72" s="36"/>
      <c r="AA72" s="36"/>
      <c r="AB72" s="36"/>
      <c r="AC72" s="36"/>
      <c r="AD72" s="36"/>
      <c r="AE72" s="36"/>
    </row>
    <row r="73" spans="1:31" s="2" customFormat="1" ht="6.95" customHeight="1">
      <c r="A73" s="36"/>
      <c r="B73" s="37"/>
      <c r="C73" s="38"/>
      <c r="D73" s="38"/>
      <c r="E73" s="38"/>
      <c r="F73" s="38"/>
      <c r="G73" s="38"/>
      <c r="H73" s="38"/>
      <c r="I73" s="38"/>
      <c r="J73" s="38"/>
      <c r="K73" s="38"/>
      <c r="L73" s="108"/>
      <c r="S73" s="36"/>
      <c r="T73" s="36"/>
      <c r="U73" s="36"/>
      <c r="V73" s="36"/>
      <c r="W73" s="36"/>
      <c r="X73" s="36"/>
      <c r="Y73" s="36"/>
      <c r="Z73" s="36"/>
      <c r="AA73" s="36"/>
      <c r="AB73" s="36"/>
      <c r="AC73" s="36"/>
      <c r="AD73" s="36"/>
      <c r="AE73" s="36"/>
    </row>
    <row r="74" spans="1:31" s="2" customFormat="1" ht="12" customHeight="1">
      <c r="A74" s="36"/>
      <c r="B74" s="37"/>
      <c r="C74" s="31" t="s">
        <v>16</v>
      </c>
      <c r="D74" s="38"/>
      <c r="E74" s="38"/>
      <c r="F74" s="38"/>
      <c r="G74" s="38"/>
      <c r="H74" s="38"/>
      <c r="I74" s="38"/>
      <c r="J74" s="38"/>
      <c r="K74" s="38"/>
      <c r="L74" s="108"/>
      <c r="S74" s="36"/>
      <c r="T74" s="36"/>
      <c r="U74" s="36"/>
      <c r="V74" s="36"/>
      <c r="W74" s="36"/>
      <c r="X74" s="36"/>
      <c r="Y74" s="36"/>
      <c r="Z74" s="36"/>
      <c r="AA74" s="36"/>
      <c r="AB74" s="36"/>
      <c r="AC74" s="36"/>
      <c r="AD74" s="36"/>
      <c r="AE74" s="36"/>
    </row>
    <row r="75" spans="1:31" s="2" customFormat="1" ht="16.5" customHeight="1">
      <c r="A75" s="36"/>
      <c r="B75" s="37"/>
      <c r="C75" s="38"/>
      <c r="D75" s="38"/>
      <c r="E75" s="384" t="str">
        <f>E7</f>
        <v>Vybudování chodníku podél silnice I/13 ul. Děčínská II. etapa, Česká Kamenice</v>
      </c>
      <c r="F75" s="385"/>
      <c r="G75" s="385"/>
      <c r="H75" s="385"/>
      <c r="I75" s="38"/>
      <c r="J75" s="38"/>
      <c r="K75" s="38"/>
      <c r="L75" s="108"/>
      <c r="S75" s="36"/>
      <c r="T75" s="36"/>
      <c r="U75" s="36"/>
      <c r="V75" s="36"/>
      <c r="W75" s="36"/>
      <c r="X75" s="36"/>
      <c r="Y75" s="36"/>
      <c r="Z75" s="36"/>
      <c r="AA75" s="36"/>
      <c r="AB75" s="36"/>
      <c r="AC75" s="36"/>
      <c r="AD75" s="36"/>
      <c r="AE75" s="36"/>
    </row>
    <row r="76" spans="1:31" s="2" customFormat="1" ht="12" customHeight="1">
      <c r="A76" s="36"/>
      <c r="B76" s="37"/>
      <c r="C76" s="31" t="s">
        <v>104</v>
      </c>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16.5" customHeight="1">
      <c r="A77" s="36"/>
      <c r="B77" s="37"/>
      <c r="C77" s="38"/>
      <c r="D77" s="38"/>
      <c r="E77" s="337" t="str">
        <f>E9</f>
        <v>SO 101a - Zpevněné plochy související s hlavní trasou</v>
      </c>
      <c r="F77" s="386"/>
      <c r="G77" s="386"/>
      <c r="H77" s="386"/>
      <c r="I77" s="38"/>
      <c r="J77" s="38"/>
      <c r="K77" s="38"/>
      <c r="L77" s="108"/>
      <c r="S77" s="36"/>
      <c r="T77" s="36"/>
      <c r="U77" s="36"/>
      <c r="V77" s="36"/>
      <c r="W77" s="36"/>
      <c r="X77" s="36"/>
      <c r="Y77" s="36"/>
      <c r="Z77" s="36"/>
      <c r="AA77" s="36"/>
      <c r="AB77" s="36"/>
      <c r="AC77" s="36"/>
      <c r="AD77" s="36"/>
      <c r="AE77" s="36"/>
    </row>
    <row r="78" spans="1:31" s="2" customFormat="1" ht="6.95" customHeight="1">
      <c r="A78" s="36"/>
      <c r="B78" s="37"/>
      <c r="C78" s="38"/>
      <c r="D78" s="38"/>
      <c r="E78" s="38"/>
      <c r="F78" s="38"/>
      <c r="G78" s="38"/>
      <c r="H78" s="38"/>
      <c r="I78" s="38"/>
      <c r="J78" s="38"/>
      <c r="K78" s="38"/>
      <c r="L78" s="108"/>
      <c r="S78" s="36"/>
      <c r="T78" s="36"/>
      <c r="U78" s="36"/>
      <c r="V78" s="36"/>
      <c r="W78" s="36"/>
      <c r="X78" s="36"/>
      <c r="Y78" s="36"/>
      <c r="Z78" s="36"/>
      <c r="AA78" s="36"/>
      <c r="AB78" s="36"/>
      <c r="AC78" s="36"/>
      <c r="AD78" s="36"/>
      <c r="AE78" s="36"/>
    </row>
    <row r="79" spans="1:31" s="2" customFormat="1" ht="12" customHeight="1">
      <c r="A79" s="36"/>
      <c r="B79" s="37"/>
      <c r="C79" s="31" t="s">
        <v>21</v>
      </c>
      <c r="D79" s="38"/>
      <c r="E79" s="38"/>
      <c r="F79" s="29" t="str">
        <f>F12</f>
        <v xml:space="preserve"> </v>
      </c>
      <c r="G79" s="38"/>
      <c r="H79" s="38"/>
      <c r="I79" s="31" t="s">
        <v>23</v>
      </c>
      <c r="J79" s="61" t="str">
        <f>IF(J12="","",J12)</f>
        <v>14. 12. 2020</v>
      </c>
      <c r="K79" s="38"/>
      <c r="L79" s="108"/>
      <c r="S79" s="36"/>
      <c r="T79" s="36"/>
      <c r="U79" s="36"/>
      <c r="V79" s="36"/>
      <c r="W79" s="36"/>
      <c r="X79" s="36"/>
      <c r="Y79" s="36"/>
      <c r="Z79" s="36"/>
      <c r="AA79" s="36"/>
      <c r="AB79" s="36"/>
      <c r="AC79" s="36"/>
      <c r="AD79" s="36"/>
      <c r="AE79" s="36"/>
    </row>
    <row r="80" spans="1:31" s="2" customFormat="1" ht="6.95" customHeight="1">
      <c r="A80" s="36"/>
      <c r="B80" s="37"/>
      <c r="C80" s="38"/>
      <c r="D80" s="38"/>
      <c r="E80" s="38"/>
      <c r="F80" s="38"/>
      <c r="G80" s="38"/>
      <c r="H80" s="38"/>
      <c r="I80" s="38"/>
      <c r="J80" s="38"/>
      <c r="K80" s="38"/>
      <c r="L80" s="108"/>
      <c r="S80" s="36"/>
      <c r="T80" s="36"/>
      <c r="U80" s="36"/>
      <c r="V80" s="36"/>
      <c r="W80" s="36"/>
      <c r="X80" s="36"/>
      <c r="Y80" s="36"/>
      <c r="Z80" s="36"/>
      <c r="AA80" s="36"/>
      <c r="AB80" s="36"/>
      <c r="AC80" s="36"/>
      <c r="AD80" s="36"/>
      <c r="AE80" s="36"/>
    </row>
    <row r="81" spans="1:65" s="2" customFormat="1" ht="15.2" customHeight="1">
      <c r="A81" s="36"/>
      <c r="B81" s="37"/>
      <c r="C81" s="31" t="s">
        <v>25</v>
      </c>
      <c r="D81" s="38"/>
      <c r="E81" s="38"/>
      <c r="F81" s="29" t="str">
        <f>E15</f>
        <v>Město Česká Kamenice</v>
      </c>
      <c r="G81" s="38"/>
      <c r="H81" s="38"/>
      <c r="I81" s="31" t="s">
        <v>31</v>
      </c>
      <c r="J81" s="34" t="str">
        <f>E21</f>
        <v>IQ PROJEKT s.r.o.</v>
      </c>
      <c r="K81" s="38"/>
      <c r="L81" s="108"/>
      <c r="S81" s="36"/>
      <c r="T81" s="36"/>
      <c r="U81" s="36"/>
      <c r="V81" s="36"/>
      <c r="W81" s="36"/>
      <c r="X81" s="36"/>
      <c r="Y81" s="36"/>
      <c r="Z81" s="36"/>
      <c r="AA81" s="36"/>
      <c r="AB81" s="36"/>
      <c r="AC81" s="36"/>
      <c r="AD81" s="36"/>
      <c r="AE81" s="36"/>
    </row>
    <row r="82" spans="1:65" s="2" customFormat="1" ht="25.7" customHeight="1">
      <c r="A82" s="36"/>
      <c r="B82" s="37"/>
      <c r="C82" s="31" t="s">
        <v>29</v>
      </c>
      <c r="D82" s="38"/>
      <c r="E82" s="38"/>
      <c r="F82" s="29" t="str">
        <f>IF(E18="","",E18)</f>
        <v>Vyplň údaj</v>
      </c>
      <c r="G82" s="38"/>
      <c r="H82" s="38"/>
      <c r="I82" s="31" t="s">
        <v>35</v>
      </c>
      <c r="J82" s="34" t="str">
        <f>E24</f>
        <v>Ing. Kateřina Tumpachová</v>
      </c>
      <c r="K82" s="38"/>
      <c r="L82" s="108"/>
      <c r="S82" s="36"/>
      <c r="T82" s="36"/>
      <c r="U82" s="36"/>
      <c r="V82" s="36"/>
      <c r="W82" s="36"/>
      <c r="X82" s="36"/>
      <c r="Y82" s="36"/>
      <c r="Z82" s="36"/>
      <c r="AA82" s="36"/>
      <c r="AB82" s="36"/>
      <c r="AC82" s="36"/>
      <c r="AD82" s="36"/>
      <c r="AE82" s="36"/>
    </row>
    <row r="83" spans="1:65" s="2" customFormat="1" ht="10.3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65" s="11" customFormat="1" ht="29.25" customHeight="1">
      <c r="A84" s="148"/>
      <c r="B84" s="149"/>
      <c r="C84" s="150" t="s">
        <v>126</v>
      </c>
      <c r="D84" s="151" t="s">
        <v>60</v>
      </c>
      <c r="E84" s="151" t="s">
        <v>56</v>
      </c>
      <c r="F84" s="151" t="s">
        <v>57</v>
      </c>
      <c r="G84" s="151" t="s">
        <v>127</v>
      </c>
      <c r="H84" s="151" t="s">
        <v>128</v>
      </c>
      <c r="I84" s="151" t="s">
        <v>129</v>
      </c>
      <c r="J84" s="151" t="s">
        <v>108</v>
      </c>
      <c r="K84" s="152" t="s">
        <v>130</v>
      </c>
      <c r="L84" s="153"/>
      <c r="M84" s="70" t="s">
        <v>19</v>
      </c>
      <c r="N84" s="71" t="s">
        <v>45</v>
      </c>
      <c r="O84" s="71" t="s">
        <v>131</v>
      </c>
      <c r="P84" s="71" t="s">
        <v>132</v>
      </c>
      <c r="Q84" s="71" t="s">
        <v>133</v>
      </c>
      <c r="R84" s="71" t="s">
        <v>134</v>
      </c>
      <c r="S84" s="71" t="s">
        <v>135</v>
      </c>
      <c r="T84" s="72" t="s">
        <v>136</v>
      </c>
      <c r="U84" s="148"/>
      <c r="V84" s="148"/>
      <c r="W84" s="148"/>
      <c r="X84" s="148"/>
      <c r="Y84" s="148"/>
      <c r="Z84" s="148"/>
      <c r="AA84" s="148"/>
      <c r="AB84" s="148"/>
      <c r="AC84" s="148"/>
      <c r="AD84" s="148"/>
      <c r="AE84" s="148"/>
    </row>
    <row r="85" spans="1:65" s="2" customFormat="1" ht="22.9" customHeight="1">
      <c r="A85" s="36"/>
      <c r="B85" s="37"/>
      <c r="C85" s="77" t="s">
        <v>137</v>
      </c>
      <c r="D85" s="38"/>
      <c r="E85" s="38"/>
      <c r="F85" s="38"/>
      <c r="G85" s="38"/>
      <c r="H85" s="38"/>
      <c r="I85" s="38"/>
      <c r="J85" s="154">
        <f>BK85</f>
        <v>0</v>
      </c>
      <c r="K85" s="38"/>
      <c r="L85" s="41"/>
      <c r="M85" s="73"/>
      <c r="N85" s="155"/>
      <c r="O85" s="74"/>
      <c r="P85" s="156">
        <f>P86</f>
        <v>0</v>
      </c>
      <c r="Q85" s="74"/>
      <c r="R85" s="156">
        <f>R86</f>
        <v>130.54036525633711</v>
      </c>
      <c r="S85" s="74"/>
      <c r="T85" s="157">
        <f>T86</f>
        <v>146.48525000000004</v>
      </c>
      <c r="U85" s="36"/>
      <c r="V85" s="36"/>
      <c r="W85" s="36"/>
      <c r="X85" s="36"/>
      <c r="Y85" s="36"/>
      <c r="Z85" s="36"/>
      <c r="AA85" s="36"/>
      <c r="AB85" s="36"/>
      <c r="AC85" s="36"/>
      <c r="AD85" s="36"/>
      <c r="AE85" s="36"/>
      <c r="AT85" s="19" t="s">
        <v>74</v>
      </c>
      <c r="AU85" s="19" t="s">
        <v>109</v>
      </c>
      <c r="BK85" s="158">
        <f>BK86</f>
        <v>0</v>
      </c>
    </row>
    <row r="86" spans="1:65" s="12" customFormat="1" ht="25.9" customHeight="1">
      <c r="B86" s="159"/>
      <c r="C86" s="160"/>
      <c r="D86" s="161" t="s">
        <v>74</v>
      </c>
      <c r="E86" s="162" t="s">
        <v>138</v>
      </c>
      <c r="F86" s="162" t="s">
        <v>139</v>
      </c>
      <c r="G86" s="160"/>
      <c r="H86" s="160"/>
      <c r="I86" s="163"/>
      <c r="J86" s="164">
        <f>BK86</f>
        <v>0</v>
      </c>
      <c r="K86" s="160"/>
      <c r="L86" s="165"/>
      <c r="M86" s="166"/>
      <c r="N86" s="167"/>
      <c r="O86" s="167"/>
      <c r="P86" s="168">
        <f>P87+P151+P177+P187+P212</f>
        <v>0</v>
      </c>
      <c r="Q86" s="167"/>
      <c r="R86" s="168">
        <f>R87+R151+R177+R187+R212</f>
        <v>130.54036525633711</v>
      </c>
      <c r="S86" s="167"/>
      <c r="T86" s="169">
        <f>T87+T151+T177+T187+T212</f>
        <v>146.48525000000004</v>
      </c>
      <c r="AR86" s="170" t="s">
        <v>83</v>
      </c>
      <c r="AT86" s="171" t="s">
        <v>74</v>
      </c>
      <c r="AU86" s="171" t="s">
        <v>75</v>
      </c>
      <c r="AY86" s="170" t="s">
        <v>140</v>
      </c>
      <c r="BK86" s="172">
        <f>BK87+BK151+BK177+BK187+BK212</f>
        <v>0</v>
      </c>
    </row>
    <row r="87" spans="1:65" s="12" customFormat="1" ht="22.9" customHeight="1">
      <c r="B87" s="159"/>
      <c r="C87" s="160"/>
      <c r="D87" s="161" t="s">
        <v>74</v>
      </c>
      <c r="E87" s="173" t="s">
        <v>83</v>
      </c>
      <c r="F87" s="173" t="s">
        <v>141</v>
      </c>
      <c r="G87" s="160"/>
      <c r="H87" s="160"/>
      <c r="I87" s="163"/>
      <c r="J87" s="174">
        <f>BK87</f>
        <v>0</v>
      </c>
      <c r="K87" s="160"/>
      <c r="L87" s="165"/>
      <c r="M87" s="166"/>
      <c r="N87" s="167"/>
      <c r="O87" s="167"/>
      <c r="P87" s="168">
        <f>SUM(P88:P150)</f>
        <v>0</v>
      </c>
      <c r="Q87" s="167"/>
      <c r="R87" s="168">
        <f>SUM(R88:R150)</f>
        <v>0</v>
      </c>
      <c r="S87" s="167"/>
      <c r="T87" s="169">
        <f>SUM(T88:T150)</f>
        <v>146.48525000000004</v>
      </c>
      <c r="AR87" s="170" t="s">
        <v>83</v>
      </c>
      <c r="AT87" s="171" t="s">
        <v>74</v>
      </c>
      <c r="AU87" s="171" t="s">
        <v>83</v>
      </c>
      <c r="AY87" s="170" t="s">
        <v>140</v>
      </c>
      <c r="BK87" s="172">
        <f>SUM(BK88:BK150)</f>
        <v>0</v>
      </c>
    </row>
    <row r="88" spans="1:65" s="2" customFormat="1" ht="16.5" customHeight="1">
      <c r="A88" s="36"/>
      <c r="B88" s="37"/>
      <c r="C88" s="175" t="s">
        <v>83</v>
      </c>
      <c r="D88" s="175" t="s">
        <v>142</v>
      </c>
      <c r="E88" s="176" t="s">
        <v>1115</v>
      </c>
      <c r="F88" s="177" t="s">
        <v>1116</v>
      </c>
      <c r="G88" s="178" t="s">
        <v>175</v>
      </c>
      <c r="H88" s="179">
        <v>21.49</v>
      </c>
      <c r="I88" s="180"/>
      <c r="J88" s="181">
        <f>ROUND(I88*H88,2)</f>
        <v>0</v>
      </c>
      <c r="K88" s="177" t="s">
        <v>146</v>
      </c>
      <c r="L88" s="41"/>
      <c r="M88" s="182" t="s">
        <v>19</v>
      </c>
      <c r="N88" s="183" t="s">
        <v>46</v>
      </c>
      <c r="O88" s="66"/>
      <c r="P88" s="184">
        <f>O88*H88</f>
        <v>0</v>
      </c>
      <c r="Q88" s="184">
        <v>0</v>
      </c>
      <c r="R88" s="184">
        <f>Q88*H88</f>
        <v>0</v>
      </c>
      <c r="S88" s="184">
        <v>0.29499999999999998</v>
      </c>
      <c r="T88" s="185">
        <f>S88*H88</f>
        <v>6.3395499999999991</v>
      </c>
      <c r="U88" s="36"/>
      <c r="V88" s="36"/>
      <c r="W88" s="36"/>
      <c r="X88" s="36"/>
      <c r="Y88" s="36"/>
      <c r="Z88" s="36"/>
      <c r="AA88" s="36"/>
      <c r="AB88" s="36"/>
      <c r="AC88" s="36"/>
      <c r="AD88" s="36"/>
      <c r="AE88" s="36"/>
      <c r="AR88" s="186" t="s">
        <v>147</v>
      </c>
      <c r="AT88" s="186" t="s">
        <v>142</v>
      </c>
      <c r="AU88" s="186" t="s">
        <v>85</v>
      </c>
      <c r="AY88" s="19" t="s">
        <v>140</v>
      </c>
      <c r="BE88" s="187">
        <f>IF(N88="základní",J88,0)</f>
        <v>0</v>
      </c>
      <c r="BF88" s="187">
        <f>IF(N88="snížená",J88,0)</f>
        <v>0</v>
      </c>
      <c r="BG88" s="187">
        <f>IF(N88="zákl. přenesená",J88,0)</f>
        <v>0</v>
      </c>
      <c r="BH88" s="187">
        <f>IF(N88="sníž. přenesená",J88,0)</f>
        <v>0</v>
      </c>
      <c r="BI88" s="187">
        <f>IF(N88="nulová",J88,0)</f>
        <v>0</v>
      </c>
      <c r="BJ88" s="19" t="s">
        <v>83</v>
      </c>
      <c r="BK88" s="187">
        <f>ROUND(I88*H88,2)</f>
        <v>0</v>
      </c>
      <c r="BL88" s="19" t="s">
        <v>147</v>
      </c>
      <c r="BM88" s="186" t="s">
        <v>1117</v>
      </c>
    </row>
    <row r="89" spans="1:65" s="2" customFormat="1" ht="19.5">
      <c r="A89" s="36"/>
      <c r="B89" s="37"/>
      <c r="C89" s="38"/>
      <c r="D89" s="188" t="s">
        <v>149</v>
      </c>
      <c r="E89" s="38"/>
      <c r="F89" s="189" t="s">
        <v>1118</v>
      </c>
      <c r="G89" s="38"/>
      <c r="H89" s="38"/>
      <c r="I89" s="190"/>
      <c r="J89" s="38"/>
      <c r="K89" s="38"/>
      <c r="L89" s="41"/>
      <c r="M89" s="191"/>
      <c r="N89" s="192"/>
      <c r="O89" s="66"/>
      <c r="P89" s="66"/>
      <c r="Q89" s="66"/>
      <c r="R89" s="66"/>
      <c r="S89" s="66"/>
      <c r="T89" s="67"/>
      <c r="U89" s="36"/>
      <c r="V89" s="36"/>
      <c r="W89" s="36"/>
      <c r="X89" s="36"/>
      <c r="Y89" s="36"/>
      <c r="Z89" s="36"/>
      <c r="AA89" s="36"/>
      <c r="AB89" s="36"/>
      <c r="AC89" s="36"/>
      <c r="AD89" s="36"/>
      <c r="AE89" s="36"/>
      <c r="AT89" s="19" t="s">
        <v>149</v>
      </c>
      <c r="AU89" s="19" t="s">
        <v>85</v>
      </c>
    </row>
    <row r="90" spans="1:65" s="2" customFormat="1" ht="11.25">
      <c r="A90" s="36"/>
      <c r="B90" s="37"/>
      <c r="C90" s="38"/>
      <c r="D90" s="193" t="s">
        <v>151</v>
      </c>
      <c r="E90" s="38"/>
      <c r="F90" s="194" t="s">
        <v>1119</v>
      </c>
      <c r="G90" s="38"/>
      <c r="H90" s="38"/>
      <c r="I90" s="190"/>
      <c r="J90" s="38"/>
      <c r="K90" s="38"/>
      <c r="L90" s="41"/>
      <c r="M90" s="191"/>
      <c r="N90" s="192"/>
      <c r="O90" s="66"/>
      <c r="P90" s="66"/>
      <c r="Q90" s="66"/>
      <c r="R90" s="66"/>
      <c r="S90" s="66"/>
      <c r="T90" s="67"/>
      <c r="U90" s="36"/>
      <c r="V90" s="36"/>
      <c r="W90" s="36"/>
      <c r="X90" s="36"/>
      <c r="Y90" s="36"/>
      <c r="Z90" s="36"/>
      <c r="AA90" s="36"/>
      <c r="AB90" s="36"/>
      <c r="AC90" s="36"/>
      <c r="AD90" s="36"/>
      <c r="AE90" s="36"/>
      <c r="AT90" s="19" t="s">
        <v>151</v>
      </c>
      <c r="AU90" s="19" t="s">
        <v>85</v>
      </c>
    </row>
    <row r="91" spans="1:65" s="2" customFormat="1" ht="117">
      <c r="A91" s="36"/>
      <c r="B91" s="37"/>
      <c r="C91" s="38"/>
      <c r="D91" s="188" t="s">
        <v>153</v>
      </c>
      <c r="E91" s="38"/>
      <c r="F91" s="195" t="s">
        <v>189</v>
      </c>
      <c r="G91" s="38"/>
      <c r="H91" s="38"/>
      <c r="I91" s="190"/>
      <c r="J91" s="38"/>
      <c r="K91" s="38"/>
      <c r="L91" s="41"/>
      <c r="M91" s="191"/>
      <c r="N91" s="192"/>
      <c r="O91" s="66"/>
      <c r="P91" s="66"/>
      <c r="Q91" s="66"/>
      <c r="R91" s="66"/>
      <c r="S91" s="66"/>
      <c r="T91" s="67"/>
      <c r="U91" s="36"/>
      <c r="V91" s="36"/>
      <c r="W91" s="36"/>
      <c r="X91" s="36"/>
      <c r="Y91" s="36"/>
      <c r="Z91" s="36"/>
      <c r="AA91" s="36"/>
      <c r="AB91" s="36"/>
      <c r="AC91" s="36"/>
      <c r="AD91" s="36"/>
      <c r="AE91" s="36"/>
      <c r="AT91" s="19" t="s">
        <v>153</v>
      </c>
      <c r="AU91" s="19" t="s">
        <v>85</v>
      </c>
    </row>
    <row r="92" spans="1:65" s="13" customFormat="1" ht="11.25">
      <c r="B92" s="196"/>
      <c r="C92" s="197"/>
      <c r="D92" s="188" t="s">
        <v>180</v>
      </c>
      <c r="E92" s="198" t="s">
        <v>19</v>
      </c>
      <c r="F92" s="199" t="s">
        <v>181</v>
      </c>
      <c r="G92" s="197"/>
      <c r="H92" s="198" t="s">
        <v>19</v>
      </c>
      <c r="I92" s="200"/>
      <c r="J92" s="197"/>
      <c r="K92" s="197"/>
      <c r="L92" s="201"/>
      <c r="M92" s="202"/>
      <c r="N92" s="203"/>
      <c r="O92" s="203"/>
      <c r="P92" s="203"/>
      <c r="Q92" s="203"/>
      <c r="R92" s="203"/>
      <c r="S92" s="203"/>
      <c r="T92" s="204"/>
      <c r="AT92" s="205" t="s">
        <v>180</v>
      </c>
      <c r="AU92" s="205" t="s">
        <v>85</v>
      </c>
      <c r="AV92" s="13" t="s">
        <v>83</v>
      </c>
      <c r="AW92" s="13" t="s">
        <v>34</v>
      </c>
      <c r="AX92" s="13" t="s">
        <v>75</v>
      </c>
      <c r="AY92" s="205" t="s">
        <v>140</v>
      </c>
    </row>
    <row r="93" spans="1:65" s="14" customFormat="1" ht="11.25">
      <c r="B93" s="206"/>
      <c r="C93" s="207"/>
      <c r="D93" s="188" t="s">
        <v>180</v>
      </c>
      <c r="E93" s="208" t="s">
        <v>19</v>
      </c>
      <c r="F93" s="209" t="s">
        <v>1120</v>
      </c>
      <c r="G93" s="207"/>
      <c r="H93" s="210">
        <v>21.49</v>
      </c>
      <c r="I93" s="211"/>
      <c r="J93" s="207"/>
      <c r="K93" s="207"/>
      <c r="L93" s="212"/>
      <c r="M93" s="213"/>
      <c r="N93" s="214"/>
      <c r="O93" s="214"/>
      <c r="P93" s="214"/>
      <c r="Q93" s="214"/>
      <c r="R93" s="214"/>
      <c r="S93" s="214"/>
      <c r="T93" s="215"/>
      <c r="AT93" s="216" t="s">
        <v>180</v>
      </c>
      <c r="AU93" s="216" t="s">
        <v>85</v>
      </c>
      <c r="AV93" s="14" t="s">
        <v>85</v>
      </c>
      <c r="AW93" s="14" t="s">
        <v>34</v>
      </c>
      <c r="AX93" s="14" t="s">
        <v>83</v>
      </c>
      <c r="AY93" s="216" t="s">
        <v>140</v>
      </c>
    </row>
    <row r="94" spans="1:65" s="2" customFormat="1" ht="16.5" customHeight="1">
      <c r="A94" s="36"/>
      <c r="B94" s="37"/>
      <c r="C94" s="175" t="s">
        <v>85</v>
      </c>
      <c r="D94" s="175" t="s">
        <v>142</v>
      </c>
      <c r="E94" s="176" t="s">
        <v>202</v>
      </c>
      <c r="F94" s="177" t="s">
        <v>203</v>
      </c>
      <c r="G94" s="178" t="s">
        <v>175</v>
      </c>
      <c r="H94" s="179">
        <v>21.49</v>
      </c>
      <c r="I94" s="180"/>
      <c r="J94" s="181">
        <f>ROUND(I94*H94,2)</f>
        <v>0</v>
      </c>
      <c r="K94" s="177" t="s">
        <v>146</v>
      </c>
      <c r="L94" s="41"/>
      <c r="M94" s="182" t="s">
        <v>19</v>
      </c>
      <c r="N94" s="183" t="s">
        <v>46</v>
      </c>
      <c r="O94" s="66"/>
      <c r="P94" s="184">
        <f>O94*H94</f>
        <v>0</v>
      </c>
      <c r="Q94" s="184">
        <v>0</v>
      </c>
      <c r="R94" s="184">
        <f>Q94*H94</f>
        <v>0</v>
      </c>
      <c r="S94" s="184">
        <v>0.28999999999999998</v>
      </c>
      <c r="T94" s="185">
        <f>S94*H94</f>
        <v>6.2320999999999991</v>
      </c>
      <c r="U94" s="36"/>
      <c r="V94" s="36"/>
      <c r="W94" s="36"/>
      <c r="X94" s="36"/>
      <c r="Y94" s="36"/>
      <c r="Z94" s="36"/>
      <c r="AA94" s="36"/>
      <c r="AB94" s="36"/>
      <c r="AC94" s="36"/>
      <c r="AD94" s="36"/>
      <c r="AE94" s="36"/>
      <c r="AR94" s="186" t="s">
        <v>147</v>
      </c>
      <c r="AT94" s="186" t="s">
        <v>142</v>
      </c>
      <c r="AU94" s="186" t="s">
        <v>85</v>
      </c>
      <c r="AY94" s="19" t="s">
        <v>140</v>
      </c>
      <c r="BE94" s="187">
        <f>IF(N94="základní",J94,0)</f>
        <v>0</v>
      </c>
      <c r="BF94" s="187">
        <f>IF(N94="snížená",J94,0)</f>
        <v>0</v>
      </c>
      <c r="BG94" s="187">
        <f>IF(N94="zákl. přenesená",J94,0)</f>
        <v>0</v>
      </c>
      <c r="BH94" s="187">
        <f>IF(N94="sníž. přenesená",J94,0)</f>
        <v>0</v>
      </c>
      <c r="BI94" s="187">
        <f>IF(N94="nulová",J94,0)</f>
        <v>0</v>
      </c>
      <c r="BJ94" s="19" t="s">
        <v>83</v>
      </c>
      <c r="BK94" s="187">
        <f>ROUND(I94*H94,2)</f>
        <v>0</v>
      </c>
      <c r="BL94" s="19" t="s">
        <v>147</v>
      </c>
      <c r="BM94" s="186" t="s">
        <v>1121</v>
      </c>
    </row>
    <row r="95" spans="1:65" s="2" customFormat="1" ht="19.5">
      <c r="A95" s="36"/>
      <c r="B95" s="37"/>
      <c r="C95" s="38"/>
      <c r="D95" s="188" t="s">
        <v>149</v>
      </c>
      <c r="E95" s="38"/>
      <c r="F95" s="189" t="s">
        <v>205</v>
      </c>
      <c r="G95" s="38"/>
      <c r="H95" s="38"/>
      <c r="I95" s="190"/>
      <c r="J95" s="38"/>
      <c r="K95" s="38"/>
      <c r="L95" s="41"/>
      <c r="M95" s="191"/>
      <c r="N95" s="192"/>
      <c r="O95" s="66"/>
      <c r="P95" s="66"/>
      <c r="Q95" s="66"/>
      <c r="R95" s="66"/>
      <c r="S95" s="66"/>
      <c r="T95" s="67"/>
      <c r="U95" s="36"/>
      <c r="V95" s="36"/>
      <c r="W95" s="36"/>
      <c r="X95" s="36"/>
      <c r="Y95" s="36"/>
      <c r="Z95" s="36"/>
      <c r="AA95" s="36"/>
      <c r="AB95" s="36"/>
      <c r="AC95" s="36"/>
      <c r="AD95" s="36"/>
      <c r="AE95" s="36"/>
      <c r="AT95" s="19" t="s">
        <v>149</v>
      </c>
      <c r="AU95" s="19" t="s">
        <v>85</v>
      </c>
    </row>
    <row r="96" spans="1:65" s="2" customFormat="1" ht="11.25">
      <c r="A96" s="36"/>
      <c r="B96" s="37"/>
      <c r="C96" s="38"/>
      <c r="D96" s="193" t="s">
        <v>151</v>
      </c>
      <c r="E96" s="38"/>
      <c r="F96" s="194" t="s">
        <v>206</v>
      </c>
      <c r="G96" s="38"/>
      <c r="H96" s="38"/>
      <c r="I96" s="190"/>
      <c r="J96" s="38"/>
      <c r="K96" s="38"/>
      <c r="L96" s="41"/>
      <c r="M96" s="191"/>
      <c r="N96" s="192"/>
      <c r="O96" s="66"/>
      <c r="P96" s="66"/>
      <c r="Q96" s="66"/>
      <c r="R96" s="66"/>
      <c r="S96" s="66"/>
      <c r="T96" s="67"/>
      <c r="U96" s="36"/>
      <c r="V96" s="36"/>
      <c r="W96" s="36"/>
      <c r="X96" s="36"/>
      <c r="Y96" s="36"/>
      <c r="Z96" s="36"/>
      <c r="AA96" s="36"/>
      <c r="AB96" s="36"/>
      <c r="AC96" s="36"/>
      <c r="AD96" s="36"/>
      <c r="AE96" s="36"/>
      <c r="AT96" s="19" t="s">
        <v>151</v>
      </c>
      <c r="AU96" s="19" t="s">
        <v>85</v>
      </c>
    </row>
    <row r="97" spans="1:65" s="2" customFormat="1" ht="175.5">
      <c r="A97" s="36"/>
      <c r="B97" s="37"/>
      <c r="C97" s="38"/>
      <c r="D97" s="188" t="s">
        <v>153</v>
      </c>
      <c r="E97" s="38"/>
      <c r="F97" s="195" t="s">
        <v>198</v>
      </c>
      <c r="G97" s="38"/>
      <c r="H97" s="38"/>
      <c r="I97" s="190"/>
      <c r="J97" s="38"/>
      <c r="K97" s="38"/>
      <c r="L97" s="41"/>
      <c r="M97" s="191"/>
      <c r="N97" s="192"/>
      <c r="O97" s="66"/>
      <c r="P97" s="66"/>
      <c r="Q97" s="66"/>
      <c r="R97" s="66"/>
      <c r="S97" s="66"/>
      <c r="T97" s="67"/>
      <c r="U97" s="36"/>
      <c r="V97" s="36"/>
      <c r="W97" s="36"/>
      <c r="X97" s="36"/>
      <c r="Y97" s="36"/>
      <c r="Z97" s="36"/>
      <c r="AA97" s="36"/>
      <c r="AB97" s="36"/>
      <c r="AC97" s="36"/>
      <c r="AD97" s="36"/>
      <c r="AE97" s="36"/>
      <c r="AT97" s="19" t="s">
        <v>153</v>
      </c>
      <c r="AU97" s="19" t="s">
        <v>85</v>
      </c>
    </row>
    <row r="98" spans="1:65" s="13" customFormat="1" ht="11.25">
      <c r="B98" s="196"/>
      <c r="C98" s="197"/>
      <c r="D98" s="188" t="s">
        <v>180</v>
      </c>
      <c r="E98" s="198" t="s">
        <v>19</v>
      </c>
      <c r="F98" s="199" t="s">
        <v>1122</v>
      </c>
      <c r="G98" s="197"/>
      <c r="H98" s="198" t="s">
        <v>19</v>
      </c>
      <c r="I98" s="200"/>
      <c r="J98" s="197"/>
      <c r="K98" s="197"/>
      <c r="L98" s="201"/>
      <c r="M98" s="202"/>
      <c r="N98" s="203"/>
      <c r="O98" s="203"/>
      <c r="P98" s="203"/>
      <c r="Q98" s="203"/>
      <c r="R98" s="203"/>
      <c r="S98" s="203"/>
      <c r="T98" s="204"/>
      <c r="AT98" s="205" t="s">
        <v>180</v>
      </c>
      <c r="AU98" s="205" t="s">
        <v>85</v>
      </c>
      <c r="AV98" s="13" t="s">
        <v>83</v>
      </c>
      <c r="AW98" s="13" t="s">
        <v>34</v>
      </c>
      <c r="AX98" s="13" t="s">
        <v>75</v>
      </c>
      <c r="AY98" s="205" t="s">
        <v>140</v>
      </c>
    </row>
    <row r="99" spans="1:65" s="14" customFormat="1" ht="11.25">
      <c r="B99" s="206"/>
      <c r="C99" s="207"/>
      <c r="D99" s="188" t="s">
        <v>180</v>
      </c>
      <c r="E99" s="208" t="s">
        <v>19</v>
      </c>
      <c r="F99" s="209" t="s">
        <v>1120</v>
      </c>
      <c r="G99" s="207"/>
      <c r="H99" s="210">
        <v>21.49</v>
      </c>
      <c r="I99" s="211"/>
      <c r="J99" s="207"/>
      <c r="K99" s="207"/>
      <c r="L99" s="212"/>
      <c r="M99" s="213"/>
      <c r="N99" s="214"/>
      <c r="O99" s="214"/>
      <c r="P99" s="214"/>
      <c r="Q99" s="214"/>
      <c r="R99" s="214"/>
      <c r="S99" s="214"/>
      <c r="T99" s="215"/>
      <c r="AT99" s="216" t="s">
        <v>180</v>
      </c>
      <c r="AU99" s="216" t="s">
        <v>85</v>
      </c>
      <c r="AV99" s="14" t="s">
        <v>85</v>
      </c>
      <c r="AW99" s="14" t="s">
        <v>34</v>
      </c>
      <c r="AX99" s="14" t="s">
        <v>83</v>
      </c>
      <c r="AY99" s="216" t="s">
        <v>140</v>
      </c>
    </row>
    <row r="100" spans="1:65" s="2" customFormat="1" ht="21.75" customHeight="1">
      <c r="A100" s="36"/>
      <c r="B100" s="37"/>
      <c r="C100" s="175" t="s">
        <v>160</v>
      </c>
      <c r="D100" s="175" t="s">
        <v>142</v>
      </c>
      <c r="E100" s="176" t="s">
        <v>193</v>
      </c>
      <c r="F100" s="177" t="s">
        <v>194</v>
      </c>
      <c r="G100" s="178" t="s">
        <v>175</v>
      </c>
      <c r="H100" s="179">
        <v>88.68</v>
      </c>
      <c r="I100" s="180"/>
      <c r="J100" s="181">
        <f>ROUND(I100*H100,2)</f>
        <v>0</v>
      </c>
      <c r="K100" s="177" t="s">
        <v>146</v>
      </c>
      <c r="L100" s="41"/>
      <c r="M100" s="182" t="s">
        <v>19</v>
      </c>
      <c r="N100" s="183" t="s">
        <v>46</v>
      </c>
      <c r="O100" s="66"/>
      <c r="P100" s="184">
        <f>O100*H100</f>
        <v>0</v>
      </c>
      <c r="Q100" s="184">
        <v>0</v>
      </c>
      <c r="R100" s="184">
        <f>Q100*H100</f>
        <v>0</v>
      </c>
      <c r="S100" s="184">
        <v>0.28999999999999998</v>
      </c>
      <c r="T100" s="185">
        <f>S100*H100</f>
        <v>25.717200000000002</v>
      </c>
      <c r="U100" s="36"/>
      <c r="V100" s="36"/>
      <c r="W100" s="36"/>
      <c r="X100" s="36"/>
      <c r="Y100" s="36"/>
      <c r="Z100" s="36"/>
      <c r="AA100" s="36"/>
      <c r="AB100" s="36"/>
      <c r="AC100" s="36"/>
      <c r="AD100" s="36"/>
      <c r="AE100" s="36"/>
      <c r="AR100" s="186" t="s">
        <v>147</v>
      </c>
      <c r="AT100" s="186" t="s">
        <v>142</v>
      </c>
      <c r="AU100" s="186" t="s">
        <v>85</v>
      </c>
      <c r="AY100" s="19" t="s">
        <v>140</v>
      </c>
      <c r="BE100" s="187">
        <f>IF(N100="základní",J100,0)</f>
        <v>0</v>
      </c>
      <c r="BF100" s="187">
        <f>IF(N100="snížená",J100,0)</f>
        <v>0</v>
      </c>
      <c r="BG100" s="187">
        <f>IF(N100="zákl. přenesená",J100,0)</f>
        <v>0</v>
      </c>
      <c r="BH100" s="187">
        <f>IF(N100="sníž. přenesená",J100,0)</f>
        <v>0</v>
      </c>
      <c r="BI100" s="187">
        <f>IF(N100="nulová",J100,0)</f>
        <v>0</v>
      </c>
      <c r="BJ100" s="19" t="s">
        <v>83</v>
      </c>
      <c r="BK100" s="187">
        <f>ROUND(I100*H100,2)</f>
        <v>0</v>
      </c>
      <c r="BL100" s="19" t="s">
        <v>147</v>
      </c>
      <c r="BM100" s="186" t="s">
        <v>1123</v>
      </c>
    </row>
    <row r="101" spans="1:65" s="2" customFormat="1" ht="19.5">
      <c r="A101" s="36"/>
      <c r="B101" s="37"/>
      <c r="C101" s="38"/>
      <c r="D101" s="188" t="s">
        <v>149</v>
      </c>
      <c r="E101" s="38"/>
      <c r="F101" s="189" t="s">
        <v>196</v>
      </c>
      <c r="G101" s="38"/>
      <c r="H101" s="38"/>
      <c r="I101" s="190"/>
      <c r="J101" s="38"/>
      <c r="K101" s="38"/>
      <c r="L101" s="41"/>
      <c r="M101" s="191"/>
      <c r="N101" s="192"/>
      <c r="O101" s="66"/>
      <c r="P101" s="66"/>
      <c r="Q101" s="66"/>
      <c r="R101" s="66"/>
      <c r="S101" s="66"/>
      <c r="T101" s="67"/>
      <c r="U101" s="36"/>
      <c r="V101" s="36"/>
      <c r="W101" s="36"/>
      <c r="X101" s="36"/>
      <c r="Y101" s="36"/>
      <c r="Z101" s="36"/>
      <c r="AA101" s="36"/>
      <c r="AB101" s="36"/>
      <c r="AC101" s="36"/>
      <c r="AD101" s="36"/>
      <c r="AE101" s="36"/>
      <c r="AT101" s="19" t="s">
        <v>149</v>
      </c>
      <c r="AU101" s="19" t="s">
        <v>85</v>
      </c>
    </row>
    <row r="102" spans="1:65" s="2" customFormat="1" ht="11.25">
      <c r="A102" s="36"/>
      <c r="B102" s="37"/>
      <c r="C102" s="38"/>
      <c r="D102" s="193" t="s">
        <v>151</v>
      </c>
      <c r="E102" s="38"/>
      <c r="F102" s="194" t="s">
        <v>197</v>
      </c>
      <c r="G102" s="38"/>
      <c r="H102" s="38"/>
      <c r="I102" s="190"/>
      <c r="J102" s="38"/>
      <c r="K102" s="38"/>
      <c r="L102" s="41"/>
      <c r="M102" s="191"/>
      <c r="N102" s="192"/>
      <c r="O102" s="66"/>
      <c r="P102" s="66"/>
      <c r="Q102" s="66"/>
      <c r="R102" s="66"/>
      <c r="S102" s="66"/>
      <c r="T102" s="67"/>
      <c r="U102" s="36"/>
      <c r="V102" s="36"/>
      <c r="W102" s="36"/>
      <c r="X102" s="36"/>
      <c r="Y102" s="36"/>
      <c r="Z102" s="36"/>
      <c r="AA102" s="36"/>
      <c r="AB102" s="36"/>
      <c r="AC102" s="36"/>
      <c r="AD102" s="36"/>
      <c r="AE102" s="36"/>
      <c r="AT102" s="19" t="s">
        <v>151</v>
      </c>
      <c r="AU102" s="19" t="s">
        <v>85</v>
      </c>
    </row>
    <row r="103" spans="1:65" s="2" customFormat="1" ht="175.5">
      <c r="A103" s="36"/>
      <c r="B103" s="37"/>
      <c r="C103" s="38"/>
      <c r="D103" s="188" t="s">
        <v>153</v>
      </c>
      <c r="E103" s="38"/>
      <c r="F103" s="195" t="s">
        <v>198</v>
      </c>
      <c r="G103" s="38"/>
      <c r="H103" s="38"/>
      <c r="I103" s="190"/>
      <c r="J103" s="38"/>
      <c r="K103" s="38"/>
      <c r="L103" s="41"/>
      <c r="M103" s="191"/>
      <c r="N103" s="192"/>
      <c r="O103" s="66"/>
      <c r="P103" s="66"/>
      <c r="Q103" s="66"/>
      <c r="R103" s="66"/>
      <c r="S103" s="66"/>
      <c r="T103" s="67"/>
      <c r="U103" s="36"/>
      <c r="V103" s="36"/>
      <c r="W103" s="36"/>
      <c r="X103" s="36"/>
      <c r="Y103" s="36"/>
      <c r="Z103" s="36"/>
      <c r="AA103" s="36"/>
      <c r="AB103" s="36"/>
      <c r="AC103" s="36"/>
      <c r="AD103" s="36"/>
      <c r="AE103" s="36"/>
      <c r="AT103" s="19" t="s">
        <v>153</v>
      </c>
      <c r="AU103" s="19" t="s">
        <v>85</v>
      </c>
    </row>
    <row r="104" spans="1:65" s="13" customFormat="1" ht="11.25">
      <c r="B104" s="196"/>
      <c r="C104" s="197"/>
      <c r="D104" s="188" t="s">
        <v>180</v>
      </c>
      <c r="E104" s="198" t="s">
        <v>19</v>
      </c>
      <c r="F104" s="199" t="s">
        <v>199</v>
      </c>
      <c r="G104" s="197"/>
      <c r="H104" s="198" t="s">
        <v>19</v>
      </c>
      <c r="I104" s="200"/>
      <c r="J104" s="197"/>
      <c r="K104" s="197"/>
      <c r="L104" s="201"/>
      <c r="M104" s="202"/>
      <c r="N104" s="203"/>
      <c r="O104" s="203"/>
      <c r="P104" s="203"/>
      <c r="Q104" s="203"/>
      <c r="R104" s="203"/>
      <c r="S104" s="203"/>
      <c r="T104" s="204"/>
      <c r="AT104" s="205" t="s">
        <v>180</v>
      </c>
      <c r="AU104" s="205" t="s">
        <v>85</v>
      </c>
      <c r="AV104" s="13" t="s">
        <v>83</v>
      </c>
      <c r="AW104" s="13" t="s">
        <v>34</v>
      </c>
      <c r="AX104" s="13" t="s">
        <v>75</v>
      </c>
      <c r="AY104" s="205" t="s">
        <v>140</v>
      </c>
    </row>
    <row r="105" spans="1:65" s="14" customFormat="1" ht="11.25">
      <c r="B105" s="206"/>
      <c r="C105" s="207"/>
      <c r="D105" s="188" t="s">
        <v>180</v>
      </c>
      <c r="E105" s="208" t="s">
        <v>19</v>
      </c>
      <c r="F105" s="209" t="s">
        <v>1124</v>
      </c>
      <c r="G105" s="207"/>
      <c r="H105" s="210">
        <v>88.68</v>
      </c>
      <c r="I105" s="211"/>
      <c r="J105" s="207"/>
      <c r="K105" s="207"/>
      <c r="L105" s="212"/>
      <c r="M105" s="213"/>
      <c r="N105" s="214"/>
      <c r="O105" s="214"/>
      <c r="P105" s="214"/>
      <c r="Q105" s="214"/>
      <c r="R105" s="214"/>
      <c r="S105" s="214"/>
      <c r="T105" s="215"/>
      <c r="AT105" s="216" t="s">
        <v>180</v>
      </c>
      <c r="AU105" s="216" t="s">
        <v>85</v>
      </c>
      <c r="AV105" s="14" t="s">
        <v>85</v>
      </c>
      <c r="AW105" s="14" t="s">
        <v>34</v>
      </c>
      <c r="AX105" s="14" t="s">
        <v>83</v>
      </c>
      <c r="AY105" s="216" t="s">
        <v>140</v>
      </c>
    </row>
    <row r="106" spans="1:65" s="2" customFormat="1" ht="21.75" customHeight="1">
      <c r="A106" s="36"/>
      <c r="B106" s="37"/>
      <c r="C106" s="175" t="s">
        <v>147</v>
      </c>
      <c r="D106" s="175" t="s">
        <v>142</v>
      </c>
      <c r="E106" s="176" t="s">
        <v>1125</v>
      </c>
      <c r="F106" s="177" t="s">
        <v>1126</v>
      </c>
      <c r="G106" s="178" t="s">
        <v>175</v>
      </c>
      <c r="H106" s="179">
        <v>74.36</v>
      </c>
      <c r="I106" s="180"/>
      <c r="J106" s="181">
        <f>ROUND(I106*H106,2)</f>
        <v>0</v>
      </c>
      <c r="K106" s="177" t="s">
        <v>146</v>
      </c>
      <c r="L106" s="41"/>
      <c r="M106" s="182" t="s">
        <v>19</v>
      </c>
      <c r="N106" s="183" t="s">
        <v>46</v>
      </c>
      <c r="O106" s="66"/>
      <c r="P106" s="184">
        <f>O106*H106</f>
        <v>0</v>
      </c>
      <c r="Q106" s="184">
        <v>0</v>
      </c>
      <c r="R106" s="184">
        <f>Q106*H106</f>
        <v>0</v>
      </c>
      <c r="S106" s="184">
        <v>0.44</v>
      </c>
      <c r="T106" s="185">
        <f>S106*H106</f>
        <v>32.718400000000003</v>
      </c>
      <c r="U106" s="36"/>
      <c r="V106" s="36"/>
      <c r="W106" s="36"/>
      <c r="X106" s="36"/>
      <c r="Y106" s="36"/>
      <c r="Z106" s="36"/>
      <c r="AA106" s="36"/>
      <c r="AB106" s="36"/>
      <c r="AC106" s="36"/>
      <c r="AD106" s="36"/>
      <c r="AE106" s="36"/>
      <c r="AR106" s="186" t="s">
        <v>147</v>
      </c>
      <c r="AT106" s="186" t="s">
        <v>142</v>
      </c>
      <c r="AU106" s="186" t="s">
        <v>85</v>
      </c>
      <c r="AY106" s="19" t="s">
        <v>140</v>
      </c>
      <c r="BE106" s="187">
        <f>IF(N106="základní",J106,0)</f>
        <v>0</v>
      </c>
      <c r="BF106" s="187">
        <f>IF(N106="snížená",J106,0)</f>
        <v>0</v>
      </c>
      <c r="BG106" s="187">
        <f>IF(N106="zákl. přenesená",J106,0)</f>
        <v>0</v>
      </c>
      <c r="BH106" s="187">
        <f>IF(N106="sníž. přenesená",J106,0)</f>
        <v>0</v>
      </c>
      <c r="BI106" s="187">
        <f>IF(N106="nulová",J106,0)</f>
        <v>0</v>
      </c>
      <c r="BJ106" s="19" t="s">
        <v>83</v>
      </c>
      <c r="BK106" s="187">
        <f>ROUND(I106*H106,2)</f>
        <v>0</v>
      </c>
      <c r="BL106" s="19" t="s">
        <v>147</v>
      </c>
      <c r="BM106" s="186" t="s">
        <v>1127</v>
      </c>
    </row>
    <row r="107" spans="1:65" s="2" customFormat="1" ht="19.5">
      <c r="A107" s="36"/>
      <c r="B107" s="37"/>
      <c r="C107" s="38"/>
      <c r="D107" s="188" t="s">
        <v>149</v>
      </c>
      <c r="E107" s="38"/>
      <c r="F107" s="189" t="s">
        <v>1128</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149</v>
      </c>
      <c r="AU107" s="19" t="s">
        <v>85</v>
      </c>
    </row>
    <row r="108" spans="1:65" s="2" customFormat="1" ht="11.25">
      <c r="A108" s="36"/>
      <c r="B108" s="37"/>
      <c r="C108" s="38"/>
      <c r="D108" s="193" t="s">
        <v>151</v>
      </c>
      <c r="E108" s="38"/>
      <c r="F108" s="194" t="s">
        <v>1129</v>
      </c>
      <c r="G108" s="38"/>
      <c r="H108" s="38"/>
      <c r="I108" s="190"/>
      <c r="J108" s="38"/>
      <c r="K108" s="38"/>
      <c r="L108" s="41"/>
      <c r="M108" s="191"/>
      <c r="N108" s="192"/>
      <c r="O108" s="66"/>
      <c r="P108" s="66"/>
      <c r="Q108" s="66"/>
      <c r="R108" s="66"/>
      <c r="S108" s="66"/>
      <c r="T108" s="67"/>
      <c r="U108" s="36"/>
      <c r="V108" s="36"/>
      <c r="W108" s="36"/>
      <c r="X108" s="36"/>
      <c r="Y108" s="36"/>
      <c r="Z108" s="36"/>
      <c r="AA108" s="36"/>
      <c r="AB108" s="36"/>
      <c r="AC108" s="36"/>
      <c r="AD108" s="36"/>
      <c r="AE108" s="36"/>
      <c r="AT108" s="19" t="s">
        <v>151</v>
      </c>
      <c r="AU108" s="19" t="s">
        <v>85</v>
      </c>
    </row>
    <row r="109" spans="1:65" s="2" customFormat="1" ht="175.5">
      <c r="A109" s="36"/>
      <c r="B109" s="37"/>
      <c r="C109" s="38"/>
      <c r="D109" s="188" t="s">
        <v>153</v>
      </c>
      <c r="E109" s="38"/>
      <c r="F109" s="195" t="s">
        <v>198</v>
      </c>
      <c r="G109" s="38"/>
      <c r="H109" s="38"/>
      <c r="I109" s="190"/>
      <c r="J109" s="38"/>
      <c r="K109" s="38"/>
      <c r="L109" s="41"/>
      <c r="M109" s="191"/>
      <c r="N109" s="192"/>
      <c r="O109" s="66"/>
      <c r="P109" s="66"/>
      <c r="Q109" s="66"/>
      <c r="R109" s="66"/>
      <c r="S109" s="66"/>
      <c r="T109" s="67"/>
      <c r="U109" s="36"/>
      <c r="V109" s="36"/>
      <c r="W109" s="36"/>
      <c r="X109" s="36"/>
      <c r="Y109" s="36"/>
      <c r="Z109" s="36"/>
      <c r="AA109" s="36"/>
      <c r="AB109" s="36"/>
      <c r="AC109" s="36"/>
      <c r="AD109" s="36"/>
      <c r="AE109" s="36"/>
      <c r="AT109" s="19" t="s">
        <v>153</v>
      </c>
      <c r="AU109" s="19" t="s">
        <v>85</v>
      </c>
    </row>
    <row r="110" spans="1:65" s="13" customFormat="1" ht="11.25">
      <c r="B110" s="196"/>
      <c r="C110" s="197"/>
      <c r="D110" s="188" t="s">
        <v>180</v>
      </c>
      <c r="E110" s="198" t="s">
        <v>19</v>
      </c>
      <c r="F110" s="199" t="s">
        <v>1130</v>
      </c>
      <c r="G110" s="197"/>
      <c r="H110" s="198" t="s">
        <v>19</v>
      </c>
      <c r="I110" s="200"/>
      <c r="J110" s="197"/>
      <c r="K110" s="197"/>
      <c r="L110" s="201"/>
      <c r="M110" s="202"/>
      <c r="N110" s="203"/>
      <c r="O110" s="203"/>
      <c r="P110" s="203"/>
      <c r="Q110" s="203"/>
      <c r="R110" s="203"/>
      <c r="S110" s="203"/>
      <c r="T110" s="204"/>
      <c r="AT110" s="205" t="s">
        <v>180</v>
      </c>
      <c r="AU110" s="205" t="s">
        <v>85</v>
      </c>
      <c r="AV110" s="13" t="s">
        <v>83</v>
      </c>
      <c r="AW110" s="13" t="s">
        <v>34</v>
      </c>
      <c r="AX110" s="13" t="s">
        <v>75</v>
      </c>
      <c r="AY110" s="205" t="s">
        <v>140</v>
      </c>
    </row>
    <row r="111" spans="1:65" s="14" customFormat="1" ht="11.25">
      <c r="B111" s="206"/>
      <c r="C111" s="207"/>
      <c r="D111" s="188" t="s">
        <v>180</v>
      </c>
      <c r="E111" s="208" t="s">
        <v>19</v>
      </c>
      <c r="F111" s="209" t="s">
        <v>1131</v>
      </c>
      <c r="G111" s="207"/>
      <c r="H111" s="210">
        <v>74.36</v>
      </c>
      <c r="I111" s="211"/>
      <c r="J111" s="207"/>
      <c r="K111" s="207"/>
      <c r="L111" s="212"/>
      <c r="M111" s="213"/>
      <c r="N111" s="214"/>
      <c r="O111" s="214"/>
      <c r="P111" s="214"/>
      <c r="Q111" s="214"/>
      <c r="R111" s="214"/>
      <c r="S111" s="214"/>
      <c r="T111" s="215"/>
      <c r="AT111" s="216" t="s">
        <v>180</v>
      </c>
      <c r="AU111" s="216" t="s">
        <v>85</v>
      </c>
      <c r="AV111" s="14" t="s">
        <v>85</v>
      </c>
      <c r="AW111" s="14" t="s">
        <v>34</v>
      </c>
      <c r="AX111" s="14" t="s">
        <v>83</v>
      </c>
      <c r="AY111" s="216" t="s">
        <v>140</v>
      </c>
    </row>
    <row r="112" spans="1:65" s="2" customFormat="1" ht="21.75" customHeight="1">
      <c r="A112" s="36"/>
      <c r="B112" s="37"/>
      <c r="C112" s="175" t="s">
        <v>172</v>
      </c>
      <c r="D112" s="175" t="s">
        <v>142</v>
      </c>
      <c r="E112" s="176" t="s">
        <v>1132</v>
      </c>
      <c r="F112" s="177" t="s">
        <v>1133</v>
      </c>
      <c r="G112" s="178" t="s">
        <v>175</v>
      </c>
      <c r="H112" s="179">
        <v>74.36</v>
      </c>
      <c r="I112" s="180"/>
      <c r="J112" s="181">
        <f>ROUND(I112*H112,2)</f>
        <v>0</v>
      </c>
      <c r="K112" s="177" t="s">
        <v>146</v>
      </c>
      <c r="L112" s="41"/>
      <c r="M112" s="182" t="s">
        <v>19</v>
      </c>
      <c r="N112" s="183" t="s">
        <v>46</v>
      </c>
      <c r="O112" s="66"/>
      <c r="P112" s="184">
        <f>O112*H112</f>
        <v>0</v>
      </c>
      <c r="Q112" s="184">
        <v>0</v>
      </c>
      <c r="R112" s="184">
        <f>Q112*H112</f>
        <v>0</v>
      </c>
      <c r="S112" s="184">
        <v>0.32500000000000001</v>
      </c>
      <c r="T112" s="185">
        <f>S112*H112</f>
        <v>24.167000000000002</v>
      </c>
      <c r="U112" s="36"/>
      <c r="V112" s="36"/>
      <c r="W112" s="36"/>
      <c r="X112" s="36"/>
      <c r="Y112" s="36"/>
      <c r="Z112" s="36"/>
      <c r="AA112" s="36"/>
      <c r="AB112" s="36"/>
      <c r="AC112" s="36"/>
      <c r="AD112" s="36"/>
      <c r="AE112" s="36"/>
      <c r="AR112" s="186" t="s">
        <v>147</v>
      </c>
      <c r="AT112" s="186" t="s">
        <v>142</v>
      </c>
      <c r="AU112" s="186" t="s">
        <v>85</v>
      </c>
      <c r="AY112" s="19" t="s">
        <v>140</v>
      </c>
      <c r="BE112" s="187">
        <f>IF(N112="základní",J112,0)</f>
        <v>0</v>
      </c>
      <c r="BF112" s="187">
        <f>IF(N112="snížená",J112,0)</f>
        <v>0</v>
      </c>
      <c r="BG112" s="187">
        <f>IF(N112="zákl. přenesená",J112,0)</f>
        <v>0</v>
      </c>
      <c r="BH112" s="187">
        <f>IF(N112="sníž. přenesená",J112,0)</f>
        <v>0</v>
      </c>
      <c r="BI112" s="187">
        <f>IF(N112="nulová",J112,0)</f>
        <v>0</v>
      </c>
      <c r="BJ112" s="19" t="s">
        <v>83</v>
      </c>
      <c r="BK112" s="187">
        <f>ROUND(I112*H112,2)</f>
        <v>0</v>
      </c>
      <c r="BL112" s="19" t="s">
        <v>147</v>
      </c>
      <c r="BM112" s="186" t="s">
        <v>1134</v>
      </c>
    </row>
    <row r="113" spans="1:65" s="2" customFormat="1" ht="19.5">
      <c r="A113" s="36"/>
      <c r="B113" s="37"/>
      <c r="C113" s="38"/>
      <c r="D113" s="188" t="s">
        <v>149</v>
      </c>
      <c r="E113" s="38"/>
      <c r="F113" s="189" t="s">
        <v>1135</v>
      </c>
      <c r="G113" s="38"/>
      <c r="H113" s="38"/>
      <c r="I113" s="190"/>
      <c r="J113" s="38"/>
      <c r="K113" s="38"/>
      <c r="L113" s="41"/>
      <c r="M113" s="191"/>
      <c r="N113" s="192"/>
      <c r="O113" s="66"/>
      <c r="P113" s="66"/>
      <c r="Q113" s="66"/>
      <c r="R113" s="66"/>
      <c r="S113" s="66"/>
      <c r="T113" s="67"/>
      <c r="U113" s="36"/>
      <c r="V113" s="36"/>
      <c r="W113" s="36"/>
      <c r="X113" s="36"/>
      <c r="Y113" s="36"/>
      <c r="Z113" s="36"/>
      <c r="AA113" s="36"/>
      <c r="AB113" s="36"/>
      <c r="AC113" s="36"/>
      <c r="AD113" s="36"/>
      <c r="AE113" s="36"/>
      <c r="AT113" s="19" t="s">
        <v>149</v>
      </c>
      <c r="AU113" s="19" t="s">
        <v>85</v>
      </c>
    </row>
    <row r="114" spans="1:65" s="2" customFormat="1" ht="11.25">
      <c r="A114" s="36"/>
      <c r="B114" s="37"/>
      <c r="C114" s="38"/>
      <c r="D114" s="193" t="s">
        <v>151</v>
      </c>
      <c r="E114" s="38"/>
      <c r="F114" s="194" t="s">
        <v>1136</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151</v>
      </c>
      <c r="AU114" s="19" t="s">
        <v>85</v>
      </c>
    </row>
    <row r="115" spans="1:65" s="2" customFormat="1" ht="175.5">
      <c r="A115" s="36"/>
      <c r="B115" s="37"/>
      <c r="C115" s="38"/>
      <c r="D115" s="188" t="s">
        <v>153</v>
      </c>
      <c r="E115" s="38"/>
      <c r="F115" s="195" t="s">
        <v>198</v>
      </c>
      <c r="G115" s="38"/>
      <c r="H115" s="38"/>
      <c r="I115" s="190"/>
      <c r="J115" s="38"/>
      <c r="K115" s="38"/>
      <c r="L115" s="41"/>
      <c r="M115" s="191"/>
      <c r="N115" s="192"/>
      <c r="O115" s="66"/>
      <c r="P115" s="66"/>
      <c r="Q115" s="66"/>
      <c r="R115" s="66"/>
      <c r="S115" s="66"/>
      <c r="T115" s="67"/>
      <c r="U115" s="36"/>
      <c r="V115" s="36"/>
      <c r="W115" s="36"/>
      <c r="X115" s="36"/>
      <c r="Y115" s="36"/>
      <c r="Z115" s="36"/>
      <c r="AA115" s="36"/>
      <c r="AB115" s="36"/>
      <c r="AC115" s="36"/>
      <c r="AD115" s="36"/>
      <c r="AE115" s="36"/>
      <c r="AT115" s="19" t="s">
        <v>153</v>
      </c>
      <c r="AU115" s="19" t="s">
        <v>85</v>
      </c>
    </row>
    <row r="116" spans="1:65" s="13" customFormat="1" ht="11.25">
      <c r="B116" s="196"/>
      <c r="C116" s="197"/>
      <c r="D116" s="188" t="s">
        <v>180</v>
      </c>
      <c r="E116" s="198" t="s">
        <v>19</v>
      </c>
      <c r="F116" s="199" t="s">
        <v>1137</v>
      </c>
      <c r="G116" s="197"/>
      <c r="H116" s="198" t="s">
        <v>19</v>
      </c>
      <c r="I116" s="200"/>
      <c r="J116" s="197"/>
      <c r="K116" s="197"/>
      <c r="L116" s="201"/>
      <c r="M116" s="202"/>
      <c r="N116" s="203"/>
      <c r="O116" s="203"/>
      <c r="P116" s="203"/>
      <c r="Q116" s="203"/>
      <c r="R116" s="203"/>
      <c r="S116" s="203"/>
      <c r="T116" s="204"/>
      <c r="AT116" s="205" t="s">
        <v>180</v>
      </c>
      <c r="AU116" s="205" t="s">
        <v>85</v>
      </c>
      <c r="AV116" s="13" t="s">
        <v>83</v>
      </c>
      <c r="AW116" s="13" t="s">
        <v>34</v>
      </c>
      <c r="AX116" s="13" t="s">
        <v>75</v>
      </c>
      <c r="AY116" s="205" t="s">
        <v>140</v>
      </c>
    </row>
    <row r="117" spans="1:65" s="14" customFormat="1" ht="11.25">
      <c r="B117" s="206"/>
      <c r="C117" s="207"/>
      <c r="D117" s="188" t="s">
        <v>180</v>
      </c>
      <c r="E117" s="208" t="s">
        <v>19</v>
      </c>
      <c r="F117" s="209" t="s">
        <v>1131</v>
      </c>
      <c r="G117" s="207"/>
      <c r="H117" s="210">
        <v>74.36</v>
      </c>
      <c r="I117" s="211"/>
      <c r="J117" s="207"/>
      <c r="K117" s="207"/>
      <c r="L117" s="212"/>
      <c r="M117" s="213"/>
      <c r="N117" s="214"/>
      <c r="O117" s="214"/>
      <c r="P117" s="214"/>
      <c r="Q117" s="214"/>
      <c r="R117" s="214"/>
      <c r="S117" s="214"/>
      <c r="T117" s="215"/>
      <c r="AT117" s="216" t="s">
        <v>180</v>
      </c>
      <c r="AU117" s="216" t="s">
        <v>85</v>
      </c>
      <c r="AV117" s="14" t="s">
        <v>85</v>
      </c>
      <c r="AW117" s="14" t="s">
        <v>34</v>
      </c>
      <c r="AX117" s="14" t="s">
        <v>83</v>
      </c>
      <c r="AY117" s="216" t="s">
        <v>140</v>
      </c>
    </row>
    <row r="118" spans="1:65" s="2" customFormat="1" ht="16.5" customHeight="1">
      <c r="A118" s="36"/>
      <c r="B118" s="37"/>
      <c r="C118" s="175" t="s">
        <v>183</v>
      </c>
      <c r="D118" s="175" t="s">
        <v>142</v>
      </c>
      <c r="E118" s="176" t="s">
        <v>1138</v>
      </c>
      <c r="F118" s="177" t="s">
        <v>1139</v>
      </c>
      <c r="G118" s="178" t="s">
        <v>175</v>
      </c>
      <c r="H118" s="179">
        <v>74.36</v>
      </c>
      <c r="I118" s="180"/>
      <c r="J118" s="181">
        <f>ROUND(I118*H118,2)</f>
        <v>0</v>
      </c>
      <c r="K118" s="177" t="s">
        <v>146</v>
      </c>
      <c r="L118" s="41"/>
      <c r="M118" s="182" t="s">
        <v>19</v>
      </c>
      <c r="N118" s="183" t="s">
        <v>46</v>
      </c>
      <c r="O118" s="66"/>
      <c r="P118" s="184">
        <f>O118*H118</f>
        <v>0</v>
      </c>
      <c r="Q118" s="184">
        <v>0</v>
      </c>
      <c r="R118" s="184">
        <f>Q118*H118</f>
        <v>0</v>
      </c>
      <c r="S118" s="184">
        <v>0.45</v>
      </c>
      <c r="T118" s="185">
        <f>S118*H118</f>
        <v>33.462000000000003</v>
      </c>
      <c r="U118" s="36"/>
      <c r="V118" s="36"/>
      <c r="W118" s="36"/>
      <c r="X118" s="36"/>
      <c r="Y118" s="36"/>
      <c r="Z118" s="36"/>
      <c r="AA118" s="36"/>
      <c r="AB118" s="36"/>
      <c r="AC118" s="36"/>
      <c r="AD118" s="36"/>
      <c r="AE118" s="36"/>
      <c r="AR118" s="186" t="s">
        <v>147</v>
      </c>
      <c r="AT118" s="186" t="s">
        <v>142</v>
      </c>
      <c r="AU118" s="186" t="s">
        <v>85</v>
      </c>
      <c r="AY118" s="19" t="s">
        <v>140</v>
      </c>
      <c r="BE118" s="187">
        <f>IF(N118="základní",J118,0)</f>
        <v>0</v>
      </c>
      <c r="BF118" s="187">
        <f>IF(N118="snížená",J118,0)</f>
        <v>0</v>
      </c>
      <c r="BG118" s="187">
        <f>IF(N118="zákl. přenesená",J118,0)</f>
        <v>0</v>
      </c>
      <c r="BH118" s="187">
        <f>IF(N118="sníž. přenesená",J118,0)</f>
        <v>0</v>
      </c>
      <c r="BI118" s="187">
        <f>IF(N118="nulová",J118,0)</f>
        <v>0</v>
      </c>
      <c r="BJ118" s="19" t="s">
        <v>83</v>
      </c>
      <c r="BK118" s="187">
        <f>ROUND(I118*H118,2)</f>
        <v>0</v>
      </c>
      <c r="BL118" s="19" t="s">
        <v>147</v>
      </c>
      <c r="BM118" s="186" t="s">
        <v>1140</v>
      </c>
    </row>
    <row r="119" spans="1:65" s="2" customFormat="1" ht="19.5">
      <c r="A119" s="36"/>
      <c r="B119" s="37"/>
      <c r="C119" s="38"/>
      <c r="D119" s="188" t="s">
        <v>149</v>
      </c>
      <c r="E119" s="38"/>
      <c r="F119" s="189" t="s">
        <v>1141</v>
      </c>
      <c r="G119" s="38"/>
      <c r="H119" s="38"/>
      <c r="I119" s="190"/>
      <c r="J119" s="38"/>
      <c r="K119" s="38"/>
      <c r="L119" s="41"/>
      <c r="M119" s="191"/>
      <c r="N119" s="192"/>
      <c r="O119" s="66"/>
      <c r="P119" s="66"/>
      <c r="Q119" s="66"/>
      <c r="R119" s="66"/>
      <c r="S119" s="66"/>
      <c r="T119" s="67"/>
      <c r="U119" s="36"/>
      <c r="V119" s="36"/>
      <c r="W119" s="36"/>
      <c r="X119" s="36"/>
      <c r="Y119" s="36"/>
      <c r="Z119" s="36"/>
      <c r="AA119" s="36"/>
      <c r="AB119" s="36"/>
      <c r="AC119" s="36"/>
      <c r="AD119" s="36"/>
      <c r="AE119" s="36"/>
      <c r="AT119" s="19" t="s">
        <v>149</v>
      </c>
      <c r="AU119" s="19" t="s">
        <v>85</v>
      </c>
    </row>
    <row r="120" spans="1:65" s="2" customFormat="1" ht="11.25">
      <c r="A120" s="36"/>
      <c r="B120" s="37"/>
      <c r="C120" s="38"/>
      <c r="D120" s="193" t="s">
        <v>151</v>
      </c>
      <c r="E120" s="38"/>
      <c r="F120" s="194" t="s">
        <v>1142</v>
      </c>
      <c r="G120" s="38"/>
      <c r="H120" s="38"/>
      <c r="I120" s="190"/>
      <c r="J120" s="38"/>
      <c r="K120" s="38"/>
      <c r="L120" s="41"/>
      <c r="M120" s="191"/>
      <c r="N120" s="192"/>
      <c r="O120" s="66"/>
      <c r="P120" s="66"/>
      <c r="Q120" s="66"/>
      <c r="R120" s="66"/>
      <c r="S120" s="66"/>
      <c r="T120" s="67"/>
      <c r="U120" s="36"/>
      <c r="V120" s="36"/>
      <c r="W120" s="36"/>
      <c r="X120" s="36"/>
      <c r="Y120" s="36"/>
      <c r="Z120" s="36"/>
      <c r="AA120" s="36"/>
      <c r="AB120" s="36"/>
      <c r="AC120" s="36"/>
      <c r="AD120" s="36"/>
      <c r="AE120" s="36"/>
      <c r="AT120" s="19" t="s">
        <v>151</v>
      </c>
      <c r="AU120" s="19" t="s">
        <v>85</v>
      </c>
    </row>
    <row r="121" spans="1:65" s="2" customFormat="1" ht="175.5">
      <c r="A121" s="36"/>
      <c r="B121" s="37"/>
      <c r="C121" s="38"/>
      <c r="D121" s="188" t="s">
        <v>153</v>
      </c>
      <c r="E121" s="38"/>
      <c r="F121" s="195" t="s">
        <v>198</v>
      </c>
      <c r="G121" s="38"/>
      <c r="H121" s="38"/>
      <c r="I121" s="190"/>
      <c r="J121" s="38"/>
      <c r="K121" s="38"/>
      <c r="L121" s="41"/>
      <c r="M121" s="191"/>
      <c r="N121" s="192"/>
      <c r="O121" s="66"/>
      <c r="P121" s="66"/>
      <c r="Q121" s="66"/>
      <c r="R121" s="66"/>
      <c r="S121" s="66"/>
      <c r="T121" s="67"/>
      <c r="U121" s="36"/>
      <c r="V121" s="36"/>
      <c r="W121" s="36"/>
      <c r="X121" s="36"/>
      <c r="Y121" s="36"/>
      <c r="Z121" s="36"/>
      <c r="AA121" s="36"/>
      <c r="AB121" s="36"/>
      <c r="AC121" s="36"/>
      <c r="AD121" s="36"/>
      <c r="AE121" s="36"/>
      <c r="AT121" s="19" t="s">
        <v>153</v>
      </c>
      <c r="AU121" s="19" t="s">
        <v>85</v>
      </c>
    </row>
    <row r="122" spans="1:65" s="13" customFormat="1" ht="11.25">
      <c r="B122" s="196"/>
      <c r="C122" s="197"/>
      <c r="D122" s="188" t="s">
        <v>180</v>
      </c>
      <c r="E122" s="198" t="s">
        <v>19</v>
      </c>
      <c r="F122" s="199" t="s">
        <v>1143</v>
      </c>
      <c r="G122" s="197"/>
      <c r="H122" s="198" t="s">
        <v>19</v>
      </c>
      <c r="I122" s="200"/>
      <c r="J122" s="197"/>
      <c r="K122" s="197"/>
      <c r="L122" s="201"/>
      <c r="M122" s="202"/>
      <c r="N122" s="203"/>
      <c r="O122" s="203"/>
      <c r="P122" s="203"/>
      <c r="Q122" s="203"/>
      <c r="R122" s="203"/>
      <c r="S122" s="203"/>
      <c r="T122" s="204"/>
      <c r="AT122" s="205" t="s">
        <v>180</v>
      </c>
      <c r="AU122" s="205" t="s">
        <v>85</v>
      </c>
      <c r="AV122" s="13" t="s">
        <v>83</v>
      </c>
      <c r="AW122" s="13" t="s">
        <v>34</v>
      </c>
      <c r="AX122" s="13" t="s">
        <v>75</v>
      </c>
      <c r="AY122" s="205" t="s">
        <v>140</v>
      </c>
    </row>
    <row r="123" spans="1:65" s="14" customFormat="1" ht="11.25">
      <c r="B123" s="206"/>
      <c r="C123" s="207"/>
      <c r="D123" s="188" t="s">
        <v>180</v>
      </c>
      <c r="E123" s="208" t="s">
        <v>19</v>
      </c>
      <c r="F123" s="209" t="s">
        <v>1131</v>
      </c>
      <c r="G123" s="207"/>
      <c r="H123" s="210">
        <v>74.36</v>
      </c>
      <c r="I123" s="211"/>
      <c r="J123" s="207"/>
      <c r="K123" s="207"/>
      <c r="L123" s="212"/>
      <c r="M123" s="213"/>
      <c r="N123" s="214"/>
      <c r="O123" s="214"/>
      <c r="P123" s="214"/>
      <c r="Q123" s="214"/>
      <c r="R123" s="214"/>
      <c r="S123" s="214"/>
      <c r="T123" s="215"/>
      <c r="AT123" s="216" t="s">
        <v>180</v>
      </c>
      <c r="AU123" s="216" t="s">
        <v>85</v>
      </c>
      <c r="AV123" s="14" t="s">
        <v>85</v>
      </c>
      <c r="AW123" s="14" t="s">
        <v>34</v>
      </c>
      <c r="AX123" s="14" t="s">
        <v>83</v>
      </c>
      <c r="AY123" s="216" t="s">
        <v>140</v>
      </c>
    </row>
    <row r="124" spans="1:65" s="2" customFormat="1" ht="16.5" customHeight="1">
      <c r="A124" s="36"/>
      <c r="B124" s="37"/>
      <c r="C124" s="175" t="s">
        <v>192</v>
      </c>
      <c r="D124" s="175" t="s">
        <v>142</v>
      </c>
      <c r="E124" s="176" t="s">
        <v>209</v>
      </c>
      <c r="F124" s="177" t="s">
        <v>210</v>
      </c>
      <c r="G124" s="178" t="s">
        <v>175</v>
      </c>
      <c r="H124" s="179">
        <v>29.5</v>
      </c>
      <c r="I124" s="180"/>
      <c r="J124" s="181">
        <f>ROUND(I124*H124,2)</f>
        <v>0</v>
      </c>
      <c r="K124" s="177" t="s">
        <v>146</v>
      </c>
      <c r="L124" s="41"/>
      <c r="M124" s="182" t="s">
        <v>19</v>
      </c>
      <c r="N124" s="183" t="s">
        <v>46</v>
      </c>
      <c r="O124" s="66"/>
      <c r="P124" s="184">
        <f>O124*H124</f>
        <v>0</v>
      </c>
      <c r="Q124" s="184">
        <v>0</v>
      </c>
      <c r="R124" s="184">
        <f>Q124*H124</f>
        <v>0</v>
      </c>
      <c r="S124" s="184">
        <v>0.24</v>
      </c>
      <c r="T124" s="185">
        <f>S124*H124</f>
        <v>7.08</v>
      </c>
      <c r="U124" s="36"/>
      <c r="V124" s="36"/>
      <c r="W124" s="36"/>
      <c r="X124" s="36"/>
      <c r="Y124" s="36"/>
      <c r="Z124" s="36"/>
      <c r="AA124" s="36"/>
      <c r="AB124" s="36"/>
      <c r="AC124" s="36"/>
      <c r="AD124" s="36"/>
      <c r="AE124" s="36"/>
      <c r="AR124" s="186" t="s">
        <v>147</v>
      </c>
      <c r="AT124" s="186" t="s">
        <v>142</v>
      </c>
      <c r="AU124" s="186" t="s">
        <v>85</v>
      </c>
      <c r="AY124" s="19" t="s">
        <v>140</v>
      </c>
      <c r="BE124" s="187">
        <f>IF(N124="základní",J124,0)</f>
        <v>0</v>
      </c>
      <c r="BF124" s="187">
        <f>IF(N124="snížená",J124,0)</f>
        <v>0</v>
      </c>
      <c r="BG124" s="187">
        <f>IF(N124="zákl. přenesená",J124,0)</f>
        <v>0</v>
      </c>
      <c r="BH124" s="187">
        <f>IF(N124="sníž. přenesená",J124,0)</f>
        <v>0</v>
      </c>
      <c r="BI124" s="187">
        <f>IF(N124="nulová",J124,0)</f>
        <v>0</v>
      </c>
      <c r="BJ124" s="19" t="s">
        <v>83</v>
      </c>
      <c r="BK124" s="187">
        <f>ROUND(I124*H124,2)</f>
        <v>0</v>
      </c>
      <c r="BL124" s="19" t="s">
        <v>147</v>
      </c>
      <c r="BM124" s="186" t="s">
        <v>1144</v>
      </c>
    </row>
    <row r="125" spans="1:65" s="2" customFormat="1" ht="19.5">
      <c r="A125" s="36"/>
      <c r="B125" s="37"/>
      <c r="C125" s="38"/>
      <c r="D125" s="188" t="s">
        <v>149</v>
      </c>
      <c r="E125" s="38"/>
      <c r="F125" s="189" t="s">
        <v>212</v>
      </c>
      <c r="G125" s="38"/>
      <c r="H125" s="38"/>
      <c r="I125" s="190"/>
      <c r="J125" s="38"/>
      <c r="K125" s="38"/>
      <c r="L125" s="41"/>
      <c r="M125" s="191"/>
      <c r="N125" s="192"/>
      <c r="O125" s="66"/>
      <c r="P125" s="66"/>
      <c r="Q125" s="66"/>
      <c r="R125" s="66"/>
      <c r="S125" s="66"/>
      <c r="T125" s="67"/>
      <c r="U125" s="36"/>
      <c r="V125" s="36"/>
      <c r="W125" s="36"/>
      <c r="X125" s="36"/>
      <c r="Y125" s="36"/>
      <c r="Z125" s="36"/>
      <c r="AA125" s="36"/>
      <c r="AB125" s="36"/>
      <c r="AC125" s="36"/>
      <c r="AD125" s="36"/>
      <c r="AE125" s="36"/>
      <c r="AT125" s="19" t="s">
        <v>149</v>
      </c>
      <c r="AU125" s="19" t="s">
        <v>85</v>
      </c>
    </row>
    <row r="126" spans="1:65" s="2" customFormat="1" ht="11.25">
      <c r="A126" s="36"/>
      <c r="B126" s="37"/>
      <c r="C126" s="38"/>
      <c r="D126" s="193" t="s">
        <v>151</v>
      </c>
      <c r="E126" s="38"/>
      <c r="F126" s="194" t="s">
        <v>213</v>
      </c>
      <c r="G126" s="38"/>
      <c r="H126" s="38"/>
      <c r="I126" s="190"/>
      <c r="J126" s="38"/>
      <c r="K126" s="38"/>
      <c r="L126" s="41"/>
      <c r="M126" s="191"/>
      <c r="N126" s="192"/>
      <c r="O126" s="66"/>
      <c r="P126" s="66"/>
      <c r="Q126" s="66"/>
      <c r="R126" s="66"/>
      <c r="S126" s="66"/>
      <c r="T126" s="67"/>
      <c r="U126" s="36"/>
      <c r="V126" s="36"/>
      <c r="W126" s="36"/>
      <c r="X126" s="36"/>
      <c r="Y126" s="36"/>
      <c r="Z126" s="36"/>
      <c r="AA126" s="36"/>
      <c r="AB126" s="36"/>
      <c r="AC126" s="36"/>
      <c r="AD126" s="36"/>
      <c r="AE126" s="36"/>
      <c r="AT126" s="19" t="s">
        <v>151</v>
      </c>
      <c r="AU126" s="19" t="s">
        <v>85</v>
      </c>
    </row>
    <row r="127" spans="1:65" s="2" customFormat="1" ht="175.5">
      <c r="A127" s="36"/>
      <c r="B127" s="37"/>
      <c r="C127" s="38"/>
      <c r="D127" s="188" t="s">
        <v>153</v>
      </c>
      <c r="E127" s="38"/>
      <c r="F127" s="195" t="s">
        <v>198</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153</v>
      </c>
      <c r="AU127" s="19" t="s">
        <v>85</v>
      </c>
    </row>
    <row r="128" spans="1:65" s="13" customFormat="1" ht="11.25">
      <c r="B128" s="196"/>
      <c r="C128" s="197"/>
      <c r="D128" s="188" t="s">
        <v>180</v>
      </c>
      <c r="E128" s="198" t="s">
        <v>19</v>
      </c>
      <c r="F128" s="199" t="s">
        <v>214</v>
      </c>
      <c r="G128" s="197"/>
      <c r="H128" s="198" t="s">
        <v>19</v>
      </c>
      <c r="I128" s="200"/>
      <c r="J128" s="197"/>
      <c r="K128" s="197"/>
      <c r="L128" s="201"/>
      <c r="M128" s="202"/>
      <c r="N128" s="203"/>
      <c r="O128" s="203"/>
      <c r="P128" s="203"/>
      <c r="Q128" s="203"/>
      <c r="R128" s="203"/>
      <c r="S128" s="203"/>
      <c r="T128" s="204"/>
      <c r="AT128" s="205" t="s">
        <v>180</v>
      </c>
      <c r="AU128" s="205" t="s">
        <v>85</v>
      </c>
      <c r="AV128" s="13" t="s">
        <v>83</v>
      </c>
      <c r="AW128" s="13" t="s">
        <v>34</v>
      </c>
      <c r="AX128" s="13" t="s">
        <v>75</v>
      </c>
      <c r="AY128" s="205" t="s">
        <v>140</v>
      </c>
    </row>
    <row r="129" spans="1:65" s="14" customFormat="1" ht="11.25">
      <c r="B129" s="206"/>
      <c r="C129" s="207"/>
      <c r="D129" s="188" t="s">
        <v>180</v>
      </c>
      <c r="E129" s="208" t="s">
        <v>19</v>
      </c>
      <c r="F129" s="209" t="s">
        <v>1145</v>
      </c>
      <c r="G129" s="207"/>
      <c r="H129" s="210">
        <v>29.5</v>
      </c>
      <c r="I129" s="211"/>
      <c r="J129" s="207"/>
      <c r="K129" s="207"/>
      <c r="L129" s="212"/>
      <c r="M129" s="213"/>
      <c r="N129" s="214"/>
      <c r="O129" s="214"/>
      <c r="P129" s="214"/>
      <c r="Q129" s="214"/>
      <c r="R129" s="214"/>
      <c r="S129" s="214"/>
      <c r="T129" s="215"/>
      <c r="AT129" s="216" t="s">
        <v>180</v>
      </c>
      <c r="AU129" s="216" t="s">
        <v>85</v>
      </c>
      <c r="AV129" s="14" t="s">
        <v>85</v>
      </c>
      <c r="AW129" s="14" t="s">
        <v>34</v>
      </c>
      <c r="AX129" s="14" t="s">
        <v>83</v>
      </c>
      <c r="AY129" s="216" t="s">
        <v>140</v>
      </c>
    </row>
    <row r="130" spans="1:65" s="2" customFormat="1" ht="16.5" customHeight="1">
      <c r="A130" s="36"/>
      <c r="B130" s="37"/>
      <c r="C130" s="175" t="s">
        <v>201</v>
      </c>
      <c r="D130" s="175" t="s">
        <v>142</v>
      </c>
      <c r="E130" s="176" t="s">
        <v>217</v>
      </c>
      <c r="F130" s="177" t="s">
        <v>218</v>
      </c>
      <c r="G130" s="178" t="s">
        <v>175</v>
      </c>
      <c r="H130" s="179">
        <v>24.24</v>
      </c>
      <c r="I130" s="180"/>
      <c r="J130" s="181">
        <f>ROUND(I130*H130,2)</f>
        <v>0</v>
      </c>
      <c r="K130" s="177" t="s">
        <v>146</v>
      </c>
      <c r="L130" s="41"/>
      <c r="M130" s="182" t="s">
        <v>19</v>
      </c>
      <c r="N130" s="183" t="s">
        <v>46</v>
      </c>
      <c r="O130" s="66"/>
      <c r="P130" s="184">
        <f>O130*H130</f>
        <v>0</v>
      </c>
      <c r="Q130" s="184">
        <v>0</v>
      </c>
      <c r="R130" s="184">
        <f>Q130*H130</f>
        <v>0</v>
      </c>
      <c r="S130" s="184">
        <v>0.32500000000000001</v>
      </c>
      <c r="T130" s="185">
        <f>S130*H130</f>
        <v>7.8780000000000001</v>
      </c>
      <c r="U130" s="36"/>
      <c r="V130" s="36"/>
      <c r="W130" s="36"/>
      <c r="X130" s="36"/>
      <c r="Y130" s="36"/>
      <c r="Z130" s="36"/>
      <c r="AA130" s="36"/>
      <c r="AB130" s="36"/>
      <c r="AC130" s="36"/>
      <c r="AD130" s="36"/>
      <c r="AE130" s="36"/>
      <c r="AR130" s="186" t="s">
        <v>147</v>
      </c>
      <c r="AT130" s="186" t="s">
        <v>142</v>
      </c>
      <c r="AU130" s="186" t="s">
        <v>85</v>
      </c>
      <c r="AY130" s="19" t="s">
        <v>140</v>
      </c>
      <c r="BE130" s="187">
        <f>IF(N130="základní",J130,0)</f>
        <v>0</v>
      </c>
      <c r="BF130" s="187">
        <f>IF(N130="snížená",J130,0)</f>
        <v>0</v>
      </c>
      <c r="BG130" s="187">
        <f>IF(N130="zákl. přenesená",J130,0)</f>
        <v>0</v>
      </c>
      <c r="BH130" s="187">
        <f>IF(N130="sníž. přenesená",J130,0)</f>
        <v>0</v>
      </c>
      <c r="BI130" s="187">
        <f>IF(N130="nulová",J130,0)</f>
        <v>0</v>
      </c>
      <c r="BJ130" s="19" t="s">
        <v>83</v>
      </c>
      <c r="BK130" s="187">
        <f>ROUND(I130*H130,2)</f>
        <v>0</v>
      </c>
      <c r="BL130" s="19" t="s">
        <v>147</v>
      </c>
      <c r="BM130" s="186" t="s">
        <v>1146</v>
      </c>
    </row>
    <row r="131" spans="1:65" s="2" customFormat="1" ht="19.5">
      <c r="A131" s="36"/>
      <c r="B131" s="37"/>
      <c r="C131" s="38"/>
      <c r="D131" s="188" t="s">
        <v>149</v>
      </c>
      <c r="E131" s="38"/>
      <c r="F131" s="189" t="s">
        <v>220</v>
      </c>
      <c r="G131" s="38"/>
      <c r="H131" s="38"/>
      <c r="I131" s="190"/>
      <c r="J131" s="38"/>
      <c r="K131" s="38"/>
      <c r="L131" s="41"/>
      <c r="M131" s="191"/>
      <c r="N131" s="192"/>
      <c r="O131" s="66"/>
      <c r="P131" s="66"/>
      <c r="Q131" s="66"/>
      <c r="R131" s="66"/>
      <c r="S131" s="66"/>
      <c r="T131" s="67"/>
      <c r="U131" s="36"/>
      <c r="V131" s="36"/>
      <c r="W131" s="36"/>
      <c r="X131" s="36"/>
      <c r="Y131" s="36"/>
      <c r="Z131" s="36"/>
      <c r="AA131" s="36"/>
      <c r="AB131" s="36"/>
      <c r="AC131" s="36"/>
      <c r="AD131" s="36"/>
      <c r="AE131" s="36"/>
      <c r="AT131" s="19" t="s">
        <v>149</v>
      </c>
      <c r="AU131" s="19" t="s">
        <v>85</v>
      </c>
    </row>
    <row r="132" spans="1:65" s="2" customFormat="1" ht="11.25">
      <c r="A132" s="36"/>
      <c r="B132" s="37"/>
      <c r="C132" s="38"/>
      <c r="D132" s="193" t="s">
        <v>151</v>
      </c>
      <c r="E132" s="38"/>
      <c r="F132" s="194" t="s">
        <v>221</v>
      </c>
      <c r="G132" s="38"/>
      <c r="H132" s="38"/>
      <c r="I132" s="190"/>
      <c r="J132" s="38"/>
      <c r="K132" s="38"/>
      <c r="L132" s="41"/>
      <c r="M132" s="191"/>
      <c r="N132" s="192"/>
      <c r="O132" s="66"/>
      <c r="P132" s="66"/>
      <c r="Q132" s="66"/>
      <c r="R132" s="66"/>
      <c r="S132" s="66"/>
      <c r="T132" s="67"/>
      <c r="U132" s="36"/>
      <c r="V132" s="36"/>
      <c r="W132" s="36"/>
      <c r="X132" s="36"/>
      <c r="Y132" s="36"/>
      <c r="Z132" s="36"/>
      <c r="AA132" s="36"/>
      <c r="AB132" s="36"/>
      <c r="AC132" s="36"/>
      <c r="AD132" s="36"/>
      <c r="AE132" s="36"/>
      <c r="AT132" s="19" t="s">
        <v>151</v>
      </c>
      <c r="AU132" s="19" t="s">
        <v>85</v>
      </c>
    </row>
    <row r="133" spans="1:65" s="2" customFormat="1" ht="175.5">
      <c r="A133" s="36"/>
      <c r="B133" s="37"/>
      <c r="C133" s="38"/>
      <c r="D133" s="188" t="s">
        <v>153</v>
      </c>
      <c r="E133" s="38"/>
      <c r="F133" s="195" t="s">
        <v>198</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153</v>
      </c>
      <c r="AU133" s="19" t="s">
        <v>85</v>
      </c>
    </row>
    <row r="134" spans="1:65" s="13" customFormat="1" ht="11.25">
      <c r="B134" s="196"/>
      <c r="C134" s="197"/>
      <c r="D134" s="188" t="s">
        <v>180</v>
      </c>
      <c r="E134" s="198" t="s">
        <v>19</v>
      </c>
      <c r="F134" s="199" t="s">
        <v>1147</v>
      </c>
      <c r="G134" s="197"/>
      <c r="H134" s="198" t="s">
        <v>19</v>
      </c>
      <c r="I134" s="200"/>
      <c r="J134" s="197"/>
      <c r="K134" s="197"/>
      <c r="L134" s="201"/>
      <c r="M134" s="202"/>
      <c r="N134" s="203"/>
      <c r="O134" s="203"/>
      <c r="P134" s="203"/>
      <c r="Q134" s="203"/>
      <c r="R134" s="203"/>
      <c r="S134" s="203"/>
      <c r="T134" s="204"/>
      <c r="AT134" s="205" t="s">
        <v>180</v>
      </c>
      <c r="AU134" s="205" t="s">
        <v>85</v>
      </c>
      <c r="AV134" s="13" t="s">
        <v>83</v>
      </c>
      <c r="AW134" s="13" t="s">
        <v>34</v>
      </c>
      <c r="AX134" s="13" t="s">
        <v>75</v>
      </c>
      <c r="AY134" s="205" t="s">
        <v>140</v>
      </c>
    </row>
    <row r="135" spans="1:65" s="14" customFormat="1" ht="11.25">
      <c r="B135" s="206"/>
      <c r="C135" s="207"/>
      <c r="D135" s="188" t="s">
        <v>180</v>
      </c>
      <c r="E135" s="208" t="s">
        <v>19</v>
      </c>
      <c r="F135" s="209" t="s">
        <v>1148</v>
      </c>
      <c r="G135" s="207"/>
      <c r="H135" s="210">
        <v>24.24</v>
      </c>
      <c r="I135" s="211"/>
      <c r="J135" s="207"/>
      <c r="K135" s="207"/>
      <c r="L135" s="212"/>
      <c r="M135" s="213"/>
      <c r="N135" s="214"/>
      <c r="O135" s="214"/>
      <c r="P135" s="214"/>
      <c r="Q135" s="214"/>
      <c r="R135" s="214"/>
      <c r="S135" s="214"/>
      <c r="T135" s="215"/>
      <c r="AT135" s="216" t="s">
        <v>180</v>
      </c>
      <c r="AU135" s="216" t="s">
        <v>85</v>
      </c>
      <c r="AV135" s="14" t="s">
        <v>85</v>
      </c>
      <c r="AW135" s="14" t="s">
        <v>34</v>
      </c>
      <c r="AX135" s="14" t="s">
        <v>83</v>
      </c>
      <c r="AY135" s="216" t="s">
        <v>140</v>
      </c>
    </row>
    <row r="136" spans="1:65" s="2" customFormat="1" ht="16.5" customHeight="1">
      <c r="A136" s="36"/>
      <c r="B136" s="37"/>
      <c r="C136" s="175" t="s">
        <v>208</v>
      </c>
      <c r="D136" s="175" t="s">
        <v>142</v>
      </c>
      <c r="E136" s="176" t="s">
        <v>225</v>
      </c>
      <c r="F136" s="177" t="s">
        <v>226</v>
      </c>
      <c r="G136" s="178" t="s">
        <v>175</v>
      </c>
      <c r="H136" s="179">
        <v>29.5</v>
      </c>
      <c r="I136" s="180"/>
      <c r="J136" s="181">
        <f>ROUND(I136*H136,2)</f>
        <v>0</v>
      </c>
      <c r="K136" s="177" t="s">
        <v>146</v>
      </c>
      <c r="L136" s="41"/>
      <c r="M136" s="182" t="s">
        <v>19</v>
      </c>
      <c r="N136" s="183" t="s">
        <v>46</v>
      </c>
      <c r="O136" s="66"/>
      <c r="P136" s="184">
        <f>O136*H136</f>
        <v>0</v>
      </c>
      <c r="Q136" s="184">
        <v>0</v>
      </c>
      <c r="R136" s="184">
        <f>Q136*H136</f>
        <v>0</v>
      </c>
      <c r="S136" s="184">
        <v>9.8000000000000004E-2</v>
      </c>
      <c r="T136" s="185">
        <f>S136*H136</f>
        <v>2.891</v>
      </c>
      <c r="U136" s="36"/>
      <c r="V136" s="36"/>
      <c r="W136" s="36"/>
      <c r="X136" s="36"/>
      <c r="Y136" s="36"/>
      <c r="Z136" s="36"/>
      <c r="AA136" s="36"/>
      <c r="AB136" s="36"/>
      <c r="AC136" s="36"/>
      <c r="AD136" s="36"/>
      <c r="AE136" s="36"/>
      <c r="AR136" s="186" t="s">
        <v>147</v>
      </c>
      <c r="AT136" s="186" t="s">
        <v>142</v>
      </c>
      <c r="AU136" s="186" t="s">
        <v>85</v>
      </c>
      <c r="AY136" s="19" t="s">
        <v>140</v>
      </c>
      <c r="BE136" s="187">
        <f>IF(N136="základní",J136,0)</f>
        <v>0</v>
      </c>
      <c r="BF136" s="187">
        <f>IF(N136="snížená",J136,0)</f>
        <v>0</v>
      </c>
      <c r="BG136" s="187">
        <f>IF(N136="zákl. přenesená",J136,0)</f>
        <v>0</v>
      </c>
      <c r="BH136" s="187">
        <f>IF(N136="sníž. přenesená",J136,0)</f>
        <v>0</v>
      </c>
      <c r="BI136" s="187">
        <f>IF(N136="nulová",J136,0)</f>
        <v>0</v>
      </c>
      <c r="BJ136" s="19" t="s">
        <v>83</v>
      </c>
      <c r="BK136" s="187">
        <f>ROUND(I136*H136,2)</f>
        <v>0</v>
      </c>
      <c r="BL136" s="19" t="s">
        <v>147</v>
      </c>
      <c r="BM136" s="186" t="s">
        <v>1149</v>
      </c>
    </row>
    <row r="137" spans="1:65" s="2" customFormat="1" ht="19.5">
      <c r="A137" s="36"/>
      <c r="B137" s="37"/>
      <c r="C137" s="38"/>
      <c r="D137" s="188" t="s">
        <v>149</v>
      </c>
      <c r="E137" s="38"/>
      <c r="F137" s="189" t="s">
        <v>228</v>
      </c>
      <c r="G137" s="38"/>
      <c r="H137" s="38"/>
      <c r="I137" s="190"/>
      <c r="J137" s="38"/>
      <c r="K137" s="38"/>
      <c r="L137" s="41"/>
      <c r="M137" s="191"/>
      <c r="N137" s="192"/>
      <c r="O137" s="66"/>
      <c r="P137" s="66"/>
      <c r="Q137" s="66"/>
      <c r="R137" s="66"/>
      <c r="S137" s="66"/>
      <c r="T137" s="67"/>
      <c r="U137" s="36"/>
      <c r="V137" s="36"/>
      <c r="W137" s="36"/>
      <c r="X137" s="36"/>
      <c r="Y137" s="36"/>
      <c r="Z137" s="36"/>
      <c r="AA137" s="36"/>
      <c r="AB137" s="36"/>
      <c r="AC137" s="36"/>
      <c r="AD137" s="36"/>
      <c r="AE137" s="36"/>
      <c r="AT137" s="19" t="s">
        <v>149</v>
      </c>
      <c r="AU137" s="19" t="s">
        <v>85</v>
      </c>
    </row>
    <row r="138" spans="1:65" s="2" customFormat="1" ht="11.25">
      <c r="A138" s="36"/>
      <c r="B138" s="37"/>
      <c r="C138" s="38"/>
      <c r="D138" s="193" t="s">
        <v>151</v>
      </c>
      <c r="E138" s="38"/>
      <c r="F138" s="194" t="s">
        <v>229</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151</v>
      </c>
      <c r="AU138" s="19" t="s">
        <v>85</v>
      </c>
    </row>
    <row r="139" spans="1:65" s="2" customFormat="1" ht="175.5">
      <c r="A139" s="36"/>
      <c r="B139" s="37"/>
      <c r="C139" s="38"/>
      <c r="D139" s="188" t="s">
        <v>153</v>
      </c>
      <c r="E139" s="38"/>
      <c r="F139" s="195" t="s">
        <v>198</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153</v>
      </c>
      <c r="AU139" s="19" t="s">
        <v>85</v>
      </c>
    </row>
    <row r="140" spans="1:65" s="13" customFormat="1" ht="11.25">
      <c r="B140" s="196"/>
      <c r="C140" s="197"/>
      <c r="D140" s="188" t="s">
        <v>180</v>
      </c>
      <c r="E140" s="198" t="s">
        <v>19</v>
      </c>
      <c r="F140" s="199" t="s">
        <v>230</v>
      </c>
      <c r="G140" s="197"/>
      <c r="H140" s="198" t="s">
        <v>19</v>
      </c>
      <c r="I140" s="200"/>
      <c r="J140" s="197"/>
      <c r="K140" s="197"/>
      <c r="L140" s="201"/>
      <c r="M140" s="202"/>
      <c r="N140" s="203"/>
      <c r="O140" s="203"/>
      <c r="P140" s="203"/>
      <c r="Q140" s="203"/>
      <c r="R140" s="203"/>
      <c r="S140" s="203"/>
      <c r="T140" s="204"/>
      <c r="AT140" s="205" t="s">
        <v>180</v>
      </c>
      <c r="AU140" s="205" t="s">
        <v>85</v>
      </c>
      <c r="AV140" s="13" t="s">
        <v>83</v>
      </c>
      <c r="AW140" s="13" t="s">
        <v>34</v>
      </c>
      <c r="AX140" s="13" t="s">
        <v>75</v>
      </c>
      <c r="AY140" s="205" t="s">
        <v>140</v>
      </c>
    </row>
    <row r="141" spans="1:65" s="14" customFormat="1" ht="11.25">
      <c r="B141" s="206"/>
      <c r="C141" s="207"/>
      <c r="D141" s="188" t="s">
        <v>180</v>
      </c>
      <c r="E141" s="208" t="s">
        <v>19</v>
      </c>
      <c r="F141" s="209" t="s">
        <v>1145</v>
      </c>
      <c r="G141" s="207"/>
      <c r="H141" s="210">
        <v>29.5</v>
      </c>
      <c r="I141" s="211"/>
      <c r="J141" s="207"/>
      <c r="K141" s="207"/>
      <c r="L141" s="212"/>
      <c r="M141" s="213"/>
      <c r="N141" s="214"/>
      <c r="O141" s="214"/>
      <c r="P141" s="214"/>
      <c r="Q141" s="214"/>
      <c r="R141" s="214"/>
      <c r="S141" s="214"/>
      <c r="T141" s="215"/>
      <c r="AT141" s="216" t="s">
        <v>180</v>
      </c>
      <c r="AU141" s="216" t="s">
        <v>85</v>
      </c>
      <c r="AV141" s="14" t="s">
        <v>85</v>
      </c>
      <c r="AW141" s="14" t="s">
        <v>34</v>
      </c>
      <c r="AX141" s="14" t="s">
        <v>83</v>
      </c>
      <c r="AY141" s="216" t="s">
        <v>140</v>
      </c>
    </row>
    <row r="142" spans="1:65" s="2" customFormat="1" ht="16.5" customHeight="1">
      <c r="A142" s="36"/>
      <c r="B142" s="37"/>
      <c r="C142" s="175" t="s">
        <v>216</v>
      </c>
      <c r="D142" s="175" t="s">
        <v>142</v>
      </c>
      <c r="E142" s="176" t="s">
        <v>441</v>
      </c>
      <c r="F142" s="177" t="s">
        <v>442</v>
      </c>
      <c r="G142" s="178" t="s">
        <v>175</v>
      </c>
      <c r="H142" s="179">
        <v>78.989999999999995</v>
      </c>
      <c r="I142" s="180"/>
      <c r="J142" s="181">
        <f>ROUND(I142*H142,2)</f>
        <v>0</v>
      </c>
      <c r="K142" s="177" t="s">
        <v>146</v>
      </c>
      <c r="L142" s="41"/>
      <c r="M142" s="182" t="s">
        <v>19</v>
      </c>
      <c r="N142" s="183" t="s">
        <v>46</v>
      </c>
      <c r="O142" s="66"/>
      <c r="P142" s="184">
        <f>O142*H142</f>
        <v>0</v>
      </c>
      <c r="Q142" s="184">
        <v>0</v>
      </c>
      <c r="R142" s="184">
        <f>Q142*H142</f>
        <v>0</v>
      </c>
      <c r="S142" s="184">
        <v>0</v>
      </c>
      <c r="T142" s="185">
        <f>S142*H142</f>
        <v>0</v>
      </c>
      <c r="U142" s="36"/>
      <c r="V142" s="36"/>
      <c r="W142" s="36"/>
      <c r="X142" s="36"/>
      <c r="Y142" s="36"/>
      <c r="Z142" s="36"/>
      <c r="AA142" s="36"/>
      <c r="AB142" s="36"/>
      <c r="AC142" s="36"/>
      <c r="AD142" s="36"/>
      <c r="AE142" s="36"/>
      <c r="AR142" s="186" t="s">
        <v>147</v>
      </c>
      <c r="AT142" s="186" t="s">
        <v>142</v>
      </c>
      <c r="AU142" s="186" t="s">
        <v>85</v>
      </c>
      <c r="AY142" s="19" t="s">
        <v>140</v>
      </c>
      <c r="BE142" s="187">
        <f>IF(N142="základní",J142,0)</f>
        <v>0</v>
      </c>
      <c r="BF142" s="187">
        <f>IF(N142="snížená",J142,0)</f>
        <v>0</v>
      </c>
      <c r="BG142" s="187">
        <f>IF(N142="zákl. přenesená",J142,0)</f>
        <v>0</v>
      </c>
      <c r="BH142" s="187">
        <f>IF(N142="sníž. přenesená",J142,0)</f>
        <v>0</v>
      </c>
      <c r="BI142" s="187">
        <f>IF(N142="nulová",J142,0)</f>
        <v>0</v>
      </c>
      <c r="BJ142" s="19" t="s">
        <v>83</v>
      </c>
      <c r="BK142" s="187">
        <f>ROUND(I142*H142,2)</f>
        <v>0</v>
      </c>
      <c r="BL142" s="19" t="s">
        <v>147</v>
      </c>
      <c r="BM142" s="186" t="s">
        <v>1150</v>
      </c>
    </row>
    <row r="143" spans="1:65" s="2" customFormat="1" ht="11.25">
      <c r="A143" s="36"/>
      <c r="B143" s="37"/>
      <c r="C143" s="38"/>
      <c r="D143" s="188" t="s">
        <v>149</v>
      </c>
      <c r="E143" s="38"/>
      <c r="F143" s="189" t="s">
        <v>444</v>
      </c>
      <c r="G143" s="38"/>
      <c r="H143" s="38"/>
      <c r="I143" s="190"/>
      <c r="J143" s="38"/>
      <c r="K143" s="38"/>
      <c r="L143" s="41"/>
      <c r="M143" s="191"/>
      <c r="N143" s="192"/>
      <c r="O143" s="66"/>
      <c r="P143" s="66"/>
      <c r="Q143" s="66"/>
      <c r="R143" s="66"/>
      <c r="S143" s="66"/>
      <c r="T143" s="67"/>
      <c r="U143" s="36"/>
      <c r="V143" s="36"/>
      <c r="W143" s="36"/>
      <c r="X143" s="36"/>
      <c r="Y143" s="36"/>
      <c r="Z143" s="36"/>
      <c r="AA143" s="36"/>
      <c r="AB143" s="36"/>
      <c r="AC143" s="36"/>
      <c r="AD143" s="36"/>
      <c r="AE143" s="36"/>
      <c r="AT143" s="19" t="s">
        <v>149</v>
      </c>
      <c r="AU143" s="19" t="s">
        <v>85</v>
      </c>
    </row>
    <row r="144" spans="1:65" s="2" customFormat="1" ht="11.25">
      <c r="A144" s="36"/>
      <c r="B144" s="37"/>
      <c r="C144" s="38"/>
      <c r="D144" s="193" t="s">
        <v>151</v>
      </c>
      <c r="E144" s="38"/>
      <c r="F144" s="194" t="s">
        <v>445</v>
      </c>
      <c r="G144" s="38"/>
      <c r="H144" s="38"/>
      <c r="I144" s="190"/>
      <c r="J144" s="38"/>
      <c r="K144" s="38"/>
      <c r="L144" s="41"/>
      <c r="M144" s="191"/>
      <c r="N144" s="192"/>
      <c r="O144" s="66"/>
      <c r="P144" s="66"/>
      <c r="Q144" s="66"/>
      <c r="R144" s="66"/>
      <c r="S144" s="66"/>
      <c r="T144" s="67"/>
      <c r="U144" s="36"/>
      <c r="V144" s="36"/>
      <c r="W144" s="36"/>
      <c r="X144" s="36"/>
      <c r="Y144" s="36"/>
      <c r="Z144" s="36"/>
      <c r="AA144" s="36"/>
      <c r="AB144" s="36"/>
      <c r="AC144" s="36"/>
      <c r="AD144" s="36"/>
      <c r="AE144" s="36"/>
      <c r="AT144" s="19" t="s">
        <v>151</v>
      </c>
      <c r="AU144" s="19" t="s">
        <v>85</v>
      </c>
    </row>
    <row r="145" spans="1:65" s="2" customFormat="1" ht="87.75">
      <c r="A145" s="36"/>
      <c r="B145" s="37"/>
      <c r="C145" s="38"/>
      <c r="D145" s="188" t="s">
        <v>153</v>
      </c>
      <c r="E145" s="38"/>
      <c r="F145" s="195" t="s">
        <v>446</v>
      </c>
      <c r="G145" s="38"/>
      <c r="H145" s="38"/>
      <c r="I145" s="190"/>
      <c r="J145" s="38"/>
      <c r="K145" s="38"/>
      <c r="L145" s="41"/>
      <c r="M145" s="191"/>
      <c r="N145" s="192"/>
      <c r="O145" s="66"/>
      <c r="P145" s="66"/>
      <c r="Q145" s="66"/>
      <c r="R145" s="66"/>
      <c r="S145" s="66"/>
      <c r="T145" s="67"/>
      <c r="U145" s="36"/>
      <c r="V145" s="36"/>
      <c r="W145" s="36"/>
      <c r="X145" s="36"/>
      <c r="Y145" s="36"/>
      <c r="Z145" s="36"/>
      <c r="AA145" s="36"/>
      <c r="AB145" s="36"/>
      <c r="AC145" s="36"/>
      <c r="AD145" s="36"/>
      <c r="AE145" s="36"/>
      <c r="AT145" s="19" t="s">
        <v>153</v>
      </c>
      <c r="AU145" s="19" t="s">
        <v>85</v>
      </c>
    </row>
    <row r="146" spans="1:65" s="13" customFormat="1" ht="11.25">
      <c r="B146" s="196"/>
      <c r="C146" s="197"/>
      <c r="D146" s="188" t="s">
        <v>180</v>
      </c>
      <c r="E146" s="198" t="s">
        <v>19</v>
      </c>
      <c r="F146" s="199" t="s">
        <v>1151</v>
      </c>
      <c r="G146" s="197"/>
      <c r="H146" s="198" t="s">
        <v>19</v>
      </c>
      <c r="I146" s="200"/>
      <c r="J146" s="197"/>
      <c r="K146" s="197"/>
      <c r="L146" s="201"/>
      <c r="M146" s="202"/>
      <c r="N146" s="203"/>
      <c r="O146" s="203"/>
      <c r="P146" s="203"/>
      <c r="Q146" s="203"/>
      <c r="R146" s="203"/>
      <c r="S146" s="203"/>
      <c r="T146" s="204"/>
      <c r="AT146" s="205" t="s">
        <v>180</v>
      </c>
      <c r="AU146" s="205" t="s">
        <v>85</v>
      </c>
      <c r="AV146" s="13" t="s">
        <v>83</v>
      </c>
      <c r="AW146" s="13" t="s">
        <v>34</v>
      </c>
      <c r="AX146" s="13" t="s">
        <v>75</v>
      </c>
      <c r="AY146" s="205" t="s">
        <v>140</v>
      </c>
    </row>
    <row r="147" spans="1:65" s="14" customFormat="1" ht="11.25">
      <c r="B147" s="206"/>
      <c r="C147" s="207"/>
      <c r="D147" s="188" t="s">
        <v>180</v>
      </c>
      <c r="E147" s="208" t="s">
        <v>19</v>
      </c>
      <c r="F147" s="209" t="s">
        <v>448</v>
      </c>
      <c r="G147" s="207"/>
      <c r="H147" s="210">
        <v>4.63</v>
      </c>
      <c r="I147" s="211"/>
      <c r="J147" s="207"/>
      <c r="K147" s="207"/>
      <c r="L147" s="212"/>
      <c r="M147" s="213"/>
      <c r="N147" s="214"/>
      <c r="O147" s="214"/>
      <c r="P147" s="214"/>
      <c r="Q147" s="214"/>
      <c r="R147" s="214"/>
      <c r="S147" s="214"/>
      <c r="T147" s="215"/>
      <c r="AT147" s="216" t="s">
        <v>180</v>
      </c>
      <c r="AU147" s="216" t="s">
        <v>85</v>
      </c>
      <c r="AV147" s="14" t="s">
        <v>85</v>
      </c>
      <c r="AW147" s="14" t="s">
        <v>34</v>
      </c>
      <c r="AX147" s="14" t="s">
        <v>75</v>
      </c>
      <c r="AY147" s="216" t="s">
        <v>140</v>
      </c>
    </row>
    <row r="148" spans="1:65" s="13" customFormat="1" ht="11.25">
      <c r="B148" s="196"/>
      <c r="C148" s="197"/>
      <c r="D148" s="188" t="s">
        <v>180</v>
      </c>
      <c r="E148" s="198" t="s">
        <v>19</v>
      </c>
      <c r="F148" s="199" t="s">
        <v>1152</v>
      </c>
      <c r="G148" s="197"/>
      <c r="H148" s="198" t="s">
        <v>19</v>
      </c>
      <c r="I148" s="200"/>
      <c r="J148" s="197"/>
      <c r="K148" s="197"/>
      <c r="L148" s="201"/>
      <c r="M148" s="202"/>
      <c r="N148" s="203"/>
      <c r="O148" s="203"/>
      <c r="P148" s="203"/>
      <c r="Q148" s="203"/>
      <c r="R148" s="203"/>
      <c r="S148" s="203"/>
      <c r="T148" s="204"/>
      <c r="AT148" s="205" t="s">
        <v>180</v>
      </c>
      <c r="AU148" s="205" t="s">
        <v>85</v>
      </c>
      <c r="AV148" s="13" t="s">
        <v>83</v>
      </c>
      <c r="AW148" s="13" t="s">
        <v>34</v>
      </c>
      <c r="AX148" s="13" t="s">
        <v>75</v>
      </c>
      <c r="AY148" s="205" t="s">
        <v>140</v>
      </c>
    </row>
    <row r="149" spans="1:65" s="14" customFormat="1" ht="11.25">
      <c r="B149" s="206"/>
      <c r="C149" s="207"/>
      <c r="D149" s="188" t="s">
        <v>180</v>
      </c>
      <c r="E149" s="208" t="s">
        <v>19</v>
      </c>
      <c r="F149" s="209" t="s">
        <v>1131</v>
      </c>
      <c r="G149" s="207"/>
      <c r="H149" s="210">
        <v>74.36</v>
      </c>
      <c r="I149" s="211"/>
      <c r="J149" s="207"/>
      <c r="K149" s="207"/>
      <c r="L149" s="212"/>
      <c r="M149" s="213"/>
      <c r="N149" s="214"/>
      <c r="O149" s="214"/>
      <c r="P149" s="214"/>
      <c r="Q149" s="214"/>
      <c r="R149" s="214"/>
      <c r="S149" s="214"/>
      <c r="T149" s="215"/>
      <c r="AT149" s="216" t="s">
        <v>180</v>
      </c>
      <c r="AU149" s="216" t="s">
        <v>85</v>
      </c>
      <c r="AV149" s="14" t="s">
        <v>85</v>
      </c>
      <c r="AW149" s="14" t="s">
        <v>34</v>
      </c>
      <c r="AX149" s="14" t="s">
        <v>75</v>
      </c>
      <c r="AY149" s="216" t="s">
        <v>140</v>
      </c>
    </row>
    <row r="150" spans="1:65" s="15" customFormat="1" ht="11.25">
      <c r="B150" s="227"/>
      <c r="C150" s="228"/>
      <c r="D150" s="188" t="s">
        <v>180</v>
      </c>
      <c r="E150" s="229" t="s">
        <v>19</v>
      </c>
      <c r="F150" s="230" t="s">
        <v>402</v>
      </c>
      <c r="G150" s="228"/>
      <c r="H150" s="231">
        <v>78.989999999999995</v>
      </c>
      <c r="I150" s="232"/>
      <c r="J150" s="228"/>
      <c r="K150" s="228"/>
      <c r="L150" s="233"/>
      <c r="M150" s="234"/>
      <c r="N150" s="235"/>
      <c r="O150" s="235"/>
      <c r="P150" s="235"/>
      <c r="Q150" s="235"/>
      <c r="R150" s="235"/>
      <c r="S150" s="235"/>
      <c r="T150" s="236"/>
      <c r="AT150" s="237" t="s">
        <v>180</v>
      </c>
      <c r="AU150" s="237" t="s">
        <v>85</v>
      </c>
      <c r="AV150" s="15" t="s">
        <v>147</v>
      </c>
      <c r="AW150" s="15" t="s">
        <v>34</v>
      </c>
      <c r="AX150" s="15" t="s">
        <v>83</v>
      </c>
      <c r="AY150" s="237" t="s">
        <v>140</v>
      </c>
    </row>
    <row r="151" spans="1:65" s="12" customFormat="1" ht="22.9" customHeight="1">
      <c r="B151" s="159"/>
      <c r="C151" s="160"/>
      <c r="D151" s="161" t="s">
        <v>74</v>
      </c>
      <c r="E151" s="173" t="s">
        <v>172</v>
      </c>
      <c r="F151" s="173" t="s">
        <v>616</v>
      </c>
      <c r="G151" s="160"/>
      <c r="H151" s="160"/>
      <c r="I151" s="163"/>
      <c r="J151" s="174">
        <f>BK151</f>
        <v>0</v>
      </c>
      <c r="K151" s="160"/>
      <c r="L151" s="165"/>
      <c r="M151" s="166"/>
      <c r="N151" s="167"/>
      <c r="O151" s="167"/>
      <c r="P151" s="168">
        <f>SUM(P152:P176)</f>
        <v>0</v>
      </c>
      <c r="Q151" s="167"/>
      <c r="R151" s="168">
        <f>SUM(R152:R176)</f>
        <v>129.16899420000001</v>
      </c>
      <c r="S151" s="167"/>
      <c r="T151" s="169">
        <f>SUM(T152:T176)</f>
        <v>0</v>
      </c>
      <c r="AR151" s="170" t="s">
        <v>83</v>
      </c>
      <c r="AT151" s="171" t="s">
        <v>74</v>
      </c>
      <c r="AU151" s="171" t="s">
        <v>83</v>
      </c>
      <c r="AY151" s="170" t="s">
        <v>140</v>
      </c>
      <c r="BK151" s="172">
        <f>SUM(BK152:BK176)</f>
        <v>0</v>
      </c>
    </row>
    <row r="152" spans="1:65" s="2" customFormat="1" ht="16.5" customHeight="1">
      <c r="A152" s="36"/>
      <c r="B152" s="37"/>
      <c r="C152" s="175" t="s">
        <v>224</v>
      </c>
      <c r="D152" s="175" t="s">
        <v>142</v>
      </c>
      <c r="E152" s="176" t="s">
        <v>618</v>
      </c>
      <c r="F152" s="177" t="s">
        <v>619</v>
      </c>
      <c r="G152" s="178" t="s">
        <v>175</v>
      </c>
      <c r="H152" s="179">
        <v>4.63</v>
      </c>
      <c r="I152" s="180"/>
      <c r="J152" s="181">
        <f>ROUND(I152*H152,2)</f>
        <v>0</v>
      </c>
      <c r="K152" s="177" t="s">
        <v>146</v>
      </c>
      <c r="L152" s="41"/>
      <c r="M152" s="182" t="s">
        <v>19</v>
      </c>
      <c r="N152" s="183" t="s">
        <v>46</v>
      </c>
      <c r="O152" s="66"/>
      <c r="P152" s="184">
        <f>O152*H152</f>
        <v>0</v>
      </c>
      <c r="Q152" s="184">
        <v>0.34499999999999997</v>
      </c>
      <c r="R152" s="184">
        <f>Q152*H152</f>
        <v>1.5973499999999998</v>
      </c>
      <c r="S152" s="184">
        <v>0</v>
      </c>
      <c r="T152" s="185">
        <f>S152*H152</f>
        <v>0</v>
      </c>
      <c r="U152" s="36"/>
      <c r="V152" s="36"/>
      <c r="W152" s="36"/>
      <c r="X152" s="36"/>
      <c r="Y152" s="36"/>
      <c r="Z152" s="36"/>
      <c r="AA152" s="36"/>
      <c r="AB152" s="36"/>
      <c r="AC152" s="36"/>
      <c r="AD152" s="36"/>
      <c r="AE152" s="36"/>
      <c r="AR152" s="186" t="s">
        <v>147</v>
      </c>
      <c r="AT152" s="186" t="s">
        <v>142</v>
      </c>
      <c r="AU152" s="186" t="s">
        <v>85</v>
      </c>
      <c r="AY152" s="19" t="s">
        <v>140</v>
      </c>
      <c r="BE152" s="187">
        <f>IF(N152="základní",J152,0)</f>
        <v>0</v>
      </c>
      <c r="BF152" s="187">
        <f>IF(N152="snížená",J152,0)</f>
        <v>0</v>
      </c>
      <c r="BG152" s="187">
        <f>IF(N152="zákl. přenesená",J152,0)</f>
        <v>0</v>
      </c>
      <c r="BH152" s="187">
        <f>IF(N152="sníž. přenesená",J152,0)</f>
        <v>0</v>
      </c>
      <c r="BI152" s="187">
        <f>IF(N152="nulová",J152,0)</f>
        <v>0</v>
      </c>
      <c r="BJ152" s="19" t="s">
        <v>83</v>
      </c>
      <c r="BK152" s="187">
        <f>ROUND(I152*H152,2)</f>
        <v>0</v>
      </c>
      <c r="BL152" s="19" t="s">
        <v>147</v>
      </c>
      <c r="BM152" s="186" t="s">
        <v>1153</v>
      </c>
    </row>
    <row r="153" spans="1:65" s="2" customFormat="1" ht="11.25">
      <c r="A153" s="36"/>
      <c r="B153" s="37"/>
      <c r="C153" s="38"/>
      <c r="D153" s="188" t="s">
        <v>149</v>
      </c>
      <c r="E153" s="38"/>
      <c r="F153" s="189" t="s">
        <v>621</v>
      </c>
      <c r="G153" s="38"/>
      <c r="H153" s="38"/>
      <c r="I153" s="190"/>
      <c r="J153" s="38"/>
      <c r="K153" s="38"/>
      <c r="L153" s="41"/>
      <c r="M153" s="191"/>
      <c r="N153" s="192"/>
      <c r="O153" s="66"/>
      <c r="P153" s="66"/>
      <c r="Q153" s="66"/>
      <c r="R153" s="66"/>
      <c r="S153" s="66"/>
      <c r="T153" s="67"/>
      <c r="U153" s="36"/>
      <c r="V153" s="36"/>
      <c r="W153" s="36"/>
      <c r="X153" s="36"/>
      <c r="Y153" s="36"/>
      <c r="Z153" s="36"/>
      <c r="AA153" s="36"/>
      <c r="AB153" s="36"/>
      <c r="AC153" s="36"/>
      <c r="AD153" s="36"/>
      <c r="AE153" s="36"/>
      <c r="AT153" s="19" t="s">
        <v>149</v>
      </c>
      <c r="AU153" s="19" t="s">
        <v>85</v>
      </c>
    </row>
    <row r="154" spans="1:65" s="2" customFormat="1" ht="11.25">
      <c r="A154" s="36"/>
      <c r="B154" s="37"/>
      <c r="C154" s="38"/>
      <c r="D154" s="193" t="s">
        <v>151</v>
      </c>
      <c r="E154" s="38"/>
      <c r="F154" s="194" t="s">
        <v>622</v>
      </c>
      <c r="G154" s="38"/>
      <c r="H154" s="38"/>
      <c r="I154" s="190"/>
      <c r="J154" s="38"/>
      <c r="K154" s="38"/>
      <c r="L154" s="41"/>
      <c r="M154" s="191"/>
      <c r="N154" s="192"/>
      <c r="O154" s="66"/>
      <c r="P154" s="66"/>
      <c r="Q154" s="66"/>
      <c r="R154" s="66"/>
      <c r="S154" s="66"/>
      <c r="T154" s="67"/>
      <c r="U154" s="36"/>
      <c r="V154" s="36"/>
      <c r="W154" s="36"/>
      <c r="X154" s="36"/>
      <c r="Y154" s="36"/>
      <c r="Z154" s="36"/>
      <c r="AA154" s="36"/>
      <c r="AB154" s="36"/>
      <c r="AC154" s="36"/>
      <c r="AD154" s="36"/>
      <c r="AE154" s="36"/>
      <c r="AT154" s="19" t="s">
        <v>151</v>
      </c>
      <c r="AU154" s="19" t="s">
        <v>85</v>
      </c>
    </row>
    <row r="155" spans="1:65" s="13" customFormat="1" ht="11.25">
      <c r="B155" s="196"/>
      <c r="C155" s="197"/>
      <c r="D155" s="188" t="s">
        <v>180</v>
      </c>
      <c r="E155" s="198" t="s">
        <v>19</v>
      </c>
      <c r="F155" s="199" t="s">
        <v>1154</v>
      </c>
      <c r="G155" s="197"/>
      <c r="H155" s="198" t="s">
        <v>19</v>
      </c>
      <c r="I155" s="200"/>
      <c r="J155" s="197"/>
      <c r="K155" s="197"/>
      <c r="L155" s="201"/>
      <c r="M155" s="202"/>
      <c r="N155" s="203"/>
      <c r="O155" s="203"/>
      <c r="P155" s="203"/>
      <c r="Q155" s="203"/>
      <c r="R155" s="203"/>
      <c r="S155" s="203"/>
      <c r="T155" s="204"/>
      <c r="AT155" s="205" t="s">
        <v>180</v>
      </c>
      <c r="AU155" s="205" t="s">
        <v>85</v>
      </c>
      <c r="AV155" s="13" t="s">
        <v>83</v>
      </c>
      <c r="AW155" s="13" t="s">
        <v>34</v>
      </c>
      <c r="AX155" s="13" t="s">
        <v>75</v>
      </c>
      <c r="AY155" s="205" t="s">
        <v>140</v>
      </c>
    </row>
    <row r="156" spans="1:65" s="14" customFormat="1" ht="11.25">
      <c r="B156" s="206"/>
      <c r="C156" s="207"/>
      <c r="D156" s="188" t="s">
        <v>180</v>
      </c>
      <c r="E156" s="208" t="s">
        <v>19</v>
      </c>
      <c r="F156" s="209" t="s">
        <v>448</v>
      </c>
      <c r="G156" s="207"/>
      <c r="H156" s="210">
        <v>4.63</v>
      </c>
      <c r="I156" s="211"/>
      <c r="J156" s="207"/>
      <c r="K156" s="207"/>
      <c r="L156" s="212"/>
      <c r="M156" s="213"/>
      <c r="N156" s="214"/>
      <c r="O156" s="214"/>
      <c r="P156" s="214"/>
      <c r="Q156" s="214"/>
      <c r="R156" s="214"/>
      <c r="S156" s="214"/>
      <c r="T156" s="215"/>
      <c r="AT156" s="216" t="s">
        <v>180</v>
      </c>
      <c r="AU156" s="216" t="s">
        <v>85</v>
      </c>
      <c r="AV156" s="14" t="s">
        <v>85</v>
      </c>
      <c r="AW156" s="14" t="s">
        <v>34</v>
      </c>
      <c r="AX156" s="14" t="s">
        <v>83</v>
      </c>
      <c r="AY156" s="216" t="s">
        <v>140</v>
      </c>
    </row>
    <row r="157" spans="1:65" s="2" customFormat="1" ht="16.5" customHeight="1">
      <c r="A157" s="36"/>
      <c r="B157" s="37"/>
      <c r="C157" s="175" t="s">
        <v>231</v>
      </c>
      <c r="D157" s="175" t="s">
        <v>142</v>
      </c>
      <c r="E157" s="176" t="s">
        <v>1155</v>
      </c>
      <c r="F157" s="177" t="s">
        <v>1156</v>
      </c>
      <c r="G157" s="178" t="s">
        <v>175</v>
      </c>
      <c r="H157" s="179">
        <v>74.36</v>
      </c>
      <c r="I157" s="180"/>
      <c r="J157" s="181">
        <f>ROUND(I157*H157,2)</f>
        <v>0</v>
      </c>
      <c r="K157" s="177" t="s">
        <v>146</v>
      </c>
      <c r="L157" s="41"/>
      <c r="M157" s="182" t="s">
        <v>19</v>
      </c>
      <c r="N157" s="183" t="s">
        <v>46</v>
      </c>
      <c r="O157" s="66"/>
      <c r="P157" s="184">
        <f>O157*H157</f>
        <v>0</v>
      </c>
      <c r="Q157" s="184">
        <v>0.57499999999999996</v>
      </c>
      <c r="R157" s="184">
        <f>Q157*H157</f>
        <v>42.756999999999998</v>
      </c>
      <c r="S157" s="184">
        <v>0</v>
      </c>
      <c r="T157" s="185">
        <f>S157*H157</f>
        <v>0</v>
      </c>
      <c r="U157" s="36"/>
      <c r="V157" s="36"/>
      <c r="W157" s="36"/>
      <c r="X157" s="36"/>
      <c r="Y157" s="36"/>
      <c r="Z157" s="36"/>
      <c r="AA157" s="36"/>
      <c r="AB157" s="36"/>
      <c r="AC157" s="36"/>
      <c r="AD157" s="36"/>
      <c r="AE157" s="36"/>
      <c r="AR157" s="186" t="s">
        <v>147</v>
      </c>
      <c r="AT157" s="186" t="s">
        <v>142</v>
      </c>
      <c r="AU157" s="186" t="s">
        <v>85</v>
      </c>
      <c r="AY157" s="19" t="s">
        <v>140</v>
      </c>
      <c r="BE157" s="187">
        <f>IF(N157="základní",J157,0)</f>
        <v>0</v>
      </c>
      <c r="BF157" s="187">
        <f>IF(N157="snížená",J157,0)</f>
        <v>0</v>
      </c>
      <c r="BG157" s="187">
        <f>IF(N157="zákl. přenesená",J157,0)</f>
        <v>0</v>
      </c>
      <c r="BH157" s="187">
        <f>IF(N157="sníž. přenesená",J157,0)</f>
        <v>0</v>
      </c>
      <c r="BI157" s="187">
        <f>IF(N157="nulová",J157,0)</f>
        <v>0</v>
      </c>
      <c r="BJ157" s="19" t="s">
        <v>83</v>
      </c>
      <c r="BK157" s="187">
        <f>ROUND(I157*H157,2)</f>
        <v>0</v>
      </c>
      <c r="BL157" s="19" t="s">
        <v>147</v>
      </c>
      <c r="BM157" s="186" t="s">
        <v>1157</v>
      </c>
    </row>
    <row r="158" spans="1:65" s="2" customFormat="1" ht="11.25">
      <c r="A158" s="36"/>
      <c r="B158" s="37"/>
      <c r="C158" s="38"/>
      <c r="D158" s="188" t="s">
        <v>149</v>
      </c>
      <c r="E158" s="38"/>
      <c r="F158" s="189" t="s">
        <v>1158</v>
      </c>
      <c r="G158" s="38"/>
      <c r="H158" s="38"/>
      <c r="I158" s="190"/>
      <c r="J158" s="38"/>
      <c r="K158" s="38"/>
      <c r="L158" s="41"/>
      <c r="M158" s="191"/>
      <c r="N158" s="192"/>
      <c r="O158" s="66"/>
      <c r="P158" s="66"/>
      <c r="Q158" s="66"/>
      <c r="R158" s="66"/>
      <c r="S158" s="66"/>
      <c r="T158" s="67"/>
      <c r="U158" s="36"/>
      <c r="V158" s="36"/>
      <c r="W158" s="36"/>
      <c r="X158" s="36"/>
      <c r="Y158" s="36"/>
      <c r="Z158" s="36"/>
      <c r="AA158" s="36"/>
      <c r="AB158" s="36"/>
      <c r="AC158" s="36"/>
      <c r="AD158" s="36"/>
      <c r="AE158" s="36"/>
      <c r="AT158" s="19" t="s">
        <v>149</v>
      </c>
      <c r="AU158" s="19" t="s">
        <v>85</v>
      </c>
    </row>
    <row r="159" spans="1:65" s="2" customFormat="1" ht="11.25">
      <c r="A159" s="36"/>
      <c r="B159" s="37"/>
      <c r="C159" s="38"/>
      <c r="D159" s="193" t="s">
        <v>151</v>
      </c>
      <c r="E159" s="38"/>
      <c r="F159" s="194" t="s">
        <v>1159</v>
      </c>
      <c r="G159" s="38"/>
      <c r="H159" s="38"/>
      <c r="I159" s="190"/>
      <c r="J159" s="38"/>
      <c r="K159" s="38"/>
      <c r="L159" s="41"/>
      <c r="M159" s="191"/>
      <c r="N159" s="192"/>
      <c r="O159" s="66"/>
      <c r="P159" s="66"/>
      <c r="Q159" s="66"/>
      <c r="R159" s="66"/>
      <c r="S159" s="66"/>
      <c r="T159" s="67"/>
      <c r="U159" s="36"/>
      <c r="V159" s="36"/>
      <c r="W159" s="36"/>
      <c r="X159" s="36"/>
      <c r="Y159" s="36"/>
      <c r="Z159" s="36"/>
      <c r="AA159" s="36"/>
      <c r="AB159" s="36"/>
      <c r="AC159" s="36"/>
      <c r="AD159" s="36"/>
      <c r="AE159" s="36"/>
      <c r="AT159" s="19" t="s">
        <v>151</v>
      </c>
      <c r="AU159" s="19" t="s">
        <v>85</v>
      </c>
    </row>
    <row r="160" spans="1:65" s="13" customFormat="1" ht="11.25">
      <c r="B160" s="196"/>
      <c r="C160" s="197"/>
      <c r="D160" s="188" t="s">
        <v>180</v>
      </c>
      <c r="E160" s="198" t="s">
        <v>19</v>
      </c>
      <c r="F160" s="199" t="s">
        <v>1152</v>
      </c>
      <c r="G160" s="197"/>
      <c r="H160" s="198" t="s">
        <v>19</v>
      </c>
      <c r="I160" s="200"/>
      <c r="J160" s="197"/>
      <c r="K160" s="197"/>
      <c r="L160" s="201"/>
      <c r="M160" s="202"/>
      <c r="N160" s="203"/>
      <c r="O160" s="203"/>
      <c r="P160" s="203"/>
      <c r="Q160" s="203"/>
      <c r="R160" s="203"/>
      <c r="S160" s="203"/>
      <c r="T160" s="204"/>
      <c r="AT160" s="205" t="s">
        <v>180</v>
      </c>
      <c r="AU160" s="205" t="s">
        <v>85</v>
      </c>
      <c r="AV160" s="13" t="s">
        <v>83</v>
      </c>
      <c r="AW160" s="13" t="s">
        <v>34</v>
      </c>
      <c r="AX160" s="13" t="s">
        <v>75</v>
      </c>
      <c r="AY160" s="205" t="s">
        <v>140</v>
      </c>
    </row>
    <row r="161" spans="1:65" s="14" customFormat="1" ht="11.25">
      <c r="B161" s="206"/>
      <c r="C161" s="207"/>
      <c r="D161" s="188" t="s">
        <v>180</v>
      </c>
      <c r="E161" s="208" t="s">
        <v>19</v>
      </c>
      <c r="F161" s="209" t="s">
        <v>1131</v>
      </c>
      <c r="G161" s="207"/>
      <c r="H161" s="210">
        <v>74.36</v>
      </c>
      <c r="I161" s="211"/>
      <c r="J161" s="207"/>
      <c r="K161" s="207"/>
      <c r="L161" s="212"/>
      <c r="M161" s="213"/>
      <c r="N161" s="214"/>
      <c r="O161" s="214"/>
      <c r="P161" s="214"/>
      <c r="Q161" s="214"/>
      <c r="R161" s="214"/>
      <c r="S161" s="214"/>
      <c r="T161" s="215"/>
      <c r="AT161" s="216" t="s">
        <v>180</v>
      </c>
      <c r="AU161" s="216" t="s">
        <v>85</v>
      </c>
      <c r="AV161" s="14" t="s">
        <v>85</v>
      </c>
      <c r="AW161" s="14" t="s">
        <v>34</v>
      </c>
      <c r="AX161" s="14" t="s">
        <v>83</v>
      </c>
      <c r="AY161" s="216" t="s">
        <v>140</v>
      </c>
    </row>
    <row r="162" spans="1:65" s="2" customFormat="1" ht="16.5" customHeight="1">
      <c r="A162" s="36"/>
      <c r="B162" s="37"/>
      <c r="C162" s="175" t="s">
        <v>239</v>
      </c>
      <c r="D162" s="175" t="s">
        <v>142</v>
      </c>
      <c r="E162" s="176" t="s">
        <v>1160</v>
      </c>
      <c r="F162" s="177" t="s">
        <v>1161</v>
      </c>
      <c r="G162" s="178" t="s">
        <v>175</v>
      </c>
      <c r="H162" s="179">
        <v>74.36</v>
      </c>
      <c r="I162" s="180"/>
      <c r="J162" s="181">
        <f>ROUND(I162*H162,2)</f>
        <v>0</v>
      </c>
      <c r="K162" s="177" t="s">
        <v>146</v>
      </c>
      <c r="L162" s="41"/>
      <c r="M162" s="182" t="s">
        <v>19</v>
      </c>
      <c r="N162" s="183" t="s">
        <v>46</v>
      </c>
      <c r="O162" s="66"/>
      <c r="P162" s="184">
        <f>O162*H162</f>
        <v>0</v>
      </c>
      <c r="Q162" s="184">
        <v>0.498195</v>
      </c>
      <c r="R162" s="184">
        <f>Q162*H162</f>
        <v>37.045780200000003</v>
      </c>
      <c r="S162" s="184">
        <v>0</v>
      </c>
      <c r="T162" s="185">
        <f>S162*H162</f>
        <v>0</v>
      </c>
      <c r="U162" s="36"/>
      <c r="V162" s="36"/>
      <c r="W162" s="36"/>
      <c r="X162" s="36"/>
      <c r="Y162" s="36"/>
      <c r="Z162" s="36"/>
      <c r="AA162" s="36"/>
      <c r="AB162" s="36"/>
      <c r="AC162" s="36"/>
      <c r="AD162" s="36"/>
      <c r="AE162" s="36"/>
      <c r="AR162" s="186" t="s">
        <v>147</v>
      </c>
      <c r="AT162" s="186" t="s">
        <v>142</v>
      </c>
      <c r="AU162" s="186" t="s">
        <v>85</v>
      </c>
      <c r="AY162" s="19" t="s">
        <v>140</v>
      </c>
      <c r="BE162" s="187">
        <f>IF(N162="základní",J162,0)</f>
        <v>0</v>
      </c>
      <c r="BF162" s="187">
        <f>IF(N162="snížená",J162,0)</f>
        <v>0</v>
      </c>
      <c r="BG162" s="187">
        <f>IF(N162="zákl. přenesená",J162,0)</f>
        <v>0</v>
      </c>
      <c r="BH162" s="187">
        <f>IF(N162="sníž. přenesená",J162,0)</f>
        <v>0</v>
      </c>
      <c r="BI162" s="187">
        <f>IF(N162="nulová",J162,0)</f>
        <v>0</v>
      </c>
      <c r="BJ162" s="19" t="s">
        <v>83</v>
      </c>
      <c r="BK162" s="187">
        <f>ROUND(I162*H162,2)</f>
        <v>0</v>
      </c>
      <c r="BL162" s="19" t="s">
        <v>147</v>
      </c>
      <c r="BM162" s="186" t="s">
        <v>1162</v>
      </c>
    </row>
    <row r="163" spans="1:65" s="2" customFormat="1" ht="11.25">
      <c r="A163" s="36"/>
      <c r="B163" s="37"/>
      <c r="C163" s="38"/>
      <c r="D163" s="188" t="s">
        <v>149</v>
      </c>
      <c r="E163" s="38"/>
      <c r="F163" s="189" t="s">
        <v>1163</v>
      </c>
      <c r="G163" s="38"/>
      <c r="H163" s="38"/>
      <c r="I163" s="190"/>
      <c r="J163" s="38"/>
      <c r="K163" s="38"/>
      <c r="L163" s="41"/>
      <c r="M163" s="191"/>
      <c r="N163" s="192"/>
      <c r="O163" s="66"/>
      <c r="P163" s="66"/>
      <c r="Q163" s="66"/>
      <c r="R163" s="66"/>
      <c r="S163" s="66"/>
      <c r="T163" s="67"/>
      <c r="U163" s="36"/>
      <c r="V163" s="36"/>
      <c r="W163" s="36"/>
      <c r="X163" s="36"/>
      <c r="Y163" s="36"/>
      <c r="Z163" s="36"/>
      <c r="AA163" s="36"/>
      <c r="AB163" s="36"/>
      <c r="AC163" s="36"/>
      <c r="AD163" s="36"/>
      <c r="AE163" s="36"/>
      <c r="AT163" s="19" t="s">
        <v>149</v>
      </c>
      <c r="AU163" s="19" t="s">
        <v>85</v>
      </c>
    </row>
    <row r="164" spans="1:65" s="2" customFormat="1" ht="11.25">
      <c r="A164" s="36"/>
      <c r="B164" s="37"/>
      <c r="C164" s="38"/>
      <c r="D164" s="193" t="s">
        <v>151</v>
      </c>
      <c r="E164" s="38"/>
      <c r="F164" s="194" t="s">
        <v>1164</v>
      </c>
      <c r="G164" s="38"/>
      <c r="H164" s="38"/>
      <c r="I164" s="190"/>
      <c r="J164" s="38"/>
      <c r="K164" s="38"/>
      <c r="L164" s="41"/>
      <c r="M164" s="191"/>
      <c r="N164" s="192"/>
      <c r="O164" s="66"/>
      <c r="P164" s="66"/>
      <c r="Q164" s="66"/>
      <c r="R164" s="66"/>
      <c r="S164" s="66"/>
      <c r="T164" s="67"/>
      <c r="U164" s="36"/>
      <c r="V164" s="36"/>
      <c r="W164" s="36"/>
      <c r="X164" s="36"/>
      <c r="Y164" s="36"/>
      <c r="Z164" s="36"/>
      <c r="AA164" s="36"/>
      <c r="AB164" s="36"/>
      <c r="AC164" s="36"/>
      <c r="AD164" s="36"/>
      <c r="AE164" s="36"/>
      <c r="AT164" s="19" t="s">
        <v>151</v>
      </c>
      <c r="AU164" s="19" t="s">
        <v>85</v>
      </c>
    </row>
    <row r="165" spans="1:65" s="2" customFormat="1" ht="185.25">
      <c r="A165" s="36"/>
      <c r="B165" s="37"/>
      <c r="C165" s="38"/>
      <c r="D165" s="188" t="s">
        <v>153</v>
      </c>
      <c r="E165" s="38"/>
      <c r="F165" s="195" t="s">
        <v>1165</v>
      </c>
      <c r="G165" s="38"/>
      <c r="H165" s="38"/>
      <c r="I165" s="190"/>
      <c r="J165" s="38"/>
      <c r="K165" s="38"/>
      <c r="L165" s="41"/>
      <c r="M165" s="191"/>
      <c r="N165" s="192"/>
      <c r="O165" s="66"/>
      <c r="P165" s="66"/>
      <c r="Q165" s="66"/>
      <c r="R165" s="66"/>
      <c r="S165" s="66"/>
      <c r="T165" s="67"/>
      <c r="U165" s="36"/>
      <c r="V165" s="36"/>
      <c r="W165" s="36"/>
      <c r="X165" s="36"/>
      <c r="Y165" s="36"/>
      <c r="Z165" s="36"/>
      <c r="AA165" s="36"/>
      <c r="AB165" s="36"/>
      <c r="AC165" s="36"/>
      <c r="AD165" s="36"/>
      <c r="AE165" s="36"/>
      <c r="AT165" s="19" t="s">
        <v>153</v>
      </c>
      <c r="AU165" s="19" t="s">
        <v>85</v>
      </c>
    </row>
    <row r="166" spans="1:65" s="13" customFormat="1" ht="11.25">
      <c r="B166" s="196"/>
      <c r="C166" s="197"/>
      <c r="D166" s="188" t="s">
        <v>180</v>
      </c>
      <c r="E166" s="198" t="s">
        <v>19</v>
      </c>
      <c r="F166" s="199" t="s">
        <v>1166</v>
      </c>
      <c r="G166" s="197"/>
      <c r="H166" s="198" t="s">
        <v>19</v>
      </c>
      <c r="I166" s="200"/>
      <c r="J166" s="197"/>
      <c r="K166" s="197"/>
      <c r="L166" s="201"/>
      <c r="M166" s="202"/>
      <c r="N166" s="203"/>
      <c r="O166" s="203"/>
      <c r="P166" s="203"/>
      <c r="Q166" s="203"/>
      <c r="R166" s="203"/>
      <c r="S166" s="203"/>
      <c r="T166" s="204"/>
      <c r="AT166" s="205" t="s">
        <v>180</v>
      </c>
      <c r="AU166" s="205" t="s">
        <v>85</v>
      </c>
      <c r="AV166" s="13" t="s">
        <v>83</v>
      </c>
      <c r="AW166" s="13" t="s">
        <v>34</v>
      </c>
      <c r="AX166" s="13" t="s">
        <v>75</v>
      </c>
      <c r="AY166" s="205" t="s">
        <v>140</v>
      </c>
    </row>
    <row r="167" spans="1:65" s="14" customFormat="1" ht="11.25">
      <c r="B167" s="206"/>
      <c r="C167" s="207"/>
      <c r="D167" s="188" t="s">
        <v>180</v>
      </c>
      <c r="E167" s="208" t="s">
        <v>19</v>
      </c>
      <c r="F167" s="209" t="s">
        <v>1131</v>
      </c>
      <c r="G167" s="207"/>
      <c r="H167" s="210">
        <v>74.36</v>
      </c>
      <c r="I167" s="211"/>
      <c r="J167" s="207"/>
      <c r="K167" s="207"/>
      <c r="L167" s="212"/>
      <c r="M167" s="213"/>
      <c r="N167" s="214"/>
      <c r="O167" s="214"/>
      <c r="P167" s="214"/>
      <c r="Q167" s="214"/>
      <c r="R167" s="214"/>
      <c r="S167" s="214"/>
      <c r="T167" s="215"/>
      <c r="AT167" s="216" t="s">
        <v>180</v>
      </c>
      <c r="AU167" s="216" t="s">
        <v>85</v>
      </c>
      <c r="AV167" s="14" t="s">
        <v>85</v>
      </c>
      <c r="AW167" s="14" t="s">
        <v>34</v>
      </c>
      <c r="AX167" s="14" t="s">
        <v>83</v>
      </c>
      <c r="AY167" s="216" t="s">
        <v>140</v>
      </c>
    </row>
    <row r="168" spans="1:65" s="2" customFormat="1" ht="16.5" customHeight="1">
      <c r="A168" s="36"/>
      <c r="B168" s="37"/>
      <c r="C168" s="175" t="s">
        <v>249</v>
      </c>
      <c r="D168" s="175" t="s">
        <v>142</v>
      </c>
      <c r="E168" s="176" t="s">
        <v>1167</v>
      </c>
      <c r="F168" s="177" t="s">
        <v>1168</v>
      </c>
      <c r="G168" s="178" t="s">
        <v>175</v>
      </c>
      <c r="H168" s="179">
        <v>74.36</v>
      </c>
      <c r="I168" s="180"/>
      <c r="J168" s="181">
        <f>ROUND(I168*H168,2)</f>
        <v>0</v>
      </c>
      <c r="K168" s="177" t="s">
        <v>146</v>
      </c>
      <c r="L168" s="41"/>
      <c r="M168" s="182" t="s">
        <v>19</v>
      </c>
      <c r="N168" s="183" t="s">
        <v>46</v>
      </c>
      <c r="O168" s="66"/>
      <c r="P168" s="184">
        <f>O168*H168</f>
        <v>0</v>
      </c>
      <c r="Q168" s="184">
        <v>0.1837</v>
      </c>
      <c r="R168" s="184">
        <f>Q168*H168</f>
        <v>13.659932</v>
      </c>
      <c r="S168" s="184">
        <v>0</v>
      </c>
      <c r="T168" s="185">
        <f>S168*H168</f>
        <v>0</v>
      </c>
      <c r="U168" s="36"/>
      <c r="V168" s="36"/>
      <c r="W168" s="36"/>
      <c r="X168" s="36"/>
      <c r="Y168" s="36"/>
      <c r="Z168" s="36"/>
      <c r="AA168" s="36"/>
      <c r="AB168" s="36"/>
      <c r="AC168" s="36"/>
      <c r="AD168" s="36"/>
      <c r="AE168" s="36"/>
      <c r="AR168" s="186" t="s">
        <v>147</v>
      </c>
      <c r="AT168" s="186" t="s">
        <v>142</v>
      </c>
      <c r="AU168" s="186" t="s">
        <v>85</v>
      </c>
      <c r="AY168" s="19" t="s">
        <v>140</v>
      </c>
      <c r="BE168" s="187">
        <f>IF(N168="základní",J168,0)</f>
        <v>0</v>
      </c>
      <c r="BF168" s="187">
        <f>IF(N168="snížená",J168,0)</f>
        <v>0</v>
      </c>
      <c r="BG168" s="187">
        <f>IF(N168="zákl. přenesená",J168,0)</f>
        <v>0</v>
      </c>
      <c r="BH168" s="187">
        <f>IF(N168="sníž. přenesená",J168,0)</f>
        <v>0</v>
      </c>
      <c r="BI168" s="187">
        <f>IF(N168="nulová",J168,0)</f>
        <v>0</v>
      </c>
      <c r="BJ168" s="19" t="s">
        <v>83</v>
      </c>
      <c r="BK168" s="187">
        <f>ROUND(I168*H168,2)</f>
        <v>0</v>
      </c>
      <c r="BL168" s="19" t="s">
        <v>147</v>
      </c>
      <c r="BM168" s="186" t="s">
        <v>1169</v>
      </c>
    </row>
    <row r="169" spans="1:65" s="2" customFormat="1" ht="19.5">
      <c r="A169" s="36"/>
      <c r="B169" s="37"/>
      <c r="C169" s="38"/>
      <c r="D169" s="188" t="s">
        <v>149</v>
      </c>
      <c r="E169" s="38"/>
      <c r="F169" s="189" t="s">
        <v>1170</v>
      </c>
      <c r="G169" s="38"/>
      <c r="H169" s="38"/>
      <c r="I169" s="190"/>
      <c r="J169" s="38"/>
      <c r="K169" s="38"/>
      <c r="L169" s="41"/>
      <c r="M169" s="191"/>
      <c r="N169" s="192"/>
      <c r="O169" s="66"/>
      <c r="P169" s="66"/>
      <c r="Q169" s="66"/>
      <c r="R169" s="66"/>
      <c r="S169" s="66"/>
      <c r="T169" s="67"/>
      <c r="U169" s="36"/>
      <c r="V169" s="36"/>
      <c r="W169" s="36"/>
      <c r="X169" s="36"/>
      <c r="Y169" s="36"/>
      <c r="Z169" s="36"/>
      <c r="AA169" s="36"/>
      <c r="AB169" s="36"/>
      <c r="AC169" s="36"/>
      <c r="AD169" s="36"/>
      <c r="AE169" s="36"/>
      <c r="AT169" s="19" t="s">
        <v>149</v>
      </c>
      <c r="AU169" s="19" t="s">
        <v>85</v>
      </c>
    </row>
    <row r="170" spans="1:65" s="2" customFormat="1" ht="11.25">
      <c r="A170" s="36"/>
      <c r="B170" s="37"/>
      <c r="C170" s="38"/>
      <c r="D170" s="193" t="s">
        <v>151</v>
      </c>
      <c r="E170" s="38"/>
      <c r="F170" s="194" t="s">
        <v>1171</v>
      </c>
      <c r="G170" s="38"/>
      <c r="H170" s="38"/>
      <c r="I170" s="190"/>
      <c r="J170" s="38"/>
      <c r="K170" s="38"/>
      <c r="L170" s="41"/>
      <c r="M170" s="191"/>
      <c r="N170" s="192"/>
      <c r="O170" s="66"/>
      <c r="P170" s="66"/>
      <c r="Q170" s="66"/>
      <c r="R170" s="66"/>
      <c r="S170" s="66"/>
      <c r="T170" s="67"/>
      <c r="U170" s="36"/>
      <c r="V170" s="36"/>
      <c r="W170" s="36"/>
      <c r="X170" s="36"/>
      <c r="Y170" s="36"/>
      <c r="Z170" s="36"/>
      <c r="AA170" s="36"/>
      <c r="AB170" s="36"/>
      <c r="AC170" s="36"/>
      <c r="AD170" s="36"/>
      <c r="AE170" s="36"/>
      <c r="AT170" s="19" t="s">
        <v>151</v>
      </c>
      <c r="AU170" s="19" t="s">
        <v>85</v>
      </c>
    </row>
    <row r="171" spans="1:65" s="2" customFormat="1" ht="136.5">
      <c r="A171" s="36"/>
      <c r="B171" s="37"/>
      <c r="C171" s="38"/>
      <c r="D171" s="188" t="s">
        <v>153</v>
      </c>
      <c r="E171" s="38"/>
      <c r="F171" s="195" t="s">
        <v>1172</v>
      </c>
      <c r="G171" s="38"/>
      <c r="H171" s="38"/>
      <c r="I171" s="190"/>
      <c r="J171" s="38"/>
      <c r="K171" s="38"/>
      <c r="L171" s="41"/>
      <c r="M171" s="191"/>
      <c r="N171" s="192"/>
      <c r="O171" s="66"/>
      <c r="P171" s="66"/>
      <c r="Q171" s="66"/>
      <c r="R171" s="66"/>
      <c r="S171" s="66"/>
      <c r="T171" s="67"/>
      <c r="U171" s="36"/>
      <c r="V171" s="36"/>
      <c r="W171" s="36"/>
      <c r="X171" s="36"/>
      <c r="Y171" s="36"/>
      <c r="Z171" s="36"/>
      <c r="AA171" s="36"/>
      <c r="AB171" s="36"/>
      <c r="AC171" s="36"/>
      <c r="AD171" s="36"/>
      <c r="AE171" s="36"/>
      <c r="AT171" s="19" t="s">
        <v>153</v>
      </c>
      <c r="AU171" s="19" t="s">
        <v>85</v>
      </c>
    </row>
    <row r="172" spans="1:65" s="13" customFormat="1" ht="11.25">
      <c r="B172" s="196"/>
      <c r="C172" s="197"/>
      <c r="D172" s="188" t="s">
        <v>180</v>
      </c>
      <c r="E172" s="198" t="s">
        <v>19</v>
      </c>
      <c r="F172" s="199" t="s">
        <v>1152</v>
      </c>
      <c r="G172" s="197"/>
      <c r="H172" s="198" t="s">
        <v>19</v>
      </c>
      <c r="I172" s="200"/>
      <c r="J172" s="197"/>
      <c r="K172" s="197"/>
      <c r="L172" s="201"/>
      <c r="M172" s="202"/>
      <c r="N172" s="203"/>
      <c r="O172" s="203"/>
      <c r="P172" s="203"/>
      <c r="Q172" s="203"/>
      <c r="R172" s="203"/>
      <c r="S172" s="203"/>
      <c r="T172" s="204"/>
      <c r="AT172" s="205" t="s">
        <v>180</v>
      </c>
      <c r="AU172" s="205" t="s">
        <v>85</v>
      </c>
      <c r="AV172" s="13" t="s">
        <v>83</v>
      </c>
      <c r="AW172" s="13" t="s">
        <v>34</v>
      </c>
      <c r="AX172" s="13" t="s">
        <v>75</v>
      </c>
      <c r="AY172" s="205" t="s">
        <v>140</v>
      </c>
    </row>
    <row r="173" spans="1:65" s="14" customFormat="1" ht="11.25">
      <c r="B173" s="206"/>
      <c r="C173" s="207"/>
      <c r="D173" s="188" t="s">
        <v>180</v>
      </c>
      <c r="E173" s="208" t="s">
        <v>19</v>
      </c>
      <c r="F173" s="209" t="s">
        <v>1131</v>
      </c>
      <c r="G173" s="207"/>
      <c r="H173" s="210">
        <v>74.36</v>
      </c>
      <c r="I173" s="211"/>
      <c r="J173" s="207"/>
      <c r="K173" s="207"/>
      <c r="L173" s="212"/>
      <c r="M173" s="213"/>
      <c r="N173" s="214"/>
      <c r="O173" s="214"/>
      <c r="P173" s="214"/>
      <c r="Q173" s="214"/>
      <c r="R173" s="214"/>
      <c r="S173" s="214"/>
      <c r="T173" s="215"/>
      <c r="AT173" s="216" t="s">
        <v>180</v>
      </c>
      <c r="AU173" s="216" t="s">
        <v>85</v>
      </c>
      <c r="AV173" s="14" t="s">
        <v>85</v>
      </c>
      <c r="AW173" s="14" t="s">
        <v>34</v>
      </c>
      <c r="AX173" s="14" t="s">
        <v>83</v>
      </c>
      <c r="AY173" s="216" t="s">
        <v>140</v>
      </c>
    </row>
    <row r="174" spans="1:65" s="2" customFormat="1" ht="16.5" customHeight="1">
      <c r="A174" s="36"/>
      <c r="B174" s="37"/>
      <c r="C174" s="217" t="s">
        <v>8</v>
      </c>
      <c r="D174" s="217" t="s">
        <v>284</v>
      </c>
      <c r="E174" s="218" t="s">
        <v>1173</v>
      </c>
      <c r="F174" s="219" t="s">
        <v>1174</v>
      </c>
      <c r="G174" s="220" t="s">
        <v>175</v>
      </c>
      <c r="H174" s="221">
        <v>81.796000000000006</v>
      </c>
      <c r="I174" s="222"/>
      <c r="J174" s="223">
        <f>ROUND(I174*H174,2)</f>
        <v>0</v>
      </c>
      <c r="K174" s="219" t="s">
        <v>146</v>
      </c>
      <c r="L174" s="224"/>
      <c r="M174" s="225" t="s">
        <v>19</v>
      </c>
      <c r="N174" s="226" t="s">
        <v>46</v>
      </c>
      <c r="O174" s="66"/>
      <c r="P174" s="184">
        <f>O174*H174</f>
        <v>0</v>
      </c>
      <c r="Q174" s="184">
        <v>0.41699999999999998</v>
      </c>
      <c r="R174" s="184">
        <f>Q174*H174</f>
        <v>34.108932000000003</v>
      </c>
      <c r="S174" s="184">
        <v>0</v>
      </c>
      <c r="T174" s="185">
        <f>S174*H174</f>
        <v>0</v>
      </c>
      <c r="U174" s="36"/>
      <c r="V174" s="36"/>
      <c r="W174" s="36"/>
      <c r="X174" s="36"/>
      <c r="Y174" s="36"/>
      <c r="Z174" s="36"/>
      <c r="AA174" s="36"/>
      <c r="AB174" s="36"/>
      <c r="AC174" s="36"/>
      <c r="AD174" s="36"/>
      <c r="AE174" s="36"/>
      <c r="AR174" s="186" t="s">
        <v>201</v>
      </c>
      <c r="AT174" s="186" t="s">
        <v>284</v>
      </c>
      <c r="AU174" s="186" t="s">
        <v>85</v>
      </c>
      <c r="AY174" s="19" t="s">
        <v>140</v>
      </c>
      <c r="BE174" s="187">
        <f>IF(N174="základní",J174,0)</f>
        <v>0</v>
      </c>
      <c r="BF174" s="187">
        <f>IF(N174="snížená",J174,0)</f>
        <v>0</v>
      </c>
      <c r="BG174" s="187">
        <f>IF(N174="zákl. přenesená",J174,0)</f>
        <v>0</v>
      </c>
      <c r="BH174" s="187">
        <f>IF(N174="sníž. přenesená",J174,0)</f>
        <v>0</v>
      </c>
      <c r="BI174" s="187">
        <f>IF(N174="nulová",J174,0)</f>
        <v>0</v>
      </c>
      <c r="BJ174" s="19" t="s">
        <v>83</v>
      </c>
      <c r="BK174" s="187">
        <f>ROUND(I174*H174,2)</f>
        <v>0</v>
      </c>
      <c r="BL174" s="19" t="s">
        <v>147</v>
      </c>
      <c r="BM174" s="186" t="s">
        <v>1175</v>
      </c>
    </row>
    <row r="175" spans="1:65" s="2" customFormat="1" ht="11.25">
      <c r="A175" s="36"/>
      <c r="B175" s="37"/>
      <c r="C175" s="38"/>
      <c r="D175" s="188" t="s">
        <v>149</v>
      </c>
      <c r="E175" s="38"/>
      <c r="F175" s="189" t="s">
        <v>1174</v>
      </c>
      <c r="G175" s="38"/>
      <c r="H175" s="38"/>
      <c r="I175" s="190"/>
      <c r="J175" s="38"/>
      <c r="K175" s="38"/>
      <c r="L175" s="41"/>
      <c r="M175" s="191"/>
      <c r="N175" s="192"/>
      <c r="O175" s="66"/>
      <c r="P175" s="66"/>
      <c r="Q175" s="66"/>
      <c r="R175" s="66"/>
      <c r="S175" s="66"/>
      <c r="T175" s="67"/>
      <c r="U175" s="36"/>
      <c r="V175" s="36"/>
      <c r="W175" s="36"/>
      <c r="X175" s="36"/>
      <c r="Y175" s="36"/>
      <c r="Z175" s="36"/>
      <c r="AA175" s="36"/>
      <c r="AB175" s="36"/>
      <c r="AC175" s="36"/>
      <c r="AD175" s="36"/>
      <c r="AE175" s="36"/>
      <c r="AT175" s="19" t="s">
        <v>149</v>
      </c>
      <c r="AU175" s="19" t="s">
        <v>85</v>
      </c>
    </row>
    <row r="176" spans="1:65" s="14" customFormat="1" ht="11.25">
      <c r="B176" s="206"/>
      <c r="C176" s="207"/>
      <c r="D176" s="188" t="s">
        <v>180</v>
      </c>
      <c r="E176" s="207"/>
      <c r="F176" s="209" t="s">
        <v>1176</v>
      </c>
      <c r="G176" s="207"/>
      <c r="H176" s="210">
        <v>81.796000000000006</v>
      </c>
      <c r="I176" s="211"/>
      <c r="J176" s="207"/>
      <c r="K176" s="207"/>
      <c r="L176" s="212"/>
      <c r="M176" s="213"/>
      <c r="N176" s="214"/>
      <c r="O176" s="214"/>
      <c r="P176" s="214"/>
      <c r="Q176" s="214"/>
      <c r="R176" s="214"/>
      <c r="S176" s="214"/>
      <c r="T176" s="215"/>
      <c r="AT176" s="216" t="s">
        <v>180</v>
      </c>
      <c r="AU176" s="216" t="s">
        <v>85</v>
      </c>
      <c r="AV176" s="14" t="s">
        <v>85</v>
      </c>
      <c r="AW176" s="14" t="s">
        <v>4</v>
      </c>
      <c r="AX176" s="14" t="s">
        <v>83</v>
      </c>
      <c r="AY176" s="216" t="s">
        <v>140</v>
      </c>
    </row>
    <row r="177" spans="1:65" s="12" customFormat="1" ht="22.9" customHeight="1">
      <c r="B177" s="159"/>
      <c r="C177" s="160"/>
      <c r="D177" s="161" t="s">
        <v>74</v>
      </c>
      <c r="E177" s="173" t="s">
        <v>208</v>
      </c>
      <c r="F177" s="173" t="s">
        <v>723</v>
      </c>
      <c r="G177" s="160"/>
      <c r="H177" s="160"/>
      <c r="I177" s="163"/>
      <c r="J177" s="174">
        <f>BK177</f>
        <v>0</v>
      </c>
      <c r="K177" s="160"/>
      <c r="L177" s="165"/>
      <c r="M177" s="166"/>
      <c r="N177" s="167"/>
      <c r="O177" s="167"/>
      <c r="P177" s="168">
        <f>SUM(P178:P186)</f>
        <v>0</v>
      </c>
      <c r="Q177" s="167"/>
      <c r="R177" s="168">
        <f>SUM(R178:R186)</f>
        <v>1.3713710563371</v>
      </c>
      <c r="S177" s="167"/>
      <c r="T177" s="169">
        <f>SUM(T178:T186)</f>
        <v>0</v>
      </c>
      <c r="AR177" s="170" t="s">
        <v>83</v>
      </c>
      <c r="AT177" s="171" t="s">
        <v>74</v>
      </c>
      <c r="AU177" s="171" t="s">
        <v>83</v>
      </c>
      <c r="AY177" s="170" t="s">
        <v>140</v>
      </c>
      <c r="BK177" s="172">
        <f>SUM(BK178:BK186)</f>
        <v>0</v>
      </c>
    </row>
    <row r="178" spans="1:65" s="2" customFormat="1" ht="16.5" customHeight="1">
      <c r="A178" s="36"/>
      <c r="B178" s="37"/>
      <c r="C178" s="175" t="s">
        <v>265</v>
      </c>
      <c r="D178" s="175" t="s">
        <v>142</v>
      </c>
      <c r="E178" s="176" t="s">
        <v>1177</v>
      </c>
      <c r="F178" s="177" t="s">
        <v>1178</v>
      </c>
      <c r="G178" s="178" t="s">
        <v>424</v>
      </c>
      <c r="H178" s="179">
        <v>1.351</v>
      </c>
      <c r="I178" s="180"/>
      <c r="J178" s="181">
        <f>ROUND(I178*H178,2)</f>
        <v>0</v>
      </c>
      <c r="K178" s="177" t="s">
        <v>146</v>
      </c>
      <c r="L178" s="41"/>
      <c r="M178" s="182" t="s">
        <v>19</v>
      </c>
      <c r="N178" s="183" t="s">
        <v>46</v>
      </c>
      <c r="O178" s="66"/>
      <c r="P178" s="184">
        <f>O178*H178</f>
        <v>0</v>
      </c>
      <c r="Q178" s="184">
        <v>1.0150785020999999</v>
      </c>
      <c r="R178" s="184">
        <f>Q178*H178</f>
        <v>1.3713710563371</v>
      </c>
      <c r="S178" s="184">
        <v>0</v>
      </c>
      <c r="T178" s="185">
        <f>S178*H178</f>
        <v>0</v>
      </c>
      <c r="U178" s="36"/>
      <c r="V178" s="36"/>
      <c r="W178" s="36"/>
      <c r="X178" s="36"/>
      <c r="Y178" s="36"/>
      <c r="Z178" s="36"/>
      <c r="AA178" s="36"/>
      <c r="AB178" s="36"/>
      <c r="AC178" s="36"/>
      <c r="AD178" s="36"/>
      <c r="AE178" s="36"/>
      <c r="AR178" s="186" t="s">
        <v>147</v>
      </c>
      <c r="AT178" s="186" t="s">
        <v>142</v>
      </c>
      <c r="AU178" s="186" t="s">
        <v>85</v>
      </c>
      <c r="AY178" s="19" t="s">
        <v>140</v>
      </c>
      <c r="BE178" s="187">
        <f>IF(N178="základní",J178,0)</f>
        <v>0</v>
      </c>
      <c r="BF178" s="187">
        <f>IF(N178="snížená",J178,0)</f>
        <v>0</v>
      </c>
      <c r="BG178" s="187">
        <f>IF(N178="zákl. přenesená",J178,0)</f>
        <v>0</v>
      </c>
      <c r="BH178" s="187">
        <f>IF(N178="sníž. přenesená",J178,0)</f>
        <v>0</v>
      </c>
      <c r="BI178" s="187">
        <f>IF(N178="nulová",J178,0)</f>
        <v>0</v>
      </c>
      <c r="BJ178" s="19" t="s">
        <v>83</v>
      </c>
      <c r="BK178" s="187">
        <f>ROUND(I178*H178,2)</f>
        <v>0</v>
      </c>
      <c r="BL178" s="19" t="s">
        <v>147</v>
      </c>
      <c r="BM178" s="186" t="s">
        <v>1179</v>
      </c>
    </row>
    <row r="179" spans="1:65" s="2" customFormat="1" ht="11.25">
      <c r="A179" s="36"/>
      <c r="B179" s="37"/>
      <c r="C179" s="38"/>
      <c r="D179" s="188" t="s">
        <v>149</v>
      </c>
      <c r="E179" s="38"/>
      <c r="F179" s="189" t="s">
        <v>1180</v>
      </c>
      <c r="G179" s="38"/>
      <c r="H179" s="38"/>
      <c r="I179" s="190"/>
      <c r="J179" s="38"/>
      <c r="K179" s="38"/>
      <c r="L179" s="41"/>
      <c r="M179" s="191"/>
      <c r="N179" s="192"/>
      <c r="O179" s="66"/>
      <c r="P179" s="66"/>
      <c r="Q179" s="66"/>
      <c r="R179" s="66"/>
      <c r="S179" s="66"/>
      <c r="T179" s="67"/>
      <c r="U179" s="36"/>
      <c r="V179" s="36"/>
      <c r="W179" s="36"/>
      <c r="X179" s="36"/>
      <c r="Y179" s="36"/>
      <c r="Z179" s="36"/>
      <c r="AA179" s="36"/>
      <c r="AB179" s="36"/>
      <c r="AC179" s="36"/>
      <c r="AD179" s="36"/>
      <c r="AE179" s="36"/>
      <c r="AT179" s="19" t="s">
        <v>149</v>
      </c>
      <c r="AU179" s="19" t="s">
        <v>85</v>
      </c>
    </row>
    <row r="180" spans="1:65" s="2" customFormat="1" ht="11.25">
      <c r="A180" s="36"/>
      <c r="B180" s="37"/>
      <c r="C180" s="38"/>
      <c r="D180" s="193" t="s">
        <v>151</v>
      </c>
      <c r="E180" s="38"/>
      <c r="F180" s="194" t="s">
        <v>1181</v>
      </c>
      <c r="G180" s="38"/>
      <c r="H180" s="38"/>
      <c r="I180" s="190"/>
      <c r="J180" s="38"/>
      <c r="K180" s="38"/>
      <c r="L180" s="41"/>
      <c r="M180" s="191"/>
      <c r="N180" s="192"/>
      <c r="O180" s="66"/>
      <c r="P180" s="66"/>
      <c r="Q180" s="66"/>
      <c r="R180" s="66"/>
      <c r="S180" s="66"/>
      <c r="T180" s="67"/>
      <c r="U180" s="36"/>
      <c r="V180" s="36"/>
      <c r="W180" s="36"/>
      <c r="X180" s="36"/>
      <c r="Y180" s="36"/>
      <c r="Z180" s="36"/>
      <c r="AA180" s="36"/>
      <c r="AB180" s="36"/>
      <c r="AC180" s="36"/>
      <c r="AD180" s="36"/>
      <c r="AE180" s="36"/>
      <c r="AT180" s="19" t="s">
        <v>151</v>
      </c>
      <c r="AU180" s="19" t="s">
        <v>85</v>
      </c>
    </row>
    <row r="181" spans="1:65" s="13" customFormat="1" ht="11.25">
      <c r="B181" s="196"/>
      <c r="C181" s="197"/>
      <c r="D181" s="188" t="s">
        <v>180</v>
      </c>
      <c r="E181" s="198" t="s">
        <v>19</v>
      </c>
      <c r="F181" s="199" t="s">
        <v>1182</v>
      </c>
      <c r="G181" s="197"/>
      <c r="H181" s="198" t="s">
        <v>19</v>
      </c>
      <c r="I181" s="200"/>
      <c r="J181" s="197"/>
      <c r="K181" s="197"/>
      <c r="L181" s="201"/>
      <c r="M181" s="202"/>
      <c r="N181" s="203"/>
      <c r="O181" s="203"/>
      <c r="P181" s="203"/>
      <c r="Q181" s="203"/>
      <c r="R181" s="203"/>
      <c r="S181" s="203"/>
      <c r="T181" s="204"/>
      <c r="AT181" s="205" t="s">
        <v>180</v>
      </c>
      <c r="AU181" s="205" t="s">
        <v>85</v>
      </c>
      <c r="AV181" s="13" t="s">
        <v>83</v>
      </c>
      <c r="AW181" s="13" t="s">
        <v>34</v>
      </c>
      <c r="AX181" s="13" t="s">
        <v>75</v>
      </c>
      <c r="AY181" s="205" t="s">
        <v>140</v>
      </c>
    </row>
    <row r="182" spans="1:65" s="14" customFormat="1" ht="11.25">
      <c r="B182" s="206"/>
      <c r="C182" s="207"/>
      <c r="D182" s="188" t="s">
        <v>180</v>
      </c>
      <c r="E182" s="208" t="s">
        <v>19</v>
      </c>
      <c r="F182" s="209" t="s">
        <v>1183</v>
      </c>
      <c r="G182" s="207"/>
      <c r="H182" s="210">
        <v>1.351</v>
      </c>
      <c r="I182" s="211"/>
      <c r="J182" s="207"/>
      <c r="K182" s="207"/>
      <c r="L182" s="212"/>
      <c r="M182" s="213"/>
      <c r="N182" s="214"/>
      <c r="O182" s="214"/>
      <c r="P182" s="214"/>
      <c r="Q182" s="214"/>
      <c r="R182" s="214"/>
      <c r="S182" s="214"/>
      <c r="T182" s="215"/>
      <c r="AT182" s="216" t="s">
        <v>180</v>
      </c>
      <c r="AU182" s="216" t="s">
        <v>85</v>
      </c>
      <c r="AV182" s="14" t="s">
        <v>85</v>
      </c>
      <c r="AW182" s="14" t="s">
        <v>34</v>
      </c>
      <c r="AX182" s="14" t="s">
        <v>83</v>
      </c>
      <c r="AY182" s="216" t="s">
        <v>140</v>
      </c>
    </row>
    <row r="183" spans="1:65" s="2" customFormat="1" ht="16.5" customHeight="1">
      <c r="A183" s="36"/>
      <c r="B183" s="37"/>
      <c r="C183" s="175" t="s">
        <v>274</v>
      </c>
      <c r="D183" s="175" t="s">
        <v>142</v>
      </c>
      <c r="E183" s="176" t="s">
        <v>1184</v>
      </c>
      <c r="F183" s="177" t="s">
        <v>1185</v>
      </c>
      <c r="G183" s="178" t="s">
        <v>175</v>
      </c>
      <c r="H183" s="179">
        <v>74.36</v>
      </c>
      <c r="I183" s="180"/>
      <c r="J183" s="181">
        <f>ROUND(I183*H183,2)</f>
        <v>0</v>
      </c>
      <c r="K183" s="177" t="s">
        <v>146</v>
      </c>
      <c r="L183" s="41"/>
      <c r="M183" s="182" t="s">
        <v>19</v>
      </c>
      <c r="N183" s="183" t="s">
        <v>46</v>
      </c>
      <c r="O183" s="66"/>
      <c r="P183" s="184">
        <f>O183*H183</f>
        <v>0</v>
      </c>
      <c r="Q183" s="184">
        <v>0</v>
      </c>
      <c r="R183" s="184">
        <f>Q183*H183</f>
        <v>0</v>
      </c>
      <c r="S183" s="184">
        <v>0</v>
      </c>
      <c r="T183" s="185">
        <f>S183*H183</f>
        <v>0</v>
      </c>
      <c r="U183" s="36"/>
      <c r="V183" s="36"/>
      <c r="W183" s="36"/>
      <c r="X183" s="36"/>
      <c r="Y183" s="36"/>
      <c r="Z183" s="36"/>
      <c r="AA183" s="36"/>
      <c r="AB183" s="36"/>
      <c r="AC183" s="36"/>
      <c r="AD183" s="36"/>
      <c r="AE183" s="36"/>
      <c r="AR183" s="186" t="s">
        <v>147</v>
      </c>
      <c r="AT183" s="186" t="s">
        <v>142</v>
      </c>
      <c r="AU183" s="186" t="s">
        <v>85</v>
      </c>
      <c r="AY183" s="19" t="s">
        <v>140</v>
      </c>
      <c r="BE183" s="187">
        <f>IF(N183="základní",J183,0)</f>
        <v>0</v>
      </c>
      <c r="BF183" s="187">
        <f>IF(N183="snížená",J183,0)</f>
        <v>0</v>
      </c>
      <c r="BG183" s="187">
        <f>IF(N183="zákl. přenesená",J183,0)</f>
        <v>0</v>
      </c>
      <c r="BH183" s="187">
        <f>IF(N183="sníž. přenesená",J183,0)</f>
        <v>0</v>
      </c>
      <c r="BI183" s="187">
        <f>IF(N183="nulová",J183,0)</f>
        <v>0</v>
      </c>
      <c r="BJ183" s="19" t="s">
        <v>83</v>
      </c>
      <c r="BK183" s="187">
        <f>ROUND(I183*H183,2)</f>
        <v>0</v>
      </c>
      <c r="BL183" s="19" t="s">
        <v>147</v>
      </c>
      <c r="BM183" s="186" t="s">
        <v>1186</v>
      </c>
    </row>
    <row r="184" spans="1:65" s="2" customFormat="1" ht="11.25">
      <c r="A184" s="36"/>
      <c r="B184" s="37"/>
      <c r="C184" s="38"/>
      <c r="D184" s="188" t="s">
        <v>149</v>
      </c>
      <c r="E184" s="38"/>
      <c r="F184" s="189" t="s">
        <v>1187</v>
      </c>
      <c r="G184" s="38"/>
      <c r="H184" s="38"/>
      <c r="I184" s="190"/>
      <c r="J184" s="38"/>
      <c r="K184" s="38"/>
      <c r="L184" s="41"/>
      <c r="M184" s="191"/>
      <c r="N184" s="192"/>
      <c r="O184" s="66"/>
      <c r="P184" s="66"/>
      <c r="Q184" s="66"/>
      <c r="R184" s="66"/>
      <c r="S184" s="66"/>
      <c r="T184" s="67"/>
      <c r="U184" s="36"/>
      <c r="V184" s="36"/>
      <c r="W184" s="36"/>
      <c r="X184" s="36"/>
      <c r="Y184" s="36"/>
      <c r="Z184" s="36"/>
      <c r="AA184" s="36"/>
      <c r="AB184" s="36"/>
      <c r="AC184" s="36"/>
      <c r="AD184" s="36"/>
      <c r="AE184" s="36"/>
      <c r="AT184" s="19" t="s">
        <v>149</v>
      </c>
      <c r="AU184" s="19" t="s">
        <v>85</v>
      </c>
    </row>
    <row r="185" spans="1:65" s="2" customFormat="1" ht="11.25">
      <c r="A185" s="36"/>
      <c r="B185" s="37"/>
      <c r="C185" s="38"/>
      <c r="D185" s="193" t="s">
        <v>151</v>
      </c>
      <c r="E185" s="38"/>
      <c r="F185" s="194" t="s">
        <v>1188</v>
      </c>
      <c r="G185" s="38"/>
      <c r="H185" s="38"/>
      <c r="I185" s="190"/>
      <c r="J185" s="38"/>
      <c r="K185" s="38"/>
      <c r="L185" s="41"/>
      <c r="M185" s="191"/>
      <c r="N185" s="192"/>
      <c r="O185" s="66"/>
      <c r="P185" s="66"/>
      <c r="Q185" s="66"/>
      <c r="R185" s="66"/>
      <c r="S185" s="66"/>
      <c r="T185" s="67"/>
      <c r="U185" s="36"/>
      <c r="V185" s="36"/>
      <c r="W185" s="36"/>
      <c r="X185" s="36"/>
      <c r="Y185" s="36"/>
      <c r="Z185" s="36"/>
      <c r="AA185" s="36"/>
      <c r="AB185" s="36"/>
      <c r="AC185" s="36"/>
      <c r="AD185" s="36"/>
      <c r="AE185" s="36"/>
      <c r="AT185" s="19" t="s">
        <v>151</v>
      </c>
      <c r="AU185" s="19" t="s">
        <v>85</v>
      </c>
    </row>
    <row r="186" spans="1:65" s="2" customFormat="1" ht="58.5">
      <c r="A186" s="36"/>
      <c r="B186" s="37"/>
      <c r="C186" s="38"/>
      <c r="D186" s="188" t="s">
        <v>153</v>
      </c>
      <c r="E186" s="38"/>
      <c r="F186" s="195" t="s">
        <v>1189</v>
      </c>
      <c r="G186" s="38"/>
      <c r="H186" s="38"/>
      <c r="I186" s="190"/>
      <c r="J186" s="38"/>
      <c r="K186" s="38"/>
      <c r="L186" s="41"/>
      <c r="M186" s="191"/>
      <c r="N186" s="192"/>
      <c r="O186" s="66"/>
      <c r="P186" s="66"/>
      <c r="Q186" s="66"/>
      <c r="R186" s="66"/>
      <c r="S186" s="66"/>
      <c r="T186" s="67"/>
      <c r="U186" s="36"/>
      <c r="V186" s="36"/>
      <c r="W186" s="36"/>
      <c r="X186" s="36"/>
      <c r="Y186" s="36"/>
      <c r="Z186" s="36"/>
      <c r="AA186" s="36"/>
      <c r="AB186" s="36"/>
      <c r="AC186" s="36"/>
      <c r="AD186" s="36"/>
      <c r="AE186" s="36"/>
      <c r="AT186" s="19" t="s">
        <v>153</v>
      </c>
      <c r="AU186" s="19" t="s">
        <v>85</v>
      </c>
    </row>
    <row r="187" spans="1:65" s="12" customFormat="1" ht="22.9" customHeight="1">
      <c r="B187" s="159"/>
      <c r="C187" s="160"/>
      <c r="D187" s="161" t="s">
        <v>74</v>
      </c>
      <c r="E187" s="173" t="s">
        <v>919</v>
      </c>
      <c r="F187" s="173" t="s">
        <v>920</v>
      </c>
      <c r="G187" s="160"/>
      <c r="H187" s="160"/>
      <c r="I187" s="163"/>
      <c r="J187" s="174">
        <f>BK187</f>
        <v>0</v>
      </c>
      <c r="K187" s="160"/>
      <c r="L187" s="165"/>
      <c r="M187" s="166"/>
      <c r="N187" s="167"/>
      <c r="O187" s="167"/>
      <c r="P187" s="168">
        <f>SUM(P188:P211)</f>
        <v>0</v>
      </c>
      <c r="Q187" s="167"/>
      <c r="R187" s="168">
        <f>SUM(R188:R211)</f>
        <v>0</v>
      </c>
      <c r="S187" s="167"/>
      <c r="T187" s="169">
        <f>SUM(T188:T211)</f>
        <v>0</v>
      </c>
      <c r="AR187" s="170" t="s">
        <v>83</v>
      </c>
      <c r="AT187" s="171" t="s">
        <v>74</v>
      </c>
      <c r="AU187" s="171" t="s">
        <v>83</v>
      </c>
      <c r="AY187" s="170" t="s">
        <v>140</v>
      </c>
      <c r="BK187" s="172">
        <f>SUM(BK188:BK211)</f>
        <v>0</v>
      </c>
    </row>
    <row r="188" spans="1:65" s="2" customFormat="1" ht="16.5" customHeight="1">
      <c r="A188" s="36"/>
      <c r="B188" s="37"/>
      <c r="C188" s="175" t="s">
        <v>283</v>
      </c>
      <c r="D188" s="175" t="s">
        <v>142</v>
      </c>
      <c r="E188" s="176" t="s">
        <v>922</v>
      </c>
      <c r="F188" s="177" t="s">
        <v>923</v>
      </c>
      <c r="G188" s="178" t="s">
        <v>424</v>
      </c>
      <c r="H188" s="179">
        <v>146.48500000000001</v>
      </c>
      <c r="I188" s="180"/>
      <c r="J188" s="181">
        <f>ROUND(I188*H188,2)</f>
        <v>0</v>
      </c>
      <c r="K188" s="177" t="s">
        <v>146</v>
      </c>
      <c r="L188" s="41"/>
      <c r="M188" s="182" t="s">
        <v>19</v>
      </c>
      <c r="N188" s="183" t="s">
        <v>46</v>
      </c>
      <c r="O188" s="66"/>
      <c r="P188" s="184">
        <f>O188*H188</f>
        <v>0</v>
      </c>
      <c r="Q188" s="184">
        <v>0</v>
      </c>
      <c r="R188" s="184">
        <f>Q188*H188</f>
        <v>0</v>
      </c>
      <c r="S188" s="184">
        <v>0</v>
      </c>
      <c r="T188" s="185">
        <f>S188*H188</f>
        <v>0</v>
      </c>
      <c r="U188" s="36"/>
      <c r="V188" s="36"/>
      <c r="W188" s="36"/>
      <c r="X188" s="36"/>
      <c r="Y188" s="36"/>
      <c r="Z188" s="36"/>
      <c r="AA188" s="36"/>
      <c r="AB188" s="36"/>
      <c r="AC188" s="36"/>
      <c r="AD188" s="36"/>
      <c r="AE188" s="36"/>
      <c r="AR188" s="186" t="s">
        <v>147</v>
      </c>
      <c r="AT188" s="186" t="s">
        <v>142</v>
      </c>
      <c r="AU188" s="186" t="s">
        <v>85</v>
      </c>
      <c r="AY188" s="19" t="s">
        <v>140</v>
      </c>
      <c r="BE188" s="187">
        <f>IF(N188="základní",J188,0)</f>
        <v>0</v>
      </c>
      <c r="BF188" s="187">
        <f>IF(N188="snížená",J188,0)</f>
        <v>0</v>
      </c>
      <c r="BG188" s="187">
        <f>IF(N188="zákl. přenesená",J188,0)</f>
        <v>0</v>
      </c>
      <c r="BH188" s="187">
        <f>IF(N188="sníž. přenesená",J188,0)</f>
        <v>0</v>
      </c>
      <c r="BI188" s="187">
        <f>IF(N188="nulová",J188,0)</f>
        <v>0</v>
      </c>
      <c r="BJ188" s="19" t="s">
        <v>83</v>
      </c>
      <c r="BK188" s="187">
        <f>ROUND(I188*H188,2)</f>
        <v>0</v>
      </c>
      <c r="BL188" s="19" t="s">
        <v>147</v>
      </c>
      <c r="BM188" s="186" t="s">
        <v>1190</v>
      </c>
    </row>
    <row r="189" spans="1:65" s="2" customFormat="1" ht="11.25">
      <c r="A189" s="36"/>
      <c r="B189" s="37"/>
      <c r="C189" s="38"/>
      <c r="D189" s="188" t="s">
        <v>149</v>
      </c>
      <c r="E189" s="38"/>
      <c r="F189" s="189" t="s">
        <v>925</v>
      </c>
      <c r="G189" s="38"/>
      <c r="H189" s="38"/>
      <c r="I189" s="190"/>
      <c r="J189" s="38"/>
      <c r="K189" s="38"/>
      <c r="L189" s="41"/>
      <c r="M189" s="191"/>
      <c r="N189" s="192"/>
      <c r="O189" s="66"/>
      <c r="P189" s="66"/>
      <c r="Q189" s="66"/>
      <c r="R189" s="66"/>
      <c r="S189" s="66"/>
      <c r="T189" s="67"/>
      <c r="U189" s="36"/>
      <c r="V189" s="36"/>
      <c r="W189" s="36"/>
      <c r="X189" s="36"/>
      <c r="Y189" s="36"/>
      <c r="Z189" s="36"/>
      <c r="AA189" s="36"/>
      <c r="AB189" s="36"/>
      <c r="AC189" s="36"/>
      <c r="AD189" s="36"/>
      <c r="AE189" s="36"/>
      <c r="AT189" s="19" t="s">
        <v>149</v>
      </c>
      <c r="AU189" s="19" t="s">
        <v>85</v>
      </c>
    </row>
    <row r="190" spans="1:65" s="2" customFormat="1" ht="11.25">
      <c r="A190" s="36"/>
      <c r="B190" s="37"/>
      <c r="C190" s="38"/>
      <c r="D190" s="193" t="s">
        <v>151</v>
      </c>
      <c r="E190" s="38"/>
      <c r="F190" s="194" t="s">
        <v>926</v>
      </c>
      <c r="G190" s="38"/>
      <c r="H190" s="38"/>
      <c r="I190" s="190"/>
      <c r="J190" s="38"/>
      <c r="K190" s="38"/>
      <c r="L190" s="41"/>
      <c r="M190" s="191"/>
      <c r="N190" s="192"/>
      <c r="O190" s="66"/>
      <c r="P190" s="66"/>
      <c r="Q190" s="66"/>
      <c r="R190" s="66"/>
      <c r="S190" s="66"/>
      <c r="T190" s="67"/>
      <c r="U190" s="36"/>
      <c r="V190" s="36"/>
      <c r="W190" s="36"/>
      <c r="X190" s="36"/>
      <c r="Y190" s="36"/>
      <c r="Z190" s="36"/>
      <c r="AA190" s="36"/>
      <c r="AB190" s="36"/>
      <c r="AC190" s="36"/>
      <c r="AD190" s="36"/>
      <c r="AE190" s="36"/>
      <c r="AT190" s="19" t="s">
        <v>151</v>
      </c>
      <c r="AU190" s="19" t="s">
        <v>85</v>
      </c>
    </row>
    <row r="191" spans="1:65" s="2" customFormat="1" ht="78">
      <c r="A191" s="36"/>
      <c r="B191" s="37"/>
      <c r="C191" s="38"/>
      <c r="D191" s="188" t="s">
        <v>153</v>
      </c>
      <c r="E191" s="38"/>
      <c r="F191" s="195" t="s">
        <v>927</v>
      </c>
      <c r="G191" s="38"/>
      <c r="H191" s="38"/>
      <c r="I191" s="190"/>
      <c r="J191" s="38"/>
      <c r="K191" s="38"/>
      <c r="L191" s="41"/>
      <c r="M191" s="191"/>
      <c r="N191" s="192"/>
      <c r="O191" s="66"/>
      <c r="P191" s="66"/>
      <c r="Q191" s="66"/>
      <c r="R191" s="66"/>
      <c r="S191" s="66"/>
      <c r="T191" s="67"/>
      <c r="U191" s="36"/>
      <c r="V191" s="36"/>
      <c r="W191" s="36"/>
      <c r="X191" s="36"/>
      <c r="Y191" s="36"/>
      <c r="Z191" s="36"/>
      <c r="AA191" s="36"/>
      <c r="AB191" s="36"/>
      <c r="AC191" s="36"/>
      <c r="AD191" s="36"/>
      <c r="AE191" s="36"/>
      <c r="AT191" s="19" t="s">
        <v>153</v>
      </c>
      <c r="AU191" s="19" t="s">
        <v>85</v>
      </c>
    </row>
    <row r="192" spans="1:65" s="2" customFormat="1" ht="16.5" customHeight="1">
      <c r="A192" s="36"/>
      <c r="B192" s="37"/>
      <c r="C192" s="175" t="s">
        <v>289</v>
      </c>
      <c r="D192" s="175" t="s">
        <v>142</v>
      </c>
      <c r="E192" s="176" t="s">
        <v>929</v>
      </c>
      <c r="F192" s="177" t="s">
        <v>930</v>
      </c>
      <c r="G192" s="178" t="s">
        <v>424</v>
      </c>
      <c r="H192" s="179">
        <v>949.47</v>
      </c>
      <c r="I192" s="180"/>
      <c r="J192" s="181">
        <f>ROUND(I192*H192,2)</f>
        <v>0</v>
      </c>
      <c r="K192" s="177" t="s">
        <v>146</v>
      </c>
      <c r="L192" s="41"/>
      <c r="M192" s="182" t="s">
        <v>19</v>
      </c>
      <c r="N192" s="183" t="s">
        <v>46</v>
      </c>
      <c r="O192" s="66"/>
      <c r="P192" s="184">
        <f>O192*H192</f>
        <v>0</v>
      </c>
      <c r="Q192" s="184">
        <v>0</v>
      </c>
      <c r="R192" s="184">
        <f>Q192*H192</f>
        <v>0</v>
      </c>
      <c r="S192" s="184">
        <v>0</v>
      </c>
      <c r="T192" s="185">
        <f>S192*H192</f>
        <v>0</v>
      </c>
      <c r="U192" s="36"/>
      <c r="V192" s="36"/>
      <c r="W192" s="36"/>
      <c r="X192" s="36"/>
      <c r="Y192" s="36"/>
      <c r="Z192" s="36"/>
      <c r="AA192" s="36"/>
      <c r="AB192" s="36"/>
      <c r="AC192" s="36"/>
      <c r="AD192" s="36"/>
      <c r="AE192" s="36"/>
      <c r="AR192" s="186" t="s">
        <v>147</v>
      </c>
      <c r="AT192" s="186" t="s">
        <v>142</v>
      </c>
      <c r="AU192" s="186" t="s">
        <v>85</v>
      </c>
      <c r="AY192" s="19" t="s">
        <v>140</v>
      </c>
      <c r="BE192" s="187">
        <f>IF(N192="základní",J192,0)</f>
        <v>0</v>
      </c>
      <c r="BF192" s="187">
        <f>IF(N192="snížená",J192,0)</f>
        <v>0</v>
      </c>
      <c r="BG192" s="187">
        <f>IF(N192="zákl. přenesená",J192,0)</f>
        <v>0</v>
      </c>
      <c r="BH192" s="187">
        <f>IF(N192="sníž. přenesená",J192,0)</f>
        <v>0</v>
      </c>
      <c r="BI192" s="187">
        <f>IF(N192="nulová",J192,0)</f>
        <v>0</v>
      </c>
      <c r="BJ192" s="19" t="s">
        <v>83</v>
      </c>
      <c r="BK192" s="187">
        <f>ROUND(I192*H192,2)</f>
        <v>0</v>
      </c>
      <c r="BL192" s="19" t="s">
        <v>147</v>
      </c>
      <c r="BM192" s="186" t="s">
        <v>1191</v>
      </c>
    </row>
    <row r="193" spans="1:65" s="2" customFormat="1" ht="11.25">
      <c r="A193" s="36"/>
      <c r="B193" s="37"/>
      <c r="C193" s="38"/>
      <c r="D193" s="188" t="s">
        <v>149</v>
      </c>
      <c r="E193" s="38"/>
      <c r="F193" s="189" t="s">
        <v>932</v>
      </c>
      <c r="G193" s="38"/>
      <c r="H193" s="38"/>
      <c r="I193" s="190"/>
      <c r="J193" s="38"/>
      <c r="K193" s="38"/>
      <c r="L193" s="41"/>
      <c r="M193" s="191"/>
      <c r="N193" s="192"/>
      <c r="O193" s="66"/>
      <c r="P193" s="66"/>
      <c r="Q193" s="66"/>
      <c r="R193" s="66"/>
      <c r="S193" s="66"/>
      <c r="T193" s="67"/>
      <c r="U193" s="36"/>
      <c r="V193" s="36"/>
      <c r="W193" s="36"/>
      <c r="X193" s="36"/>
      <c r="Y193" s="36"/>
      <c r="Z193" s="36"/>
      <c r="AA193" s="36"/>
      <c r="AB193" s="36"/>
      <c r="AC193" s="36"/>
      <c r="AD193" s="36"/>
      <c r="AE193" s="36"/>
      <c r="AT193" s="19" t="s">
        <v>149</v>
      </c>
      <c r="AU193" s="19" t="s">
        <v>85</v>
      </c>
    </row>
    <row r="194" spans="1:65" s="2" customFormat="1" ht="11.25">
      <c r="A194" s="36"/>
      <c r="B194" s="37"/>
      <c r="C194" s="38"/>
      <c r="D194" s="193" t="s">
        <v>151</v>
      </c>
      <c r="E194" s="38"/>
      <c r="F194" s="194" t="s">
        <v>933</v>
      </c>
      <c r="G194" s="38"/>
      <c r="H194" s="38"/>
      <c r="I194" s="190"/>
      <c r="J194" s="38"/>
      <c r="K194" s="38"/>
      <c r="L194" s="41"/>
      <c r="M194" s="191"/>
      <c r="N194" s="192"/>
      <c r="O194" s="66"/>
      <c r="P194" s="66"/>
      <c r="Q194" s="66"/>
      <c r="R194" s="66"/>
      <c r="S194" s="66"/>
      <c r="T194" s="67"/>
      <c r="U194" s="36"/>
      <c r="V194" s="36"/>
      <c r="W194" s="36"/>
      <c r="X194" s="36"/>
      <c r="Y194" s="36"/>
      <c r="Z194" s="36"/>
      <c r="AA194" s="36"/>
      <c r="AB194" s="36"/>
      <c r="AC194" s="36"/>
      <c r="AD194" s="36"/>
      <c r="AE194" s="36"/>
      <c r="AT194" s="19" t="s">
        <v>151</v>
      </c>
      <c r="AU194" s="19" t="s">
        <v>85</v>
      </c>
    </row>
    <row r="195" spans="1:65" s="2" customFormat="1" ht="78">
      <c r="A195" s="36"/>
      <c r="B195" s="37"/>
      <c r="C195" s="38"/>
      <c r="D195" s="188" t="s">
        <v>153</v>
      </c>
      <c r="E195" s="38"/>
      <c r="F195" s="195" t="s">
        <v>927</v>
      </c>
      <c r="G195" s="38"/>
      <c r="H195" s="38"/>
      <c r="I195" s="190"/>
      <c r="J195" s="38"/>
      <c r="K195" s="38"/>
      <c r="L195" s="41"/>
      <c r="M195" s="191"/>
      <c r="N195" s="192"/>
      <c r="O195" s="66"/>
      <c r="P195" s="66"/>
      <c r="Q195" s="66"/>
      <c r="R195" s="66"/>
      <c r="S195" s="66"/>
      <c r="T195" s="67"/>
      <c r="U195" s="36"/>
      <c r="V195" s="36"/>
      <c r="W195" s="36"/>
      <c r="X195" s="36"/>
      <c r="Y195" s="36"/>
      <c r="Z195" s="36"/>
      <c r="AA195" s="36"/>
      <c r="AB195" s="36"/>
      <c r="AC195" s="36"/>
      <c r="AD195" s="36"/>
      <c r="AE195" s="36"/>
      <c r="AT195" s="19" t="s">
        <v>153</v>
      </c>
      <c r="AU195" s="19" t="s">
        <v>85</v>
      </c>
    </row>
    <row r="196" spans="1:65" s="13" customFormat="1" ht="11.25">
      <c r="B196" s="196"/>
      <c r="C196" s="197"/>
      <c r="D196" s="188" t="s">
        <v>180</v>
      </c>
      <c r="E196" s="198" t="s">
        <v>19</v>
      </c>
      <c r="F196" s="199" t="s">
        <v>934</v>
      </c>
      <c r="G196" s="197"/>
      <c r="H196" s="198" t="s">
        <v>19</v>
      </c>
      <c r="I196" s="200"/>
      <c r="J196" s="197"/>
      <c r="K196" s="197"/>
      <c r="L196" s="201"/>
      <c r="M196" s="202"/>
      <c r="N196" s="203"/>
      <c r="O196" s="203"/>
      <c r="P196" s="203"/>
      <c r="Q196" s="203"/>
      <c r="R196" s="203"/>
      <c r="S196" s="203"/>
      <c r="T196" s="204"/>
      <c r="AT196" s="205" t="s">
        <v>180</v>
      </c>
      <c r="AU196" s="205" t="s">
        <v>85</v>
      </c>
      <c r="AV196" s="13" t="s">
        <v>83</v>
      </c>
      <c r="AW196" s="13" t="s">
        <v>34</v>
      </c>
      <c r="AX196" s="13" t="s">
        <v>75</v>
      </c>
      <c r="AY196" s="205" t="s">
        <v>140</v>
      </c>
    </row>
    <row r="197" spans="1:65" s="14" customFormat="1" ht="11.25">
      <c r="B197" s="206"/>
      <c r="C197" s="207"/>
      <c r="D197" s="188" t="s">
        <v>180</v>
      </c>
      <c r="E197" s="208" t="s">
        <v>19</v>
      </c>
      <c r="F197" s="209" t="s">
        <v>1192</v>
      </c>
      <c r="G197" s="207"/>
      <c r="H197" s="210">
        <v>508.94200000000001</v>
      </c>
      <c r="I197" s="211"/>
      <c r="J197" s="207"/>
      <c r="K197" s="207"/>
      <c r="L197" s="212"/>
      <c r="M197" s="213"/>
      <c r="N197" s="214"/>
      <c r="O197" s="214"/>
      <c r="P197" s="214"/>
      <c r="Q197" s="214"/>
      <c r="R197" s="214"/>
      <c r="S197" s="214"/>
      <c r="T197" s="215"/>
      <c r="AT197" s="216" t="s">
        <v>180</v>
      </c>
      <c r="AU197" s="216" t="s">
        <v>85</v>
      </c>
      <c r="AV197" s="14" t="s">
        <v>85</v>
      </c>
      <c r="AW197" s="14" t="s">
        <v>34</v>
      </c>
      <c r="AX197" s="14" t="s">
        <v>75</v>
      </c>
      <c r="AY197" s="216" t="s">
        <v>140</v>
      </c>
    </row>
    <row r="198" spans="1:65" s="13" customFormat="1" ht="11.25">
      <c r="B198" s="196"/>
      <c r="C198" s="197"/>
      <c r="D198" s="188" t="s">
        <v>180</v>
      </c>
      <c r="E198" s="198" t="s">
        <v>19</v>
      </c>
      <c r="F198" s="199" t="s">
        <v>936</v>
      </c>
      <c r="G198" s="197"/>
      <c r="H198" s="198" t="s">
        <v>19</v>
      </c>
      <c r="I198" s="200"/>
      <c r="J198" s="197"/>
      <c r="K198" s="197"/>
      <c r="L198" s="201"/>
      <c r="M198" s="202"/>
      <c r="N198" s="203"/>
      <c r="O198" s="203"/>
      <c r="P198" s="203"/>
      <c r="Q198" s="203"/>
      <c r="R198" s="203"/>
      <c r="S198" s="203"/>
      <c r="T198" s="204"/>
      <c r="AT198" s="205" t="s">
        <v>180</v>
      </c>
      <c r="AU198" s="205" t="s">
        <v>85</v>
      </c>
      <c r="AV198" s="13" t="s">
        <v>83</v>
      </c>
      <c r="AW198" s="13" t="s">
        <v>34</v>
      </c>
      <c r="AX198" s="13" t="s">
        <v>75</v>
      </c>
      <c r="AY198" s="205" t="s">
        <v>140</v>
      </c>
    </row>
    <row r="199" spans="1:65" s="14" customFormat="1" ht="11.25">
      <c r="B199" s="206"/>
      <c r="C199" s="207"/>
      <c r="D199" s="188" t="s">
        <v>180</v>
      </c>
      <c r="E199" s="208" t="s">
        <v>19</v>
      </c>
      <c r="F199" s="209" t="s">
        <v>1193</v>
      </c>
      <c r="G199" s="207"/>
      <c r="H199" s="210">
        <v>440.52800000000002</v>
      </c>
      <c r="I199" s="211"/>
      <c r="J199" s="207"/>
      <c r="K199" s="207"/>
      <c r="L199" s="212"/>
      <c r="M199" s="213"/>
      <c r="N199" s="214"/>
      <c r="O199" s="214"/>
      <c r="P199" s="214"/>
      <c r="Q199" s="214"/>
      <c r="R199" s="214"/>
      <c r="S199" s="214"/>
      <c r="T199" s="215"/>
      <c r="AT199" s="216" t="s">
        <v>180</v>
      </c>
      <c r="AU199" s="216" t="s">
        <v>85</v>
      </c>
      <c r="AV199" s="14" t="s">
        <v>85</v>
      </c>
      <c r="AW199" s="14" t="s">
        <v>34</v>
      </c>
      <c r="AX199" s="14" t="s">
        <v>75</v>
      </c>
      <c r="AY199" s="216" t="s">
        <v>140</v>
      </c>
    </row>
    <row r="200" spans="1:65" s="15" customFormat="1" ht="11.25">
      <c r="B200" s="227"/>
      <c r="C200" s="228"/>
      <c r="D200" s="188" t="s">
        <v>180</v>
      </c>
      <c r="E200" s="229" t="s">
        <v>19</v>
      </c>
      <c r="F200" s="230" t="s">
        <v>402</v>
      </c>
      <c r="G200" s="228"/>
      <c r="H200" s="231">
        <v>949.47</v>
      </c>
      <c r="I200" s="232"/>
      <c r="J200" s="228"/>
      <c r="K200" s="228"/>
      <c r="L200" s="233"/>
      <c r="M200" s="234"/>
      <c r="N200" s="235"/>
      <c r="O200" s="235"/>
      <c r="P200" s="235"/>
      <c r="Q200" s="235"/>
      <c r="R200" s="235"/>
      <c r="S200" s="235"/>
      <c r="T200" s="236"/>
      <c r="AT200" s="237" t="s">
        <v>180</v>
      </c>
      <c r="AU200" s="237" t="s">
        <v>85</v>
      </c>
      <c r="AV200" s="15" t="s">
        <v>147</v>
      </c>
      <c r="AW200" s="15" t="s">
        <v>34</v>
      </c>
      <c r="AX200" s="15" t="s">
        <v>83</v>
      </c>
      <c r="AY200" s="237" t="s">
        <v>140</v>
      </c>
    </row>
    <row r="201" spans="1:65" s="2" customFormat="1" ht="16.5" customHeight="1">
      <c r="A201" s="36"/>
      <c r="B201" s="37"/>
      <c r="C201" s="175" t="s">
        <v>296</v>
      </c>
      <c r="D201" s="175" t="s">
        <v>142</v>
      </c>
      <c r="E201" s="176" t="s">
        <v>939</v>
      </c>
      <c r="F201" s="177" t="s">
        <v>940</v>
      </c>
      <c r="G201" s="178" t="s">
        <v>424</v>
      </c>
      <c r="H201" s="179">
        <v>146.48500000000001</v>
      </c>
      <c r="I201" s="180"/>
      <c r="J201" s="181">
        <f>ROUND(I201*H201,2)</f>
        <v>0</v>
      </c>
      <c r="K201" s="177" t="s">
        <v>146</v>
      </c>
      <c r="L201" s="41"/>
      <c r="M201" s="182" t="s">
        <v>19</v>
      </c>
      <c r="N201" s="183" t="s">
        <v>46</v>
      </c>
      <c r="O201" s="66"/>
      <c r="P201" s="184">
        <f>O201*H201</f>
        <v>0</v>
      </c>
      <c r="Q201" s="184">
        <v>0</v>
      </c>
      <c r="R201" s="184">
        <f>Q201*H201</f>
        <v>0</v>
      </c>
      <c r="S201" s="184">
        <v>0</v>
      </c>
      <c r="T201" s="185">
        <f>S201*H201</f>
        <v>0</v>
      </c>
      <c r="U201" s="36"/>
      <c r="V201" s="36"/>
      <c r="W201" s="36"/>
      <c r="X201" s="36"/>
      <c r="Y201" s="36"/>
      <c r="Z201" s="36"/>
      <c r="AA201" s="36"/>
      <c r="AB201" s="36"/>
      <c r="AC201" s="36"/>
      <c r="AD201" s="36"/>
      <c r="AE201" s="36"/>
      <c r="AR201" s="186" t="s">
        <v>147</v>
      </c>
      <c r="AT201" s="186" t="s">
        <v>142</v>
      </c>
      <c r="AU201" s="186" t="s">
        <v>85</v>
      </c>
      <c r="AY201" s="19" t="s">
        <v>140</v>
      </c>
      <c r="BE201" s="187">
        <f>IF(N201="základní",J201,0)</f>
        <v>0</v>
      </c>
      <c r="BF201" s="187">
        <f>IF(N201="snížená",J201,0)</f>
        <v>0</v>
      </c>
      <c r="BG201" s="187">
        <f>IF(N201="zákl. přenesená",J201,0)</f>
        <v>0</v>
      </c>
      <c r="BH201" s="187">
        <f>IF(N201="sníž. přenesená",J201,0)</f>
        <v>0</v>
      </c>
      <c r="BI201" s="187">
        <f>IF(N201="nulová",J201,0)</f>
        <v>0</v>
      </c>
      <c r="BJ201" s="19" t="s">
        <v>83</v>
      </c>
      <c r="BK201" s="187">
        <f>ROUND(I201*H201,2)</f>
        <v>0</v>
      </c>
      <c r="BL201" s="19" t="s">
        <v>147</v>
      </c>
      <c r="BM201" s="186" t="s">
        <v>1194</v>
      </c>
    </row>
    <row r="202" spans="1:65" s="2" customFormat="1" ht="11.25">
      <c r="A202" s="36"/>
      <c r="B202" s="37"/>
      <c r="C202" s="38"/>
      <c r="D202" s="188" t="s">
        <v>149</v>
      </c>
      <c r="E202" s="38"/>
      <c r="F202" s="189" t="s">
        <v>942</v>
      </c>
      <c r="G202" s="38"/>
      <c r="H202" s="38"/>
      <c r="I202" s="190"/>
      <c r="J202" s="38"/>
      <c r="K202" s="38"/>
      <c r="L202" s="41"/>
      <c r="M202" s="191"/>
      <c r="N202" s="192"/>
      <c r="O202" s="66"/>
      <c r="P202" s="66"/>
      <c r="Q202" s="66"/>
      <c r="R202" s="66"/>
      <c r="S202" s="66"/>
      <c r="T202" s="67"/>
      <c r="U202" s="36"/>
      <c r="V202" s="36"/>
      <c r="W202" s="36"/>
      <c r="X202" s="36"/>
      <c r="Y202" s="36"/>
      <c r="Z202" s="36"/>
      <c r="AA202" s="36"/>
      <c r="AB202" s="36"/>
      <c r="AC202" s="36"/>
      <c r="AD202" s="36"/>
      <c r="AE202" s="36"/>
      <c r="AT202" s="19" t="s">
        <v>149</v>
      </c>
      <c r="AU202" s="19" t="s">
        <v>85</v>
      </c>
    </row>
    <row r="203" spans="1:65" s="2" customFormat="1" ht="11.25">
      <c r="A203" s="36"/>
      <c r="B203" s="37"/>
      <c r="C203" s="38"/>
      <c r="D203" s="193" t="s">
        <v>151</v>
      </c>
      <c r="E203" s="38"/>
      <c r="F203" s="194" t="s">
        <v>943</v>
      </c>
      <c r="G203" s="38"/>
      <c r="H203" s="38"/>
      <c r="I203" s="190"/>
      <c r="J203" s="38"/>
      <c r="K203" s="38"/>
      <c r="L203" s="41"/>
      <c r="M203" s="191"/>
      <c r="N203" s="192"/>
      <c r="O203" s="66"/>
      <c r="P203" s="66"/>
      <c r="Q203" s="66"/>
      <c r="R203" s="66"/>
      <c r="S203" s="66"/>
      <c r="T203" s="67"/>
      <c r="U203" s="36"/>
      <c r="V203" s="36"/>
      <c r="W203" s="36"/>
      <c r="X203" s="36"/>
      <c r="Y203" s="36"/>
      <c r="Z203" s="36"/>
      <c r="AA203" s="36"/>
      <c r="AB203" s="36"/>
      <c r="AC203" s="36"/>
      <c r="AD203" s="36"/>
      <c r="AE203" s="36"/>
      <c r="AT203" s="19" t="s">
        <v>151</v>
      </c>
      <c r="AU203" s="19" t="s">
        <v>85</v>
      </c>
    </row>
    <row r="204" spans="1:65" s="2" customFormat="1" ht="39">
      <c r="A204" s="36"/>
      <c r="B204" s="37"/>
      <c r="C204" s="38"/>
      <c r="D204" s="188" t="s">
        <v>153</v>
      </c>
      <c r="E204" s="38"/>
      <c r="F204" s="195" t="s">
        <v>944</v>
      </c>
      <c r="G204" s="38"/>
      <c r="H204" s="38"/>
      <c r="I204" s="190"/>
      <c r="J204" s="38"/>
      <c r="K204" s="38"/>
      <c r="L204" s="41"/>
      <c r="M204" s="191"/>
      <c r="N204" s="192"/>
      <c r="O204" s="66"/>
      <c r="P204" s="66"/>
      <c r="Q204" s="66"/>
      <c r="R204" s="66"/>
      <c r="S204" s="66"/>
      <c r="T204" s="67"/>
      <c r="U204" s="36"/>
      <c r="V204" s="36"/>
      <c r="W204" s="36"/>
      <c r="X204" s="36"/>
      <c r="Y204" s="36"/>
      <c r="Z204" s="36"/>
      <c r="AA204" s="36"/>
      <c r="AB204" s="36"/>
      <c r="AC204" s="36"/>
      <c r="AD204" s="36"/>
      <c r="AE204" s="36"/>
      <c r="AT204" s="19" t="s">
        <v>153</v>
      </c>
      <c r="AU204" s="19" t="s">
        <v>85</v>
      </c>
    </row>
    <row r="205" spans="1:65" s="2" customFormat="1" ht="24.2" customHeight="1">
      <c r="A205" s="36"/>
      <c r="B205" s="37"/>
      <c r="C205" s="175" t="s">
        <v>7</v>
      </c>
      <c r="D205" s="175" t="s">
        <v>142</v>
      </c>
      <c r="E205" s="176" t="s">
        <v>946</v>
      </c>
      <c r="F205" s="177" t="s">
        <v>947</v>
      </c>
      <c r="G205" s="178" t="s">
        <v>424</v>
      </c>
      <c r="H205" s="179">
        <v>36.353000000000002</v>
      </c>
      <c r="I205" s="180"/>
      <c r="J205" s="181">
        <f>ROUND(I205*H205,2)</f>
        <v>0</v>
      </c>
      <c r="K205" s="177" t="s">
        <v>146</v>
      </c>
      <c r="L205" s="41"/>
      <c r="M205" s="182" t="s">
        <v>19</v>
      </c>
      <c r="N205" s="183" t="s">
        <v>46</v>
      </c>
      <c r="O205" s="66"/>
      <c r="P205" s="184">
        <f>O205*H205</f>
        <v>0</v>
      </c>
      <c r="Q205" s="184">
        <v>0</v>
      </c>
      <c r="R205" s="184">
        <f>Q205*H205</f>
        <v>0</v>
      </c>
      <c r="S205" s="184">
        <v>0</v>
      </c>
      <c r="T205" s="185">
        <f>S205*H205</f>
        <v>0</v>
      </c>
      <c r="U205" s="36"/>
      <c r="V205" s="36"/>
      <c r="W205" s="36"/>
      <c r="X205" s="36"/>
      <c r="Y205" s="36"/>
      <c r="Z205" s="36"/>
      <c r="AA205" s="36"/>
      <c r="AB205" s="36"/>
      <c r="AC205" s="36"/>
      <c r="AD205" s="36"/>
      <c r="AE205" s="36"/>
      <c r="AR205" s="186" t="s">
        <v>147</v>
      </c>
      <c r="AT205" s="186" t="s">
        <v>142</v>
      </c>
      <c r="AU205" s="186" t="s">
        <v>85</v>
      </c>
      <c r="AY205" s="19" t="s">
        <v>140</v>
      </c>
      <c r="BE205" s="187">
        <f>IF(N205="základní",J205,0)</f>
        <v>0</v>
      </c>
      <c r="BF205" s="187">
        <f>IF(N205="snížená",J205,0)</f>
        <v>0</v>
      </c>
      <c r="BG205" s="187">
        <f>IF(N205="zákl. přenesená",J205,0)</f>
        <v>0</v>
      </c>
      <c r="BH205" s="187">
        <f>IF(N205="sníž. přenesená",J205,0)</f>
        <v>0</v>
      </c>
      <c r="BI205" s="187">
        <f>IF(N205="nulová",J205,0)</f>
        <v>0</v>
      </c>
      <c r="BJ205" s="19" t="s">
        <v>83</v>
      </c>
      <c r="BK205" s="187">
        <f>ROUND(I205*H205,2)</f>
        <v>0</v>
      </c>
      <c r="BL205" s="19" t="s">
        <v>147</v>
      </c>
      <c r="BM205" s="186" t="s">
        <v>1195</v>
      </c>
    </row>
    <row r="206" spans="1:65" s="2" customFormat="1" ht="19.5">
      <c r="A206" s="36"/>
      <c r="B206" s="37"/>
      <c r="C206" s="38"/>
      <c r="D206" s="188" t="s">
        <v>149</v>
      </c>
      <c r="E206" s="38"/>
      <c r="F206" s="189" t="s">
        <v>947</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149</v>
      </c>
      <c r="AU206" s="19" t="s">
        <v>85</v>
      </c>
    </row>
    <row r="207" spans="1:65" s="2" customFormat="1" ht="11.25">
      <c r="A207" s="36"/>
      <c r="B207" s="37"/>
      <c r="C207" s="38"/>
      <c r="D207" s="193" t="s">
        <v>151</v>
      </c>
      <c r="E207" s="38"/>
      <c r="F207" s="194" t="s">
        <v>949</v>
      </c>
      <c r="G207" s="38"/>
      <c r="H207" s="38"/>
      <c r="I207" s="190"/>
      <c r="J207" s="38"/>
      <c r="K207" s="38"/>
      <c r="L207" s="41"/>
      <c r="M207" s="191"/>
      <c r="N207" s="192"/>
      <c r="O207" s="66"/>
      <c r="P207" s="66"/>
      <c r="Q207" s="66"/>
      <c r="R207" s="66"/>
      <c r="S207" s="66"/>
      <c r="T207" s="67"/>
      <c r="U207" s="36"/>
      <c r="V207" s="36"/>
      <c r="W207" s="36"/>
      <c r="X207" s="36"/>
      <c r="Y207" s="36"/>
      <c r="Z207" s="36"/>
      <c r="AA207" s="36"/>
      <c r="AB207" s="36"/>
      <c r="AC207" s="36"/>
      <c r="AD207" s="36"/>
      <c r="AE207" s="36"/>
      <c r="AT207" s="19" t="s">
        <v>151</v>
      </c>
      <c r="AU207" s="19" t="s">
        <v>85</v>
      </c>
    </row>
    <row r="208" spans="1:65" s="2" customFormat="1" ht="39">
      <c r="A208" s="36"/>
      <c r="B208" s="37"/>
      <c r="C208" s="38"/>
      <c r="D208" s="188" t="s">
        <v>153</v>
      </c>
      <c r="E208" s="38"/>
      <c r="F208" s="195" t="s">
        <v>950</v>
      </c>
      <c r="G208" s="38"/>
      <c r="H208" s="38"/>
      <c r="I208" s="190"/>
      <c r="J208" s="38"/>
      <c r="K208" s="38"/>
      <c r="L208" s="41"/>
      <c r="M208" s="191"/>
      <c r="N208" s="192"/>
      <c r="O208" s="66"/>
      <c r="P208" s="66"/>
      <c r="Q208" s="66"/>
      <c r="R208" s="66"/>
      <c r="S208" s="66"/>
      <c r="T208" s="67"/>
      <c r="U208" s="36"/>
      <c r="V208" s="36"/>
      <c r="W208" s="36"/>
      <c r="X208" s="36"/>
      <c r="Y208" s="36"/>
      <c r="Z208" s="36"/>
      <c r="AA208" s="36"/>
      <c r="AB208" s="36"/>
      <c r="AC208" s="36"/>
      <c r="AD208" s="36"/>
      <c r="AE208" s="36"/>
      <c r="AT208" s="19" t="s">
        <v>153</v>
      </c>
      <c r="AU208" s="19" t="s">
        <v>85</v>
      </c>
    </row>
    <row r="209" spans="1:65" s="14" customFormat="1" ht="11.25">
      <c r="B209" s="206"/>
      <c r="C209" s="207"/>
      <c r="D209" s="188" t="s">
        <v>180</v>
      </c>
      <c r="E209" s="208" t="s">
        <v>19</v>
      </c>
      <c r="F209" s="209" t="s">
        <v>1196</v>
      </c>
      <c r="G209" s="207"/>
      <c r="H209" s="210">
        <v>2.891</v>
      </c>
      <c r="I209" s="211"/>
      <c r="J209" s="207"/>
      <c r="K209" s="207"/>
      <c r="L209" s="212"/>
      <c r="M209" s="213"/>
      <c r="N209" s="214"/>
      <c r="O209" s="214"/>
      <c r="P209" s="214"/>
      <c r="Q209" s="214"/>
      <c r="R209" s="214"/>
      <c r="S209" s="214"/>
      <c r="T209" s="215"/>
      <c r="AT209" s="216" t="s">
        <v>180</v>
      </c>
      <c r="AU209" s="216" t="s">
        <v>85</v>
      </c>
      <c r="AV209" s="14" t="s">
        <v>85</v>
      </c>
      <c r="AW209" s="14" t="s">
        <v>34</v>
      </c>
      <c r="AX209" s="14" t="s">
        <v>75</v>
      </c>
      <c r="AY209" s="216" t="s">
        <v>140</v>
      </c>
    </row>
    <row r="210" spans="1:65" s="14" customFormat="1" ht="11.25">
      <c r="B210" s="206"/>
      <c r="C210" s="207"/>
      <c r="D210" s="188" t="s">
        <v>180</v>
      </c>
      <c r="E210" s="208" t="s">
        <v>19</v>
      </c>
      <c r="F210" s="209" t="s">
        <v>1197</v>
      </c>
      <c r="G210" s="207"/>
      <c r="H210" s="210">
        <v>33.462000000000003</v>
      </c>
      <c r="I210" s="211"/>
      <c r="J210" s="207"/>
      <c r="K210" s="207"/>
      <c r="L210" s="212"/>
      <c r="M210" s="213"/>
      <c r="N210" s="214"/>
      <c r="O210" s="214"/>
      <c r="P210" s="214"/>
      <c r="Q210" s="214"/>
      <c r="R210" s="214"/>
      <c r="S210" s="214"/>
      <c r="T210" s="215"/>
      <c r="AT210" s="216" t="s">
        <v>180</v>
      </c>
      <c r="AU210" s="216" t="s">
        <v>85</v>
      </c>
      <c r="AV210" s="14" t="s">
        <v>85</v>
      </c>
      <c r="AW210" s="14" t="s">
        <v>34</v>
      </c>
      <c r="AX210" s="14" t="s">
        <v>75</v>
      </c>
      <c r="AY210" s="216" t="s">
        <v>140</v>
      </c>
    </row>
    <row r="211" spans="1:65" s="15" customFormat="1" ht="11.25">
      <c r="B211" s="227"/>
      <c r="C211" s="228"/>
      <c r="D211" s="188" t="s">
        <v>180</v>
      </c>
      <c r="E211" s="229" t="s">
        <v>19</v>
      </c>
      <c r="F211" s="230" t="s">
        <v>402</v>
      </c>
      <c r="G211" s="228"/>
      <c r="H211" s="231">
        <v>36.353000000000002</v>
      </c>
      <c r="I211" s="232"/>
      <c r="J211" s="228"/>
      <c r="K211" s="228"/>
      <c r="L211" s="233"/>
      <c r="M211" s="234"/>
      <c r="N211" s="235"/>
      <c r="O211" s="235"/>
      <c r="P211" s="235"/>
      <c r="Q211" s="235"/>
      <c r="R211" s="235"/>
      <c r="S211" s="235"/>
      <c r="T211" s="236"/>
      <c r="AT211" s="237" t="s">
        <v>180</v>
      </c>
      <c r="AU211" s="237" t="s">
        <v>85</v>
      </c>
      <c r="AV211" s="15" t="s">
        <v>147</v>
      </c>
      <c r="AW211" s="15" t="s">
        <v>34</v>
      </c>
      <c r="AX211" s="15" t="s">
        <v>83</v>
      </c>
      <c r="AY211" s="237" t="s">
        <v>140</v>
      </c>
    </row>
    <row r="212" spans="1:65" s="12" customFormat="1" ht="22.9" customHeight="1">
      <c r="B212" s="159"/>
      <c r="C212" s="160"/>
      <c r="D212" s="161" t="s">
        <v>74</v>
      </c>
      <c r="E212" s="173" t="s">
        <v>951</v>
      </c>
      <c r="F212" s="173" t="s">
        <v>952</v>
      </c>
      <c r="G212" s="160"/>
      <c r="H212" s="160"/>
      <c r="I212" s="163"/>
      <c r="J212" s="174">
        <f>BK212</f>
        <v>0</v>
      </c>
      <c r="K212" s="160"/>
      <c r="L212" s="165"/>
      <c r="M212" s="166"/>
      <c r="N212" s="167"/>
      <c r="O212" s="167"/>
      <c r="P212" s="168">
        <f>SUM(P213:P215)</f>
        <v>0</v>
      </c>
      <c r="Q212" s="167"/>
      <c r="R212" s="168">
        <f>SUM(R213:R215)</f>
        <v>0</v>
      </c>
      <c r="S212" s="167"/>
      <c r="T212" s="169">
        <f>SUM(T213:T215)</f>
        <v>0</v>
      </c>
      <c r="AR212" s="170" t="s">
        <v>83</v>
      </c>
      <c r="AT212" s="171" t="s">
        <v>74</v>
      </c>
      <c r="AU212" s="171" t="s">
        <v>83</v>
      </c>
      <c r="AY212" s="170" t="s">
        <v>140</v>
      </c>
      <c r="BK212" s="172">
        <f>SUM(BK213:BK215)</f>
        <v>0</v>
      </c>
    </row>
    <row r="213" spans="1:65" s="2" customFormat="1" ht="16.5" customHeight="1">
      <c r="A213" s="36"/>
      <c r="B213" s="37"/>
      <c r="C213" s="175" t="s">
        <v>307</v>
      </c>
      <c r="D213" s="175" t="s">
        <v>142</v>
      </c>
      <c r="E213" s="176" t="s">
        <v>954</v>
      </c>
      <c r="F213" s="177" t="s">
        <v>955</v>
      </c>
      <c r="G213" s="178" t="s">
        <v>424</v>
      </c>
      <c r="H213" s="179">
        <v>130.54</v>
      </c>
      <c r="I213" s="180"/>
      <c r="J213" s="181">
        <f>ROUND(I213*H213,2)</f>
        <v>0</v>
      </c>
      <c r="K213" s="177" t="s">
        <v>146</v>
      </c>
      <c r="L213" s="41"/>
      <c r="M213" s="182" t="s">
        <v>19</v>
      </c>
      <c r="N213" s="183" t="s">
        <v>46</v>
      </c>
      <c r="O213" s="66"/>
      <c r="P213" s="184">
        <f>O213*H213</f>
        <v>0</v>
      </c>
      <c r="Q213" s="184">
        <v>0</v>
      </c>
      <c r="R213" s="184">
        <f>Q213*H213</f>
        <v>0</v>
      </c>
      <c r="S213" s="184">
        <v>0</v>
      </c>
      <c r="T213" s="185">
        <f>S213*H213</f>
        <v>0</v>
      </c>
      <c r="U213" s="36"/>
      <c r="V213" s="36"/>
      <c r="W213" s="36"/>
      <c r="X213" s="36"/>
      <c r="Y213" s="36"/>
      <c r="Z213" s="36"/>
      <c r="AA213" s="36"/>
      <c r="AB213" s="36"/>
      <c r="AC213" s="36"/>
      <c r="AD213" s="36"/>
      <c r="AE213" s="36"/>
      <c r="AR213" s="186" t="s">
        <v>147</v>
      </c>
      <c r="AT213" s="186" t="s">
        <v>142</v>
      </c>
      <c r="AU213" s="186" t="s">
        <v>85</v>
      </c>
      <c r="AY213" s="19" t="s">
        <v>140</v>
      </c>
      <c r="BE213" s="187">
        <f>IF(N213="základní",J213,0)</f>
        <v>0</v>
      </c>
      <c r="BF213" s="187">
        <f>IF(N213="snížená",J213,0)</f>
        <v>0</v>
      </c>
      <c r="BG213" s="187">
        <f>IF(N213="zákl. přenesená",J213,0)</f>
        <v>0</v>
      </c>
      <c r="BH213" s="187">
        <f>IF(N213="sníž. přenesená",J213,0)</f>
        <v>0</v>
      </c>
      <c r="BI213" s="187">
        <f>IF(N213="nulová",J213,0)</f>
        <v>0</v>
      </c>
      <c r="BJ213" s="19" t="s">
        <v>83</v>
      </c>
      <c r="BK213" s="187">
        <f>ROUND(I213*H213,2)</f>
        <v>0</v>
      </c>
      <c r="BL213" s="19" t="s">
        <v>147</v>
      </c>
      <c r="BM213" s="186" t="s">
        <v>1198</v>
      </c>
    </row>
    <row r="214" spans="1:65" s="2" customFormat="1" ht="11.25">
      <c r="A214" s="36"/>
      <c r="B214" s="37"/>
      <c r="C214" s="38"/>
      <c r="D214" s="188" t="s">
        <v>149</v>
      </c>
      <c r="E214" s="38"/>
      <c r="F214" s="189" t="s">
        <v>957</v>
      </c>
      <c r="G214" s="38"/>
      <c r="H214" s="38"/>
      <c r="I214" s="190"/>
      <c r="J214" s="38"/>
      <c r="K214" s="38"/>
      <c r="L214" s="41"/>
      <c r="M214" s="191"/>
      <c r="N214" s="192"/>
      <c r="O214" s="66"/>
      <c r="P214" s="66"/>
      <c r="Q214" s="66"/>
      <c r="R214" s="66"/>
      <c r="S214" s="66"/>
      <c r="T214" s="67"/>
      <c r="U214" s="36"/>
      <c r="V214" s="36"/>
      <c r="W214" s="36"/>
      <c r="X214" s="36"/>
      <c r="Y214" s="36"/>
      <c r="Z214" s="36"/>
      <c r="AA214" s="36"/>
      <c r="AB214" s="36"/>
      <c r="AC214" s="36"/>
      <c r="AD214" s="36"/>
      <c r="AE214" s="36"/>
      <c r="AT214" s="19" t="s">
        <v>149</v>
      </c>
      <c r="AU214" s="19" t="s">
        <v>85</v>
      </c>
    </row>
    <row r="215" spans="1:65" s="2" customFormat="1" ht="11.25">
      <c r="A215" s="36"/>
      <c r="B215" s="37"/>
      <c r="C215" s="38"/>
      <c r="D215" s="193" t="s">
        <v>151</v>
      </c>
      <c r="E215" s="38"/>
      <c r="F215" s="194" t="s">
        <v>958</v>
      </c>
      <c r="G215" s="38"/>
      <c r="H215" s="38"/>
      <c r="I215" s="190"/>
      <c r="J215" s="38"/>
      <c r="K215" s="38"/>
      <c r="L215" s="41"/>
      <c r="M215" s="249"/>
      <c r="N215" s="250"/>
      <c r="O215" s="251"/>
      <c r="P215" s="251"/>
      <c r="Q215" s="251"/>
      <c r="R215" s="251"/>
      <c r="S215" s="251"/>
      <c r="T215" s="252"/>
      <c r="U215" s="36"/>
      <c r="V215" s="36"/>
      <c r="W215" s="36"/>
      <c r="X215" s="36"/>
      <c r="Y215" s="36"/>
      <c r="Z215" s="36"/>
      <c r="AA215" s="36"/>
      <c r="AB215" s="36"/>
      <c r="AC215" s="36"/>
      <c r="AD215" s="36"/>
      <c r="AE215" s="36"/>
      <c r="AT215" s="19" t="s">
        <v>151</v>
      </c>
      <c r="AU215" s="19" t="s">
        <v>85</v>
      </c>
    </row>
    <row r="216" spans="1:65" s="2" customFormat="1" ht="6.95" customHeight="1">
      <c r="A216" s="36"/>
      <c r="B216" s="49"/>
      <c r="C216" s="50"/>
      <c r="D216" s="50"/>
      <c r="E216" s="50"/>
      <c r="F216" s="50"/>
      <c r="G216" s="50"/>
      <c r="H216" s="50"/>
      <c r="I216" s="50"/>
      <c r="J216" s="50"/>
      <c r="K216" s="50"/>
      <c r="L216" s="41"/>
      <c r="M216" s="36"/>
      <c r="O216" s="36"/>
      <c r="P216" s="36"/>
      <c r="Q216" s="36"/>
      <c r="R216" s="36"/>
      <c r="S216" s="36"/>
      <c r="T216" s="36"/>
      <c r="U216" s="36"/>
      <c r="V216" s="36"/>
      <c r="W216" s="36"/>
      <c r="X216" s="36"/>
      <c r="Y216" s="36"/>
      <c r="Z216" s="36"/>
      <c r="AA216" s="36"/>
      <c r="AB216" s="36"/>
      <c r="AC216" s="36"/>
      <c r="AD216" s="36"/>
      <c r="AE216" s="36"/>
    </row>
  </sheetData>
  <sheetProtection algorithmName="SHA-512" hashValue="Pl2uO7Ol6PyfQtIriRGqdAJw+SDIMU7AEywZPUEQZlliwPbVgf5pXOmJR3XWZusMb2mv0fnstR10ZK8/y7ND5w==" saltValue="1nmoSYXDnPBjMoD2hGg5CD7HouXOME1fVxeqAWzUeoUoD7KU0dMkIfT5dHGsdK7WGlRNXVjdtCVT21lea7yviA==" spinCount="100000" sheet="1" objects="1" scenarios="1" formatColumns="0" formatRows="0" autoFilter="0"/>
  <autoFilter ref="C84:K215"/>
  <mergeCells count="9">
    <mergeCell ref="E50:H50"/>
    <mergeCell ref="E75:H75"/>
    <mergeCell ref="E77:H77"/>
    <mergeCell ref="L2:V2"/>
    <mergeCell ref="E7:H7"/>
    <mergeCell ref="E9:H9"/>
    <mergeCell ref="E18:H18"/>
    <mergeCell ref="E27:H27"/>
    <mergeCell ref="E48:H48"/>
  </mergeCells>
  <hyperlinks>
    <hyperlink ref="F90" r:id="rId1"/>
    <hyperlink ref="F96" r:id="rId2"/>
    <hyperlink ref="F102" r:id="rId3"/>
    <hyperlink ref="F108" r:id="rId4"/>
    <hyperlink ref="F114" r:id="rId5"/>
    <hyperlink ref="F120" r:id="rId6"/>
    <hyperlink ref="F126" r:id="rId7"/>
    <hyperlink ref="F132" r:id="rId8"/>
    <hyperlink ref="F138" r:id="rId9"/>
    <hyperlink ref="F144" r:id="rId10"/>
    <hyperlink ref="F154" r:id="rId11"/>
    <hyperlink ref="F159" r:id="rId12"/>
    <hyperlink ref="F164" r:id="rId13"/>
    <hyperlink ref="F170" r:id="rId14"/>
    <hyperlink ref="F180" r:id="rId15"/>
    <hyperlink ref="F185" r:id="rId16"/>
    <hyperlink ref="F190" r:id="rId17"/>
    <hyperlink ref="F194" r:id="rId18"/>
    <hyperlink ref="F203" r:id="rId19"/>
    <hyperlink ref="F207" r:id="rId20"/>
    <hyperlink ref="F215" r:id="rId21"/>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9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91</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1199</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19</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27</v>
      </c>
      <c r="F15" s="36"/>
      <c r="G15" s="36"/>
      <c r="H15" s="36"/>
      <c r="I15" s="107" t="s">
        <v>28</v>
      </c>
      <c r="J15" s="109" t="s">
        <v>19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
        <v>32</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33</v>
      </c>
      <c r="F21" s="36"/>
      <c r="G21" s="36"/>
      <c r="H21" s="36"/>
      <c r="I21" s="107" t="s">
        <v>28</v>
      </c>
      <c r="J21" s="109" t="s">
        <v>32</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36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37</v>
      </c>
      <c r="F24" s="36"/>
      <c r="G24" s="36"/>
      <c r="H24" s="36"/>
      <c r="I24" s="107" t="s">
        <v>28</v>
      </c>
      <c r="J24" s="109" t="s">
        <v>38</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ROUND(J95,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ROUND((SUM(BE95:BE395)),  2)</f>
        <v>0</v>
      </c>
      <c r="G33" s="36"/>
      <c r="H33" s="36"/>
      <c r="I33" s="120">
        <v>0.21</v>
      </c>
      <c r="J33" s="119">
        <f>ROUND(((SUM(BE95:BE395))*I33),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ROUND((SUM(BF95:BF395)),  2)</f>
        <v>0</v>
      </c>
      <c r="G34" s="36"/>
      <c r="H34" s="36"/>
      <c r="I34" s="120">
        <v>0.15</v>
      </c>
      <c r="J34" s="119">
        <f>ROUND(((SUM(BF95:BF395))*I34),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ROUND((SUM(BG95:BG395)),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ROUND((SUM(BH95:BH395)),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ROUND((SUM(BI95:BI395)),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SO 102 -  Zpevněné plochy mimo hlavní trasu</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 xml:space="preserve"> </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25.7" customHeight="1">
      <c r="A55" s="36"/>
      <c r="B55" s="37"/>
      <c r="C55" s="31" t="s">
        <v>29</v>
      </c>
      <c r="D55" s="38"/>
      <c r="E55" s="38"/>
      <c r="F55" s="29" t="str">
        <f>IF(E18="","",E18)</f>
        <v>Vyplň údaj</v>
      </c>
      <c r="G55" s="38"/>
      <c r="H55" s="38"/>
      <c r="I55" s="31" t="s">
        <v>35</v>
      </c>
      <c r="J55" s="34" t="str">
        <f>E24</f>
        <v>Ing. Kateřina Tumpachová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J95</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110</v>
      </c>
      <c r="E60" s="139"/>
      <c r="F60" s="139"/>
      <c r="G60" s="139"/>
      <c r="H60" s="139"/>
      <c r="I60" s="139"/>
      <c r="J60" s="140">
        <f>J96</f>
        <v>0</v>
      </c>
      <c r="K60" s="137"/>
      <c r="L60" s="141"/>
    </row>
    <row r="61" spans="1:47" s="10" customFormat="1" ht="19.899999999999999" customHeight="1">
      <c r="B61" s="142"/>
      <c r="C61" s="143"/>
      <c r="D61" s="144" t="s">
        <v>111</v>
      </c>
      <c r="E61" s="145"/>
      <c r="F61" s="145"/>
      <c r="G61" s="145"/>
      <c r="H61" s="145"/>
      <c r="I61" s="145"/>
      <c r="J61" s="146">
        <f>J97</f>
        <v>0</v>
      </c>
      <c r="K61" s="143"/>
      <c r="L61" s="147"/>
    </row>
    <row r="62" spans="1:47" s="10" customFormat="1" ht="19.899999999999999" customHeight="1">
      <c r="B62" s="142"/>
      <c r="C62" s="143"/>
      <c r="D62" s="144" t="s">
        <v>112</v>
      </c>
      <c r="E62" s="145"/>
      <c r="F62" s="145"/>
      <c r="G62" s="145"/>
      <c r="H62" s="145"/>
      <c r="I62" s="145"/>
      <c r="J62" s="146">
        <f>J114</f>
        <v>0</v>
      </c>
      <c r="K62" s="143"/>
      <c r="L62" s="147"/>
    </row>
    <row r="63" spans="1:47" s="10" customFormat="1" ht="19.899999999999999" customHeight="1">
      <c r="B63" s="142"/>
      <c r="C63" s="143"/>
      <c r="D63" s="144" t="s">
        <v>1200</v>
      </c>
      <c r="E63" s="145"/>
      <c r="F63" s="145"/>
      <c r="G63" s="145"/>
      <c r="H63" s="145"/>
      <c r="I63" s="145"/>
      <c r="J63" s="146">
        <f>J157</f>
        <v>0</v>
      </c>
      <c r="K63" s="143"/>
      <c r="L63" s="147"/>
    </row>
    <row r="64" spans="1:47" s="10" customFormat="1" ht="14.85" customHeight="1">
      <c r="B64" s="142"/>
      <c r="C64" s="143"/>
      <c r="D64" s="144" t="s">
        <v>1201</v>
      </c>
      <c r="E64" s="145"/>
      <c r="F64" s="145"/>
      <c r="G64" s="145"/>
      <c r="H64" s="145"/>
      <c r="I64" s="145"/>
      <c r="J64" s="146">
        <f>J167</f>
        <v>0</v>
      </c>
      <c r="K64" s="143"/>
      <c r="L64" s="147"/>
    </row>
    <row r="65" spans="1:31" s="10" customFormat="1" ht="19.899999999999999" customHeight="1">
      <c r="B65" s="142"/>
      <c r="C65" s="143"/>
      <c r="D65" s="144" t="s">
        <v>114</v>
      </c>
      <c r="E65" s="145"/>
      <c r="F65" s="145"/>
      <c r="G65" s="145"/>
      <c r="H65" s="145"/>
      <c r="I65" s="145"/>
      <c r="J65" s="146">
        <f>J185</f>
        <v>0</v>
      </c>
      <c r="K65" s="143"/>
      <c r="L65" s="147"/>
    </row>
    <row r="66" spans="1:31" s="10" customFormat="1" ht="19.899999999999999" customHeight="1">
      <c r="B66" s="142"/>
      <c r="C66" s="143"/>
      <c r="D66" s="144" t="s">
        <v>115</v>
      </c>
      <c r="E66" s="145"/>
      <c r="F66" s="145"/>
      <c r="G66" s="145"/>
      <c r="H66" s="145"/>
      <c r="I66" s="145"/>
      <c r="J66" s="146">
        <f>J239</f>
        <v>0</v>
      </c>
      <c r="K66" s="143"/>
      <c r="L66" s="147"/>
    </row>
    <row r="67" spans="1:31" s="10" customFormat="1" ht="19.899999999999999" customHeight="1">
      <c r="B67" s="142"/>
      <c r="C67" s="143"/>
      <c r="D67" s="144" t="s">
        <v>116</v>
      </c>
      <c r="E67" s="145"/>
      <c r="F67" s="145"/>
      <c r="G67" s="145"/>
      <c r="H67" s="145"/>
      <c r="I67" s="145"/>
      <c r="J67" s="146">
        <f>J245</f>
        <v>0</v>
      </c>
      <c r="K67" s="143"/>
      <c r="L67" s="147"/>
    </row>
    <row r="68" spans="1:31" s="10" customFormat="1" ht="19.899999999999999" customHeight="1">
      <c r="B68" s="142"/>
      <c r="C68" s="143"/>
      <c r="D68" s="144" t="s">
        <v>117</v>
      </c>
      <c r="E68" s="145"/>
      <c r="F68" s="145"/>
      <c r="G68" s="145"/>
      <c r="H68" s="145"/>
      <c r="I68" s="145"/>
      <c r="J68" s="146">
        <f>J290</f>
        <v>0</v>
      </c>
      <c r="K68" s="143"/>
      <c r="L68" s="147"/>
    </row>
    <row r="69" spans="1:31" s="10" customFormat="1" ht="19.899999999999999" customHeight="1">
      <c r="B69" s="142"/>
      <c r="C69" s="143"/>
      <c r="D69" s="144" t="s">
        <v>118</v>
      </c>
      <c r="E69" s="145"/>
      <c r="F69" s="145"/>
      <c r="G69" s="145"/>
      <c r="H69" s="145"/>
      <c r="I69" s="145"/>
      <c r="J69" s="146">
        <f>J305</f>
        <v>0</v>
      </c>
      <c r="K69" s="143"/>
      <c r="L69" s="147"/>
    </row>
    <row r="70" spans="1:31" s="9" customFormat="1" ht="24.95" customHeight="1">
      <c r="B70" s="136"/>
      <c r="C70" s="137"/>
      <c r="D70" s="138" t="s">
        <v>119</v>
      </c>
      <c r="E70" s="139"/>
      <c r="F70" s="139"/>
      <c r="G70" s="139"/>
      <c r="H70" s="139"/>
      <c r="I70" s="139"/>
      <c r="J70" s="140">
        <f>J309</f>
        <v>0</v>
      </c>
      <c r="K70" s="137"/>
      <c r="L70" s="141"/>
    </row>
    <row r="71" spans="1:31" s="10" customFormat="1" ht="19.899999999999999" customHeight="1">
      <c r="B71" s="142"/>
      <c r="C71" s="143"/>
      <c r="D71" s="144" t="s">
        <v>1202</v>
      </c>
      <c r="E71" s="145"/>
      <c r="F71" s="145"/>
      <c r="G71" s="145"/>
      <c r="H71" s="145"/>
      <c r="I71" s="145"/>
      <c r="J71" s="146">
        <f>J310</f>
        <v>0</v>
      </c>
      <c r="K71" s="143"/>
      <c r="L71" s="147"/>
    </row>
    <row r="72" spans="1:31" s="10" customFormat="1" ht="19.899999999999999" customHeight="1">
      <c r="B72" s="142"/>
      <c r="C72" s="143"/>
      <c r="D72" s="144" t="s">
        <v>120</v>
      </c>
      <c r="E72" s="145"/>
      <c r="F72" s="145"/>
      <c r="G72" s="145"/>
      <c r="H72" s="145"/>
      <c r="I72" s="145"/>
      <c r="J72" s="146">
        <f>J316</f>
        <v>0</v>
      </c>
      <c r="K72" s="143"/>
      <c r="L72" s="147"/>
    </row>
    <row r="73" spans="1:31" s="10" customFormat="1" ht="19.899999999999999" customHeight="1">
      <c r="B73" s="142"/>
      <c r="C73" s="143"/>
      <c r="D73" s="144" t="s">
        <v>121</v>
      </c>
      <c r="E73" s="145"/>
      <c r="F73" s="145"/>
      <c r="G73" s="145"/>
      <c r="H73" s="145"/>
      <c r="I73" s="145"/>
      <c r="J73" s="146">
        <f>J346</f>
        <v>0</v>
      </c>
      <c r="K73" s="143"/>
      <c r="L73" s="147"/>
    </row>
    <row r="74" spans="1:31" s="10" customFormat="1" ht="19.899999999999999" customHeight="1">
      <c r="B74" s="142"/>
      <c r="C74" s="143"/>
      <c r="D74" s="144" t="s">
        <v>122</v>
      </c>
      <c r="E74" s="145"/>
      <c r="F74" s="145"/>
      <c r="G74" s="145"/>
      <c r="H74" s="145"/>
      <c r="I74" s="145"/>
      <c r="J74" s="146">
        <f>J369</f>
        <v>0</v>
      </c>
      <c r="K74" s="143"/>
      <c r="L74" s="147"/>
    </row>
    <row r="75" spans="1:31" s="9" customFormat="1" ht="24.95" customHeight="1">
      <c r="B75" s="136"/>
      <c r="C75" s="137"/>
      <c r="D75" s="138" t="s">
        <v>1203</v>
      </c>
      <c r="E75" s="139"/>
      <c r="F75" s="139"/>
      <c r="G75" s="139"/>
      <c r="H75" s="139"/>
      <c r="I75" s="139"/>
      <c r="J75" s="140">
        <f>J389</f>
        <v>0</v>
      </c>
      <c r="K75" s="137"/>
      <c r="L75" s="141"/>
    </row>
    <row r="76" spans="1:31" s="2" customFormat="1" ht="21.75" customHeight="1">
      <c r="A76" s="36"/>
      <c r="B76" s="37"/>
      <c r="C76" s="38"/>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6.95" customHeight="1">
      <c r="A77" s="36"/>
      <c r="B77" s="49"/>
      <c r="C77" s="50"/>
      <c r="D77" s="50"/>
      <c r="E77" s="50"/>
      <c r="F77" s="50"/>
      <c r="G77" s="50"/>
      <c r="H77" s="50"/>
      <c r="I77" s="50"/>
      <c r="J77" s="50"/>
      <c r="K77" s="50"/>
      <c r="L77" s="108"/>
      <c r="S77" s="36"/>
      <c r="T77" s="36"/>
      <c r="U77" s="36"/>
      <c r="V77" s="36"/>
      <c r="W77" s="36"/>
      <c r="X77" s="36"/>
      <c r="Y77" s="36"/>
      <c r="Z77" s="36"/>
      <c r="AA77" s="36"/>
      <c r="AB77" s="36"/>
      <c r="AC77" s="36"/>
      <c r="AD77" s="36"/>
      <c r="AE77" s="36"/>
    </row>
    <row r="81" spans="1:63" s="2" customFormat="1" ht="6.95" customHeight="1">
      <c r="A81" s="36"/>
      <c r="B81" s="51"/>
      <c r="C81" s="52"/>
      <c r="D81" s="52"/>
      <c r="E81" s="52"/>
      <c r="F81" s="52"/>
      <c r="G81" s="52"/>
      <c r="H81" s="52"/>
      <c r="I81" s="52"/>
      <c r="J81" s="52"/>
      <c r="K81" s="52"/>
      <c r="L81" s="108"/>
      <c r="S81" s="36"/>
      <c r="T81" s="36"/>
      <c r="U81" s="36"/>
      <c r="V81" s="36"/>
      <c r="W81" s="36"/>
      <c r="X81" s="36"/>
      <c r="Y81" s="36"/>
      <c r="Z81" s="36"/>
      <c r="AA81" s="36"/>
      <c r="AB81" s="36"/>
      <c r="AC81" s="36"/>
      <c r="AD81" s="36"/>
      <c r="AE81" s="36"/>
    </row>
    <row r="82" spans="1:63" s="2" customFormat="1" ht="24.95" customHeight="1">
      <c r="A82" s="36"/>
      <c r="B82" s="37"/>
      <c r="C82" s="25" t="s">
        <v>125</v>
      </c>
      <c r="D82" s="38"/>
      <c r="E82" s="38"/>
      <c r="F82" s="38"/>
      <c r="G82" s="38"/>
      <c r="H82" s="38"/>
      <c r="I82" s="38"/>
      <c r="J82" s="38"/>
      <c r="K82" s="38"/>
      <c r="L82" s="108"/>
      <c r="S82" s="36"/>
      <c r="T82" s="36"/>
      <c r="U82" s="36"/>
      <c r="V82" s="36"/>
      <c r="W82" s="36"/>
      <c r="X82" s="36"/>
      <c r="Y82" s="36"/>
      <c r="Z82" s="36"/>
      <c r="AA82" s="36"/>
      <c r="AB82" s="36"/>
      <c r="AC82" s="36"/>
      <c r="AD82" s="36"/>
      <c r="AE82" s="36"/>
    </row>
    <row r="83" spans="1:63" s="2" customFormat="1" ht="6.9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63" s="2" customFormat="1" ht="12" customHeight="1">
      <c r="A84" s="36"/>
      <c r="B84" s="37"/>
      <c r="C84" s="31" t="s">
        <v>16</v>
      </c>
      <c r="D84" s="38"/>
      <c r="E84" s="38"/>
      <c r="F84" s="38"/>
      <c r="G84" s="38"/>
      <c r="H84" s="38"/>
      <c r="I84" s="38"/>
      <c r="J84" s="38"/>
      <c r="K84" s="38"/>
      <c r="L84" s="108"/>
      <c r="S84" s="36"/>
      <c r="T84" s="36"/>
      <c r="U84" s="36"/>
      <c r="V84" s="36"/>
      <c r="W84" s="36"/>
      <c r="X84" s="36"/>
      <c r="Y84" s="36"/>
      <c r="Z84" s="36"/>
      <c r="AA84" s="36"/>
      <c r="AB84" s="36"/>
      <c r="AC84" s="36"/>
      <c r="AD84" s="36"/>
      <c r="AE84" s="36"/>
    </row>
    <row r="85" spans="1:63" s="2" customFormat="1" ht="16.5" customHeight="1">
      <c r="A85" s="36"/>
      <c r="B85" s="37"/>
      <c r="C85" s="38"/>
      <c r="D85" s="38"/>
      <c r="E85" s="384" t="str">
        <f>E7</f>
        <v>Vybudování chodníku podél silnice I/13 ul. Děčínská II. etapa, Česká Kamenice</v>
      </c>
      <c r="F85" s="385"/>
      <c r="G85" s="385"/>
      <c r="H85" s="385"/>
      <c r="I85" s="38"/>
      <c r="J85" s="38"/>
      <c r="K85" s="38"/>
      <c r="L85" s="108"/>
      <c r="S85" s="36"/>
      <c r="T85" s="36"/>
      <c r="U85" s="36"/>
      <c r="V85" s="36"/>
      <c r="W85" s="36"/>
      <c r="X85" s="36"/>
      <c r="Y85" s="36"/>
      <c r="Z85" s="36"/>
      <c r="AA85" s="36"/>
      <c r="AB85" s="36"/>
      <c r="AC85" s="36"/>
      <c r="AD85" s="36"/>
      <c r="AE85" s="36"/>
    </row>
    <row r="86" spans="1:63" s="2" customFormat="1" ht="12" customHeight="1">
      <c r="A86" s="36"/>
      <c r="B86" s="37"/>
      <c r="C86" s="31" t="s">
        <v>104</v>
      </c>
      <c r="D86" s="38"/>
      <c r="E86" s="38"/>
      <c r="F86" s="38"/>
      <c r="G86" s="38"/>
      <c r="H86" s="38"/>
      <c r="I86" s="38"/>
      <c r="J86" s="38"/>
      <c r="K86" s="38"/>
      <c r="L86" s="108"/>
      <c r="S86" s="36"/>
      <c r="T86" s="36"/>
      <c r="U86" s="36"/>
      <c r="V86" s="36"/>
      <c r="W86" s="36"/>
      <c r="X86" s="36"/>
      <c r="Y86" s="36"/>
      <c r="Z86" s="36"/>
      <c r="AA86" s="36"/>
      <c r="AB86" s="36"/>
      <c r="AC86" s="36"/>
      <c r="AD86" s="36"/>
      <c r="AE86" s="36"/>
    </row>
    <row r="87" spans="1:63" s="2" customFormat="1" ht="16.5" customHeight="1">
      <c r="A87" s="36"/>
      <c r="B87" s="37"/>
      <c r="C87" s="38"/>
      <c r="D87" s="38"/>
      <c r="E87" s="337" t="str">
        <f>E9</f>
        <v>SO 102 -  Zpevněné plochy mimo hlavní trasu</v>
      </c>
      <c r="F87" s="386"/>
      <c r="G87" s="386"/>
      <c r="H87" s="386"/>
      <c r="I87" s="38"/>
      <c r="J87" s="38"/>
      <c r="K87" s="38"/>
      <c r="L87" s="108"/>
      <c r="S87" s="36"/>
      <c r="T87" s="36"/>
      <c r="U87" s="36"/>
      <c r="V87" s="36"/>
      <c r="W87" s="36"/>
      <c r="X87" s="36"/>
      <c r="Y87" s="36"/>
      <c r="Z87" s="36"/>
      <c r="AA87" s="36"/>
      <c r="AB87" s="36"/>
      <c r="AC87" s="36"/>
      <c r="AD87" s="36"/>
      <c r="AE87" s="36"/>
    </row>
    <row r="88" spans="1:63" s="2" customFormat="1" ht="6.9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63" s="2" customFormat="1" ht="12" customHeight="1">
      <c r="A89" s="36"/>
      <c r="B89" s="37"/>
      <c r="C89" s="31" t="s">
        <v>21</v>
      </c>
      <c r="D89" s="38"/>
      <c r="E89" s="38"/>
      <c r="F89" s="29" t="str">
        <f>F12</f>
        <v xml:space="preserve"> </v>
      </c>
      <c r="G89" s="38"/>
      <c r="H89" s="38"/>
      <c r="I89" s="31" t="s">
        <v>23</v>
      </c>
      <c r="J89" s="61" t="str">
        <f>IF(J12="","",J12)</f>
        <v>14. 12. 2020</v>
      </c>
      <c r="K89" s="38"/>
      <c r="L89" s="108"/>
      <c r="S89" s="36"/>
      <c r="T89" s="36"/>
      <c r="U89" s="36"/>
      <c r="V89" s="36"/>
      <c r="W89" s="36"/>
      <c r="X89" s="36"/>
      <c r="Y89" s="36"/>
      <c r="Z89" s="36"/>
      <c r="AA89" s="36"/>
      <c r="AB89" s="36"/>
      <c r="AC89" s="36"/>
      <c r="AD89" s="36"/>
      <c r="AE89" s="36"/>
    </row>
    <row r="90" spans="1:63" s="2" customFormat="1" ht="6.95" customHeight="1">
      <c r="A90" s="36"/>
      <c r="B90" s="37"/>
      <c r="C90" s="38"/>
      <c r="D90" s="38"/>
      <c r="E90" s="38"/>
      <c r="F90" s="38"/>
      <c r="G90" s="38"/>
      <c r="H90" s="38"/>
      <c r="I90" s="38"/>
      <c r="J90" s="38"/>
      <c r="K90" s="38"/>
      <c r="L90" s="108"/>
      <c r="S90" s="36"/>
      <c r="T90" s="36"/>
      <c r="U90" s="36"/>
      <c r="V90" s="36"/>
      <c r="W90" s="36"/>
      <c r="X90" s="36"/>
      <c r="Y90" s="36"/>
      <c r="Z90" s="36"/>
      <c r="AA90" s="36"/>
      <c r="AB90" s="36"/>
      <c r="AC90" s="36"/>
      <c r="AD90" s="36"/>
      <c r="AE90" s="36"/>
    </row>
    <row r="91" spans="1:63" s="2" customFormat="1" ht="15.2" customHeight="1">
      <c r="A91" s="36"/>
      <c r="B91" s="37"/>
      <c r="C91" s="31" t="s">
        <v>25</v>
      </c>
      <c r="D91" s="38"/>
      <c r="E91" s="38"/>
      <c r="F91" s="29" t="str">
        <f>E15</f>
        <v>Město Česká Kamenice</v>
      </c>
      <c r="G91" s="38"/>
      <c r="H91" s="38"/>
      <c r="I91" s="31" t="s">
        <v>31</v>
      </c>
      <c r="J91" s="34" t="str">
        <f>E21</f>
        <v>IQ PROJEKT s.r.o.</v>
      </c>
      <c r="K91" s="38"/>
      <c r="L91" s="108"/>
      <c r="S91" s="36"/>
      <c r="T91" s="36"/>
      <c r="U91" s="36"/>
      <c r="V91" s="36"/>
      <c r="W91" s="36"/>
      <c r="X91" s="36"/>
      <c r="Y91" s="36"/>
      <c r="Z91" s="36"/>
      <c r="AA91" s="36"/>
      <c r="AB91" s="36"/>
      <c r="AC91" s="36"/>
      <c r="AD91" s="36"/>
      <c r="AE91" s="36"/>
    </row>
    <row r="92" spans="1:63" s="2" customFormat="1" ht="25.7" customHeight="1">
      <c r="A92" s="36"/>
      <c r="B92" s="37"/>
      <c r="C92" s="31" t="s">
        <v>29</v>
      </c>
      <c r="D92" s="38"/>
      <c r="E92" s="38"/>
      <c r="F92" s="29" t="str">
        <f>IF(E18="","",E18)</f>
        <v>Vyplň údaj</v>
      </c>
      <c r="G92" s="38"/>
      <c r="H92" s="38"/>
      <c r="I92" s="31" t="s">
        <v>35</v>
      </c>
      <c r="J92" s="34" t="str">
        <f>E24</f>
        <v>Ing. Kateřina Tumpachová</v>
      </c>
      <c r="K92" s="38"/>
      <c r="L92" s="108"/>
      <c r="S92" s="36"/>
      <c r="T92" s="36"/>
      <c r="U92" s="36"/>
      <c r="V92" s="36"/>
      <c r="W92" s="36"/>
      <c r="X92" s="36"/>
      <c r="Y92" s="36"/>
      <c r="Z92" s="36"/>
      <c r="AA92" s="36"/>
      <c r="AB92" s="36"/>
      <c r="AC92" s="36"/>
      <c r="AD92" s="36"/>
      <c r="AE92" s="36"/>
    </row>
    <row r="93" spans="1:63" s="2" customFormat="1" ht="10.35" customHeight="1">
      <c r="A93" s="36"/>
      <c r="B93" s="37"/>
      <c r="C93" s="38"/>
      <c r="D93" s="38"/>
      <c r="E93" s="38"/>
      <c r="F93" s="38"/>
      <c r="G93" s="38"/>
      <c r="H93" s="38"/>
      <c r="I93" s="38"/>
      <c r="J93" s="38"/>
      <c r="K93" s="38"/>
      <c r="L93" s="108"/>
      <c r="S93" s="36"/>
      <c r="T93" s="36"/>
      <c r="U93" s="36"/>
      <c r="V93" s="36"/>
      <c r="W93" s="36"/>
      <c r="X93" s="36"/>
      <c r="Y93" s="36"/>
      <c r="Z93" s="36"/>
      <c r="AA93" s="36"/>
      <c r="AB93" s="36"/>
      <c r="AC93" s="36"/>
      <c r="AD93" s="36"/>
      <c r="AE93" s="36"/>
    </row>
    <row r="94" spans="1:63" s="11" customFormat="1" ht="29.25" customHeight="1">
      <c r="A94" s="148"/>
      <c r="B94" s="149"/>
      <c r="C94" s="150" t="s">
        <v>126</v>
      </c>
      <c r="D94" s="151" t="s">
        <v>60</v>
      </c>
      <c r="E94" s="151" t="s">
        <v>56</v>
      </c>
      <c r="F94" s="151" t="s">
        <v>57</v>
      </c>
      <c r="G94" s="151" t="s">
        <v>127</v>
      </c>
      <c r="H94" s="151" t="s">
        <v>128</v>
      </c>
      <c r="I94" s="151" t="s">
        <v>129</v>
      </c>
      <c r="J94" s="151" t="s">
        <v>108</v>
      </c>
      <c r="K94" s="152" t="s">
        <v>130</v>
      </c>
      <c r="L94" s="153"/>
      <c r="M94" s="70" t="s">
        <v>19</v>
      </c>
      <c r="N94" s="71" t="s">
        <v>45</v>
      </c>
      <c r="O94" s="71" t="s">
        <v>131</v>
      </c>
      <c r="P94" s="71" t="s">
        <v>132</v>
      </c>
      <c r="Q94" s="71" t="s">
        <v>133</v>
      </c>
      <c r="R94" s="71" t="s">
        <v>134</v>
      </c>
      <c r="S94" s="71" t="s">
        <v>135</v>
      </c>
      <c r="T94" s="72" t="s">
        <v>136</v>
      </c>
      <c r="U94" s="148"/>
      <c r="V94" s="148"/>
      <c r="W94" s="148"/>
      <c r="X94" s="148"/>
      <c r="Y94" s="148"/>
      <c r="Z94" s="148"/>
      <c r="AA94" s="148"/>
      <c r="AB94" s="148"/>
      <c r="AC94" s="148"/>
      <c r="AD94" s="148"/>
      <c r="AE94" s="148"/>
    </row>
    <row r="95" spans="1:63" s="2" customFormat="1" ht="22.9" customHeight="1">
      <c r="A95" s="36"/>
      <c r="B95" s="37"/>
      <c r="C95" s="77" t="s">
        <v>137</v>
      </c>
      <c r="D95" s="38"/>
      <c r="E95" s="38"/>
      <c r="F95" s="38"/>
      <c r="G95" s="38"/>
      <c r="H95" s="38"/>
      <c r="I95" s="38"/>
      <c r="J95" s="154">
        <f>BK95</f>
        <v>0</v>
      </c>
      <c r="K95" s="38"/>
      <c r="L95" s="41"/>
      <c r="M95" s="73"/>
      <c r="N95" s="155"/>
      <c r="O95" s="74"/>
      <c r="P95" s="156">
        <f>P96+P309+P389</f>
        <v>0</v>
      </c>
      <c r="Q95" s="74"/>
      <c r="R95" s="156">
        <f>R96+R309+R389</f>
        <v>357.40201403893349</v>
      </c>
      <c r="S95" s="74"/>
      <c r="T95" s="157">
        <f>T96+T309+T389</f>
        <v>5.4107699999999994</v>
      </c>
      <c r="U95" s="36"/>
      <c r="V95" s="36"/>
      <c r="W95" s="36"/>
      <c r="X95" s="36"/>
      <c r="Y95" s="36"/>
      <c r="Z95" s="36"/>
      <c r="AA95" s="36"/>
      <c r="AB95" s="36"/>
      <c r="AC95" s="36"/>
      <c r="AD95" s="36"/>
      <c r="AE95" s="36"/>
      <c r="AT95" s="19" t="s">
        <v>74</v>
      </c>
      <c r="AU95" s="19" t="s">
        <v>109</v>
      </c>
      <c r="BK95" s="158">
        <f>BK96+BK309+BK389</f>
        <v>0</v>
      </c>
    </row>
    <row r="96" spans="1:63" s="12" customFormat="1" ht="25.9" customHeight="1">
      <c r="B96" s="159"/>
      <c r="C96" s="160"/>
      <c r="D96" s="161" t="s">
        <v>74</v>
      </c>
      <c r="E96" s="162" t="s">
        <v>138</v>
      </c>
      <c r="F96" s="162" t="s">
        <v>139</v>
      </c>
      <c r="G96" s="160"/>
      <c r="H96" s="160"/>
      <c r="I96" s="163"/>
      <c r="J96" s="164">
        <f>BK96</f>
        <v>0</v>
      </c>
      <c r="K96" s="160"/>
      <c r="L96" s="165"/>
      <c r="M96" s="166"/>
      <c r="N96" s="167"/>
      <c r="O96" s="167"/>
      <c r="P96" s="168">
        <f>P97+P114+P157+P185+P239+P245+P290+P305</f>
        <v>0</v>
      </c>
      <c r="Q96" s="167"/>
      <c r="R96" s="168">
        <f>R97+R114+R157+R185+R239+R245+R290+R305</f>
        <v>357.37259411658351</v>
      </c>
      <c r="S96" s="167"/>
      <c r="T96" s="169">
        <f>T97+T114+T157+T185+T239+T245+T290+T305</f>
        <v>4.4042499999999993</v>
      </c>
      <c r="AR96" s="170" t="s">
        <v>83</v>
      </c>
      <c r="AT96" s="171" t="s">
        <v>74</v>
      </c>
      <c r="AU96" s="171" t="s">
        <v>75</v>
      </c>
      <c r="AY96" s="170" t="s">
        <v>140</v>
      </c>
      <c r="BK96" s="172">
        <f>BK97+BK114+BK157+BK185+BK239+BK245+BK290+BK305</f>
        <v>0</v>
      </c>
    </row>
    <row r="97" spans="1:65" s="12" customFormat="1" ht="22.9" customHeight="1">
      <c r="B97" s="159"/>
      <c r="C97" s="160"/>
      <c r="D97" s="161" t="s">
        <v>74</v>
      </c>
      <c r="E97" s="173" t="s">
        <v>83</v>
      </c>
      <c r="F97" s="173" t="s">
        <v>141</v>
      </c>
      <c r="G97" s="160"/>
      <c r="H97" s="160"/>
      <c r="I97" s="163"/>
      <c r="J97" s="174">
        <f>BK97</f>
        <v>0</v>
      </c>
      <c r="K97" s="160"/>
      <c r="L97" s="165"/>
      <c r="M97" s="166"/>
      <c r="N97" s="167"/>
      <c r="O97" s="167"/>
      <c r="P97" s="168">
        <f>SUM(P98:P113)</f>
        <v>0</v>
      </c>
      <c r="Q97" s="167"/>
      <c r="R97" s="168">
        <f>SUM(R98:R113)</f>
        <v>0</v>
      </c>
      <c r="S97" s="167"/>
      <c r="T97" s="169">
        <f>SUM(T98:T113)</f>
        <v>2.4042499999999998</v>
      </c>
      <c r="AR97" s="170" t="s">
        <v>83</v>
      </c>
      <c r="AT97" s="171" t="s">
        <v>74</v>
      </c>
      <c r="AU97" s="171" t="s">
        <v>83</v>
      </c>
      <c r="AY97" s="170" t="s">
        <v>140</v>
      </c>
      <c r="BK97" s="172">
        <f>SUM(BK98:BK113)</f>
        <v>0</v>
      </c>
    </row>
    <row r="98" spans="1:65" s="2" customFormat="1" ht="16.5" customHeight="1">
      <c r="A98" s="36"/>
      <c r="B98" s="37"/>
      <c r="C98" s="175" t="s">
        <v>83</v>
      </c>
      <c r="D98" s="175" t="s">
        <v>142</v>
      </c>
      <c r="E98" s="176" t="s">
        <v>1204</v>
      </c>
      <c r="F98" s="177" t="s">
        <v>1205</v>
      </c>
      <c r="G98" s="178" t="s">
        <v>175</v>
      </c>
      <c r="H98" s="179">
        <v>8.15</v>
      </c>
      <c r="I98" s="180"/>
      <c r="J98" s="181">
        <f>ROUND(I98*H98,2)</f>
        <v>0</v>
      </c>
      <c r="K98" s="177" t="s">
        <v>146</v>
      </c>
      <c r="L98" s="41"/>
      <c r="M98" s="182" t="s">
        <v>19</v>
      </c>
      <c r="N98" s="183" t="s">
        <v>46</v>
      </c>
      <c r="O98" s="66"/>
      <c r="P98" s="184">
        <f>O98*H98</f>
        <v>0</v>
      </c>
      <c r="Q98" s="184">
        <v>0</v>
      </c>
      <c r="R98" s="184">
        <f>Q98*H98</f>
        <v>0</v>
      </c>
      <c r="S98" s="184">
        <v>0.29499999999999998</v>
      </c>
      <c r="T98" s="185">
        <f>S98*H98</f>
        <v>2.4042499999999998</v>
      </c>
      <c r="U98" s="36"/>
      <c r="V98" s="36"/>
      <c r="W98" s="36"/>
      <c r="X98" s="36"/>
      <c r="Y98" s="36"/>
      <c r="Z98" s="36"/>
      <c r="AA98" s="36"/>
      <c r="AB98" s="36"/>
      <c r="AC98" s="36"/>
      <c r="AD98" s="36"/>
      <c r="AE98" s="36"/>
      <c r="AR98" s="186" t="s">
        <v>147</v>
      </c>
      <c r="AT98" s="186" t="s">
        <v>142</v>
      </c>
      <c r="AU98" s="186" t="s">
        <v>85</v>
      </c>
      <c r="AY98" s="19" t="s">
        <v>140</v>
      </c>
      <c r="BE98" s="187">
        <f>IF(N98="základní",J98,0)</f>
        <v>0</v>
      </c>
      <c r="BF98" s="187">
        <f>IF(N98="snížená",J98,0)</f>
        <v>0</v>
      </c>
      <c r="BG98" s="187">
        <f>IF(N98="zákl. přenesená",J98,0)</f>
        <v>0</v>
      </c>
      <c r="BH98" s="187">
        <f>IF(N98="sníž. přenesená",J98,0)</f>
        <v>0</v>
      </c>
      <c r="BI98" s="187">
        <f>IF(N98="nulová",J98,0)</f>
        <v>0</v>
      </c>
      <c r="BJ98" s="19" t="s">
        <v>83</v>
      </c>
      <c r="BK98" s="187">
        <f>ROUND(I98*H98,2)</f>
        <v>0</v>
      </c>
      <c r="BL98" s="19" t="s">
        <v>147</v>
      </c>
      <c r="BM98" s="186" t="s">
        <v>1206</v>
      </c>
    </row>
    <row r="99" spans="1:65" s="2" customFormat="1" ht="19.5">
      <c r="A99" s="36"/>
      <c r="B99" s="37"/>
      <c r="C99" s="38"/>
      <c r="D99" s="188" t="s">
        <v>149</v>
      </c>
      <c r="E99" s="38"/>
      <c r="F99" s="189" t="s">
        <v>1207</v>
      </c>
      <c r="G99" s="38"/>
      <c r="H99" s="38"/>
      <c r="I99" s="190"/>
      <c r="J99" s="38"/>
      <c r="K99" s="38"/>
      <c r="L99" s="41"/>
      <c r="M99" s="191"/>
      <c r="N99" s="192"/>
      <c r="O99" s="66"/>
      <c r="P99" s="66"/>
      <c r="Q99" s="66"/>
      <c r="R99" s="66"/>
      <c r="S99" s="66"/>
      <c r="T99" s="67"/>
      <c r="U99" s="36"/>
      <c r="V99" s="36"/>
      <c r="W99" s="36"/>
      <c r="X99" s="36"/>
      <c r="Y99" s="36"/>
      <c r="Z99" s="36"/>
      <c r="AA99" s="36"/>
      <c r="AB99" s="36"/>
      <c r="AC99" s="36"/>
      <c r="AD99" s="36"/>
      <c r="AE99" s="36"/>
      <c r="AT99" s="19" t="s">
        <v>149</v>
      </c>
      <c r="AU99" s="19" t="s">
        <v>85</v>
      </c>
    </row>
    <row r="100" spans="1:65" s="2" customFormat="1" ht="11.25">
      <c r="A100" s="36"/>
      <c r="B100" s="37"/>
      <c r="C100" s="38"/>
      <c r="D100" s="193" t="s">
        <v>151</v>
      </c>
      <c r="E100" s="38"/>
      <c r="F100" s="194" t="s">
        <v>1208</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151</v>
      </c>
      <c r="AU100" s="19" t="s">
        <v>85</v>
      </c>
    </row>
    <row r="101" spans="1:65" s="2" customFormat="1" ht="117">
      <c r="A101" s="36"/>
      <c r="B101" s="37"/>
      <c r="C101" s="38"/>
      <c r="D101" s="188" t="s">
        <v>153</v>
      </c>
      <c r="E101" s="38"/>
      <c r="F101" s="195" t="s">
        <v>189</v>
      </c>
      <c r="G101" s="38"/>
      <c r="H101" s="38"/>
      <c r="I101" s="190"/>
      <c r="J101" s="38"/>
      <c r="K101" s="38"/>
      <c r="L101" s="41"/>
      <c r="M101" s="191"/>
      <c r="N101" s="192"/>
      <c r="O101" s="66"/>
      <c r="P101" s="66"/>
      <c r="Q101" s="66"/>
      <c r="R101" s="66"/>
      <c r="S101" s="66"/>
      <c r="T101" s="67"/>
      <c r="U101" s="36"/>
      <c r="V101" s="36"/>
      <c r="W101" s="36"/>
      <c r="X101" s="36"/>
      <c r="Y101" s="36"/>
      <c r="Z101" s="36"/>
      <c r="AA101" s="36"/>
      <c r="AB101" s="36"/>
      <c r="AC101" s="36"/>
      <c r="AD101" s="36"/>
      <c r="AE101" s="36"/>
      <c r="AT101" s="19" t="s">
        <v>153</v>
      </c>
      <c r="AU101" s="19" t="s">
        <v>85</v>
      </c>
    </row>
    <row r="102" spans="1:65" s="13" customFormat="1" ht="11.25">
      <c r="B102" s="196"/>
      <c r="C102" s="197"/>
      <c r="D102" s="188" t="s">
        <v>180</v>
      </c>
      <c r="E102" s="198" t="s">
        <v>19</v>
      </c>
      <c r="F102" s="199" t="s">
        <v>1209</v>
      </c>
      <c r="G102" s="197"/>
      <c r="H102" s="198" t="s">
        <v>19</v>
      </c>
      <c r="I102" s="200"/>
      <c r="J102" s="197"/>
      <c r="K102" s="197"/>
      <c r="L102" s="201"/>
      <c r="M102" s="202"/>
      <c r="N102" s="203"/>
      <c r="O102" s="203"/>
      <c r="P102" s="203"/>
      <c r="Q102" s="203"/>
      <c r="R102" s="203"/>
      <c r="S102" s="203"/>
      <c r="T102" s="204"/>
      <c r="AT102" s="205" t="s">
        <v>180</v>
      </c>
      <c r="AU102" s="205" t="s">
        <v>85</v>
      </c>
      <c r="AV102" s="13" t="s">
        <v>83</v>
      </c>
      <c r="AW102" s="13" t="s">
        <v>34</v>
      </c>
      <c r="AX102" s="13" t="s">
        <v>75</v>
      </c>
      <c r="AY102" s="205" t="s">
        <v>140</v>
      </c>
    </row>
    <row r="103" spans="1:65" s="14" customFormat="1" ht="11.25">
      <c r="B103" s="206"/>
      <c r="C103" s="207"/>
      <c r="D103" s="188" t="s">
        <v>180</v>
      </c>
      <c r="E103" s="208" t="s">
        <v>19</v>
      </c>
      <c r="F103" s="209" t="s">
        <v>1210</v>
      </c>
      <c r="G103" s="207"/>
      <c r="H103" s="210">
        <v>8.15</v>
      </c>
      <c r="I103" s="211"/>
      <c r="J103" s="207"/>
      <c r="K103" s="207"/>
      <c r="L103" s="212"/>
      <c r="M103" s="213"/>
      <c r="N103" s="214"/>
      <c r="O103" s="214"/>
      <c r="P103" s="214"/>
      <c r="Q103" s="214"/>
      <c r="R103" s="214"/>
      <c r="S103" s="214"/>
      <c r="T103" s="215"/>
      <c r="AT103" s="216" t="s">
        <v>180</v>
      </c>
      <c r="AU103" s="216" t="s">
        <v>85</v>
      </c>
      <c r="AV103" s="14" t="s">
        <v>85</v>
      </c>
      <c r="AW103" s="14" t="s">
        <v>34</v>
      </c>
      <c r="AX103" s="14" t="s">
        <v>83</v>
      </c>
      <c r="AY103" s="216" t="s">
        <v>140</v>
      </c>
    </row>
    <row r="104" spans="1:65" s="2" customFormat="1" ht="16.5" customHeight="1">
      <c r="A104" s="36"/>
      <c r="B104" s="37"/>
      <c r="C104" s="175" t="s">
        <v>85</v>
      </c>
      <c r="D104" s="175" t="s">
        <v>142</v>
      </c>
      <c r="E104" s="176" t="s">
        <v>441</v>
      </c>
      <c r="F104" s="177" t="s">
        <v>442</v>
      </c>
      <c r="G104" s="178" t="s">
        <v>175</v>
      </c>
      <c r="H104" s="179">
        <v>304.57</v>
      </c>
      <c r="I104" s="180"/>
      <c r="J104" s="181">
        <f>ROUND(I104*H104,2)</f>
        <v>0</v>
      </c>
      <c r="K104" s="177" t="s">
        <v>146</v>
      </c>
      <c r="L104" s="41"/>
      <c r="M104" s="182" t="s">
        <v>19</v>
      </c>
      <c r="N104" s="183" t="s">
        <v>46</v>
      </c>
      <c r="O104" s="66"/>
      <c r="P104" s="184">
        <f>O104*H104</f>
        <v>0</v>
      </c>
      <c r="Q104" s="184">
        <v>0</v>
      </c>
      <c r="R104" s="184">
        <f>Q104*H104</f>
        <v>0</v>
      </c>
      <c r="S104" s="184">
        <v>0</v>
      </c>
      <c r="T104" s="185">
        <f>S104*H104</f>
        <v>0</v>
      </c>
      <c r="U104" s="36"/>
      <c r="V104" s="36"/>
      <c r="W104" s="36"/>
      <c r="X104" s="36"/>
      <c r="Y104" s="36"/>
      <c r="Z104" s="36"/>
      <c r="AA104" s="36"/>
      <c r="AB104" s="36"/>
      <c r="AC104" s="36"/>
      <c r="AD104" s="36"/>
      <c r="AE104" s="36"/>
      <c r="AR104" s="186" t="s">
        <v>147</v>
      </c>
      <c r="AT104" s="186" t="s">
        <v>142</v>
      </c>
      <c r="AU104" s="186" t="s">
        <v>85</v>
      </c>
      <c r="AY104" s="19" t="s">
        <v>140</v>
      </c>
      <c r="BE104" s="187">
        <f>IF(N104="základní",J104,0)</f>
        <v>0</v>
      </c>
      <c r="BF104" s="187">
        <f>IF(N104="snížená",J104,0)</f>
        <v>0</v>
      </c>
      <c r="BG104" s="187">
        <f>IF(N104="zákl. přenesená",J104,0)</f>
        <v>0</v>
      </c>
      <c r="BH104" s="187">
        <f>IF(N104="sníž. přenesená",J104,0)</f>
        <v>0</v>
      </c>
      <c r="BI104" s="187">
        <f>IF(N104="nulová",J104,0)</f>
        <v>0</v>
      </c>
      <c r="BJ104" s="19" t="s">
        <v>83</v>
      </c>
      <c r="BK104" s="187">
        <f>ROUND(I104*H104,2)</f>
        <v>0</v>
      </c>
      <c r="BL104" s="19" t="s">
        <v>147</v>
      </c>
      <c r="BM104" s="186" t="s">
        <v>1211</v>
      </c>
    </row>
    <row r="105" spans="1:65" s="2" customFormat="1" ht="11.25">
      <c r="A105" s="36"/>
      <c r="B105" s="37"/>
      <c r="C105" s="38"/>
      <c r="D105" s="188" t="s">
        <v>149</v>
      </c>
      <c r="E105" s="38"/>
      <c r="F105" s="189" t="s">
        <v>444</v>
      </c>
      <c r="G105" s="38"/>
      <c r="H105" s="38"/>
      <c r="I105" s="190"/>
      <c r="J105" s="38"/>
      <c r="K105" s="38"/>
      <c r="L105" s="41"/>
      <c r="M105" s="191"/>
      <c r="N105" s="192"/>
      <c r="O105" s="66"/>
      <c r="P105" s="66"/>
      <c r="Q105" s="66"/>
      <c r="R105" s="66"/>
      <c r="S105" s="66"/>
      <c r="T105" s="67"/>
      <c r="U105" s="36"/>
      <c r="V105" s="36"/>
      <c r="W105" s="36"/>
      <c r="X105" s="36"/>
      <c r="Y105" s="36"/>
      <c r="Z105" s="36"/>
      <c r="AA105" s="36"/>
      <c r="AB105" s="36"/>
      <c r="AC105" s="36"/>
      <c r="AD105" s="36"/>
      <c r="AE105" s="36"/>
      <c r="AT105" s="19" t="s">
        <v>149</v>
      </c>
      <c r="AU105" s="19" t="s">
        <v>85</v>
      </c>
    </row>
    <row r="106" spans="1:65" s="2" customFormat="1" ht="11.25">
      <c r="A106" s="36"/>
      <c r="B106" s="37"/>
      <c r="C106" s="38"/>
      <c r="D106" s="193" t="s">
        <v>151</v>
      </c>
      <c r="E106" s="38"/>
      <c r="F106" s="194" t="s">
        <v>445</v>
      </c>
      <c r="G106" s="38"/>
      <c r="H106" s="38"/>
      <c r="I106" s="190"/>
      <c r="J106" s="38"/>
      <c r="K106" s="38"/>
      <c r="L106" s="41"/>
      <c r="M106" s="191"/>
      <c r="N106" s="192"/>
      <c r="O106" s="66"/>
      <c r="P106" s="66"/>
      <c r="Q106" s="66"/>
      <c r="R106" s="66"/>
      <c r="S106" s="66"/>
      <c r="T106" s="67"/>
      <c r="U106" s="36"/>
      <c r="V106" s="36"/>
      <c r="W106" s="36"/>
      <c r="X106" s="36"/>
      <c r="Y106" s="36"/>
      <c r="Z106" s="36"/>
      <c r="AA106" s="36"/>
      <c r="AB106" s="36"/>
      <c r="AC106" s="36"/>
      <c r="AD106" s="36"/>
      <c r="AE106" s="36"/>
      <c r="AT106" s="19" t="s">
        <v>151</v>
      </c>
      <c r="AU106" s="19" t="s">
        <v>85</v>
      </c>
    </row>
    <row r="107" spans="1:65" s="2" customFormat="1" ht="87.75">
      <c r="A107" s="36"/>
      <c r="B107" s="37"/>
      <c r="C107" s="38"/>
      <c r="D107" s="188" t="s">
        <v>153</v>
      </c>
      <c r="E107" s="38"/>
      <c r="F107" s="195" t="s">
        <v>446</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153</v>
      </c>
      <c r="AU107" s="19" t="s">
        <v>85</v>
      </c>
    </row>
    <row r="108" spans="1:65" s="14" customFormat="1" ht="11.25">
      <c r="B108" s="206"/>
      <c r="C108" s="207"/>
      <c r="D108" s="188" t="s">
        <v>180</v>
      </c>
      <c r="E108" s="208" t="s">
        <v>19</v>
      </c>
      <c r="F108" s="209" t="s">
        <v>448</v>
      </c>
      <c r="G108" s="207"/>
      <c r="H108" s="210">
        <v>4.63</v>
      </c>
      <c r="I108" s="211"/>
      <c r="J108" s="207"/>
      <c r="K108" s="207"/>
      <c r="L108" s="212"/>
      <c r="M108" s="213"/>
      <c r="N108" s="214"/>
      <c r="O108" s="214"/>
      <c r="P108" s="214"/>
      <c r="Q108" s="214"/>
      <c r="R108" s="214"/>
      <c r="S108" s="214"/>
      <c r="T108" s="215"/>
      <c r="AT108" s="216" t="s">
        <v>180</v>
      </c>
      <c r="AU108" s="216" t="s">
        <v>85</v>
      </c>
      <c r="AV108" s="14" t="s">
        <v>85</v>
      </c>
      <c r="AW108" s="14" t="s">
        <v>34</v>
      </c>
      <c r="AX108" s="14" t="s">
        <v>75</v>
      </c>
      <c r="AY108" s="216" t="s">
        <v>140</v>
      </c>
    </row>
    <row r="109" spans="1:65" s="13" customFormat="1" ht="11.25">
      <c r="B109" s="196"/>
      <c r="C109" s="197"/>
      <c r="D109" s="188" t="s">
        <v>180</v>
      </c>
      <c r="E109" s="198" t="s">
        <v>19</v>
      </c>
      <c r="F109" s="199" t="s">
        <v>455</v>
      </c>
      <c r="G109" s="197"/>
      <c r="H109" s="198" t="s">
        <v>19</v>
      </c>
      <c r="I109" s="200"/>
      <c r="J109" s="197"/>
      <c r="K109" s="197"/>
      <c r="L109" s="201"/>
      <c r="M109" s="202"/>
      <c r="N109" s="203"/>
      <c r="O109" s="203"/>
      <c r="P109" s="203"/>
      <c r="Q109" s="203"/>
      <c r="R109" s="203"/>
      <c r="S109" s="203"/>
      <c r="T109" s="204"/>
      <c r="AT109" s="205" t="s">
        <v>180</v>
      </c>
      <c r="AU109" s="205" t="s">
        <v>85</v>
      </c>
      <c r="AV109" s="13" t="s">
        <v>83</v>
      </c>
      <c r="AW109" s="13" t="s">
        <v>34</v>
      </c>
      <c r="AX109" s="13" t="s">
        <v>75</v>
      </c>
      <c r="AY109" s="205" t="s">
        <v>140</v>
      </c>
    </row>
    <row r="110" spans="1:65" s="14" customFormat="1" ht="11.25">
      <c r="B110" s="206"/>
      <c r="C110" s="207"/>
      <c r="D110" s="188" t="s">
        <v>180</v>
      </c>
      <c r="E110" s="208" t="s">
        <v>19</v>
      </c>
      <c r="F110" s="209" t="s">
        <v>1212</v>
      </c>
      <c r="G110" s="207"/>
      <c r="H110" s="210">
        <v>226.79</v>
      </c>
      <c r="I110" s="211"/>
      <c r="J110" s="207"/>
      <c r="K110" s="207"/>
      <c r="L110" s="212"/>
      <c r="M110" s="213"/>
      <c r="N110" s="214"/>
      <c r="O110" s="214"/>
      <c r="P110" s="214"/>
      <c r="Q110" s="214"/>
      <c r="R110" s="214"/>
      <c r="S110" s="214"/>
      <c r="T110" s="215"/>
      <c r="AT110" s="216" t="s">
        <v>180</v>
      </c>
      <c r="AU110" s="216" t="s">
        <v>85</v>
      </c>
      <c r="AV110" s="14" t="s">
        <v>85</v>
      </c>
      <c r="AW110" s="14" t="s">
        <v>34</v>
      </c>
      <c r="AX110" s="14" t="s">
        <v>75</v>
      </c>
      <c r="AY110" s="216" t="s">
        <v>140</v>
      </c>
    </row>
    <row r="111" spans="1:65" s="13" customFormat="1" ht="11.25">
      <c r="B111" s="196"/>
      <c r="C111" s="197"/>
      <c r="D111" s="188" t="s">
        <v>180</v>
      </c>
      <c r="E111" s="198" t="s">
        <v>19</v>
      </c>
      <c r="F111" s="199" t="s">
        <v>1213</v>
      </c>
      <c r="G111" s="197"/>
      <c r="H111" s="198" t="s">
        <v>19</v>
      </c>
      <c r="I111" s="200"/>
      <c r="J111" s="197"/>
      <c r="K111" s="197"/>
      <c r="L111" s="201"/>
      <c r="M111" s="202"/>
      <c r="N111" s="203"/>
      <c r="O111" s="203"/>
      <c r="P111" s="203"/>
      <c r="Q111" s="203"/>
      <c r="R111" s="203"/>
      <c r="S111" s="203"/>
      <c r="T111" s="204"/>
      <c r="AT111" s="205" t="s">
        <v>180</v>
      </c>
      <c r="AU111" s="205" t="s">
        <v>85</v>
      </c>
      <c r="AV111" s="13" t="s">
        <v>83</v>
      </c>
      <c r="AW111" s="13" t="s">
        <v>34</v>
      </c>
      <c r="AX111" s="13" t="s">
        <v>75</v>
      </c>
      <c r="AY111" s="205" t="s">
        <v>140</v>
      </c>
    </row>
    <row r="112" spans="1:65" s="14" customFormat="1" ht="11.25">
      <c r="B112" s="206"/>
      <c r="C112" s="207"/>
      <c r="D112" s="188" t="s">
        <v>180</v>
      </c>
      <c r="E112" s="208" t="s">
        <v>19</v>
      </c>
      <c r="F112" s="209" t="s">
        <v>1214</v>
      </c>
      <c r="G112" s="207"/>
      <c r="H112" s="210">
        <v>73.150000000000006</v>
      </c>
      <c r="I112" s="211"/>
      <c r="J112" s="207"/>
      <c r="K112" s="207"/>
      <c r="L112" s="212"/>
      <c r="M112" s="213"/>
      <c r="N112" s="214"/>
      <c r="O112" s="214"/>
      <c r="P112" s="214"/>
      <c r="Q112" s="214"/>
      <c r="R112" s="214"/>
      <c r="S112" s="214"/>
      <c r="T112" s="215"/>
      <c r="AT112" s="216" t="s">
        <v>180</v>
      </c>
      <c r="AU112" s="216" t="s">
        <v>85</v>
      </c>
      <c r="AV112" s="14" t="s">
        <v>85</v>
      </c>
      <c r="AW112" s="14" t="s">
        <v>34</v>
      </c>
      <c r="AX112" s="14" t="s">
        <v>75</v>
      </c>
      <c r="AY112" s="216" t="s">
        <v>140</v>
      </c>
    </row>
    <row r="113" spans="1:65" s="15" customFormat="1" ht="11.25">
      <c r="B113" s="227"/>
      <c r="C113" s="228"/>
      <c r="D113" s="188" t="s">
        <v>180</v>
      </c>
      <c r="E113" s="229" t="s">
        <v>19</v>
      </c>
      <c r="F113" s="230" t="s">
        <v>402</v>
      </c>
      <c r="G113" s="228"/>
      <c r="H113" s="231">
        <v>304.57</v>
      </c>
      <c r="I113" s="232"/>
      <c r="J113" s="228"/>
      <c r="K113" s="228"/>
      <c r="L113" s="233"/>
      <c r="M113" s="234"/>
      <c r="N113" s="235"/>
      <c r="O113" s="235"/>
      <c r="P113" s="235"/>
      <c r="Q113" s="235"/>
      <c r="R113" s="235"/>
      <c r="S113" s="235"/>
      <c r="T113" s="236"/>
      <c r="AT113" s="237" t="s">
        <v>180</v>
      </c>
      <c r="AU113" s="237" t="s">
        <v>85</v>
      </c>
      <c r="AV113" s="15" t="s">
        <v>147</v>
      </c>
      <c r="AW113" s="15" t="s">
        <v>34</v>
      </c>
      <c r="AX113" s="15" t="s">
        <v>83</v>
      </c>
      <c r="AY113" s="237" t="s">
        <v>140</v>
      </c>
    </row>
    <row r="114" spans="1:65" s="12" customFormat="1" ht="22.9" customHeight="1">
      <c r="B114" s="159"/>
      <c r="C114" s="160"/>
      <c r="D114" s="161" t="s">
        <v>74</v>
      </c>
      <c r="E114" s="173" t="s">
        <v>85</v>
      </c>
      <c r="F114" s="173" t="s">
        <v>474</v>
      </c>
      <c r="G114" s="160"/>
      <c r="H114" s="160"/>
      <c r="I114" s="163"/>
      <c r="J114" s="174">
        <f>BK114</f>
        <v>0</v>
      </c>
      <c r="K114" s="160"/>
      <c r="L114" s="165"/>
      <c r="M114" s="166"/>
      <c r="N114" s="167"/>
      <c r="O114" s="167"/>
      <c r="P114" s="168">
        <f>SUM(P115:P156)</f>
        <v>0</v>
      </c>
      <c r="Q114" s="167"/>
      <c r="R114" s="168">
        <f>SUM(R115:R156)</f>
        <v>4.0043077340034996</v>
      </c>
      <c r="S114" s="167"/>
      <c r="T114" s="169">
        <f>SUM(T115:T156)</f>
        <v>0</v>
      </c>
      <c r="AR114" s="170" t="s">
        <v>83</v>
      </c>
      <c r="AT114" s="171" t="s">
        <v>74</v>
      </c>
      <c r="AU114" s="171" t="s">
        <v>83</v>
      </c>
      <c r="AY114" s="170" t="s">
        <v>140</v>
      </c>
      <c r="BK114" s="172">
        <f>SUM(BK115:BK156)</f>
        <v>0</v>
      </c>
    </row>
    <row r="115" spans="1:65" s="2" customFormat="1" ht="16.5" customHeight="1">
      <c r="A115" s="36"/>
      <c r="B115" s="37"/>
      <c r="C115" s="175" t="s">
        <v>160</v>
      </c>
      <c r="D115" s="175" t="s">
        <v>142</v>
      </c>
      <c r="E115" s="176" t="s">
        <v>1215</v>
      </c>
      <c r="F115" s="177" t="s">
        <v>1216</v>
      </c>
      <c r="G115" s="178" t="s">
        <v>242</v>
      </c>
      <c r="H115" s="179">
        <v>0.69599999999999995</v>
      </c>
      <c r="I115" s="180"/>
      <c r="J115" s="181">
        <f>ROUND(I115*H115,2)</f>
        <v>0</v>
      </c>
      <c r="K115" s="177" t="s">
        <v>146</v>
      </c>
      <c r="L115" s="41"/>
      <c r="M115" s="182" t="s">
        <v>19</v>
      </c>
      <c r="N115" s="183" t="s">
        <v>46</v>
      </c>
      <c r="O115" s="66"/>
      <c r="P115" s="184">
        <f>O115*H115</f>
        <v>0</v>
      </c>
      <c r="Q115" s="184">
        <v>2.5018722040000001</v>
      </c>
      <c r="R115" s="184">
        <f>Q115*H115</f>
        <v>1.741303053984</v>
      </c>
      <c r="S115" s="184">
        <v>0</v>
      </c>
      <c r="T115" s="185">
        <f>S115*H115</f>
        <v>0</v>
      </c>
      <c r="U115" s="36"/>
      <c r="V115" s="36"/>
      <c r="W115" s="36"/>
      <c r="X115" s="36"/>
      <c r="Y115" s="36"/>
      <c r="Z115" s="36"/>
      <c r="AA115" s="36"/>
      <c r="AB115" s="36"/>
      <c r="AC115" s="36"/>
      <c r="AD115" s="36"/>
      <c r="AE115" s="36"/>
      <c r="AR115" s="186" t="s">
        <v>147</v>
      </c>
      <c r="AT115" s="186" t="s">
        <v>142</v>
      </c>
      <c r="AU115" s="186" t="s">
        <v>85</v>
      </c>
      <c r="AY115" s="19" t="s">
        <v>140</v>
      </c>
      <c r="BE115" s="187">
        <f>IF(N115="základní",J115,0)</f>
        <v>0</v>
      </c>
      <c r="BF115" s="187">
        <f>IF(N115="snížená",J115,0)</f>
        <v>0</v>
      </c>
      <c r="BG115" s="187">
        <f>IF(N115="zákl. přenesená",J115,0)</f>
        <v>0</v>
      </c>
      <c r="BH115" s="187">
        <f>IF(N115="sníž. přenesená",J115,0)</f>
        <v>0</v>
      </c>
      <c r="BI115" s="187">
        <f>IF(N115="nulová",J115,0)</f>
        <v>0</v>
      </c>
      <c r="BJ115" s="19" t="s">
        <v>83</v>
      </c>
      <c r="BK115" s="187">
        <f>ROUND(I115*H115,2)</f>
        <v>0</v>
      </c>
      <c r="BL115" s="19" t="s">
        <v>147</v>
      </c>
      <c r="BM115" s="186" t="s">
        <v>1217</v>
      </c>
    </row>
    <row r="116" spans="1:65" s="2" customFormat="1" ht="11.25">
      <c r="A116" s="36"/>
      <c r="B116" s="37"/>
      <c r="C116" s="38"/>
      <c r="D116" s="188" t="s">
        <v>149</v>
      </c>
      <c r="E116" s="38"/>
      <c r="F116" s="189" t="s">
        <v>1218</v>
      </c>
      <c r="G116" s="38"/>
      <c r="H116" s="38"/>
      <c r="I116" s="190"/>
      <c r="J116" s="38"/>
      <c r="K116" s="38"/>
      <c r="L116" s="41"/>
      <c r="M116" s="191"/>
      <c r="N116" s="192"/>
      <c r="O116" s="66"/>
      <c r="P116" s="66"/>
      <c r="Q116" s="66"/>
      <c r="R116" s="66"/>
      <c r="S116" s="66"/>
      <c r="T116" s="67"/>
      <c r="U116" s="36"/>
      <c r="V116" s="36"/>
      <c r="W116" s="36"/>
      <c r="X116" s="36"/>
      <c r="Y116" s="36"/>
      <c r="Z116" s="36"/>
      <c r="AA116" s="36"/>
      <c r="AB116" s="36"/>
      <c r="AC116" s="36"/>
      <c r="AD116" s="36"/>
      <c r="AE116" s="36"/>
      <c r="AT116" s="19" t="s">
        <v>149</v>
      </c>
      <c r="AU116" s="19" t="s">
        <v>85</v>
      </c>
    </row>
    <row r="117" spans="1:65" s="2" customFormat="1" ht="11.25">
      <c r="A117" s="36"/>
      <c r="B117" s="37"/>
      <c r="C117" s="38"/>
      <c r="D117" s="193" t="s">
        <v>151</v>
      </c>
      <c r="E117" s="38"/>
      <c r="F117" s="194" t="s">
        <v>1219</v>
      </c>
      <c r="G117" s="38"/>
      <c r="H117" s="38"/>
      <c r="I117" s="190"/>
      <c r="J117" s="38"/>
      <c r="K117" s="38"/>
      <c r="L117" s="41"/>
      <c r="M117" s="191"/>
      <c r="N117" s="192"/>
      <c r="O117" s="66"/>
      <c r="P117" s="66"/>
      <c r="Q117" s="66"/>
      <c r="R117" s="66"/>
      <c r="S117" s="66"/>
      <c r="T117" s="67"/>
      <c r="U117" s="36"/>
      <c r="V117" s="36"/>
      <c r="W117" s="36"/>
      <c r="X117" s="36"/>
      <c r="Y117" s="36"/>
      <c r="Z117" s="36"/>
      <c r="AA117" s="36"/>
      <c r="AB117" s="36"/>
      <c r="AC117" s="36"/>
      <c r="AD117" s="36"/>
      <c r="AE117" s="36"/>
      <c r="AT117" s="19" t="s">
        <v>151</v>
      </c>
      <c r="AU117" s="19" t="s">
        <v>85</v>
      </c>
    </row>
    <row r="118" spans="1:65" s="2" customFormat="1" ht="87.75">
      <c r="A118" s="36"/>
      <c r="B118" s="37"/>
      <c r="C118" s="38"/>
      <c r="D118" s="188" t="s">
        <v>153</v>
      </c>
      <c r="E118" s="38"/>
      <c r="F118" s="195" t="s">
        <v>558</v>
      </c>
      <c r="G118" s="38"/>
      <c r="H118" s="38"/>
      <c r="I118" s="190"/>
      <c r="J118" s="38"/>
      <c r="K118" s="38"/>
      <c r="L118" s="41"/>
      <c r="M118" s="191"/>
      <c r="N118" s="192"/>
      <c r="O118" s="66"/>
      <c r="P118" s="66"/>
      <c r="Q118" s="66"/>
      <c r="R118" s="66"/>
      <c r="S118" s="66"/>
      <c r="T118" s="67"/>
      <c r="U118" s="36"/>
      <c r="V118" s="36"/>
      <c r="W118" s="36"/>
      <c r="X118" s="36"/>
      <c r="Y118" s="36"/>
      <c r="Z118" s="36"/>
      <c r="AA118" s="36"/>
      <c r="AB118" s="36"/>
      <c r="AC118" s="36"/>
      <c r="AD118" s="36"/>
      <c r="AE118" s="36"/>
      <c r="AT118" s="19" t="s">
        <v>153</v>
      </c>
      <c r="AU118" s="19" t="s">
        <v>85</v>
      </c>
    </row>
    <row r="119" spans="1:65" s="13" customFormat="1" ht="11.25">
      <c r="B119" s="196"/>
      <c r="C119" s="197"/>
      <c r="D119" s="188" t="s">
        <v>180</v>
      </c>
      <c r="E119" s="198" t="s">
        <v>19</v>
      </c>
      <c r="F119" s="199" t="s">
        <v>1220</v>
      </c>
      <c r="G119" s="197"/>
      <c r="H119" s="198" t="s">
        <v>19</v>
      </c>
      <c r="I119" s="200"/>
      <c r="J119" s="197"/>
      <c r="K119" s="197"/>
      <c r="L119" s="201"/>
      <c r="M119" s="202"/>
      <c r="N119" s="203"/>
      <c r="O119" s="203"/>
      <c r="P119" s="203"/>
      <c r="Q119" s="203"/>
      <c r="R119" s="203"/>
      <c r="S119" s="203"/>
      <c r="T119" s="204"/>
      <c r="AT119" s="205" t="s">
        <v>180</v>
      </c>
      <c r="AU119" s="205" t="s">
        <v>85</v>
      </c>
      <c r="AV119" s="13" t="s">
        <v>83</v>
      </c>
      <c r="AW119" s="13" t="s">
        <v>34</v>
      </c>
      <c r="AX119" s="13" t="s">
        <v>75</v>
      </c>
      <c r="AY119" s="205" t="s">
        <v>140</v>
      </c>
    </row>
    <row r="120" spans="1:65" s="14" customFormat="1" ht="11.25">
      <c r="B120" s="206"/>
      <c r="C120" s="207"/>
      <c r="D120" s="188" t="s">
        <v>180</v>
      </c>
      <c r="E120" s="208" t="s">
        <v>19</v>
      </c>
      <c r="F120" s="209" t="s">
        <v>1221</v>
      </c>
      <c r="G120" s="207"/>
      <c r="H120" s="210">
        <v>0.69599999999999995</v>
      </c>
      <c r="I120" s="211"/>
      <c r="J120" s="207"/>
      <c r="K120" s="207"/>
      <c r="L120" s="212"/>
      <c r="M120" s="213"/>
      <c r="N120" s="214"/>
      <c r="O120" s="214"/>
      <c r="P120" s="214"/>
      <c r="Q120" s="214"/>
      <c r="R120" s="214"/>
      <c r="S120" s="214"/>
      <c r="T120" s="215"/>
      <c r="AT120" s="216" t="s">
        <v>180</v>
      </c>
      <c r="AU120" s="216" t="s">
        <v>85</v>
      </c>
      <c r="AV120" s="14" t="s">
        <v>85</v>
      </c>
      <c r="AW120" s="14" t="s">
        <v>34</v>
      </c>
      <c r="AX120" s="14" t="s">
        <v>83</v>
      </c>
      <c r="AY120" s="216" t="s">
        <v>140</v>
      </c>
    </row>
    <row r="121" spans="1:65" s="2" customFormat="1" ht="16.5" customHeight="1">
      <c r="A121" s="36"/>
      <c r="B121" s="37"/>
      <c r="C121" s="175" t="s">
        <v>147</v>
      </c>
      <c r="D121" s="175" t="s">
        <v>142</v>
      </c>
      <c r="E121" s="176" t="s">
        <v>1222</v>
      </c>
      <c r="F121" s="177" t="s">
        <v>1223</v>
      </c>
      <c r="G121" s="178" t="s">
        <v>175</v>
      </c>
      <c r="H121" s="179">
        <v>1.992</v>
      </c>
      <c r="I121" s="180"/>
      <c r="J121" s="181">
        <f>ROUND(I121*H121,2)</f>
        <v>0</v>
      </c>
      <c r="K121" s="177" t="s">
        <v>146</v>
      </c>
      <c r="L121" s="41"/>
      <c r="M121" s="182" t="s">
        <v>19</v>
      </c>
      <c r="N121" s="183" t="s">
        <v>46</v>
      </c>
      <c r="O121" s="66"/>
      <c r="P121" s="184">
        <f>O121*H121</f>
        <v>0</v>
      </c>
      <c r="Q121" s="184">
        <v>2.4719E-3</v>
      </c>
      <c r="R121" s="184">
        <f>Q121*H121</f>
        <v>4.9240248000000002E-3</v>
      </c>
      <c r="S121" s="184">
        <v>0</v>
      </c>
      <c r="T121" s="185">
        <f>S121*H121</f>
        <v>0</v>
      </c>
      <c r="U121" s="36"/>
      <c r="V121" s="36"/>
      <c r="W121" s="36"/>
      <c r="X121" s="36"/>
      <c r="Y121" s="36"/>
      <c r="Z121" s="36"/>
      <c r="AA121" s="36"/>
      <c r="AB121" s="36"/>
      <c r="AC121" s="36"/>
      <c r="AD121" s="36"/>
      <c r="AE121" s="36"/>
      <c r="AR121" s="186" t="s">
        <v>147</v>
      </c>
      <c r="AT121" s="186" t="s">
        <v>142</v>
      </c>
      <c r="AU121" s="186" t="s">
        <v>85</v>
      </c>
      <c r="AY121" s="19" t="s">
        <v>140</v>
      </c>
      <c r="BE121" s="187">
        <f>IF(N121="základní",J121,0)</f>
        <v>0</v>
      </c>
      <c r="BF121" s="187">
        <f>IF(N121="snížená",J121,0)</f>
        <v>0</v>
      </c>
      <c r="BG121" s="187">
        <f>IF(N121="zákl. přenesená",J121,0)</f>
        <v>0</v>
      </c>
      <c r="BH121" s="187">
        <f>IF(N121="sníž. přenesená",J121,0)</f>
        <v>0</v>
      </c>
      <c r="BI121" s="187">
        <f>IF(N121="nulová",J121,0)</f>
        <v>0</v>
      </c>
      <c r="BJ121" s="19" t="s">
        <v>83</v>
      </c>
      <c r="BK121" s="187">
        <f>ROUND(I121*H121,2)</f>
        <v>0</v>
      </c>
      <c r="BL121" s="19" t="s">
        <v>147</v>
      </c>
      <c r="BM121" s="186" t="s">
        <v>1224</v>
      </c>
    </row>
    <row r="122" spans="1:65" s="2" customFormat="1" ht="11.25">
      <c r="A122" s="36"/>
      <c r="B122" s="37"/>
      <c r="C122" s="38"/>
      <c r="D122" s="188" t="s">
        <v>149</v>
      </c>
      <c r="E122" s="38"/>
      <c r="F122" s="189" t="s">
        <v>1225</v>
      </c>
      <c r="G122" s="38"/>
      <c r="H122" s="38"/>
      <c r="I122" s="190"/>
      <c r="J122" s="38"/>
      <c r="K122" s="38"/>
      <c r="L122" s="41"/>
      <c r="M122" s="191"/>
      <c r="N122" s="192"/>
      <c r="O122" s="66"/>
      <c r="P122" s="66"/>
      <c r="Q122" s="66"/>
      <c r="R122" s="66"/>
      <c r="S122" s="66"/>
      <c r="T122" s="67"/>
      <c r="U122" s="36"/>
      <c r="V122" s="36"/>
      <c r="W122" s="36"/>
      <c r="X122" s="36"/>
      <c r="Y122" s="36"/>
      <c r="Z122" s="36"/>
      <c r="AA122" s="36"/>
      <c r="AB122" s="36"/>
      <c r="AC122" s="36"/>
      <c r="AD122" s="36"/>
      <c r="AE122" s="36"/>
      <c r="AT122" s="19" t="s">
        <v>149</v>
      </c>
      <c r="AU122" s="19" t="s">
        <v>85</v>
      </c>
    </row>
    <row r="123" spans="1:65" s="2" customFormat="1" ht="11.25">
      <c r="A123" s="36"/>
      <c r="B123" s="37"/>
      <c r="C123" s="38"/>
      <c r="D123" s="193" t="s">
        <v>151</v>
      </c>
      <c r="E123" s="38"/>
      <c r="F123" s="194" t="s">
        <v>1226</v>
      </c>
      <c r="G123" s="38"/>
      <c r="H123" s="38"/>
      <c r="I123" s="190"/>
      <c r="J123" s="38"/>
      <c r="K123" s="38"/>
      <c r="L123" s="41"/>
      <c r="M123" s="191"/>
      <c r="N123" s="192"/>
      <c r="O123" s="66"/>
      <c r="P123" s="66"/>
      <c r="Q123" s="66"/>
      <c r="R123" s="66"/>
      <c r="S123" s="66"/>
      <c r="T123" s="67"/>
      <c r="U123" s="36"/>
      <c r="V123" s="36"/>
      <c r="W123" s="36"/>
      <c r="X123" s="36"/>
      <c r="Y123" s="36"/>
      <c r="Z123" s="36"/>
      <c r="AA123" s="36"/>
      <c r="AB123" s="36"/>
      <c r="AC123" s="36"/>
      <c r="AD123" s="36"/>
      <c r="AE123" s="36"/>
      <c r="AT123" s="19" t="s">
        <v>151</v>
      </c>
      <c r="AU123" s="19" t="s">
        <v>85</v>
      </c>
    </row>
    <row r="124" spans="1:65" s="2" customFormat="1" ht="39">
      <c r="A124" s="36"/>
      <c r="B124" s="37"/>
      <c r="C124" s="38"/>
      <c r="D124" s="188" t="s">
        <v>153</v>
      </c>
      <c r="E124" s="38"/>
      <c r="F124" s="195" t="s">
        <v>571</v>
      </c>
      <c r="G124" s="38"/>
      <c r="H124" s="38"/>
      <c r="I124" s="190"/>
      <c r="J124" s="38"/>
      <c r="K124" s="38"/>
      <c r="L124" s="41"/>
      <c r="M124" s="191"/>
      <c r="N124" s="192"/>
      <c r="O124" s="66"/>
      <c r="P124" s="66"/>
      <c r="Q124" s="66"/>
      <c r="R124" s="66"/>
      <c r="S124" s="66"/>
      <c r="T124" s="67"/>
      <c r="U124" s="36"/>
      <c r="V124" s="36"/>
      <c r="W124" s="36"/>
      <c r="X124" s="36"/>
      <c r="Y124" s="36"/>
      <c r="Z124" s="36"/>
      <c r="AA124" s="36"/>
      <c r="AB124" s="36"/>
      <c r="AC124" s="36"/>
      <c r="AD124" s="36"/>
      <c r="AE124" s="36"/>
      <c r="AT124" s="19" t="s">
        <v>153</v>
      </c>
      <c r="AU124" s="19" t="s">
        <v>85</v>
      </c>
    </row>
    <row r="125" spans="1:65" s="14" customFormat="1" ht="11.25">
      <c r="B125" s="206"/>
      <c r="C125" s="207"/>
      <c r="D125" s="188" t="s">
        <v>180</v>
      </c>
      <c r="E125" s="208" t="s">
        <v>19</v>
      </c>
      <c r="F125" s="209" t="s">
        <v>1227</v>
      </c>
      <c r="G125" s="207"/>
      <c r="H125" s="210">
        <v>1.992</v>
      </c>
      <c r="I125" s="211"/>
      <c r="J125" s="207"/>
      <c r="K125" s="207"/>
      <c r="L125" s="212"/>
      <c r="M125" s="213"/>
      <c r="N125" s="214"/>
      <c r="O125" s="214"/>
      <c r="P125" s="214"/>
      <c r="Q125" s="214"/>
      <c r="R125" s="214"/>
      <c r="S125" s="214"/>
      <c r="T125" s="215"/>
      <c r="AT125" s="216" t="s">
        <v>180</v>
      </c>
      <c r="AU125" s="216" t="s">
        <v>85</v>
      </c>
      <c r="AV125" s="14" t="s">
        <v>85</v>
      </c>
      <c r="AW125" s="14" t="s">
        <v>34</v>
      </c>
      <c r="AX125" s="14" t="s">
        <v>83</v>
      </c>
      <c r="AY125" s="216" t="s">
        <v>140</v>
      </c>
    </row>
    <row r="126" spans="1:65" s="2" customFormat="1" ht="16.5" customHeight="1">
      <c r="A126" s="36"/>
      <c r="B126" s="37"/>
      <c r="C126" s="175" t="s">
        <v>172</v>
      </c>
      <c r="D126" s="175" t="s">
        <v>142</v>
      </c>
      <c r="E126" s="176" t="s">
        <v>1228</v>
      </c>
      <c r="F126" s="177" t="s">
        <v>1229</v>
      </c>
      <c r="G126" s="178" t="s">
        <v>175</v>
      </c>
      <c r="H126" s="179">
        <v>1.992</v>
      </c>
      <c r="I126" s="180"/>
      <c r="J126" s="181">
        <f>ROUND(I126*H126,2)</f>
        <v>0</v>
      </c>
      <c r="K126" s="177" t="s">
        <v>146</v>
      </c>
      <c r="L126" s="41"/>
      <c r="M126" s="182" t="s">
        <v>19</v>
      </c>
      <c r="N126" s="183" t="s">
        <v>46</v>
      </c>
      <c r="O126" s="66"/>
      <c r="P126" s="184">
        <f>O126*H126</f>
        <v>0</v>
      </c>
      <c r="Q126" s="184">
        <v>0</v>
      </c>
      <c r="R126" s="184">
        <f>Q126*H126</f>
        <v>0</v>
      </c>
      <c r="S126" s="184">
        <v>0</v>
      </c>
      <c r="T126" s="185">
        <f>S126*H126</f>
        <v>0</v>
      </c>
      <c r="U126" s="36"/>
      <c r="V126" s="36"/>
      <c r="W126" s="36"/>
      <c r="X126" s="36"/>
      <c r="Y126" s="36"/>
      <c r="Z126" s="36"/>
      <c r="AA126" s="36"/>
      <c r="AB126" s="36"/>
      <c r="AC126" s="36"/>
      <c r="AD126" s="36"/>
      <c r="AE126" s="36"/>
      <c r="AR126" s="186" t="s">
        <v>147</v>
      </c>
      <c r="AT126" s="186" t="s">
        <v>142</v>
      </c>
      <c r="AU126" s="186" t="s">
        <v>85</v>
      </c>
      <c r="AY126" s="19" t="s">
        <v>140</v>
      </c>
      <c r="BE126" s="187">
        <f>IF(N126="základní",J126,0)</f>
        <v>0</v>
      </c>
      <c r="BF126" s="187">
        <f>IF(N126="snížená",J126,0)</f>
        <v>0</v>
      </c>
      <c r="BG126" s="187">
        <f>IF(N126="zákl. přenesená",J126,0)</f>
        <v>0</v>
      </c>
      <c r="BH126" s="187">
        <f>IF(N126="sníž. přenesená",J126,0)</f>
        <v>0</v>
      </c>
      <c r="BI126" s="187">
        <f>IF(N126="nulová",J126,0)</f>
        <v>0</v>
      </c>
      <c r="BJ126" s="19" t="s">
        <v>83</v>
      </c>
      <c r="BK126" s="187">
        <f>ROUND(I126*H126,2)</f>
        <v>0</v>
      </c>
      <c r="BL126" s="19" t="s">
        <v>147</v>
      </c>
      <c r="BM126" s="186" t="s">
        <v>1230</v>
      </c>
    </row>
    <row r="127" spans="1:65" s="2" customFormat="1" ht="11.25">
      <c r="A127" s="36"/>
      <c r="B127" s="37"/>
      <c r="C127" s="38"/>
      <c r="D127" s="188" t="s">
        <v>149</v>
      </c>
      <c r="E127" s="38"/>
      <c r="F127" s="189" t="s">
        <v>1231</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149</v>
      </c>
      <c r="AU127" s="19" t="s">
        <v>85</v>
      </c>
    </row>
    <row r="128" spans="1:65" s="2" customFormat="1" ht="11.25">
      <c r="A128" s="36"/>
      <c r="B128" s="37"/>
      <c r="C128" s="38"/>
      <c r="D128" s="193" t="s">
        <v>151</v>
      </c>
      <c r="E128" s="38"/>
      <c r="F128" s="194" t="s">
        <v>1232</v>
      </c>
      <c r="G128" s="38"/>
      <c r="H128" s="38"/>
      <c r="I128" s="190"/>
      <c r="J128" s="38"/>
      <c r="K128" s="38"/>
      <c r="L128" s="41"/>
      <c r="M128" s="191"/>
      <c r="N128" s="192"/>
      <c r="O128" s="66"/>
      <c r="P128" s="66"/>
      <c r="Q128" s="66"/>
      <c r="R128" s="66"/>
      <c r="S128" s="66"/>
      <c r="T128" s="67"/>
      <c r="U128" s="36"/>
      <c r="V128" s="36"/>
      <c r="W128" s="36"/>
      <c r="X128" s="36"/>
      <c r="Y128" s="36"/>
      <c r="Z128" s="36"/>
      <c r="AA128" s="36"/>
      <c r="AB128" s="36"/>
      <c r="AC128" s="36"/>
      <c r="AD128" s="36"/>
      <c r="AE128" s="36"/>
      <c r="AT128" s="19" t="s">
        <v>151</v>
      </c>
      <c r="AU128" s="19" t="s">
        <v>85</v>
      </c>
    </row>
    <row r="129" spans="1:65" s="2" customFormat="1" ht="39">
      <c r="A129" s="36"/>
      <c r="B129" s="37"/>
      <c r="C129" s="38"/>
      <c r="D129" s="188" t="s">
        <v>153</v>
      </c>
      <c r="E129" s="38"/>
      <c r="F129" s="195" t="s">
        <v>571</v>
      </c>
      <c r="G129" s="38"/>
      <c r="H129" s="38"/>
      <c r="I129" s="190"/>
      <c r="J129" s="38"/>
      <c r="K129" s="38"/>
      <c r="L129" s="41"/>
      <c r="M129" s="191"/>
      <c r="N129" s="192"/>
      <c r="O129" s="66"/>
      <c r="P129" s="66"/>
      <c r="Q129" s="66"/>
      <c r="R129" s="66"/>
      <c r="S129" s="66"/>
      <c r="T129" s="67"/>
      <c r="U129" s="36"/>
      <c r="V129" s="36"/>
      <c r="W129" s="36"/>
      <c r="X129" s="36"/>
      <c r="Y129" s="36"/>
      <c r="Z129" s="36"/>
      <c r="AA129" s="36"/>
      <c r="AB129" s="36"/>
      <c r="AC129" s="36"/>
      <c r="AD129" s="36"/>
      <c r="AE129" s="36"/>
      <c r="AT129" s="19" t="s">
        <v>153</v>
      </c>
      <c r="AU129" s="19" t="s">
        <v>85</v>
      </c>
    </row>
    <row r="130" spans="1:65" s="2" customFormat="1" ht="16.5" customHeight="1">
      <c r="A130" s="36"/>
      <c r="B130" s="37"/>
      <c r="C130" s="175" t="s">
        <v>183</v>
      </c>
      <c r="D130" s="175" t="s">
        <v>142</v>
      </c>
      <c r="E130" s="176" t="s">
        <v>1233</v>
      </c>
      <c r="F130" s="177" t="s">
        <v>1234</v>
      </c>
      <c r="G130" s="178" t="s">
        <v>424</v>
      </c>
      <c r="H130" s="179">
        <v>9.5000000000000001E-2</v>
      </c>
      <c r="I130" s="180"/>
      <c r="J130" s="181">
        <f>ROUND(I130*H130,2)</f>
        <v>0</v>
      </c>
      <c r="K130" s="177" t="s">
        <v>146</v>
      </c>
      <c r="L130" s="41"/>
      <c r="M130" s="182" t="s">
        <v>19</v>
      </c>
      <c r="N130" s="183" t="s">
        <v>46</v>
      </c>
      <c r="O130" s="66"/>
      <c r="P130" s="184">
        <f>O130*H130</f>
        <v>0</v>
      </c>
      <c r="Q130" s="184">
        <v>1.0627727796999999</v>
      </c>
      <c r="R130" s="184">
        <f>Q130*H130</f>
        <v>0.1009634140715</v>
      </c>
      <c r="S130" s="184">
        <v>0</v>
      </c>
      <c r="T130" s="185">
        <f>S130*H130</f>
        <v>0</v>
      </c>
      <c r="U130" s="36"/>
      <c r="V130" s="36"/>
      <c r="W130" s="36"/>
      <c r="X130" s="36"/>
      <c r="Y130" s="36"/>
      <c r="Z130" s="36"/>
      <c r="AA130" s="36"/>
      <c r="AB130" s="36"/>
      <c r="AC130" s="36"/>
      <c r="AD130" s="36"/>
      <c r="AE130" s="36"/>
      <c r="AR130" s="186" t="s">
        <v>147</v>
      </c>
      <c r="AT130" s="186" t="s">
        <v>142</v>
      </c>
      <c r="AU130" s="186" t="s">
        <v>85</v>
      </c>
      <c r="AY130" s="19" t="s">
        <v>140</v>
      </c>
      <c r="BE130" s="187">
        <f>IF(N130="základní",J130,0)</f>
        <v>0</v>
      </c>
      <c r="BF130" s="187">
        <f>IF(N130="snížená",J130,0)</f>
        <v>0</v>
      </c>
      <c r="BG130" s="187">
        <f>IF(N130="zákl. přenesená",J130,0)</f>
        <v>0</v>
      </c>
      <c r="BH130" s="187">
        <f>IF(N130="sníž. přenesená",J130,0)</f>
        <v>0</v>
      </c>
      <c r="BI130" s="187">
        <f>IF(N130="nulová",J130,0)</f>
        <v>0</v>
      </c>
      <c r="BJ130" s="19" t="s">
        <v>83</v>
      </c>
      <c r="BK130" s="187">
        <f>ROUND(I130*H130,2)</f>
        <v>0</v>
      </c>
      <c r="BL130" s="19" t="s">
        <v>147</v>
      </c>
      <c r="BM130" s="186" t="s">
        <v>1235</v>
      </c>
    </row>
    <row r="131" spans="1:65" s="2" customFormat="1" ht="11.25">
      <c r="A131" s="36"/>
      <c r="B131" s="37"/>
      <c r="C131" s="38"/>
      <c r="D131" s="188" t="s">
        <v>149</v>
      </c>
      <c r="E131" s="38"/>
      <c r="F131" s="189" t="s">
        <v>1236</v>
      </c>
      <c r="G131" s="38"/>
      <c r="H131" s="38"/>
      <c r="I131" s="190"/>
      <c r="J131" s="38"/>
      <c r="K131" s="38"/>
      <c r="L131" s="41"/>
      <c r="M131" s="191"/>
      <c r="N131" s="192"/>
      <c r="O131" s="66"/>
      <c r="P131" s="66"/>
      <c r="Q131" s="66"/>
      <c r="R131" s="66"/>
      <c r="S131" s="66"/>
      <c r="T131" s="67"/>
      <c r="U131" s="36"/>
      <c r="V131" s="36"/>
      <c r="W131" s="36"/>
      <c r="X131" s="36"/>
      <c r="Y131" s="36"/>
      <c r="Z131" s="36"/>
      <c r="AA131" s="36"/>
      <c r="AB131" s="36"/>
      <c r="AC131" s="36"/>
      <c r="AD131" s="36"/>
      <c r="AE131" s="36"/>
      <c r="AT131" s="19" t="s">
        <v>149</v>
      </c>
      <c r="AU131" s="19" t="s">
        <v>85</v>
      </c>
    </row>
    <row r="132" spans="1:65" s="2" customFormat="1" ht="11.25">
      <c r="A132" s="36"/>
      <c r="B132" s="37"/>
      <c r="C132" s="38"/>
      <c r="D132" s="193" t="s">
        <v>151</v>
      </c>
      <c r="E132" s="38"/>
      <c r="F132" s="194" t="s">
        <v>1237</v>
      </c>
      <c r="G132" s="38"/>
      <c r="H132" s="38"/>
      <c r="I132" s="190"/>
      <c r="J132" s="38"/>
      <c r="K132" s="38"/>
      <c r="L132" s="41"/>
      <c r="M132" s="191"/>
      <c r="N132" s="192"/>
      <c r="O132" s="66"/>
      <c r="P132" s="66"/>
      <c r="Q132" s="66"/>
      <c r="R132" s="66"/>
      <c r="S132" s="66"/>
      <c r="T132" s="67"/>
      <c r="U132" s="36"/>
      <c r="V132" s="36"/>
      <c r="W132" s="36"/>
      <c r="X132" s="36"/>
      <c r="Y132" s="36"/>
      <c r="Z132" s="36"/>
      <c r="AA132" s="36"/>
      <c r="AB132" s="36"/>
      <c r="AC132" s="36"/>
      <c r="AD132" s="36"/>
      <c r="AE132" s="36"/>
      <c r="AT132" s="19" t="s">
        <v>151</v>
      </c>
      <c r="AU132" s="19" t="s">
        <v>85</v>
      </c>
    </row>
    <row r="133" spans="1:65" s="2" customFormat="1" ht="29.25">
      <c r="A133" s="36"/>
      <c r="B133" s="37"/>
      <c r="C133" s="38"/>
      <c r="D133" s="188" t="s">
        <v>153</v>
      </c>
      <c r="E133" s="38"/>
      <c r="F133" s="195" t="s">
        <v>590</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153</v>
      </c>
      <c r="AU133" s="19" t="s">
        <v>85</v>
      </c>
    </row>
    <row r="134" spans="1:65" s="13" customFormat="1" ht="11.25">
      <c r="B134" s="196"/>
      <c r="C134" s="197"/>
      <c r="D134" s="188" t="s">
        <v>180</v>
      </c>
      <c r="E134" s="198" t="s">
        <v>19</v>
      </c>
      <c r="F134" s="199" t="s">
        <v>1220</v>
      </c>
      <c r="G134" s="197"/>
      <c r="H134" s="198" t="s">
        <v>19</v>
      </c>
      <c r="I134" s="200"/>
      <c r="J134" s="197"/>
      <c r="K134" s="197"/>
      <c r="L134" s="201"/>
      <c r="M134" s="202"/>
      <c r="N134" s="203"/>
      <c r="O134" s="203"/>
      <c r="P134" s="203"/>
      <c r="Q134" s="203"/>
      <c r="R134" s="203"/>
      <c r="S134" s="203"/>
      <c r="T134" s="204"/>
      <c r="AT134" s="205" t="s">
        <v>180</v>
      </c>
      <c r="AU134" s="205" t="s">
        <v>85</v>
      </c>
      <c r="AV134" s="13" t="s">
        <v>83</v>
      </c>
      <c r="AW134" s="13" t="s">
        <v>34</v>
      </c>
      <c r="AX134" s="13" t="s">
        <v>75</v>
      </c>
      <c r="AY134" s="205" t="s">
        <v>140</v>
      </c>
    </row>
    <row r="135" spans="1:65" s="14" customFormat="1" ht="11.25">
      <c r="B135" s="206"/>
      <c r="C135" s="207"/>
      <c r="D135" s="188" t="s">
        <v>180</v>
      </c>
      <c r="E135" s="208" t="s">
        <v>19</v>
      </c>
      <c r="F135" s="209" t="s">
        <v>1238</v>
      </c>
      <c r="G135" s="207"/>
      <c r="H135" s="210">
        <v>9.5000000000000001E-2</v>
      </c>
      <c r="I135" s="211"/>
      <c r="J135" s="207"/>
      <c r="K135" s="207"/>
      <c r="L135" s="212"/>
      <c r="M135" s="213"/>
      <c r="N135" s="214"/>
      <c r="O135" s="214"/>
      <c r="P135" s="214"/>
      <c r="Q135" s="214"/>
      <c r="R135" s="214"/>
      <c r="S135" s="214"/>
      <c r="T135" s="215"/>
      <c r="AT135" s="216" t="s">
        <v>180</v>
      </c>
      <c r="AU135" s="216" t="s">
        <v>85</v>
      </c>
      <c r="AV135" s="14" t="s">
        <v>85</v>
      </c>
      <c r="AW135" s="14" t="s">
        <v>34</v>
      </c>
      <c r="AX135" s="14" t="s">
        <v>83</v>
      </c>
      <c r="AY135" s="216" t="s">
        <v>140</v>
      </c>
    </row>
    <row r="136" spans="1:65" s="2" customFormat="1" ht="16.5" customHeight="1">
      <c r="A136" s="36"/>
      <c r="B136" s="37"/>
      <c r="C136" s="175" t="s">
        <v>192</v>
      </c>
      <c r="D136" s="175" t="s">
        <v>142</v>
      </c>
      <c r="E136" s="176" t="s">
        <v>1239</v>
      </c>
      <c r="F136" s="177" t="s">
        <v>1240</v>
      </c>
      <c r="G136" s="178" t="s">
        <v>242</v>
      </c>
      <c r="H136" s="179">
        <v>0.83699999999999997</v>
      </c>
      <c r="I136" s="180"/>
      <c r="J136" s="181">
        <f>ROUND(I136*H136,2)</f>
        <v>0</v>
      </c>
      <c r="K136" s="177" t="s">
        <v>146</v>
      </c>
      <c r="L136" s="41"/>
      <c r="M136" s="182" t="s">
        <v>19</v>
      </c>
      <c r="N136" s="183" t="s">
        <v>46</v>
      </c>
      <c r="O136" s="66"/>
      <c r="P136" s="184">
        <f>O136*H136</f>
        <v>0</v>
      </c>
      <c r="Q136" s="184">
        <v>2.5018722040000001</v>
      </c>
      <c r="R136" s="184">
        <f>Q136*H136</f>
        <v>2.0940670347479999</v>
      </c>
      <c r="S136" s="184">
        <v>0</v>
      </c>
      <c r="T136" s="185">
        <f>S136*H136</f>
        <v>0</v>
      </c>
      <c r="U136" s="36"/>
      <c r="V136" s="36"/>
      <c r="W136" s="36"/>
      <c r="X136" s="36"/>
      <c r="Y136" s="36"/>
      <c r="Z136" s="36"/>
      <c r="AA136" s="36"/>
      <c r="AB136" s="36"/>
      <c r="AC136" s="36"/>
      <c r="AD136" s="36"/>
      <c r="AE136" s="36"/>
      <c r="AR136" s="186" t="s">
        <v>147</v>
      </c>
      <c r="AT136" s="186" t="s">
        <v>142</v>
      </c>
      <c r="AU136" s="186" t="s">
        <v>85</v>
      </c>
      <c r="AY136" s="19" t="s">
        <v>140</v>
      </c>
      <c r="BE136" s="187">
        <f>IF(N136="základní",J136,0)</f>
        <v>0</v>
      </c>
      <c r="BF136" s="187">
        <f>IF(N136="snížená",J136,0)</f>
        <v>0</v>
      </c>
      <c r="BG136" s="187">
        <f>IF(N136="zákl. přenesená",J136,0)</f>
        <v>0</v>
      </c>
      <c r="BH136" s="187">
        <f>IF(N136="sníž. přenesená",J136,0)</f>
        <v>0</v>
      </c>
      <c r="BI136" s="187">
        <f>IF(N136="nulová",J136,0)</f>
        <v>0</v>
      </c>
      <c r="BJ136" s="19" t="s">
        <v>83</v>
      </c>
      <c r="BK136" s="187">
        <f>ROUND(I136*H136,2)</f>
        <v>0</v>
      </c>
      <c r="BL136" s="19" t="s">
        <v>147</v>
      </c>
      <c r="BM136" s="186" t="s">
        <v>1241</v>
      </c>
    </row>
    <row r="137" spans="1:65" s="2" customFormat="1" ht="11.25">
      <c r="A137" s="36"/>
      <c r="B137" s="37"/>
      <c r="C137" s="38"/>
      <c r="D137" s="188" t="s">
        <v>149</v>
      </c>
      <c r="E137" s="38"/>
      <c r="F137" s="189" t="s">
        <v>1242</v>
      </c>
      <c r="G137" s="38"/>
      <c r="H137" s="38"/>
      <c r="I137" s="190"/>
      <c r="J137" s="38"/>
      <c r="K137" s="38"/>
      <c r="L137" s="41"/>
      <c r="M137" s="191"/>
      <c r="N137" s="192"/>
      <c r="O137" s="66"/>
      <c r="P137" s="66"/>
      <c r="Q137" s="66"/>
      <c r="R137" s="66"/>
      <c r="S137" s="66"/>
      <c r="T137" s="67"/>
      <c r="U137" s="36"/>
      <c r="V137" s="36"/>
      <c r="W137" s="36"/>
      <c r="X137" s="36"/>
      <c r="Y137" s="36"/>
      <c r="Z137" s="36"/>
      <c r="AA137" s="36"/>
      <c r="AB137" s="36"/>
      <c r="AC137" s="36"/>
      <c r="AD137" s="36"/>
      <c r="AE137" s="36"/>
      <c r="AT137" s="19" t="s">
        <v>149</v>
      </c>
      <c r="AU137" s="19" t="s">
        <v>85</v>
      </c>
    </row>
    <row r="138" spans="1:65" s="2" customFormat="1" ht="11.25">
      <c r="A138" s="36"/>
      <c r="B138" s="37"/>
      <c r="C138" s="38"/>
      <c r="D138" s="193" t="s">
        <v>151</v>
      </c>
      <c r="E138" s="38"/>
      <c r="F138" s="194" t="s">
        <v>1243</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151</v>
      </c>
      <c r="AU138" s="19" t="s">
        <v>85</v>
      </c>
    </row>
    <row r="139" spans="1:65" s="2" customFormat="1" ht="87.75">
      <c r="A139" s="36"/>
      <c r="B139" s="37"/>
      <c r="C139" s="38"/>
      <c r="D139" s="188" t="s">
        <v>153</v>
      </c>
      <c r="E139" s="38"/>
      <c r="F139" s="195" t="s">
        <v>558</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153</v>
      </c>
      <c r="AU139" s="19" t="s">
        <v>85</v>
      </c>
    </row>
    <row r="140" spans="1:65" s="14" customFormat="1" ht="11.25">
      <c r="B140" s="206"/>
      <c r="C140" s="207"/>
      <c r="D140" s="188" t="s">
        <v>180</v>
      </c>
      <c r="E140" s="208" t="s">
        <v>19</v>
      </c>
      <c r="F140" s="209" t="s">
        <v>1244</v>
      </c>
      <c r="G140" s="207"/>
      <c r="H140" s="210">
        <v>0.83699999999999997</v>
      </c>
      <c r="I140" s="211"/>
      <c r="J140" s="207"/>
      <c r="K140" s="207"/>
      <c r="L140" s="212"/>
      <c r="M140" s="213"/>
      <c r="N140" s="214"/>
      <c r="O140" s="214"/>
      <c r="P140" s="214"/>
      <c r="Q140" s="214"/>
      <c r="R140" s="214"/>
      <c r="S140" s="214"/>
      <c r="T140" s="215"/>
      <c r="AT140" s="216" t="s">
        <v>180</v>
      </c>
      <c r="AU140" s="216" t="s">
        <v>85</v>
      </c>
      <c r="AV140" s="14" t="s">
        <v>85</v>
      </c>
      <c r="AW140" s="14" t="s">
        <v>34</v>
      </c>
      <c r="AX140" s="14" t="s">
        <v>83</v>
      </c>
      <c r="AY140" s="216" t="s">
        <v>140</v>
      </c>
    </row>
    <row r="141" spans="1:65" s="2" customFormat="1" ht="16.5" customHeight="1">
      <c r="A141" s="36"/>
      <c r="B141" s="37"/>
      <c r="C141" s="175" t="s">
        <v>201</v>
      </c>
      <c r="D141" s="175" t="s">
        <v>142</v>
      </c>
      <c r="E141" s="176" t="s">
        <v>1245</v>
      </c>
      <c r="F141" s="177" t="s">
        <v>1246</v>
      </c>
      <c r="G141" s="178" t="s">
        <v>175</v>
      </c>
      <c r="H141" s="179">
        <v>6.48</v>
      </c>
      <c r="I141" s="180"/>
      <c r="J141" s="181">
        <f>ROUND(I141*H141,2)</f>
        <v>0</v>
      </c>
      <c r="K141" s="177" t="s">
        <v>146</v>
      </c>
      <c r="L141" s="41"/>
      <c r="M141" s="182" t="s">
        <v>19</v>
      </c>
      <c r="N141" s="183" t="s">
        <v>46</v>
      </c>
      <c r="O141" s="66"/>
      <c r="P141" s="184">
        <f>O141*H141</f>
        <v>0</v>
      </c>
      <c r="Q141" s="184">
        <v>2.6919000000000001E-3</v>
      </c>
      <c r="R141" s="184">
        <f>Q141*H141</f>
        <v>1.7443512000000001E-2</v>
      </c>
      <c r="S141" s="184">
        <v>0</v>
      </c>
      <c r="T141" s="185">
        <f>S141*H141</f>
        <v>0</v>
      </c>
      <c r="U141" s="36"/>
      <c r="V141" s="36"/>
      <c r="W141" s="36"/>
      <c r="X141" s="36"/>
      <c r="Y141" s="36"/>
      <c r="Z141" s="36"/>
      <c r="AA141" s="36"/>
      <c r="AB141" s="36"/>
      <c r="AC141" s="36"/>
      <c r="AD141" s="36"/>
      <c r="AE141" s="36"/>
      <c r="AR141" s="186" t="s">
        <v>147</v>
      </c>
      <c r="AT141" s="186" t="s">
        <v>142</v>
      </c>
      <c r="AU141" s="186" t="s">
        <v>85</v>
      </c>
      <c r="AY141" s="19" t="s">
        <v>140</v>
      </c>
      <c r="BE141" s="187">
        <f>IF(N141="základní",J141,0)</f>
        <v>0</v>
      </c>
      <c r="BF141" s="187">
        <f>IF(N141="snížená",J141,0)</f>
        <v>0</v>
      </c>
      <c r="BG141" s="187">
        <f>IF(N141="zákl. přenesená",J141,0)</f>
        <v>0</v>
      </c>
      <c r="BH141" s="187">
        <f>IF(N141="sníž. přenesená",J141,0)</f>
        <v>0</v>
      </c>
      <c r="BI141" s="187">
        <f>IF(N141="nulová",J141,0)</f>
        <v>0</v>
      </c>
      <c r="BJ141" s="19" t="s">
        <v>83</v>
      </c>
      <c r="BK141" s="187">
        <f>ROUND(I141*H141,2)</f>
        <v>0</v>
      </c>
      <c r="BL141" s="19" t="s">
        <v>147</v>
      </c>
      <c r="BM141" s="186" t="s">
        <v>1247</v>
      </c>
    </row>
    <row r="142" spans="1:65" s="2" customFormat="1" ht="11.25">
      <c r="A142" s="36"/>
      <c r="B142" s="37"/>
      <c r="C142" s="38"/>
      <c r="D142" s="188" t="s">
        <v>149</v>
      </c>
      <c r="E142" s="38"/>
      <c r="F142" s="189" t="s">
        <v>1248</v>
      </c>
      <c r="G142" s="38"/>
      <c r="H142" s="38"/>
      <c r="I142" s="190"/>
      <c r="J142" s="38"/>
      <c r="K142" s="38"/>
      <c r="L142" s="41"/>
      <c r="M142" s="191"/>
      <c r="N142" s="192"/>
      <c r="O142" s="66"/>
      <c r="P142" s="66"/>
      <c r="Q142" s="66"/>
      <c r="R142" s="66"/>
      <c r="S142" s="66"/>
      <c r="T142" s="67"/>
      <c r="U142" s="36"/>
      <c r="V142" s="36"/>
      <c r="W142" s="36"/>
      <c r="X142" s="36"/>
      <c r="Y142" s="36"/>
      <c r="Z142" s="36"/>
      <c r="AA142" s="36"/>
      <c r="AB142" s="36"/>
      <c r="AC142" s="36"/>
      <c r="AD142" s="36"/>
      <c r="AE142" s="36"/>
      <c r="AT142" s="19" t="s">
        <v>149</v>
      </c>
      <c r="AU142" s="19" t="s">
        <v>85</v>
      </c>
    </row>
    <row r="143" spans="1:65" s="2" customFormat="1" ht="11.25">
      <c r="A143" s="36"/>
      <c r="B143" s="37"/>
      <c r="C143" s="38"/>
      <c r="D143" s="193" t="s">
        <v>151</v>
      </c>
      <c r="E143" s="38"/>
      <c r="F143" s="194" t="s">
        <v>1249</v>
      </c>
      <c r="G143" s="38"/>
      <c r="H143" s="38"/>
      <c r="I143" s="190"/>
      <c r="J143" s="38"/>
      <c r="K143" s="38"/>
      <c r="L143" s="41"/>
      <c r="M143" s="191"/>
      <c r="N143" s="192"/>
      <c r="O143" s="66"/>
      <c r="P143" s="66"/>
      <c r="Q143" s="66"/>
      <c r="R143" s="66"/>
      <c r="S143" s="66"/>
      <c r="T143" s="67"/>
      <c r="U143" s="36"/>
      <c r="V143" s="36"/>
      <c r="W143" s="36"/>
      <c r="X143" s="36"/>
      <c r="Y143" s="36"/>
      <c r="Z143" s="36"/>
      <c r="AA143" s="36"/>
      <c r="AB143" s="36"/>
      <c r="AC143" s="36"/>
      <c r="AD143" s="36"/>
      <c r="AE143" s="36"/>
      <c r="AT143" s="19" t="s">
        <v>151</v>
      </c>
      <c r="AU143" s="19" t="s">
        <v>85</v>
      </c>
    </row>
    <row r="144" spans="1:65" s="2" customFormat="1" ht="39">
      <c r="A144" s="36"/>
      <c r="B144" s="37"/>
      <c r="C144" s="38"/>
      <c r="D144" s="188" t="s">
        <v>153</v>
      </c>
      <c r="E144" s="38"/>
      <c r="F144" s="195" t="s">
        <v>571</v>
      </c>
      <c r="G144" s="38"/>
      <c r="H144" s="38"/>
      <c r="I144" s="190"/>
      <c r="J144" s="38"/>
      <c r="K144" s="38"/>
      <c r="L144" s="41"/>
      <c r="M144" s="191"/>
      <c r="N144" s="192"/>
      <c r="O144" s="66"/>
      <c r="P144" s="66"/>
      <c r="Q144" s="66"/>
      <c r="R144" s="66"/>
      <c r="S144" s="66"/>
      <c r="T144" s="67"/>
      <c r="U144" s="36"/>
      <c r="V144" s="36"/>
      <c r="W144" s="36"/>
      <c r="X144" s="36"/>
      <c r="Y144" s="36"/>
      <c r="Z144" s="36"/>
      <c r="AA144" s="36"/>
      <c r="AB144" s="36"/>
      <c r="AC144" s="36"/>
      <c r="AD144" s="36"/>
      <c r="AE144" s="36"/>
      <c r="AT144" s="19" t="s">
        <v>153</v>
      </c>
      <c r="AU144" s="19" t="s">
        <v>85</v>
      </c>
    </row>
    <row r="145" spans="1:65" s="14" customFormat="1" ht="11.25">
      <c r="B145" s="206"/>
      <c r="C145" s="207"/>
      <c r="D145" s="188" t="s">
        <v>180</v>
      </c>
      <c r="E145" s="208" t="s">
        <v>19</v>
      </c>
      <c r="F145" s="209" t="s">
        <v>1250</v>
      </c>
      <c r="G145" s="207"/>
      <c r="H145" s="210">
        <v>0.9</v>
      </c>
      <c r="I145" s="211"/>
      <c r="J145" s="207"/>
      <c r="K145" s="207"/>
      <c r="L145" s="212"/>
      <c r="M145" s="213"/>
      <c r="N145" s="214"/>
      <c r="O145" s="214"/>
      <c r="P145" s="214"/>
      <c r="Q145" s="214"/>
      <c r="R145" s="214"/>
      <c r="S145" s="214"/>
      <c r="T145" s="215"/>
      <c r="AT145" s="216" t="s">
        <v>180</v>
      </c>
      <c r="AU145" s="216" t="s">
        <v>85</v>
      </c>
      <c r="AV145" s="14" t="s">
        <v>85</v>
      </c>
      <c r="AW145" s="14" t="s">
        <v>34</v>
      </c>
      <c r="AX145" s="14" t="s">
        <v>75</v>
      </c>
      <c r="AY145" s="216" t="s">
        <v>140</v>
      </c>
    </row>
    <row r="146" spans="1:65" s="14" customFormat="1" ht="11.25">
      <c r="B146" s="206"/>
      <c r="C146" s="207"/>
      <c r="D146" s="188" t="s">
        <v>180</v>
      </c>
      <c r="E146" s="208" t="s">
        <v>19</v>
      </c>
      <c r="F146" s="209" t="s">
        <v>1251</v>
      </c>
      <c r="G146" s="207"/>
      <c r="H146" s="210">
        <v>5.58</v>
      </c>
      <c r="I146" s="211"/>
      <c r="J146" s="207"/>
      <c r="K146" s="207"/>
      <c r="L146" s="212"/>
      <c r="M146" s="213"/>
      <c r="N146" s="214"/>
      <c r="O146" s="214"/>
      <c r="P146" s="214"/>
      <c r="Q146" s="214"/>
      <c r="R146" s="214"/>
      <c r="S146" s="214"/>
      <c r="T146" s="215"/>
      <c r="AT146" s="216" t="s">
        <v>180</v>
      </c>
      <c r="AU146" s="216" t="s">
        <v>85</v>
      </c>
      <c r="AV146" s="14" t="s">
        <v>85</v>
      </c>
      <c r="AW146" s="14" t="s">
        <v>34</v>
      </c>
      <c r="AX146" s="14" t="s">
        <v>75</v>
      </c>
      <c r="AY146" s="216" t="s">
        <v>140</v>
      </c>
    </row>
    <row r="147" spans="1:65" s="15" customFormat="1" ht="11.25">
      <c r="B147" s="227"/>
      <c r="C147" s="228"/>
      <c r="D147" s="188" t="s">
        <v>180</v>
      </c>
      <c r="E147" s="229" t="s">
        <v>19</v>
      </c>
      <c r="F147" s="230" t="s">
        <v>402</v>
      </c>
      <c r="G147" s="228"/>
      <c r="H147" s="231">
        <v>6.48</v>
      </c>
      <c r="I147" s="232"/>
      <c r="J147" s="228"/>
      <c r="K147" s="228"/>
      <c r="L147" s="233"/>
      <c r="M147" s="234"/>
      <c r="N147" s="235"/>
      <c r="O147" s="235"/>
      <c r="P147" s="235"/>
      <c r="Q147" s="235"/>
      <c r="R147" s="235"/>
      <c r="S147" s="235"/>
      <c r="T147" s="236"/>
      <c r="AT147" s="237" t="s">
        <v>180</v>
      </c>
      <c r="AU147" s="237" t="s">
        <v>85</v>
      </c>
      <c r="AV147" s="15" t="s">
        <v>147</v>
      </c>
      <c r="AW147" s="15" t="s">
        <v>34</v>
      </c>
      <c r="AX147" s="15" t="s">
        <v>83</v>
      </c>
      <c r="AY147" s="237" t="s">
        <v>140</v>
      </c>
    </row>
    <row r="148" spans="1:65" s="2" customFormat="1" ht="16.5" customHeight="1">
      <c r="A148" s="36"/>
      <c r="B148" s="37"/>
      <c r="C148" s="175" t="s">
        <v>208</v>
      </c>
      <c r="D148" s="175" t="s">
        <v>142</v>
      </c>
      <c r="E148" s="176" t="s">
        <v>1252</v>
      </c>
      <c r="F148" s="177" t="s">
        <v>1253</v>
      </c>
      <c r="G148" s="178" t="s">
        <v>175</v>
      </c>
      <c r="H148" s="179">
        <v>6.48</v>
      </c>
      <c r="I148" s="180"/>
      <c r="J148" s="181">
        <f>ROUND(I148*H148,2)</f>
        <v>0</v>
      </c>
      <c r="K148" s="177" t="s">
        <v>146</v>
      </c>
      <c r="L148" s="41"/>
      <c r="M148" s="182" t="s">
        <v>19</v>
      </c>
      <c r="N148" s="183" t="s">
        <v>46</v>
      </c>
      <c r="O148" s="66"/>
      <c r="P148" s="184">
        <f>O148*H148</f>
        <v>0</v>
      </c>
      <c r="Q148" s="184">
        <v>0</v>
      </c>
      <c r="R148" s="184">
        <f>Q148*H148</f>
        <v>0</v>
      </c>
      <c r="S148" s="184">
        <v>0</v>
      </c>
      <c r="T148" s="185">
        <f>S148*H148</f>
        <v>0</v>
      </c>
      <c r="U148" s="36"/>
      <c r="V148" s="36"/>
      <c r="W148" s="36"/>
      <c r="X148" s="36"/>
      <c r="Y148" s="36"/>
      <c r="Z148" s="36"/>
      <c r="AA148" s="36"/>
      <c r="AB148" s="36"/>
      <c r="AC148" s="36"/>
      <c r="AD148" s="36"/>
      <c r="AE148" s="36"/>
      <c r="AR148" s="186" t="s">
        <v>147</v>
      </c>
      <c r="AT148" s="186" t="s">
        <v>142</v>
      </c>
      <c r="AU148" s="186" t="s">
        <v>85</v>
      </c>
      <c r="AY148" s="19" t="s">
        <v>140</v>
      </c>
      <c r="BE148" s="187">
        <f>IF(N148="základní",J148,0)</f>
        <v>0</v>
      </c>
      <c r="BF148" s="187">
        <f>IF(N148="snížená",J148,0)</f>
        <v>0</v>
      </c>
      <c r="BG148" s="187">
        <f>IF(N148="zákl. přenesená",J148,0)</f>
        <v>0</v>
      </c>
      <c r="BH148" s="187">
        <f>IF(N148="sníž. přenesená",J148,0)</f>
        <v>0</v>
      </c>
      <c r="BI148" s="187">
        <f>IF(N148="nulová",J148,0)</f>
        <v>0</v>
      </c>
      <c r="BJ148" s="19" t="s">
        <v>83</v>
      </c>
      <c r="BK148" s="187">
        <f>ROUND(I148*H148,2)</f>
        <v>0</v>
      </c>
      <c r="BL148" s="19" t="s">
        <v>147</v>
      </c>
      <c r="BM148" s="186" t="s">
        <v>1254</v>
      </c>
    </row>
    <row r="149" spans="1:65" s="2" customFormat="1" ht="11.25">
      <c r="A149" s="36"/>
      <c r="B149" s="37"/>
      <c r="C149" s="38"/>
      <c r="D149" s="188" t="s">
        <v>149</v>
      </c>
      <c r="E149" s="38"/>
      <c r="F149" s="189" t="s">
        <v>1255</v>
      </c>
      <c r="G149" s="38"/>
      <c r="H149" s="38"/>
      <c r="I149" s="190"/>
      <c r="J149" s="38"/>
      <c r="K149" s="38"/>
      <c r="L149" s="41"/>
      <c r="M149" s="191"/>
      <c r="N149" s="192"/>
      <c r="O149" s="66"/>
      <c r="P149" s="66"/>
      <c r="Q149" s="66"/>
      <c r="R149" s="66"/>
      <c r="S149" s="66"/>
      <c r="T149" s="67"/>
      <c r="U149" s="36"/>
      <c r="V149" s="36"/>
      <c r="W149" s="36"/>
      <c r="X149" s="36"/>
      <c r="Y149" s="36"/>
      <c r="Z149" s="36"/>
      <c r="AA149" s="36"/>
      <c r="AB149" s="36"/>
      <c r="AC149" s="36"/>
      <c r="AD149" s="36"/>
      <c r="AE149" s="36"/>
      <c r="AT149" s="19" t="s">
        <v>149</v>
      </c>
      <c r="AU149" s="19" t="s">
        <v>85</v>
      </c>
    </row>
    <row r="150" spans="1:65" s="2" customFormat="1" ht="11.25">
      <c r="A150" s="36"/>
      <c r="B150" s="37"/>
      <c r="C150" s="38"/>
      <c r="D150" s="193" t="s">
        <v>151</v>
      </c>
      <c r="E150" s="38"/>
      <c r="F150" s="194" t="s">
        <v>1256</v>
      </c>
      <c r="G150" s="38"/>
      <c r="H150" s="38"/>
      <c r="I150" s="190"/>
      <c r="J150" s="38"/>
      <c r="K150" s="38"/>
      <c r="L150" s="41"/>
      <c r="M150" s="191"/>
      <c r="N150" s="192"/>
      <c r="O150" s="66"/>
      <c r="P150" s="66"/>
      <c r="Q150" s="66"/>
      <c r="R150" s="66"/>
      <c r="S150" s="66"/>
      <c r="T150" s="67"/>
      <c r="U150" s="36"/>
      <c r="V150" s="36"/>
      <c r="W150" s="36"/>
      <c r="X150" s="36"/>
      <c r="Y150" s="36"/>
      <c r="Z150" s="36"/>
      <c r="AA150" s="36"/>
      <c r="AB150" s="36"/>
      <c r="AC150" s="36"/>
      <c r="AD150" s="36"/>
      <c r="AE150" s="36"/>
      <c r="AT150" s="19" t="s">
        <v>151</v>
      </c>
      <c r="AU150" s="19" t="s">
        <v>85</v>
      </c>
    </row>
    <row r="151" spans="1:65" s="2" customFormat="1" ht="39">
      <c r="A151" s="36"/>
      <c r="B151" s="37"/>
      <c r="C151" s="38"/>
      <c r="D151" s="188" t="s">
        <v>153</v>
      </c>
      <c r="E151" s="38"/>
      <c r="F151" s="195" t="s">
        <v>571</v>
      </c>
      <c r="G151" s="38"/>
      <c r="H151" s="38"/>
      <c r="I151" s="190"/>
      <c r="J151" s="38"/>
      <c r="K151" s="38"/>
      <c r="L151" s="41"/>
      <c r="M151" s="191"/>
      <c r="N151" s="192"/>
      <c r="O151" s="66"/>
      <c r="P151" s="66"/>
      <c r="Q151" s="66"/>
      <c r="R151" s="66"/>
      <c r="S151" s="66"/>
      <c r="T151" s="67"/>
      <c r="U151" s="36"/>
      <c r="V151" s="36"/>
      <c r="W151" s="36"/>
      <c r="X151" s="36"/>
      <c r="Y151" s="36"/>
      <c r="Z151" s="36"/>
      <c r="AA151" s="36"/>
      <c r="AB151" s="36"/>
      <c r="AC151" s="36"/>
      <c r="AD151" s="36"/>
      <c r="AE151" s="36"/>
      <c r="AT151" s="19" t="s">
        <v>153</v>
      </c>
      <c r="AU151" s="19" t="s">
        <v>85</v>
      </c>
    </row>
    <row r="152" spans="1:65" s="2" customFormat="1" ht="16.5" customHeight="1">
      <c r="A152" s="36"/>
      <c r="B152" s="37"/>
      <c r="C152" s="175" t="s">
        <v>216</v>
      </c>
      <c r="D152" s="175" t="s">
        <v>142</v>
      </c>
      <c r="E152" s="176" t="s">
        <v>1257</v>
      </c>
      <c r="F152" s="177" t="s">
        <v>1258</v>
      </c>
      <c r="G152" s="178" t="s">
        <v>424</v>
      </c>
      <c r="H152" s="179">
        <v>4.2999999999999997E-2</v>
      </c>
      <c r="I152" s="180"/>
      <c r="J152" s="181">
        <f>ROUND(I152*H152,2)</f>
        <v>0</v>
      </c>
      <c r="K152" s="177" t="s">
        <v>146</v>
      </c>
      <c r="L152" s="41"/>
      <c r="M152" s="182" t="s">
        <v>19</v>
      </c>
      <c r="N152" s="183" t="s">
        <v>46</v>
      </c>
      <c r="O152" s="66"/>
      <c r="P152" s="184">
        <f>O152*H152</f>
        <v>0</v>
      </c>
      <c r="Q152" s="184">
        <v>1.0606207999999999</v>
      </c>
      <c r="R152" s="184">
        <f>Q152*H152</f>
        <v>4.5606694399999995E-2</v>
      </c>
      <c r="S152" s="184">
        <v>0</v>
      </c>
      <c r="T152" s="185">
        <f>S152*H152</f>
        <v>0</v>
      </c>
      <c r="U152" s="36"/>
      <c r="V152" s="36"/>
      <c r="W152" s="36"/>
      <c r="X152" s="36"/>
      <c r="Y152" s="36"/>
      <c r="Z152" s="36"/>
      <c r="AA152" s="36"/>
      <c r="AB152" s="36"/>
      <c r="AC152" s="36"/>
      <c r="AD152" s="36"/>
      <c r="AE152" s="36"/>
      <c r="AR152" s="186" t="s">
        <v>147</v>
      </c>
      <c r="AT152" s="186" t="s">
        <v>142</v>
      </c>
      <c r="AU152" s="186" t="s">
        <v>85</v>
      </c>
      <c r="AY152" s="19" t="s">
        <v>140</v>
      </c>
      <c r="BE152" s="187">
        <f>IF(N152="základní",J152,0)</f>
        <v>0</v>
      </c>
      <c r="BF152" s="187">
        <f>IF(N152="snížená",J152,0)</f>
        <v>0</v>
      </c>
      <c r="BG152" s="187">
        <f>IF(N152="zákl. přenesená",J152,0)</f>
        <v>0</v>
      </c>
      <c r="BH152" s="187">
        <f>IF(N152="sníž. přenesená",J152,0)</f>
        <v>0</v>
      </c>
      <c r="BI152" s="187">
        <f>IF(N152="nulová",J152,0)</f>
        <v>0</v>
      </c>
      <c r="BJ152" s="19" t="s">
        <v>83</v>
      </c>
      <c r="BK152" s="187">
        <f>ROUND(I152*H152,2)</f>
        <v>0</v>
      </c>
      <c r="BL152" s="19" t="s">
        <v>147</v>
      </c>
      <c r="BM152" s="186" t="s">
        <v>1259</v>
      </c>
    </row>
    <row r="153" spans="1:65" s="2" customFormat="1" ht="11.25">
      <c r="A153" s="36"/>
      <c r="B153" s="37"/>
      <c r="C153" s="38"/>
      <c r="D153" s="188" t="s">
        <v>149</v>
      </c>
      <c r="E153" s="38"/>
      <c r="F153" s="189" t="s">
        <v>1260</v>
      </c>
      <c r="G153" s="38"/>
      <c r="H153" s="38"/>
      <c r="I153" s="190"/>
      <c r="J153" s="38"/>
      <c r="K153" s="38"/>
      <c r="L153" s="41"/>
      <c r="M153" s="191"/>
      <c r="N153" s="192"/>
      <c r="O153" s="66"/>
      <c r="P153" s="66"/>
      <c r="Q153" s="66"/>
      <c r="R153" s="66"/>
      <c r="S153" s="66"/>
      <c r="T153" s="67"/>
      <c r="U153" s="36"/>
      <c r="V153" s="36"/>
      <c r="W153" s="36"/>
      <c r="X153" s="36"/>
      <c r="Y153" s="36"/>
      <c r="Z153" s="36"/>
      <c r="AA153" s="36"/>
      <c r="AB153" s="36"/>
      <c r="AC153" s="36"/>
      <c r="AD153" s="36"/>
      <c r="AE153" s="36"/>
      <c r="AT153" s="19" t="s">
        <v>149</v>
      </c>
      <c r="AU153" s="19" t="s">
        <v>85</v>
      </c>
    </row>
    <row r="154" spans="1:65" s="2" customFormat="1" ht="11.25">
      <c r="A154" s="36"/>
      <c r="B154" s="37"/>
      <c r="C154" s="38"/>
      <c r="D154" s="193" t="s">
        <v>151</v>
      </c>
      <c r="E154" s="38"/>
      <c r="F154" s="194" t="s">
        <v>1261</v>
      </c>
      <c r="G154" s="38"/>
      <c r="H154" s="38"/>
      <c r="I154" s="190"/>
      <c r="J154" s="38"/>
      <c r="K154" s="38"/>
      <c r="L154" s="41"/>
      <c r="M154" s="191"/>
      <c r="N154" s="192"/>
      <c r="O154" s="66"/>
      <c r="P154" s="66"/>
      <c r="Q154" s="66"/>
      <c r="R154" s="66"/>
      <c r="S154" s="66"/>
      <c r="T154" s="67"/>
      <c r="U154" s="36"/>
      <c r="V154" s="36"/>
      <c r="W154" s="36"/>
      <c r="X154" s="36"/>
      <c r="Y154" s="36"/>
      <c r="Z154" s="36"/>
      <c r="AA154" s="36"/>
      <c r="AB154" s="36"/>
      <c r="AC154" s="36"/>
      <c r="AD154" s="36"/>
      <c r="AE154" s="36"/>
      <c r="AT154" s="19" t="s">
        <v>151</v>
      </c>
      <c r="AU154" s="19" t="s">
        <v>85</v>
      </c>
    </row>
    <row r="155" spans="1:65" s="2" customFormat="1" ht="29.25">
      <c r="A155" s="36"/>
      <c r="B155" s="37"/>
      <c r="C155" s="38"/>
      <c r="D155" s="188" t="s">
        <v>153</v>
      </c>
      <c r="E155" s="38"/>
      <c r="F155" s="195" t="s">
        <v>590</v>
      </c>
      <c r="G155" s="38"/>
      <c r="H155" s="38"/>
      <c r="I155" s="190"/>
      <c r="J155" s="38"/>
      <c r="K155" s="38"/>
      <c r="L155" s="41"/>
      <c r="M155" s="191"/>
      <c r="N155" s="192"/>
      <c r="O155" s="66"/>
      <c r="P155" s="66"/>
      <c r="Q155" s="66"/>
      <c r="R155" s="66"/>
      <c r="S155" s="66"/>
      <c r="T155" s="67"/>
      <c r="U155" s="36"/>
      <c r="V155" s="36"/>
      <c r="W155" s="36"/>
      <c r="X155" s="36"/>
      <c r="Y155" s="36"/>
      <c r="Z155" s="36"/>
      <c r="AA155" s="36"/>
      <c r="AB155" s="36"/>
      <c r="AC155" s="36"/>
      <c r="AD155" s="36"/>
      <c r="AE155" s="36"/>
      <c r="AT155" s="19" t="s">
        <v>153</v>
      </c>
      <c r="AU155" s="19" t="s">
        <v>85</v>
      </c>
    </row>
    <row r="156" spans="1:65" s="14" customFormat="1" ht="11.25">
      <c r="B156" s="206"/>
      <c r="C156" s="207"/>
      <c r="D156" s="188" t="s">
        <v>180</v>
      </c>
      <c r="E156" s="208" t="s">
        <v>19</v>
      </c>
      <c r="F156" s="209" t="s">
        <v>1262</v>
      </c>
      <c r="G156" s="207"/>
      <c r="H156" s="210">
        <v>4.2999999999999997E-2</v>
      </c>
      <c r="I156" s="211"/>
      <c r="J156" s="207"/>
      <c r="K156" s="207"/>
      <c r="L156" s="212"/>
      <c r="M156" s="213"/>
      <c r="N156" s="214"/>
      <c r="O156" s="214"/>
      <c r="P156" s="214"/>
      <c r="Q156" s="214"/>
      <c r="R156" s="214"/>
      <c r="S156" s="214"/>
      <c r="T156" s="215"/>
      <c r="AT156" s="216" t="s">
        <v>180</v>
      </c>
      <c r="AU156" s="216" t="s">
        <v>85</v>
      </c>
      <c r="AV156" s="14" t="s">
        <v>85</v>
      </c>
      <c r="AW156" s="14" t="s">
        <v>34</v>
      </c>
      <c r="AX156" s="14" t="s">
        <v>83</v>
      </c>
      <c r="AY156" s="216" t="s">
        <v>140</v>
      </c>
    </row>
    <row r="157" spans="1:65" s="12" customFormat="1" ht="22.9" customHeight="1">
      <c r="B157" s="159"/>
      <c r="C157" s="160"/>
      <c r="D157" s="161" t="s">
        <v>74</v>
      </c>
      <c r="E157" s="173" t="s">
        <v>147</v>
      </c>
      <c r="F157" s="173" t="s">
        <v>1263</v>
      </c>
      <c r="G157" s="160"/>
      <c r="H157" s="160"/>
      <c r="I157" s="163"/>
      <c r="J157" s="174">
        <f>BK157</f>
        <v>0</v>
      </c>
      <c r="K157" s="160"/>
      <c r="L157" s="165"/>
      <c r="M157" s="166"/>
      <c r="N157" s="167"/>
      <c r="O157" s="167"/>
      <c r="P157" s="168">
        <f>P158+SUM(P159:P167)</f>
        <v>0</v>
      </c>
      <c r="Q157" s="167"/>
      <c r="R157" s="168">
        <f>R158+SUM(R159:R167)</f>
        <v>3.2986935207800001</v>
      </c>
      <c r="S157" s="167"/>
      <c r="T157" s="169">
        <f>T158+SUM(T159:T167)</f>
        <v>0</v>
      </c>
      <c r="AR157" s="170" t="s">
        <v>83</v>
      </c>
      <c r="AT157" s="171" t="s">
        <v>74</v>
      </c>
      <c r="AU157" s="171" t="s">
        <v>83</v>
      </c>
      <c r="AY157" s="170" t="s">
        <v>140</v>
      </c>
      <c r="BK157" s="172">
        <f>BK158+SUM(BK159:BK167)</f>
        <v>0</v>
      </c>
    </row>
    <row r="158" spans="1:65" s="2" customFormat="1" ht="16.5" customHeight="1">
      <c r="A158" s="36"/>
      <c r="B158" s="37"/>
      <c r="C158" s="175" t="s">
        <v>224</v>
      </c>
      <c r="D158" s="175" t="s">
        <v>142</v>
      </c>
      <c r="E158" s="176" t="s">
        <v>1264</v>
      </c>
      <c r="F158" s="177" t="s">
        <v>1265</v>
      </c>
      <c r="G158" s="178" t="s">
        <v>175</v>
      </c>
      <c r="H158" s="179">
        <v>3.9359999999999999</v>
      </c>
      <c r="I158" s="180"/>
      <c r="J158" s="181">
        <f>ROUND(I158*H158,2)</f>
        <v>0</v>
      </c>
      <c r="K158" s="177" t="s">
        <v>146</v>
      </c>
      <c r="L158" s="41"/>
      <c r="M158" s="182" t="s">
        <v>19</v>
      </c>
      <c r="N158" s="183" t="s">
        <v>46</v>
      </c>
      <c r="O158" s="66"/>
      <c r="P158" s="184">
        <f>O158*H158</f>
        <v>0</v>
      </c>
      <c r="Q158" s="184">
        <v>6.5846400000000001E-3</v>
      </c>
      <c r="R158" s="184">
        <f>Q158*H158</f>
        <v>2.591714304E-2</v>
      </c>
      <c r="S158" s="184">
        <v>0</v>
      </c>
      <c r="T158" s="185">
        <f>S158*H158</f>
        <v>0</v>
      </c>
      <c r="U158" s="36"/>
      <c r="V158" s="36"/>
      <c r="W158" s="36"/>
      <c r="X158" s="36"/>
      <c r="Y158" s="36"/>
      <c r="Z158" s="36"/>
      <c r="AA158" s="36"/>
      <c r="AB158" s="36"/>
      <c r="AC158" s="36"/>
      <c r="AD158" s="36"/>
      <c r="AE158" s="36"/>
      <c r="AR158" s="186" t="s">
        <v>147</v>
      </c>
      <c r="AT158" s="186" t="s">
        <v>142</v>
      </c>
      <c r="AU158" s="186" t="s">
        <v>85</v>
      </c>
      <c r="AY158" s="19" t="s">
        <v>140</v>
      </c>
      <c r="BE158" s="187">
        <f>IF(N158="základní",J158,0)</f>
        <v>0</v>
      </c>
      <c r="BF158" s="187">
        <f>IF(N158="snížená",J158,0)</f>
        <v>0</v>
      </c>
      <c r="BG158" s="187">
        <f>IF(N158="zákl. přenesená",J158,0)</f>
        <v>0</v>
      </c>
      <c r="BH158" s="187">
        <f>IF(N158="sníž. přenesená",J158,0)</f>
        <v>0</v>
      </c>
      <c r="BI158" s="187">
        <f>IF(N158="nulová",J158,0)</f>
        <v>0</v>
      </c>
      <c r="BJ158" s="19" t="s">
        <v>83</v>
      </c>
      <c r="BK158" s="187">
        <f>ROUND(I158*H158,2)</f>
        <v>0</v>
      </c>
      <c r="BL158" s="19" t="s">
        <v>147</v>
      </c>
      <c r="BM158" s="186" t="s">
        <v>1266</v>
      </c>
    </row>
    <row r="159" spans="1:65" s="2" customFormat="1" ht="11.25">
      <c r="A159" s="36"/>
      <c r="B159" s="37"/>
      <c r="C159" s="38"/>
      <c r="D159" s="188" t="s">
        <v>149</v>
      </c>
      <c r="E159" s="38"/>
      <c r="F159" s="189" t="s">
        <v>1267</v>
      </c>
      <c r="G159" s="38"/>
      <c r="H159" s="38"/>
      <c r="I159" s="190"/>
      <c r="J159" s="38"/>
      <c r="K159" s="38"/>
      <c r="L159" s="41"/>
      <c r="M159" s="191"/>
      <c r="N159" s="192"/>
      <c r="O159" s="66"/>
      <c r="P159" s="66"/>
      <c r="Q159" s="66"/>
      <c r="R159" s="66"/>
      <c r="S159" s="66"/>
      <c r="T159" s="67"/>
      <c r="U159" s="36"/>
      <c r="V159" s="36"/>
      <c r="W159" s="36"/>
      <c r="X159" s="36"/>
      <c r="Y159" s="36"/>
      <c r="Z159" s="36"/>
      <c r="AA159" s="36"/>
      <c r="AB159" s="36"/>
      <c r="AC159" s="36"/>
      <c r="AD159" s="36"/>
      <c r="AE159" s="36"/>
      <c r="AT159" s="19" t="s">
        <v>149</v>
      </c>
      <c r="AU159" s="19" t="s">
        <v>85</v>
      </c>
    </row>
    <row r="160" spans="1:65" s="2" customFormat="1" ht="11.25">
      <c r="A160" s="36"/>
      <c r="B160" s="37"/>
      <c r="C160" s="38"/>
      <c r="D160" s="193" t="s">
        <v>151</v>
      </c>
      <c r="E160" s="38"/>
      <c r="F160" s="194" t="s">
        <v>1268</v>
      </c>
      <c r="G160" s="38"/>
      <c r="H160" s="38"/>
      <c r="I160" s="190"/>
      <c r="J160" s="38"/>
      <c r="K160" s="38"/>
      <c r="L160" s="41"/>
      <c r="M160" s="191"/>
      <c r="N160" s="192"/>
      <c r="O160" s="66"/>
      <c r="P160" s="66"/>
      <c r="Q160" s="66"/>
      <c r="R160" s="66"/>
      <c r="S160" s="66"/>
      <c r="T160" s="67"/>
      <c r="U160" s="36"/>
      <c r="V160" s="36"/>
      <c r="W160" s="36"/>
      <c r="X160" s="36"/>
      <c r="Y160" s="36"/>
      <c r="Z160" s="36"/>
      <c r="AA160" s="36"/>
      <c r="AB160" s="36"/>
      <c r="AC160" s="36"/>
      <c r="AD160" s="36"/>
      <c r="AE160" s="36"/>
      <c r="AT160" s="19" t="s">
        <v>151</v>
      </c>
      <c r="AU160" s="19" t="s">
        <v>85</v>
      </c>
    </row>
    <row r="161" spans="1:65" s="2" customFormat="1" ht="29.25">
      <c r="A161" s="36"/>
      <c r="B161" s="37"/>
      <c r="C161" s="38"/>
      <c r="D161" s="188" t="s">
        <v>153</v>
      </c>
      <c r="E161" s="38"/>
      <c r="F161" s="195" t="s">
        <v>1269</v>
      </c>
      <c r="G161" s="38"/>
      <c r="H161" s="38"/>
      <c r="I161" s="190"/>
      <c r="J161" s="38"/>
      <c r="K161" s="38"/>
      <c r="L161" s="41"/>
      <c r="M161" s="191"/>
      <c r="N161" s="192"/>
      <c r="O161" s="66"/>
      <c r="P161" s="66"/>
      <c r="Q161" s="66"/>
      <c r="R161" s="66"/>
      <c r="S161" s="66"/>
      <c r="T161" s="67"/>
      <c r="U161" s="36"/>
      <c r="V161" s="36"/>
      <c r="W161" s="36"/>
      <c r="X161" s="36"/>
      <c r="Y161" s="36"/>
      <c r="Z161" s="36"/>
      <c r="AA161" s="36"/>
      <c r="AB161" s="36"/>
      <c r="AC161" s="36"/>
      <c r="AD161" s="36"/>
      <c r="AE161" s="36"/>
      <c r="AT161" s="19" t="s">
        <v>153</v>
      </c>
      <c r="AU161" s="19" t="s">
        <v>85</v>
      </c>
    </row>
    <row r="162" spans="1:65" s="14" customFormat="1" ht="11.25">
      <c r="B162" s="206"/>
      <c r="C162" s="207"/>
      <c r="D162" s="188" t="s">
        <v>180</v>
      </c>
      <c r="E162" s="208" t="s">
        <v>19</v>
      </c>
      <c r="F162" s="209" t="s">
        <v>1270</v>
      </c>
      <c r="G162" s="207"/>
      <c r="H162" s="210">
        <v>3.9359999999999999</v>
      </c>
      <c r="I162" s="211"/>
      <c r="J162" s="207"/>
      <c r="K162" s="207"/>
      <c r="L162" s="212"/>
      <c r="M162" s="213"/>
      <c r="N162" s="214"/>
      <c r="O162" s="214"/>
      <c r="P162" s="214"/>
      <c r="Q162" s="214"/>
      <c r="R162" s="214"/>
      <c r="S162" s="214"/>
      <c r="T162" s="215"/>
      <c r="AT162" s="216" t="s">
        <v>180</v>
      </c>
      <c r="AU162" s="216" t="s">
        <v>85</v>
      </c>
      <c r="AV162" s="14" t="s">
        <v>85</v>
      </c>
      <c r="AW162" s="14" t="s">
        <v>34</v>
      </c>
      <c r="AX162" s="14" t="s">
        <v>83</v>
      </c>
      <c r="AY162" s="216" t="s">
        <v>140</v>
      </c>
    </row>
    <row r="163" spans="1:65" s="2" customFormat="1" ht="16.5" customHeight="1">
      <c r="A163" s="36"/>
      <c r="B163" s="37"/>
      <c r="C163" s="175" t="s">
        <v>231</v>
      </c>
      <c r="D163" s="175" t="s">
        <v>142</v>
      </c>
      <c r="E163" s="176" t="s">
        <v>1271</v>
      </c>
      <c r="F163" s="177" t="s">
        <v>1272</v>
      </c>
      <c r="G163" s="178" t="s">
        <v>175</v>
      </c>
      <c r="H163" s="179">
        <v>3.9359999999999999</v>
      </c>
      <c r="I163" s="180"/>
      <c r="J163" s="181">
        <f>ROUND(I163*H163,2)</f>
        <v>0</v>
      </c>
      <c r="K163" s="177" t="s">
        <v>146</v>
      </c>
      <c r="L163" s="41"/>
      <c r="M163" s="182" t="s">
        <v>19</v>
      </c>
      <c r="N163" s="183" t="s">
        <v>46</v>
      </c>
      <c r="O163" s="66"/>
      <c r="P163" s="184">
        <f>O163*H163</f>
        <v>0</v>
      </c>
      <c r="Q163" s="184">
        <v>0</v>
      </c>
      <c r="R163" s="184">
        <f>Q163*H163</f>
        <v>0</v>
      </c>
      <c r="S163" s="184">
        <v>0</v>
      </c>
      <c r="T163" s="185">
        <f>S163*H163</f>
        <v>0</v>
      </c>
      <c r="U163" s="36"/>
      <c r="V163" s="36"/>
      <c r="W163" s="36"/>
      <c r="X163" s="36"/>
      <c r="Y163" s="36"/>
      <c r="Z163" s="36"/>
      <c r="AA163" s="36"/>
      <c r="AB163" s="36"/>
      <c r="AC163" s="36"/>
      <c r="AD163" s="36"/>
      <c r="AE163" s="36"/>
      <c r="AR163" s="186" t="s">
        <v>147</v>
      </c>
      <c r="AT163" s="186" t="s">
        <v>142</v>
      </c>
      <c r="AU163" s="186" t="s">
        <v>85</v>
      </c>
      <c r="AY163" s="19" t="s">
        <v>140</v>
      </c>
      <c r="BE163" s="187">
        <f>IF(N163="základní",J163,0)</f>
        <v>0</v>
      </c>
      <c r="BF163" s="187">
        <f>IF(N163="snížená",J163,0)</f>
        <v>0</v>
      </c>
      <c r="BG163" s="187">
        <f>IF(N163="zákl. přenesená",J163,0)</f>
        <v>0</v>
      </c>
      <c r="BH163" s="187">
        <f>IF(N163="sníž. přenesená",J163,0)</f>
        <v>0</v>
      </c>
      <c r="BI163" s="187">
        <f>IF(N163="nulová",J163,0)</f>
        <v>0</v>
      </c>
      <c r="BJ163" s="19" t="s">
        <v>83</v>
      </c>
      <c r="BK163" s="187">
        <f>ROUND(I163*H163,2)</f>
        <v>0</v>
      </c>
      <c r="BL163" s="19" t="s">
        <v>147</v>
      </c>
      <c r="BM163" s="186" t="s">
        <v>1273</v>
      </c>
    </row>
    <row r="164" spans="1:65" s="2" customFormat="1" ht="11.25">
      <c r="A164" s="36"/>
      <c r="B164" s="37"/>
      <c r="C164" s="38"/>
      <c r="D164" s="188" t="s">
        <v>149</v>
      </c>
      <c r="E164" s="38"/>
      <c r="F164" s="189" t="s">
        <v>1274</v>
      </c>
      <c r="G164" s="38"/>
      <c r="H164" s="38"/>
      <c r="I164" s="190"/>
      <c r="J164" s="38"/>
      <c r="K164" s="38"/>
      <c r="L164" s="41"/>
      <c r="M164" s="191"/>
      <c r="N164" s="192"/>
      <c r="O164" s="66"/>
      <c r="P164" s="66"/>
      <c r="Q164" s="66"/>
      <c r="R164" s="66"/>
      <c r="S164" s="66"/>
      <c r="T164" s="67"/>
      <c r="U164" s="36"/>
      <c r="V164" s="36"/>
      <c r="W164" s="36"/>
      <c r="X164" s="36"/>
      <c r="Y164" s="36"/>
      <c r="Z164" s="36"/>
      <c r="AA164" s="36"/>
      <c r="AB164" s="36"/>
      <c r="AC164" s="36"/>
      <c r="AD164" s="36"/>
      <c r="AE164" s="36"/>
      <c r="AT164" s="19" t="s">
        <v>149</v>
      </c>
      <c r="AU164" s="19" t="s">
        <v>85</v>
      </c>
    </row>
    <row r="165" spans="1:65" s="2" customFormat="1" ht="11.25">
      <c r="A165" s="36"/>
      <c r="B165" s="37"/>
      <c r="C165" s="38"/>
      <c r="D165" s="193" t="s">
        <v>151</v>
      </c>
      <c r="E165" s="38"/>
      <c r="F165" s="194" t="s">
        <v>1275</v>
      </c>
      <c r="G165" s="38"/>
      <c r="H165" s="38"/>
      <c r="I165" s="190"/>
      <c r="J165" s="38"/>
      <c r="K165" s="38"/>
      <c r="L165" s="41"/>
      <c r="M165" s="191"/>
      <c r="N165" s="192"/>
      <c r="O165" s="66"/>
      <c r="P165" s="66"/>
      <c r="Q165" s="66"/>
      <c r="R165" s="66"/>
      <c r="S165" s="66"/>
      <c r="T165" s="67"/>
      <c r="U165" s="36"/>
      <c r="V165" s="36"/>
      <c r="W165" s="36"/>
      <c r="X165" s="36"/>
      <c r="Y165" s="36"/>
      <c r="Z165" s="36"/>
      <c r="AA165" s="36"/>
      <c r="AB165" s="36"/>
      <c r="AC165" s="36"/>
      <c r="AD165" s="36"/>
      <c r="AE165" s="36"/>
      <c r="AT165" s="19" t="s">
        <v>151</v>
      </c>
      <c r="AU165" s="19" t="s">
        <v>85</v>
      </c>
    </row>
    <row r="166" spans="1:65" s="2" customFormat="1" ht="29.25">
      <c r="A166" s="36"/>
      <c r="B166" s="37"/>
      <c r="C166" s="38"/>
      <c r="D166" s="188" t="s">
        <v>153</v>
      </c>
      <c r="E166" s="38"/>
      <c r="F166" s="195" t="s">
        <v>1269</v>
      </c>
      <c r="G166" s="38"/>
      <c r="H166" s="38"/>
      <c r="I166" s="190"/>
      <c r="J166" s="38"/>
      <c r="K166" s="38"/>
      <c r="L166" s="41"/>
      <c r="M166" s="191"/>
      <c r="N166" s="192"/>
      <c r="O166" s="66"/>
      <c r="P166" s="66"/>
      <c r="Q166" s="66"/>
      <c r="R166" s="66"/>
      <c r="S166" s="66"/>
      <c r="T166" s="67"/>
      <c r="U166" s="36"/>
      <c r="V166" s="36"/>
      <c r="W166" s="36"/>
      <c r="X166" s="36"/>
      <c r="Y166" s="36"/>
      <c r="Z166" s="36"/>
      <c r="AA166" s="36"/>
      <c r="AB166" s="36"/>
      <c r="AC166" s="36"/>
      <c r="AD166" s="36"/>
      <c r="AE166" s="36"/>
      <c r="AT166" s="19" t="s">
        <v>153</v>
      </c>
      <c r="AU166" s="19" t="s">
        <v>85</v>
      </c>
    </row>
    <row r="167" spans="1:65" s="12" customFormat="1" ht="20.85" customHeight="1">
      <c r="B167" s="159"/>
      <c r="C167" s="160"/>
      <c r="D167" s="161" t="s">
        <v>74</v>
      </c>
      <c r="E167" s="173" t="s">
        <v>475</v>
      </c>
      <c r="F167" s="173" t="s">
        <v>1276</v>
      </c>
      <c r="G167" s="160"/>
      <c r="H167" s="160"/>
      <c r="I167" s="163"/>
      <c r="J167" s="174">
        <f>BK167</f>
        <v>0</v>
      </c>
      <c r="K167" s="160"/>
      <c r="L167" s="165"/>
      <c r="M167" s="166"/>
      <c r="N167" s="167"/>
      <c r="O167" s="167"/>
      <c r="P167" s="168">
        <f>SUM(P168:P184)</f>
        <v>0</v>
      </c>
      <c r="Q167" s="167"/>
      <c r="R167" s="168">
        <f>SUM(R168:R184)</f>
        <v>3.2727763777400001</v>
      </c>
      <c r="S167" s="167"/>
      <c r="T167" s="169">
        <f>SUM(T168:T184)</f>
        <v>0</v>
      </c>
      <c r="AR167" s="170" t="s">
        <v>83</v>
      </c>
      <c r="AT167" s="171" t="s">
        <v>74</v>
      </c>
      <c r="AU167" s="171" t="s">
        <v>85</v>
      </c>
      <c r="AY167" s="170" t="s">
        <v>140</v>
      </c>
      <c r="BK167" s="172">
        <f>SUM(BK168:BK184)</f>
        <v>0</v>
      </c>
    </row>
    <row r="168" spans="1:65" s="2" customFormat="1" ht="16.5" customHeight="1">
      <c r="A168" s="36"/>
      <c r="B168" s="37"/>
      <c r="C168" s="175" t="s">
        <v>239</v>
      </c>
      <c r="D168" s="175" t="s">
        <v>142</v>
      </c>
      <c r="E168" s="176" t="s">
        <v>1277</v>
      </c>
      <c r="F168" s="177" t="s">
        <v>1278</v>
      </c>
      <c r="G168" s="178" t="s">
        <v>242</v>
      </c>
      <c r="H168" s="179">
        <v>0.52100000000000002</v>
      </c>
      <c r="I168" s="180"/>
      <c r="J168" s="181">
        <f>ROUND(I168*H168,2)</f>
        <v>0</v>
      </c>
      <c r="K168" s="177" t="s">
        <v>146</v>
      </c>
      <c r="L168" s="41"/>
      <c r="M168" s="182" t="s">
        <v>19</v>
      </c>
      <c r="N168" s="183" t="s">
        <v>46</v>
      </c>
      <c r="O168" s="66"/>
      <c r="P168" s="184">
        <f>O168*H168</f>
        <v>0</v>
      </c>
      <c r="Q168" s="184">
        <v>2.50194574</v>
      </c>
      <c r="R168" s="184">
        <f>Q168*H168</f>
        <v>1.30351373054</v>
      </c>
      <c r="S168" s="184">
        <v>0</v>
      </c>
      <c r="T168" s="185">
        <f>S168*H168</f>
        <v>0</v>
      </c>
      <c r="U168" s="36"/>
      <c r="V168" s="36"/>
      <c r="W168" s="36"/>
      <c r="X168" s="36"/>
      <c r="Y168" s="36"/>
      <c r="Z168" s="36"/>
      <c r="AA168" s="36"/>
      <c r="AB168" s="36"/>
      <c r="AC168" s="36"/>
      <c r="AD168" s="36"/>
      <c r="AE168" s="36"/>
      <c r="AR168" s="186" t="s">
        <v>147</v>
      </c>
      <c r="AT168" s="186" t="s">
        <v>142</v>
      </c>
      <c r="AU168" s="186" t="s">
        <v>160</v>
      </c>
      <c r="AY168" s="19" t="s">
        <v>140</v>
      </c>
      <c r="BE168" s="187">
        <f>IF(N168="základní",J168,0)</f>
        <v>0</v>
      </c>
      <c r="BF168" s="187">
        <f>IF(N168="snížená",J168,0)</f>
        <v>0</v>
      </c>
      <c r="BG168" s="187">
        <f>IF(N168="zákl. přenesená",J168,0)</f>
        <v>0</v>
      </c>
      <c r="BH168" s="187">
        <f>IF(N168="sníž. přenesená",J168,0)</f>
        <v>0</v>
      </c>
      <c r="BI168" s="187">
        <f>IF(N168="nulová",J168,0)</f>
        <v>0</v>
      </c>
      <c r="BJ168" s="19" t="s">
        <v>83</v>
      </c>
      <c r="BK168" s="187">
        <f>ROUND(I168*H168,2)</f>
        <v>0</v>
      </c>
      <c r="BL168" s="19" t="s">
        <v>147</v>
      </c>
      <c r="BM168" s="186" t="s">
        <v>1279</v>
      </c>
    </row>
    <row r="169" spans="1:65" s="2" customFormat="1" ht="11.25">
      <c r="A169" s="36"/>
      <c r="B169" s="37"/>
      <c r="C169" s="38"/>
      <c r="D169" s="188" t="s">
        <v>149</v>
      </c>
      <c r="E169" s="38"/>
      <c r="F169" s="189" t="s">
        <v>1280</v>
      </c>
      <c r="G169" s="38"/>
      <c r="H169" s="38"/>
      <c r="I169" s="190"/>
      <c r="J169" s="38"/>
      <c r="K169" s="38"/>
      <c r="L169" s="41"/>
      <c r="M169" s="191"/>
      <c r="N169" s="192"/>
      <c r="O169" s="66"/>
      <c r="P169" s="66"/>
      <c r="Q169" s="66"/>
      <c r="R169" s="66"/>
      <c r="S169" s="66"/>
      <c r="T169" s="67"/>
      <c r="U169" s="36"/>
      <c r="V169" s="36"/>
      <c r="W169" s="36"/>
      <c r="X169" s="36"/>
      <c r="Y169" s="36"/>
      <c r="Z169" s="36"/>
      <c r="AA169" s="36"/>
      <c r="AB169" s="36"/>
      <c r="AC169" s="36"/>
      <c r="AD169" s="36"/>
      <c r="AE169" s="36"/>
      <c r="AT169" s="19" t="s">
        <v>149</v>
      </c>
      <c r="AU169" s="19" t="s">
        <v>160</v>
      </c>
    </row>
    <row r="170" spans="1:65" s="2" customFormat="1" ht="11.25">
      <c r="A170" s="36"/>
      <c r="B170" s="37"/>
      <c r="C170" s="38"/>
      <c r="D170" s="193" t="s">
        <v>151</v>
      </c>
      <c r="E170" s="38"/>
      <c r="F170" s="194" t="s">
        <v>1281</v>
      </c>
      <c r="G170" s="38"/>
      <c r="H170" s="38"/>
      <c r="I170" s="190"/>
      <c r="J170" s="38"/>
      <c r="K170" s="38"/>
      <c r="L170" s="41"/>
      <c r="M170" s="191"/>
      <c r="N170" s="192"/>
      <c r="O170" s="66"/>
      <c r="P170" s="66"/>
      <c r="Q170" s="66"/>
      <c r="R170" s="66"/>
      <c r="S170" s="66"/>
      <c r="T170" s="67"/>
      <c r="U170" s="36"/>
      <c r="V170" s="36"/>
      <c r="W170" s="36"/>
      <c r="X170" s="36"/>
      <c r="Y170" s="36"/>
      <c r="Z170" s="36"/>
      <c r="AA170" s="36"/>
      <c r="AB170" s="36"/>
      <c r="AC170" s="36"/>
      <c r="AD170" s="36"/>
      <c r="AE170" s="36"/>
      <c r="AT170" s="19" t="s">
        <v>151</v>
      </c>
      <c r="AU170" s="19" t="s">
        <v>160</v>
      </c>
    </row>
    <row r="171" spans="1:65" s="13" customFormat="1" ht="11.25">
      <c r="B171" s="196"/>
      <c r="C171" s="197"/>
      <c r="D171" s="188" t="s">
        <v>180</v>
      </c>
      <c r="E171" s="198" t="s">
        <v>19</v>
      </c>
      <c r="F171" s="199" t="s">
        <v>1282</v>
      </c>
      <c r="G171" s="197"/>
      <c r="H171" s="198" t="s">
        <v>19</v>
      </c>
      <c r="I171" s="200"/>
      <c r="J171" s="197"/>
      <c r="K171" s="197"/>
      <c r="L171" s="201"/>
      <c r="M171" s="202"/>
      <c r="N171" s="203"/>
      <c r="O171" s="203"/>
      <c r="P171" s="203"/>
      <c r="Q171" s="203"/>
      <c r="R171" s="203"/>
      <c r="S171" s="203"/>
      <c r="T171" s="204"/>
      <c r="AT171" s="205" t="s">
        <v>180</v>
      </c>
      <c r="AU171" s="205" t="s">
        <v>160</v>
      </c>
      <c r="AV171" s="13" t="s">
        <v>83</v>
      </c>
      <c r="AW171" s="13" t="s">
        <v>34</v>
      </c>
      <c r="AX171" s="13" t="s">
        <v>75</v>
      </c>
      <c r="AY171" s="205" t="s">
        <v>140</v>
      </c>
    </row>
    <row r="172" spans="1:65" s="14" customFormat="1" ht="11.25">
      <c r="B172" s="206"/>
      <c r="C172" s="207"/>
      <c r="D172" s="188" t="s">
        <v>180</v>
      </c>
      <c r="E172" s="208" t="s">
        <v>19</v>
      </c>
      <c r="F172" s="209" t="s">
        <v>1283</v>
      </c>
      <c r="G172" s="207"/>
      <c r="H172" s="210">
        <v>0.52100000000000002</v>
      </c>
      <c r="I172" s="211"/>
      <c r="J172" s="207"/>
      <c r="K172" s="207"/>
      <c r="L172" s="212"/>
      <c r="M172" s="213"/>
      <c r="N172" s="214"/>
      <c r="O172" s="214"/>
      <c r="P172" s="214"/>
      <c r="Q172" s="214"/>
      <c r="R172" s="214"/>
      <c r="S172" s="214"/>
      <c r="T172" s="215"/>
      <c r="AT172" s="216" t="s">
        <v>180</v>
      </c>
      <c r="AU172" s="216" t="s">
        <v>160</v>
      </c>
      <c r="AV172" s="14" t="s">
        <v>85</v>
      </c>
      <c r="AW172" s="14" t="s">
        <v>34</v>
      </c>
      <c r="AX172" s="14" t="s">
        <v>83</v>
      </c>
      <c r="AY172" s="216" t="s">
        <v>140</v>
      </c>
    </row>
    <row r="173" spans="1:65" s="2" customFormat="1" ht="16.5" customHeight="1">
      <c r="A173" s="36"/>
      <c r="B173" s="37"/>
      <c r="C173" s="175" t="s">
        <v>249</v>
      </c>
      <c r="D173" s="175" t="s">
        <v>142</v>
      </c>
      <c r="E173" s="176" t="s">
        <v>1284</v>
      </c>
      <c r="F173" s="177" t="s">
        <v>1285</v>
      </c>
      <c r="G173" s="178" t="s">
        <v>234</v>
      </c>
      <c r="H173" s="179">
        <v>16.739999999999998</v>
      </c>
      <c r="I173" s="180"/>
      <c r="J173" s="181">
        <f>ROUND(I173*H173,2)</f>
        <v>0</v>
      </c>
      <c r="K173" s="177" t="s">
        <v>146</v>
      </c>
      <c r="L173" s="41"/>
      <c r="M173" s="182" t="s">
        <v>19</v>
      </c>
      <c r="N173" s="183" t="s">
        <v>46</v>
      </c>
      <c r="O173" s="66"/>
      <c r="P173" s="184">
        <f>O173*H173</f>
        <v>0</v>
      </c>
      <c r="Q173" s="184">
        <v>3.4654280000000003E-2</v>
      </c>
      <c r="R173" s="184">
        <f>Q173*H173</f>
        <v>0.5801126472</v>
      </c>
      <c r="S173" s="184">
        <v>0</v>
      </c>
      <c r="T173" s="185">
        <f>S173*H173</f>
        <v>0</v>
      </c>
      <c r="U173" s="36"/>
      <c r="V173" s="36"/>
      <c r="W173" s="36"/>
      <c r="X173" s="36"/>
      <c r="Y173" s="36"/>
      <c r="Z173" s="36"/>
      <c r="AA173" s="36"/>
      <c r="AB173" s="36"/>
      <c r="AC173" s="36"/>
      <c r="AD173" s="36"/>
      <c r="AE173" s="36"/>
      <c r="AR173" s="186" t="s">
        <v>147</v>
      </c>
      <c r="AT173" s="186" t="s">
        <v>142</v>
      </c>
      <c r="AU173" s="186" t="s">
        <v>160</v>
      </c>
      <c r="AY173" s="19" t="s">
        <v>140</v>
      </c>
      <c r="BE173" s="187">
        <f>IF(N173="základní",J173,0)</f>
        <v>0</v>
      </c>
      <c r="BF173" s="187">
        <f>IF(N173="snížená",J173,0)</f>
        <v>0</v>
      </c>
      <c r="BG173" s="187">
        <f>IF(N173="zákl. přenesená",J173,0)</f>
        <v>0</v>
      </c>
      <c r="BH173" s="187">
        <f>IF(N173="sníž. přenesená",J173,0)</f>
        <v>0</v>
      </c>
      <c r="BI173" s="187">
        <f>IF(N173="nulová",J173,0)</f>
        <v>0</v>
      </c>
      <c r="BJ173" s="19" t="s">
        <v>83</v>
      </c>
      <c r="BK173" s="187">
        <f>ROUND(I173*H173,2)</f>
        <v>0</v>
      </c>
      <c r="BL173" s="19" t="s">
        <v>147</v>
      </c>
      <c r="BM173" s="186" t="s">
        <v>1286</v>
      </c>
    </row>
    <row r="174" spans="1:65" s="2" customFormat="1" ht="19.5">
      <c r="A174" s="36"/>
      <c r="B174" s="37"/>
      <c r="C174" s="38"/>
      <c r="D174" s="188" t="s">
        <v>149</v>
      </c>
      <c r="E174" s="38"/>
      <c r="F174" s="189" t="s">
        <v>1287</v>
      </c>
      <c r="G174" s="38"/>
      <c r="H174" s="38"/>
      <c r="I174" s="190"/>
      <c r="J174" s="38"/>
      <c r="K174" s="38"/>
      <c r="L174" s="41"/>
      <c r="M174" s="191"/>
      <c r="N174" s="192"/>
      <c r="O174" s="66"/>
      <c r="P174" s="66"/>
      <c r="Q174" s="66"/>
      <c r="R174" s="66"/>
      <c r="S174" s="66"/>
      <c r="T174" s="67"/>
      <c r="U174" s="36"/>
      <c r="V174" s="36"/>
      <c r="W174" s="36"/>
      <c r="X174" s="36"/>
      <c r="Y174" s="36"/>
      <c r="Z174" s="36"/>
      <c r="AA174" s="36"/>
      <c r="AB174" s="36"/>
      <c r="AC174" s="36"/>
      <c r="AD174" s="36"/>
      <c r="AE174" s="36"/>
      <c r="AT174" s="19" t="s">
        <v>149</v>
      </c>
      <c r="AU174" s="19" t="s">
        <v>160</v>
      </c>
    </row>
    <row r="175" spans="1:65" s="2" customFormat="1" ht="11.25">
      <c r="A175" s="36"/>
      <c r="B175" s="37"/>
      <c r="C175" s="38"/>
      <c r="D175" s="193" t="s">
        <v>151</v>
      </c>
      <c r="E175" s="38"/>
      <c r="F175" s="194" t="s">
        <v>1288</v>
      </c>
      <c r="G175" s="38"/>
      <c r="H175" s="38"/>
      <c r="I175" s="190"/>
      <c r="J175" s="38"/>
      <c r="K175" s="38"/>
      <c r="L175" s="41"/>
      <c r="M175" s="191"/>
      <c r="N175" s="192"/>
      <c r="O175" s="66"/>
      <c r="P175" s="66"/>
      <c r="Q175" s="66"/>
      <c r="R175" s="66"/>
      <c r="S175" s="66"/>
      <c r="T175" s="67"/>
      <c r="U175" s="36"/>
      <c r="V175" s="36"/>
      <c r="W175" s="36"/>
      <c r="X175" s="36"/>
      <c r="Y175" s="36"/>
      <c r="Z175" s="36"/>
      <c r="AA175" s="36"/>
      <c r="AB175" s="36"/>
      <c r="AC175" s="36"/>
      <c r="AD175" s="36"/>
      <c r="AE175" s="36"/>
      <c r="AT175" s="19" t="s">
        <v>151</v>
      </c>
      <c r="AU175" s="19" t="s">
        <v>160</v>
      </c>
    </row>
    <row r="176" spans="1:65" s="2" customFormat="1" ht="48.75">
      <c r="A176" s="36"/>
      <c r="B176" s="37"/>
      <c r="C176" s="38"/>
      <c r="D176" s="188" t="s">
        <v>153</v>
      </c>
      <c r="E176" s="38"/>
      <c r="F176" s="195" t="s">
        <v>1289</v>
      </c>
      <c r="G176" s="38"/>
      <c r="H176" s="38"/>
      <c r="I176" s="190"/>
      <c r="J176" s="38"/>
      <c r="K176" s="38"/>
      <c r="L176" s="41"/>
      <c r="M176" s="191"/>
      <c r="N176" s="192"/>
      <c r="O176" s="66"/>
      <c r="P176" s="66"/>
      <c r="Q176" s="66"/>
      <c r="R176" s="66"/>
      <c r="S176" s="66"/>
      <c r="T176" s="67"/>
      <c r="U176" s="36"/>
      <c r="V176" s="36"/>
      <c r="W176" s="36"/>
      <c r="X176" s="36"/>
      <c r="Y176" s="36"/>
      <c r="Z176" s="36"/>
      <c r="AA176" s="36"/>
      <c r="AB176" s="36"/>
      <c r="AC176" s="36"/>
      <c r="AD176" s="36"/>
      <c r="AE176" s="36"/>
      <c r="AT176" s="19" t="s">
        <v>153</v>
      </c>
      <c r="AU176" s="19" t="s">
        <v>160</v>
      </c>
    </row>
    <row r="177" spans="1:65" s="14" customFormat="1" ht="11.25">
      <c r="B177" s="206"/>
      <c r="C177" s="207"/>
      <c r="D177" s="188" t="s">
        <v>180</v>
      </c>
      <c r="E177" s="208" t="s">
        <v>19</v>
      </c>
      <c r="F177" s="209" t="s">
        <v>1290</v>
      </c>
      <c r="G177" s="207"/>
      <c r="H177" s="210">
        <v>16.739999999999998</v>
      </c>
      <c r="I177" s="211"/>
      <c r="J177" s="207"/>
      <c r="K177" s="207"/>
      <c r="L177" s="212"/>
      <c r="M177" s="213"/>
      <c r="N177" s="214"/>
      <c r="O177" s="214"/>
      <c r="P177" s="214"/>
      <c r="Q177" s="214"/>
      <c r="R177" s="214"/>
      <c r="S177" s="214"/>
      <c r="T177" s="215"/>
      <c r="AT177" s="216" t="s">
        <v>180</v>
      </c>
      <c r="AU177" s="216" t="s">
        <v>160</v>
      </c>
      <c r="AV177" s="14" t="s">
        <v>85</v>
      </c>
      <c r="AW177" s="14" t="s">
        <v>34</v>
      </c>
      <c r="AX177" s="14" t="s">
        <v>83</v>
      </c>
      <c r="AY177" s="216" t="s">
        <v>140</v>
      </c>
    </row>
    <row r="178" spans="1:65" s="2" customFormat="1" ht="16.5" customHeight="1">
      <c r="A178" s="36"/>
      <c r="B178" s="37"/>
      <c r="C178" s="217" t="s">
        <v>8</v>
      </c>
      <c r="D178" s="217" t="s">
        <v>284</v>
      </c>
      <c r="E178" s="218" t="s">
        <v>1291</v>
      </c>
      <c r="F178" s="219" t="s">
        <v>1292</v>
      </c>
      <c r="G178" s="220" t="s">
        <v>145</v>
      </c>
      <c r="H178" s="221">
        <v>58.8</v>
      </c>
      <c r="I178" s="222"/>
      <c r="J178" s="223">
        <f>ROUND(I178*H178,2)</f>
        <v>0</v>
      </c>
      <c r="K178" s="219" t="s">
        <v>146</v>
      </c>
      <c r="L178" s="224"/>
      <c r="M178" s="225" t="s">
        <v>19</v>
      </c>
      <c r="N178" s="226" t="s">
        <v>46</v>
      </c>
      <c r="O178" s="66"/>
      <c r="P178" s="184">
        <f>O178*H178</f>
        <v>0</v>
      </c>
      <c r="Q178" s="184">
        <v>2.1000000000000001E-2</v>
      </c>
      <c r="R178" s="184">
        <f>Q178*H178</f>
        <v>1.2348000000000001</v>
      </c>
      <c r="S178" s="184">
        <v>0</v>
      </c>
      <c r="T178" s="185">
        <f>S178*H178</f>
        <v>0</v>
      </c>
      <c r="U178" s="36"/>
      <c r="V178" s="36"/>
      <c r="W178" s="36"/>
      <c r="X178" s="36"/>
      <c r="Y178" s="36"/>
      <c r="Z178" s="36"/>
      <c r="AA178" s="36"/>
      <c r="AB178" s="36"/>
      <c r="AC178" s="36"/>
      <c r="AD178" s="36"/>
      <c r="AE178" s="36"/>
      <c r="AR178" s="186" t="s">
        <v>201</v>
      </c>
      <c r="AT178" s="186" t="s">
        <v>284</v>
      </c>
      <c r="AU178" s="186" t="s">
        <v>160</v>
      </c>
      <c r="AY178" s="19" t="s">
        <v>140</v>
      </c>
      <c r="BE178" s="187">
        <f>IF(N178="základní",J178,0)</f>
        <v>0</v>
      </c>
      <c r="BF178" s="187">
        <f>IF(N178="snížená",J178,0)</f>
        <v>0</v>
      </c>
      <c r="BG178" s="187">
        <f>IF(N178="zákl. přenesená",J178,0)</f>
        <v>0</v>
      </c>
      <c r="BH178" s="187">
        <f>IF(N178="sníž. přenesená",J178,0)</f>
        <v>0</v>
      </c>
      <c r="BI178" s="187">
        <f>IF(N178="nulová",J178,0)</f>
        <v>0</v>
      </c>
      <c r="BJ178" s="19" t="s">
        <v>83</v>
      </c>
      <c r="BK178" s="187">
        <f>ROUND(I178*H178,2)</f>
        <v>0</v>
      </c>
      <c r="BL178" s="19" t="s">
        <v>147</v>
      </c>
      <c r="BM178" s="186" t="s">
        <v>1293</v>
      </c>
    </row>
    <row r="179" spans="1:65" s="2" customFormat="1" ht="11.25">
      <c r="A179" s="36"/>
      <c r="B179" s="37"/>
      <c r="C179" s="38"/>
      <c r="D179" s="188" t="s">
        <v>149</v>
      </c>
      <c r="E179" s="38"/>
      <c r="F179" s="189" t="s">
        <v>1292</v>
      </c>
      <c r="G179" s="38"/>
      <c r="H179" s="38"/>
      <c r="I179" s="190"/>
      <c r="J179" s="38"/>
      <c r="K179" s="38"/>
      <c r="L179" s="41"/>
      <c r="M179" s="191"/>
      <c r="N179" s="192"/>
      <c r="O179" s="66"/>
      <c r="P179" s="66"/>
      <c r="Q179" s="66"/>
      <c r="R179" s="66"/>
      <c r="S179" s="66"/>
      <c r="T179" s="67"/>
      <c r="U179" s="36"/>
      <c r="V179" s="36"/>
      <c r="W179" s="36"/>
      <c r="X179" s="36"/>
      <c r="Y179" s="36"/>
      <c r="Z179" s="36"/>
      <c r="AA179" s="36"/>
      <c r="AB179" s="36"/>
      <c r="AC179" s="36"/>
      <c r="AD179" s="36"/>
      <c r="AE179" s="36"/>
      <c r="AT179" s="19" t="s">
        <v>149</v>
      </c>
      <c r="AU179" s="19" t="s">
        <v>160</v>
      </c>
    </row>
    <row r="180" spans="1:65" s="14" customFormat="1" ht="11.25">
      <c r="B180" s="206"/>
      <c r="C180" s="207"/>
      <c r="D180" s="188" t="s">
        <v>180</v>
      </c>
      <c r="E180" s="208" t="s">
        <v>19</v>
      </c>
      <c r="F180" s="209" t="s">
        <v>1294</v>
      </c>
      <c r="G180" s="207"/>
      <c r="H180" s="210">
        <v>56</v>
      </c>
      <c r="I180" s="211"/>
      <c r="J180" s="207"/>
      <c r="K180" s="207"/>
      <c r="L180" s="212"/>
      <c r="M180" s="213"/>
      <c r="N180" s="214"/>
      <c r="O180" s="214"/>
      <c r="P180" s="214"/>
      <c r="Q180" s="214"/>
      <c r="R180" s="214"/>
      <c r="S180" s="214"/>
      <c r="T180" s="215"/>
      <c r="AT180" s="216" t="s">
        <v>180</v>
      </c>
      <c r="AU180" s="216" t="s">
        <v>160</v>
      </c>
      <c r="AV180" s="14" t="s">
        <v>85</v>
      </c>
      <c r="AW180" s="14" t="s">
        <v>34</v>
      </c>
      <c r="AX180" s="14" t="s">
        <v>83</v>
      </c>
      <c r="AY180" s="216" t="s">
        <v>140</v>
      </c>
    </row>
    <row r="181" spans="1:65" s="14" customFormat="1" ht="11.25">
      <c r="B181" s="206"/>
      <c r="C181" s="207"/>
      <c r="D181" s="188" t="s">
        <v>180</v>
      </c>
      <c r="E181" s="207"/>
      <c r="F181" s="209" t="s">
        <v>1295</v>
      </c>
      <c r="G181" s="207"/>
      <c r="H181" s="210">
        <v>58.8</v>
      </c>
      <c r="I181" s="211"/>
      <c r="J181" s="207"/>
      <c r="K181" s="207"/>
      <c r="L181" s="212"/>
      <c r="M181" s="213"/>
      <c r="N181" s="214"/>
      <c r="O181" s="214"/>
      <c r="P181" s="214"/>
      <c r="Q181" s="214"/>
      <c r="R181" s="214"/>
      <c r="S181" s="214"/>
      <c r="T181" s="215"/>
      <c r="AT181" s="216" t="s">
        <v>180</v>
      </c>
      <c r="AU181" s="216" t="s">
        <v>160</v>
      </c>
      <c r="AV181" s="14" t="s">
        <v>85</v>
      </c>
      <c r="AW181" s="14" t="s">
        <v>4</v>
      </c>
      <c r="AX181" s="14" t="s">
        <v>83</v>
      </c>
      <c r="AY181" s="216" t="s">
        <v>140</v>
      </c>
    </row>
    <row r="182" spans="1:65" s="2" customFormat="1" ht="16.5" customHeight="1">
      <c r="A182" s="36"/>
      <c r="B182" s="37"/>
      <c r="C182" s="217" t="s">
        <v>265</v>
      </c>
      <c r="D182" s="217" t="s">
        <v>284</v>
      </c>
      <c r="E182" s="218" t="s">
        <v>1296</v>
      </c>
      <c r="F182" s="219" t="s">
        <v>1297</v>
      </c>
      <c r="G182" s="220" t="s">
        <v>145</v>
      </c>
      <c r="H182" s="221">
        <v>7.35</v>
      </c>
      <c r="I182" s="222"/>
      <c r="J182" s="223">
        <f>ROUND(I182*H182,2)</f>
        <v>0</v>
      </c>
      <c r="K182" s="219" t="s">
        <v>518</v>
      </c>
      <c r="L182" s="224"/>
      <c r="M182" s="225" t="s">
        <v>19</v>
      </c>
      <c r="N182" s="226" t="s">
        <v>46</v>
      </c>
      <c r="O182" s="66"/>
      <c r="P182" s="184">
        <f>O182*H182</f>
        <v>0</v>
      </c>
      <c r="Q182" s="184">
        <v>2.1000000000000001E-2</v>
      </c>
      <c r="R182" s="184">
        <f>Q182*H182</f>
        <v>0.15435000000000001</v>
      </c>
      <c r="S182" s="184">
        <v>0</v>
      </c>
      <c r="T182" s="185">
        <f>S182*H182</f>
        <v>0</v>
      </c>
      <c r="U182" s="36"/>
      <c r="V182" s="36"/>
      <c r="W182" s="36"/>
      <c r="X182" s="36"/>
      <c r="Y182" s="36"/>
      <c r="Z182" s="36"/>
      <c r="AA182" s="36"/>
      <c r="AB182" s="36"/>
      <c r="AC182" s="36"/>
      <c r="AD182" s="36"/>
      <c r="AE182" s="36"/>
      <c r="AR182" s="186" t="s">
        <v>201</v>
      </c>
      <c r="AT182" s="186" t="s">
        <v>284</v>
      </c>
      <c r="AU182" s="186" t="s">
        <v>160</v>
      </c>
      <c r="AY182" s="19" t="s">
        <v>140</v>
      </c>
      <c r="BE182" s="187">
        <f>IF(N182="základní",J182,0)</f>
        <v>0</v>
      </c>
      <c r="BF182" s="187">
        <f>IF(N182="snížená",J182,0)</f>
        <v>0</v>
      </c>
      <c r="BG182" s="187">
        <f>IF(N182="zákl. přenesená",J182,0)</f>
        <v>0</v>
      </c>
      <c r="BH182" s="187">
        <f>IF(N182="sníž. přenesená",J182,0)</f>
        <v>0</v>
      </c>
      <c r="BI182" s="187">
        <f>IF(N182="nulová",J182,0)</f>
        <v>0</v>
      </c>
      <c r="BJ182" s="19" t="s">
        <v>83</v>
      </c>
      <c r="BK182" s="187">
        <f>ROUND(I182*H182,2)</f>
        <v>0</v>
      </c>
      <c r="BL182" s="19" t="s">
        <v>147</v>
      </c>
      <c r="BM182" s="186" t="s">
        <v>1298</v>
      </c>
    </row>
    <row r="183" spans="1:65" s="2" customFormat="1" ht="11.25">
      <c r="A183" s="36"/>
      <c r="B183" s="37"/>
      <c r="C183" s="38"/>
      <c r="D183" s="188" t="s">
        <v>149</v>
      </c>
      <c r="E183" s="38"/>
      <c r="F183" s="189" t="s">
        <v>1297</v>
      </c>
      <c r="G183" s="38"/>
      <c r="H183" s="38"/>
      <c r="I183" s="190"/>
      <c r="J183" s="38"/>
      <c r="K183" s="38"/>
      <c r="L183" s="41"/>
      <c r="M183" s="191"/>
      <c r="N183" s="192"/>
      <c r="O183" s="66"/>
      <c r="P183" s="66"/>
      <c r="Q183" s="66"/>
      <c r="R183" s="66"/>
      <c r="S183" s="66"/>
      <c r="T183" s="67"/>
      <c r="U183" s="36"/>
      <c r="V183" s="36"/>
      <c r="W183" s="36"/>
      <c r="X183" s="36"/>
      <c r="Y183" s="36"/>
      <c r="Z183" s="36"/>
      <c r="AA183" s="36"/>
      <c r="AB183" s="36"/>
      <c r="AC183" s="36"/>
      <c r="AD183" s="36"/>
      <c r="AE183" s="36"/>
      <c r="AT183" s="19" t="s">
        <v>149</v>
      </c>
      <c r="AU183" s="19" t="s">
        <v>160</v>
      </c>
    </row>
    <row r="184" spans="1:65" s="14" customFormat="1" ht="11.25">
      <c r="B184" s="206"/>
      <c r="C184" s="207"/>
      <c r="D184" s="188" t="s">
        <v>180</v>
      </c>
      <c r="E184" s="207"/>
      <c r="F184" s="209" t="s">
        <v>1299</v>
      </c>
      <c r="G184" s="207"/>
      <c r="H184" s="210">
        <v>7.35</v>
      </c>
      <c r="I184" s="211"/>
      <c r="J184" s="207"/>
      <c r="K184" s="207"/>
      <c r="L184" s="212"/>
      <c r="M184" s="213"/>
      <c r="N184" s="214"/>
      <c r="O184" s="214"/>
      <c r="P184" s="214"/>
      <c r="Q184" s="214"/>
      <c r="R184" s="214"/>
      <c r="S184" s="214"/>
      <c r="T184" s="215"/>
      <c r="AT184" s="216" t="s">
        <v>180</v>
      </c>
      <c r="AU184" s="216" t="s">
        <v>160</v>
      </c>
      <c r="AV184" s="14" t="s">
        <v>85</v>
      </c>
      <c r="AW184" s="14" t="s">
        <v>4</v>
      </c>
      <c r="AX184" s="14" t="s">
        <v>83</v>
      </c>
      <c r="AY184" s="216" t="s">
        <v>140</v>
      </c>
    </row>
    <row r="185" spans="1:65" s="12" customFormat="1" ht="22.9" customHeight="1">
      <c r="B185" s="159"/>
      <c r="C185" s="160"/>
      <c r="D185" s="161" t="s">
        <v>74</v>
      </c>
      <c r="E185" s="173" t="s">
        <v>172</v>
      </c>
      <c r="F185" s="173" t="s">
        <v>616</v>
      </c>
      <c r="G185" s="160"/>
      <c r="H185" s="160"/>
      <c r="I185" s="163"/>
      <c r="J185" s="174">
        <f>BK185</f>
        <v>0</v>
      </c>
      <c r="K185" s="160"/>
      <c r="L185" s="165"/>
      <c r="M185" s="166"/>
      <c r="N185" s="167"/>
      <c r="O185" s="167"/>
      <c r="P185" s="168">
        <f>SUM(P186:P238)</f>
        <v>0</v>
      </c>
      <c r="Q185" s="167"/>
      <c r="R185" s="168">
        <f>SUM(R186:R238)</f>
        <v>305.55040776500005</v>
      </c>
      <c r="S185" s="167"/>
      <c r="T185" s="169">
        <f>SUM(T186:T238)</f>
        <v>0</v>
      </c>
      <c r="AR185" s="170" t="s">
        <v>83</v>
      </c>
      <c r="AT185" s="171" t="s">
        <v>74</v>
      </c>
      <c r="AU185" s="171" t="s">
        <v>83</v>
      </c>
      <c r="AY185" s="170" t="s">
        <v>140</v>
      </c>
      <c r="BK185" s="172">
        <f>SUM(BK186:BK238)</f>
        <v>0</v>
      </c>
    </row>
    <row r="186" spans="1:65" s="2" customFormat="1" ht="16.5" customHeight="1">
      <c r="A186" s="36"/>
      <c r="B186" s="37"/>
      <c r="C186" s="175" t="s">
        <v>274</v>
      </c>
      <c r="D186" s="175" t="s">
        <v>142</v>
      </c>
      <c r="E186" s="176" t="s">
        <v>624</v>
      </c>
      <c r="F186" s="177" t="s">
        <v>625</v>
      </c>
      <c r="G186" s="178" t="s">
        <v>175</v>
      </c>
      <c r="H186" s="179">
        <v>234.94</v>
      </c>
      <c r="I186" s="180"/>
      <c r="J186" s="181">
        <f>ROUND(I186*H186,2)</f>
        <v>0</v>
      </c>
      <c r="K186" s="177" t="s">
        <v>146</v>
      </c>
      <c r="L186" s="41"/>
      <c r="M186" s="182" t="s">
        <v>19</v>
      </c>
      <c r="N186" s="183" t="s">
        <v>46</v>
      </c>
      <c r="O186" s="66"/>
      <c r="P186" s="184">
        <f>O186*H186</f>
        <v>0</v>
      </c>
      <c r="Q186" s="184">
        <v>0.46</v>
      </c>
      <c r="R186" s="184">
        <f>Q186*H186</f>
        <v>108.0724</v>
      </c>
      <c r="S186" s="184">
        <v>0</v>
      </c>
      <c r="T186" s="185">
        <f>S186*H186</f>
        <v>0</v>
      </c>
      <c r="U186" s="36"/>
      <c r="V186" s="36"/>
      <c r="W186" s="36"/>
      <c r="X186" s="36"/>
      <c r="Y186" s="36"/>
      <c r="Z186" s="36"/>
      <c r="AA186" s="36"/>
      <c r="AB186" s="36"/>
      <c r="AC186" s="36"/>
      <c r="AD186" s="36"/>
      <c r="AE186" s="36"/>
      <c r="AR186" s="186" t="s">
        <v>147</v>
      </c>
      <c r="AT186" s="186" t="s">
        <v>142</v>
      </c>
      <c r="AU186" s="186" t="s">
        <v>85</v>
      </c>
      <c r="AY186" s="19" t="s">
        <v>140</v>
      </c>
      <c r="BE186" s="187">
        <f>IF(N186="základní",J186,0)</f>
        <v>0</v>
      </c>
      <c r="BF186" s="187">
        <f>IF(N186="snížená",J186,0)</f>
        <v>0</v>
      </c>
      <c r="BG186" s="187">
        <f>IF(N186="zákl. přenesená",J186,0)</f>
        <v>0</v>
      </c>
      <c r="BH186" s="187">
        <f>IF(N186="sníž. přenesená",J186,0)</f>
        <v>0</v>
      </c>
      <c r="BI186" s="187">
        <f>IF(N186="nulová",J186,0)</f>
        <v>0</v>
      </c>
      <c r="BJ186" s="19" t="s">
        <v>83</v>
      </c>
      <c r="BK186" s="187">
        <f>ROUND(I186*H186,2)</f>
        <v>0</v>
      </c>
      <c r="BL186" s="19" t="s">
        <v>147</v>
      </c>
      <c r="BM186" s="186" t="s">
        <v>1300</v>
      </c>
    </row>
    <row r="187" spans="1:65" s="2" customFormat="1" ht="11.25">
      <c r="A187" s="36"/>
      <c r="B187" s="37"/>
      <c r="C187" s="38"/>
      <c r="D187" s="188" t="s">
        <v>149</v>
      </c>
      <c r="E187" s="38"/>
      <c r="F187" s="189" t="s">
        <v>627</v>
      </c>
      <c r="G187" s="38"/>
      <c r="H187" s="38"/>
      <c r="I187" s="190"/>
      <c r="J187" s="38"/>
      <c r="K187" s="38"/>
      <c r="L187" s="41"/>
      <c r="M187" s="191"/>
      <c r="N187" s="192"/>
      <c r="O187" s="66"/>
      <c r="P187" s="66"/>
      <c r="Q187" s="66"/>
      <c r="R187" s="66"/>
      <c r="S187" s="66"/>
      <c r="T187" s="67"/>
      <c r="U187" s="36"/>
      <c r="V187" s="36"/>
      <c r="W187" s="36"/>
      <c r="X187" s="36"/>
      <c r="Y187" s="36"/>
      <c r="Z187" s="36"/>
      <c r="AA187" s="36"/>
      <c r="AB187" s="36"/>
      <c r="AC187" s="36"/>
      <c r="AD187" s="36"/>
      <c r="AE187" s="36"/>
      <c r="AT187" s="19" t="s">
        <v>149</v>
      </c>
      <c r="AU187" s="19" t="s">
        <v>85</v>
      </c>
    </row>
    <row r="188" spans="1:65" s="2" customFormat="1" ht="11.25">
      <c r="A188" s="36"/>
      <c r="B188" s="37"/>
      <c r="C188" s="38"/>
      <c r="D188" s="193" t="s">
        <v>151</v>
      </c>
      <c r="E188" s="38"/>
      <c r="F188" s="194" t="s">
        <v>628</v>
      </c>
      <c r="G188" s="38"/>
      <c r="H188" s="38"/>
      <c r="I188" s="190"/>
      <c r="J188" s="38"/>
      <c r="K188" s="38"/>
      <c r="L188" s="41"/>
      <c r="M188" s="191"/>
      <c r="N188" s="192"/>
      <c r="O188" s="66"/>
      <c r="P188" s="66"/>
      <c r="Q188" s="66"/>
      <c r="R188" s="66"/>
      <c r="S188" s="66"/>
      <c r="T188" s="67"/>
      <c r="U188" s="36"/>
      <c r="V188" s="36"/>
      <c r="W188" s="36"/>
      <c r="X188" s="36"/>
      <c r="Y188" s="36"/>
      <c r="Z188" s="36"/>
      <c r="AA188" s="36"/>
      <c r="AB188" s="36"/>
      <c r="AC188" s="36"/>
      <c r="AD188" s="36"/>
      <c r="AE188" s="36"/>
      <c r="AT188" s="19" t="s">
        <v>151</v>
      </c>
      <c r="AU188" s="19" t="s">
        <v>85</v>
      </c>
    </row>
    <row r="189" spans="1:65" s="13" customFormat="1" ht="11.25">
      <c r="B189" s="196"/>
      <c r="C189" s="197"/>
      <c r="D189" s="188" t="s">
        <v>180</v>
      </c>
      <c r="E189" s="198" t="s">
        <v>19</v>
      </c>
      <c r="F189" s="199" t="s">
        <v>455</v>
      </c>
      <c r="G189" s="197"/>
      <c r="H189" s="198" t="s">
        <v>19</v>
      </c>
      <c r="I189" s="200"/>
      <c r="J189" s="197"/>
      <c r="K189" s="197"/>
      <c r="L189" s="201"/>
      <c r="M189" s="202"/>
      <c r="N189" s="203"/>
      <c r="O189" s="203"/>
      <c r="P189" s="203"/>
      <c r="Q189" s="203"/>
      <c r="R189" s="203"/>
      <c r="S189" s="203"/>
      <c r="T189" s="204"/>
      <c r="AT189" s="205" t="s">
        <v>180</v>
      </c>
      <c r="AU189" s="205" t="s">
        <v>85</v>
      </c>
      <c r="AV189" s="13" t="s">
        <v>83</v>
      </c>
      <c r="AW189" s="13" t="s">
        <v>34</v>
      </c>
      <c r="AX189" s="13" t="s">
        <v>75</v>
      </c>
      <c r="AY189" s="205" t="s">
        <v>140</v>
      </c>
    </row>
    <row r="190" spans="1:65" s="14" customFormat="1" ht="11.25">
      <c r="B190" s="206"/>
      <c r="C190" s="207"/>
      <c r="D190" s="188" t="s">
        <v>180</v>
      </c>
      <c r="E190" s="208" t="s">
        <v>19</v>
      </c>
      <c r="F190" s="209" t="s">
        <v>1212</v>
      </c>
      <c r="G190" s="207"/>
      <c r="H190" s="210">
        <v>226.79</v>
      </c>
      <c r="I190" s="211"/>
      <c r="J190" s="207"/>
      <c r="K190" s="207"/>
      <c r="L190" s="212"/>
      <c r="M190" s="213"/>
      <c r="N190" s="214"/>
      <c r="O190" s="214"/>
      <c r="P190" s="214"/>
      <c r="Q190" s="214"/>
      <c r="R190" s="214"/>
      <c r="S190" s="214"/>
      <c r="T190" s="215"/>
      <c r="AT190" s="216" t="s">
        <v>180</v>
      </c>
      <c r="AU190" s="216" t="s">
        <v>85</v>
      </c>
      <c r="AV190" s="14" t="s">
        <v>85</v>
      </c>
      <c r="AW190" s="14" t="s">
        <v>34</v>
      </c>
      <c r="AX190" s="14" t="s">
        <v>75</v>
      </c>
      <c r="AY190" s="216" t="s">
        <v>140</v>
      </c>
    </row>
    <row r="191" spans="1:65" s="13" customFormat="1" ht="11.25">
      <c r="B191" s="196"/>
      <c r="C191" s="197"/>
      <c r="D191" s="188" t="s">
        <v>180</v>
      </c>
      <c r="E191" s="198" t="s">
        <v>19</v>
      </c>
      <c r="F191" s="199" t="s">
        <v>1213</v>
      </c>
      <c r="G191" s="197"/>
      <c r="H191" s="198" t="s">
        <v>19</v>
      </c>
      <c r="I191" s="200"/>
      <c r="J191" s="197"/>
      <c r="K191" s="197"/>
      <c r="L191" s="201"/>
      <c r="M191" s="202"/>
      <c r="N191" s="203"/>
      <c r="O191" s="203"/>
      <c r="P191" s="203"/>
      <c r="Q191" s="203"/>
      <c r="R191" s="203"/>
      <c r="S191" s="203"/>
      <c r="T191" s="204"/>
      <c r="AT191" s="205" t="s">
        <v>180</v>
      </c>
      <c r="AU191" s="205" t="s">
        <v>85</v>
      </c>
      <c r="AV191" s="13" t="s">
        <v>83</v>
      </c>
      <c r="AW191" s="13" t="s">
        <v>34</v>
      </c>
      <c r="AX191" s="13" t="s">
        <v>75</v>
      </c>
      <c r="AY191" s="205" t="s">
        <v>140</v>
      </c>
    </row>
    <row r="192" spans="1:65" s="13" customFormat="1" ht="11.25">
      <c r="B192" s="196"/>
      <c r="C192" s="197"/>
      <c r="D192" s="188" t="s">
        <v>180</v>
      </c>
      <c r="E192" s="198" t="s">
        <v>19</v>
      </c>
      <c r="F192" s="199" t="s">
        <v>1209</v>
      </c>
      <c r="G192" s="197"/>
      <c r="H192" s="198" t="s">
        <v>19</v>
      </c>
      <c r="I192" s="200"/>
      <c r="J192" s="197"/>
      <c r="K192" s="197"/>
      <c r="L192" s="201"/>
      <c r="M192" s="202"/>
      <c r="N192" s="203"/>
      <c r="O192" s="203"/>
      <c r="P192" s="203"/>
      <c r="Q192" s="203"/>
      <c r="R192" s="203"/>
      <c r="S192" s="203"/>
      <c r="T192" s="204"/>
      <c r="AT192" s="205" t="s">
        <v>180</v>
      </c>
      <c r="AU192" s="205" t="s">
        <v>85</v>
      </c>
      <c r="AV192" s="13" t="s">
        <v>83</v>
      </c>
      <c r="AW192" s="13" t="s">
        <v>34</v>
      </c>
      <c r="AX192" s="13" t="s">
        <v>75</v>
      </c>
      <c r="AY192" s="205" t="s">
        <v>140</v>
      </c>
    </row>
    <row r="193" spans="1:65" s="14" customFormat="1" ht="11.25">
      <c r="B193" s="206"/>
      <c r="C193" s="207"/>
      <c r="D193" s="188" t="s">
        <v>180</v>
      </c>
      <c r="E193" s="208" t="s">
        <v>19</v>
      </c>
      <c r="F193" s="209" t="s">
        <v>1210</v>
      </c>
      <c r="G193" s="207"/>
      <c r="H193" s="210">
        <v>8.15</v>
      </c>
      <c r="I193" s="211"/>
      <c r="J193" s="207"/>
      <c r="K193" s="207"/>
      <c r="L193" s="212"/>
      <c r="M193" s="213"/>
      <c r="N193" s="214"/>
      <c r="O193" s="214"/>
      <c r="P193" s="214"/>
      <c r="Q193" s="214"/>
      <c r="R193" s="214"/>
      <c r="S193" s="214"/>
      <c r="T193" s="215"/>
      <c r="AT193" s="216" t="s">
        <v>180</v>
      </c>
      <c r="AU193" s="216" t="s">
        <v>85</v>
      </c>
      <c r="AV193" s="14" t="s">
        <v>85</v>
      </c>
      <c r="AW193" s="14" t="s">
        <v>34</v>
      </c>
      <c r="AX193" s="14" t="s">
        <v>75</v>
      </c>
      <c r="AY193" s="216" t="s">
        <v>140</v>
      </c>
    </row>
    <row r="194" spans="1:65" s="15" customFormat="1" ht="11.25">
      <c r="B194" s="227"/>
      <c r="C194" s="228"/>
      <c r="D194" s="188" t="s">
        <v>180</v>
      </c>
      <c r="E194" s="229" t="s">
        <v>19</v>
      </c>
      <c r="F194" s="230" t="s">
        <v>402</v>
      </c>
      <c r="G194" s="228"/>
      <c r="H194" s="231">
        <v>234.94</v>
      </c>
      <c r="I194" s="232"/>
      <c r="J194" s="228"/>
      <c r="K194" s="228"/>
      <c r="L194" s="233"/>
      <c r="M194" s="234"/>
      <c r="N194" s="235"/>
      <c r="O194" s="235"/>
      <c r="P194" s="235"/>
      <c r="Q194" s="235"/>
      <c r="R194" s="235"/>
      <c r="S194" s="235"/>
      <c r="T194" s="236"/>
      <c r="AT194" s="237" t="s">
        <v>180</v>
      </c>
      <c r="AU194" s="237" t="s">
        <v>85</v>
      </c>
      <c r="AV194" s="15" t="s">
        <v>147</v>
      </c>
      <c r="AW194" s="15" t="s">
        <v>34</v>
      </c>
      <c r="AX194" s="15" t="s">
        <v>83</v>
      </c>
      <c r="AY194" s="237" t="s">
        <v>140</v>
      </c>
    </row>
    <row r="195" spans="1:65" s="2" customFormat="1" ht="16.5" customHeight="1">
      <c r="A195" s="36"/>
      <c r="B195" s="37"/>
      <c r="C195" s="175" t="s">
        <v>283</v>
      </c>
      <c r="D195" s="175" t="s">
        <v>142</v>
      </c>
      <c r="E195" s="176" t="s">
        <v>1155</v>
      </c>
      <c r="F195" s="177" t="s">
        <v>1156</v>
      </c>
      <c r="G195" s="178" t="s">
        <v>175</v>
      </c>
      <c r="H195" s="179">
        <v>30</v>
      </c>
      <c r="I195" s="180"/>
      <c r="J195" s="181">
        <f>ROUND(I195*H195,2)</f>
        <v>0</v>
      </c>
      <c r="K195" s="177" t="s">
        <v>146</v>
      </c>
      <c r="L195" s="41"/>
      <c r="M195" s="182" t="s">
        <v>19</v>
      </c>
      <c r="N195" s="183" t="s">
        <v>46</v>
      </c>
      <c r="O195" s="66"/>
      <c r="P195" s="184">
        <f>O195*H195</f>
        <v>0</v>
      </c>
      <c r="Q195" s="184">
        <v>0.57499999999999996</v>
      </c>
      <c r="R195" s="184">
        <f>Q195*H195</f>
        <v>17.25</v>
      </c>
      <c r="S195" s="184">
        <v>0</v>
      </c>
      <c r="T195" s="185">
        <f>S195*H195</f>
        <v>0</v>
      </c>
      <c r="U195" s="36"/>
      <c r="V195" s="36"/>
      <c r="W195" s="36"/>
      <c r="X195" s="36"/>
      <c r="Y195" s="36"/>
      <c r="Z195" s="36"/>
      <c r="AA195" s="36"/>
      <c r="AB195" s="36"/>
      <c r="AC195" s="36"/>
      <c r="AD195" s="36"/>
      <c r="AE195" s="36"/>
      <c r="AR195" s="186" t="s">
        <v>147</v>
      </c>
      <c r="AT195" s="186" t="s">
        <v>142</v>
      </c>
      <c r="AU195" s="186" t="s">
        <v>85</v>
      </c>
      <c r="AY195" s="19" t="s">
        <v>140</v>
      </c>
      <c r="BE195" s="187">
        <f>IF(N195="základní",J195,0)</f>
        <v>0</v>
      </c>
      <c r="BF195" s="187">
        <f>IF(N195="snížená",J195,0)</f>
        <v>0</v>
      </c>
      <c r="BG195" s="187">
        <f>IF(N195="zákl. přenesená",J195,0)</f>
        <v>0</v>
      </c>
      <c r="BH195" s="187">
        <f>IF(N195="sníž. přenesená",J195,0)</f>
        <v>0</v>
      </c>
      <c r="BI195" s="187">
        <f>IF(N195="nulová",J195,0)</f>
        <v>0</v>
      </c>
      <c r="BJ195" s="19" t="s">
        <v>83</v>
      </c>
      <c r="BK195" s="187">
        <f>ROUND(I195*H195,2)</f>
        <v>0</v>
      </c>
      <c r="BL195" s="19" t="s">
        <v>147</v>
      </c>
      <c r="BM195" s="186" t="s">
        <v>1301</v>
      </c>
    </row>
    <row r="196" spans="1:65" s="2" customFormat="1" ht="11.25">
      <c r="A196" s="36"/>
      <c r="B196" s="37"/>
      <c r="C196" s="38"/>
      <c r="D196" s="188" t="s">
        <v>149</v>
      </c>
      <c r="E196" s="38"/>
      <c r="F196" s="189" t="s">
        <v>1158</v>
      </c>
      <c r="G196" s="38"/>
      <c r="H196" s="38"/>
      <c r="I196" s="190"/>
      <c r="J196" s="38"/>
      <c r="K196" s="38"/>
      <c r="L196" s="41"/>
      <c r="M196" s="191"/>
      <c r="N196" s="192"/>
      <c r="O196" s="66"/>
      <c r="P196" s="66"/>
      <c r="Q196" s="66"/>
      <c r="R196" s="66"/>
      <c r="S196" s="66"/>
      <c r="T196" s="67"/>
      <c r="U196" s="36"/>
      <c r="V196" s="36"/>
      <c r="W196" s="36"/>
      <c r="X196" s="36"/>
      <c r="Y196" s="36"/>
      <c r="Z196" s="36"/>
      <c r="AA196" s="36"/>
      <c r="AB196" s="36"/>
      <c r="AC196" s="36"/>
      <c r="AD196" s="36"/>
      <c r="AE196" s="36"/>
      <c r="AT196" s="19" t="s">
        <v>149</v>
      </c>
      <c r="AU196" s="19" t="s">
        <v>85</v>
      </c>
    </row>
    <row r="197" spans="1:65" s="2" customFormat="1" ht="11.25">
      <c r="A197" s="36"/>
      <c r="B197" s="37"/>
      <c r="C197" s="38"/>
      <c r="D197" s="193" t="s">
        <v>151</v>
      </c>
      <c r="E197" s="38"/>
      <c r="F197" s="194" t="s">
        <v>1159</v>
      </c>
      <c r="G197" s="38"/>
      <c r="H197" s="38"/>
      <c r="I197" s="190"/>
      <c r="J197" s="38"/>
      <c r="K197" s="38"/>
      <c r="L197" s="41"/>
      <c r="M197" s="191"/>
      <c r="N197" s="192"/>
      <c r="O197" s="66"/>
      <c r="P197" s="66"/>
      <c r="Q197" s="66"/>
      <c r="R197" s="66"/>
      <c r="S197" s="66"/>
      <c r="T197" s="67"/>
      <c r="U197" s="36"/>
      <c r="V197" s="36"/>
      <c r="W197" s="36"/>
      <c r="X197" s="36"/>
      <c r="Y197" s="36"/>
      <c r="Z197" s="36"/>
      <c r="AA197" s="36"/>
      <c r="AB197" s="36"/>
      <c r="AC197" s="36"/>
      <c r="AD197" s="36"/>
      <c r="AE197" s="36"/>
      <c r="AT197" s="19" t="s">
        <v>151</v>
      </c>
      <c r="AU197" s="19" t="s">
        <v>85</v>
      </c>
    </row>
    <row r="198" spans="1:65" s="13" customFormat="1" ht="11.25">
      <c r="B198" s="196"/>
      <c r="C198" s="197"/>
      <c r="D198" s="188" t="s">
        <v>180</v>
      </c>
      <c r="E198" s="198" t="s">
        <v>19</v>
      </c>
      <c r="F198" s="199" t="s">
        <v>1213</v>
      </c>
      <c r="G198" s="197"/>
      <c r="H198" s="198" t="s">
        <v>19</v>
      </c>
      <c r="I198" s="200"/>
      <c r="J198" s="197"/>
      <c r="K198" s="197"/>
      <c r="L198" s="201"/>
      <c r="M198" s="202"/>
      <c r="N198" s="203"/>
      <c r="O198" s="203"/>
      <c r="P198" s="203"/>
      <c r="Q198" s="203"/>
      <c r="R198" s="203"/>
      <c r="S198" s="203"/>
      <c r="T198" s="204"/>
      <c r="AT198" s="205" t="s">
        <v>180</v>
      </c>
      <c r="AU198" s="205" t="s">
        <v>85</v>
      </c>
      <c r="AV198" s="13" t="s">
        <v>83</v>
      </c>
      <c r="AW198" s="13" t="s">
        <v>34</v>
      </c>
      <c r="AX198" s="13" t="s">
        <v>75</v>
      </c>
      <c r="AY198" s="205" t="s">
        <v>140</v>
      </c>
    </row>
    <row r="199" spans="1:65" s="13" customFormat="1" ht="11.25">
      <c r="B199" s="196"/>
      <c r="C199" s="197"/>
      <c r="D199" s="188" t="s">
        <v>180</v>
      </c>
      <c r="E199" s="198" t="s">
        <v>19</v>
      </c>
      <c r="F199" s="199" t="s">
        <v>1302</v>
      </c>
      <c r="G199" s="197"/>
      <c r="H199" s="198" t="s">
        <v>19</v>
      </c>
      <c r="I199" s="200"/>
      <c r="J199" s="197"/>
      <c r="K199" s="197"/>
      <c r="L199" s="201"/>
      <c r="M199" s="202"/>
      <c r="N199" s="203"/>
      <c r="O199" s="203"/>
      <c r="P199" s="203"/>
      <c r="Q199" s="203"/>
      <c r="R199" s="203"/>
      <c r="S199" s="203"/>
      <c r="T199" s="204"/>
      <c r="AT199" s="205" t="s">
        <v>180</v>
      </c>
      <c r="AU199" s="205" t="s">
        <v>85</v>
      </c>
      <c r="AV199" s="13" t="s">
        <v>83</v>
      </c>
      <c r="AW199" s="13" t="s">
        <v>34</v>
      </c>
      <c r="AX199" s="13" t="s">
        <v>75</v>
      </c>
      <c r="AY199" s="205" t="s">
        <v>140</v>
      </c>
    </row>
    <row r="200" spans="1:65" s="14" customFormat="1" ht="11.25">
      <c r="B200" s="206"/>
      <c r="C200" s="207"/>
      <c r="D200" s="188" t="s">
        <v>180</v>
      </c>
      <c r="E200" s="208" t="s">
        <v>19</v>
      </c>
      <c r="F200" s="209" t="s">
        <v>265</v>
      </c>
      <c r="G200" s="207"/>
      <c r="H200" s="210">
        <v>16</v>
      </c>
      <c r="I200" s="211"/>
      <c r="J200" s="207"/>
      <c r="K200" s="207"/>
      <c r="L200" s="212"/>
      <c r="M200" s="213"/>
      <c r="N200" s="214"/>
      <c r="O200" s="214"/>
      <c r="P200" s="214"/>
      <c r="Q200" s="214"/>
      <c r="R200" s="214"/>
      <c r="S200" s="214"/>
      <c r="T200" s="215"/>
      <c r="AT200" s="216" t="s">
        <v>180</v>
      </c>
      <c r="AU200" s="216" t="s">
        <v>85</v>
      </c>
      <c r="AV200" s="14" t="s">
        <v>85</v>
      </c>
      <c r="AW200" s="14" t="s">
        <v>34</v>
      </c>
      <c r="AX200" s="14" t="s">
        <v>75</v>
      </c>
      <c r="AY200" s="216" t="s">
        <v>140</v>
      </c>
    </row>
    <row r="201" spans="1:65" s="13" customFormat="1" ht="11.25">
      <c r="B201" s="196"/>
      <c r="C201" s="197"/>
      <c r="D201" s="188" t="s">
        <v>180</v>
      </c>
      <c r="E201" s="198" t="s">
        <v>19</v>
      </c>
      <c r="F201" s="199" t="s">
        <v>1303</v>
      </c>
      <c r="G201" s="197"/>
      <c r="H201" s="198" t="s">
        <v>19</v>
      </c>
      <c r="I201" s="200"/>
      <c r="J201" s="197"/>
      <c r="K201" s="197"/>
      <c r="L201" s="201"/>
      <c r="M201" s="202"/>
      <c r="N201" s="203"/>
      <c r="O201" s="203"/>
      <c r="P201" s="203"/>
      <c r="Q201" s="203"/>
      <c r="R201" s="203"/>
      <c r="S201" s="203"/>
      <c r="T201" s="204"/>
      <c r="AT201" s="205" t="s">
        <v>180</v>
      </c>
      <c r="AU201" s="205" t="s">
        <v>85</v>
      </c>
      <c r="AV201" s="13" t="s">
        <v>83</v>
      </c>
      <c r="AW201" s="13" t="s">
        <v>34</v>
      </c>
      <c r="AX201" s="13" t="s">
        <v>75</v>
      </c>
      <c r="AY201" s="205" t="s">
        <v>140</v>
      </c>
    </row>
    <row r="202" spans="1:65" s="14" customFormat="1" ht="11.25">
      <c r="B202" s="206"/>
      <c r="C202" s="207"/>
      <c r="D202" s="188" t="s">
        <v>180</v>
      </c>
      <c r="E202" s="208" t="s">
        <v>19</v>
      </c>
      <c r="F202" s="209" t="s">
        <v>249</v>
      </c>
      <c r="G202" s="207"/>
      <c r="H202" s="210">
        <v>14</v>
      </c>
      <c r="I202" s="211"/>
      <c r="J202" s="207"/>
      <c r="K202" s="207"/>
      <c r="L202" s="212"/>
      <c r="M202" s="213"/>
      <c r="N202" s="214"/>
      <c r="O202" s="214"/>
      <c r="P202" s="214"/>
      <c r="Q202" s="214"/>
      <c r="R202" s="214"/>
      <c r="S202" s="214"/>
      <c r="T202" s="215"/>
      <c r="AT202" s="216" t="s">
        <v>180</v>
      </c>
      <c r="AU202" s="216" t="s">
        <v>85</v>
      </c>
      <c r="AV202" s="14" t="s">
        <v>85</v>
      </c>
      <c r="AW202" s="14" t="s">
        <v>34</v>
      </c>
      <c r="AX202" s="14" t="s">
        <v>75</v>
      </c>
      <c r="AY202" s="216" t="s">
        <v>140</v>
      </c>
    </row>
    <row r="203" spans="1:65" s="15" customFormat="1" ht="11.25">
      <c r="B203" s="227"/>
      <c r="C203" s="228"/>
      <c r="D203" s="188" t="s">
        <v>180</v>
      </c>
      <c r="E203" s="229" t="s">
        <v>19</v>
      </c>
      <c r="F203" s="230" t="s">
        <v>402</v>
      </c>
      <c r="G203" s="228"/>
      <c r="H203" s="231">
        <v>30</v>
      </c>
      <c r="I203" s="232"/>
      <c r="J203" s="228"/>
      <c r="K203" s="228"/>
      <c r="L203" s="233"/>
      <c r="M203" s="234"/>
      <c r="N203" s="235"/>
      <c r="O203" s="235"/>
      <c r="P203" s="235"/>
      <c r="Q203" s="235"/>
      <c r="R203" s="235"/>
      <c r="S203" s="235"/>
      <c r="T203" s="236"/>
      <c r="AT203" s="237" t="s">
        <v>180</v>
      </c>
      <c r="AU203" s="237" t="s">
        <v>85</v>
      </c>
      <c r="AV203" s="15" t="s">
        <v>147</v>
      </c>
      <c r="AW203" s="15" t="s">
        <v>34</v>
      </c>
      <c r="AX203" s="15" t="s">
        <v>83</v>
      </c>
      <c r="AY203" s="237" t="s">
        <v>140</v>
      </c>
    </row>
    <row r="204" spans="1:65" s="2" customFormat="1" ht="16.5" customHeight="1">
      <c r="A204" s="36"/>
      <c r="B204" s="37"/>
      <c r="C204" s="175" t="s">
        <v>289</v>
      </c>
      <c r="D204" s="175" t="s">
        <v>142</v>
      </c>
      <c r="E204" s="176" t="s">
        <v>1304</v>
      </c>
      <c r="F204" s="177" t="s">
        <v>1305</v>
      </c>
      <c r="G204" s="178" t="s">
        <v>175</v>
      </c>
      <c r="H204" s="179">
        <v>35</v>
      </c>
      <c r="I204" s="180"/>
      <c r="J204" s="181">
        <f>ROUND(I204*H204,2)</f>
        <v>0</v>
      </c>
      <c r="K204" s="177" t="s">
        <v>146</v>
      </c>
      <c r="L204" s="41"/>
      <c r="M204" s="182" t="s">
        <v>19</v>
      </c>
      <c r="N204" s="183" t="s">
        <v>46</v>
      </c>
      <c r="O204" s="66"/>
      <c r="P204" s="184">
        <f>O204*H204</f>
        <v>0</v>
      </c>
      <c r="Q204" s="184">
        <v>0.69</v>
      </c>
      <c r="R204" s="184">
        <f>Q204*H204</f>
        <v>24.15</v>
      </c>
      <c r="S204" s="184">
        <v>0</v>
      </c>
      <c r="T204" s="185">
        <f>S204*H204</f>
        <v>0</v>
      </c>
      <c r="U204" s="36"/>
      <c r="V204" s="36"/>
      <c r="W204" s="36"/>
      <c r="X204" s="36"/>
      <c r="Y204" s="36"/>
      <c r="Z204" s="36"/>
      <c r="AA204" s="36"/>
      <c r="AB204" s="36"/>
      <c r="AC204" s="36"/>
      <c r="AD204" s="36"/>
      <c r="AE204" s="36"/>
      <c r="AR204" s="186" t="s">
        <v>147</v>
      </c>
      <c r="AT204" s="186" t="s">
        <v>142</v>
      </c>
      <c r="AU204" s="186" t="s">
        <v>85</v>
      </c>
      <c r="AY204" s="19" t="s">
        <v>140</v>
      </c>
      <c r="BE204" s="187">
        <f>IF(N204="základní",J204,0)</f>
        <v>0</v>
      </c>
      <c r="BF204" s="187">
        <f>IF(N204="snížená",J204,0)</f>
        <v>0</v>
      </c>
      <c r="BG204" s="187">
        <f>IF(N204="zákl. přenesená",J204,0)</f>
        <v>0</v>
      </c>
      <c r="BH204" s="187">
        <f>IF(N204="sníž. přenesená",J204,0)</f>
        <v>0</v>
      </c>
      <c r="BI204" s="187">
        <f>IF(N204="nulová",J204,0)</f>
        <v>0</v>
      </c>
      <c r="BJ204" s="19" t="s">
        <v>83</v>
      </c>
      <c r="BK204" s="187">
        <f>ROUND(I204*H204,2)</f>
        <v>0</v>
      </c>
      <c r="BL204" s="19" t="s">
        <v>147</v>
      </c>
      <c r="BM204" s="186" t="s">
        <v>1306</v>
      </c>
    </row>
    <row r="205" spans="1:65" s="2" customFormat="1" ht="11.25">
      <c r="A205" s="36"/>
      <c r="B205" s="37"/>
      <c r="C205" s="38"/>
      <c r="D205" s="188" t="s">
        <v>149</v>
      </c>
      <c r="E205" s="38"/>
      <c r="F205" s="189" t="s">
        <v>1307</v>
      </c>
      <c r="G205" s="38"/>
      <c r="H205" s="38"/>
      <c r="I205" s="190"/>
      <c r="J205" s="38"/>
      <c r="K205" s="38"/>
      <c r="L205" s="41"/>
      <c r="M205" s="191"/>
      <c r="N205" s="192"/>
      <c r="O205" s="66"/>
      <c r="P205" s="66"/>
      <c r="Q205" s="66"/>
      <c r="R205" s="66"/>
      <c r="S205" s="66"/>
      <c r="T205" s="67"/>
      <c r="U205" s="36"/>
      <c r="V205" s="36"/>
      <c r="W205" s="36"/>
      <c r="X205" s="36"/>
      <c r="Y205" s="36"/>
      <c r="Z205" s="36"/>
      <c r="AA205" s="36"/>
      <c r="AB205" s="36"/>
      <c r="AC205" s="36"/>
      <c r="AD205" s="36"/>
      <c r="AE205" s="36"/>
      <c r="AT205" s="19" t="s">
        <v>149</v>
      </c>
      <c r="AU205" s="19" t="s">
        <v>85</v>
      </c>
    </row>
    <row r="206" spans="1:65" s="2" customFormat="1" ht="11.25">
      <c r="A206" s="36"/>
      <c r="B206" s="37"/>
      <c r="C206" s="38"/>
      <c r="D206" s="193" t="s">
        <v>151</v>
      </c>
      <c r="E206" s="38"/>
      <c r="F206" s="194" t="s">
        <v>1308</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151</v>
      </c>
      <c r="AU206" s="19" t="s">
        <v>85</v>
      </c>
    </row>
    <row r="207" spans="1:65" s="13" customFormat="1" ht="11.25">
      <c r="B207" s="196"/>
      <c r="C207" s="197"/>
      <c r="D207" s="188" t="s">
        <v>180</v>
      </c>
      <c r="E207" s="198" t="s">
        <v>19</v>
      </c>
      <c r="F207" s="199" t="s">
        <v>1213</v>
      </c>
      <c r="G207" s="197"/>
      <c r="H207" s="198" t="s">
        <v>19</v>
      </c>
      <c r="I207" s="200"/>
      <c r="J207" s="197"/>
      <c r="K207" s="197"/>
      <c r="L207" s="201"/>
      <c r="M207" s="202"/>
      <c r="N207" s="203"/>
      <c r="O207" s="203"/>
      <c r="P207" s="203"/>
      <c r="Q207" s="203"/>
      <c r="R207" s="203"/>
      <c r="S207" s="203"/>
      <c r="T207" s="204"/>
      <c r="AT207" s="205" t="s">
        <v>180</v>
      </c>
      <c r="AU207" s="205" t="s">
        <v>85</v>
      </c>
      <c r="AV207" s="13" t="s">
        <v>83</v>
      </c>
      <c r="AW207" s="13" t="s">
        <v>34</v>
      </c>
      <c r="AX207" s="13" t="s">
        <v>75</v>
      </c>
      <c r="AY207" s="205" t="s">
        <v>140</v>
      </c>
    </row>
    <row r="208" spans="1:65" s="13" customFormat="1" ht="11.25">
      <c r="B208" s="196"/>
      <c r="C208" s="197"/>
      <c r="D208" s="188" t="s">
        <v>180</v>
      </c>
      <c r="E208" s="198" t="s">
        <v>19</v>
      </c>
      <c r="F208" s="199" t="s">
        <v>1309</v>
      </c>
      <c r="G208" s="197"/>
      <c r="H208" s="198" t="s">
        <v>19</v>
      </c>
      <c r="I208" s="200"/>
      <c r="J208" s="197"/>
      <c r="K208" s="197"/>
      <c r="L208" s="201"/>
      <c r="M208" s="202"/>
      <c r="N208" s="203"/>
      <c r="O208" s="203"/>
      <c r="P208" s="203"/>
      <c r="Q208" s="203"/>
      <c r="R208" s="203"/>
      <c r="S208" s="203"/>
      <c r="T208" s="204"/>
      <c r="AT208" s="205" t="s">
        <v>180</v>
      </c>
      <c r="AU208" s="205" t="s">
        <v>85</v>
      </c>
      <c r="AV208" s="13" t="s">
        <v>83</v>
      </c>
      <c r="AW208" s="13" t="s">
        <v>34</v>
      </c>
      <c r="AX208" s="13" t="s">
        <v>75</v>
      </c>
      <c r="AY208" s="205" t="s">
        <v>140</v>
      </c>
    </row>
    <row r="209" spans="1:65" s="14" customFormat="1" ht="11.25">
      <c r="B209" s="206"/>
      <c r="C209" s="207"/>
      <c r="D209" s="188" t="s">
        <v>180</v>
      </c>
      <c r="E209" s="208" t="s">
        <v>19</v>
      </c>
      <c r="F209" s="209" t="s">
        <v>390</v>
      </c>
      <c r="G209" s="207"/>
      <c r="H209" s="210">
        <v>35</v>
      </c>
      <c r="I209" s="211"/>
      <c r="J209" s="207"/>
      <c r="K209" s="207"/>
      <c r="L209" s="212"/>
      <c r="M209" s="213"/>
      <c r="N209" s="214"/>
      <c r="O209" s="214"/>
      <c r="P209" s="214"/>
      <c r="Q209" s="214"/>
      <c r="R209" s="214"/>
      <c r="S209" s="214"/>
      <c r="T209" s="215"/>
      <c r="AT209" s="216" t="s">
        <v>180</v>
      </c>
      <c r="AU209" s="216" t="s">
        <v>85</v>
      </c>
      <c r="AV209" s="14" t="s">
        <v>85</v>
      </c>
      <c r="AW209" s="14" t="s">
        <v>34</v>
      </c>
      <c r="AX209" s="14" t="s">
        <v>83</v>
      </c>
      <c r="AY209" s="216" t="s">
        <v>140</v>
      </c>
    </row>
    <row r="210" spans="1:65" s="2" customFormat="1" ht="16.5" customHeight="1">
      <c r="A210" s="36"/>
      <c r="B210" s="37"/>
      <c r="C210" s="175" t="s">
        <v>296</v>
      </c>
      <c r="D210" s="175" t="s">
        <v>142</v>
      </c>
      <c r="E210" s="176" t="s">
        <v>632</v>
      </c>
      <c r="F210" s="177" t="s">
        <v>633</v>
      </c>
      <c r="G210" s="178" t="s">
        <v>175</v>
      </c>
      <c r="H210" s="179">
        <v>226.79</v>
      </c>
      <c r="I210" s="180"/>
      <c r="J210" s="181">
        <f>ROUND(I210*H210,2)</f>
        <v>0</v>
      </c>
      <c r="K210" s="177" t="s">
        <v>146</v>
      </c>
      <c r="L210" s="41"/>
      <c r="M210" s="182" t="s">
        <v>19</v>
      </c>
      <c r="N210" s="183" t="s">
        <v>46</v>
      </c>
      <c r="O210" s="66"/>
      <c r="P210" s="184">
        <f>O210*H210</f>
        <v>0</v>
      </c>
      <c r="Q210" s="184">
        <v>0.38314350000000003</v>
      </c>
      <c r="R210" s="184">
        <f>Q210*H210</f>
        <v>86.893114365000002</v>
      </c>
      <c r="S210" s="184">
        <v>0</v>
      </c>
      <c r="T210" s="185">
        <f>S210*H210</f>
        <v>0</v>
      </c>
      <c r="U210" s="36"/>
      <c r="V210" s="36"/>
      <c r="W210" s="36"/>
      <c r="X210" s="36"/>
      <c r="Y210" s="36"/>
      <c r="Z210" s="36"/>
      <c r="AA210" s="36"/>
      <c r="AB210" s="36"/>
      <c r="AC210" s="36"/>
      <c r="AD210" s="36"/>
      <c r="AE210" s="36"/>
      <c r="AR210" s="186" t="s">
        <v>147</v>
      </c>
      <c r="AT210" s="186" t="s">
        <v>142</v>
      </c>
      <c r="AU210" s="186" t="s">
        <v>85</v>
      </c>
      <c r="AY210" s="19" t="s">
        <v>140</v>
      </c>
      <c r="BE210" s="187">
        <f>IF(N210="základní",J210,0)</f>
        <v>0</v>
      </c>
      <c r="BF210" s="187">
        <f>IF(N210="snížená",J210,0)</f>
        <v>0</v>
      </c>
      <c r="BG210" s="187">
        <f>IF(N210="zákl. přenesená",J210,0)</f>
        <v>0</v>
      </c>
      <c r="BH210" s="187">
        <f>IF(N210="sníž. přenesená",J210,0)</f>
        <v>0</v>
      </c>
      <c r="BI210" s="187">
        <f>IF(N210="nulová",J210,0)</f>
        <v>0</v>
      </c>
      <c r="BJ210" s="19" t="s">
        <v>83</v>
      </c>
      <c r="BK210" s="187">
        <f>ROUND(I210*H210,2)</f>
        <v>0</v>
      </c>
      <c r="BL210" s="19" t="s">
        <v>147</v>
      </c>
      <c r="BM210" s="186" t="s">
        <v>1310</v>
      </c>
    </row>
    <row r="211" spans="1:65" s="2" customFormat="1" ht="11.25">
      <c r="A211" s="36"/>
      <c r="B211" s="37"/>
      <c r="C211" s="38"/>
      <c r="D211" s="188" t="s">
        <v>149</v>
      </c>
      <c r="E211" s="38"/>
      <c r="F211" s="189" t="s">
        <v>635</v>
      </c>
      <c r="G211" s="38"/>
      <c r="H211" s="38"/>
      <c r="I211" s="190"/>
      <c r="J211" s="38"/>
      <c r="K211" s="38"/>
      <c r="L211" s="41"/>
      <c r="M211" s="191"/>
      <c r="N211" s="192"/>
      <c r="O211" s="66"/>
      <c r="P211" s="66"/>
      <c r="Q211" s="66"/>
      <c r="R211" s="66"/>
      <c r="S211" s="66"/>
      <c r="T211" s="67"/>
      <c r="U211" s="36"/>
      <c r="V211" s="36"/>
      <c r="W211" s="36"/>
      <c r="X211" s="36"/>
      <c r="Y211" s="36"/>
      <c r="Z211" s="36"/>
      <c r="AA211" s="36"/>
      <c r="AB211" s="36"/>
      <c r="AC211" s="36"/>
      <c r="AD211" s="36"/>
      <c r="AE211" s="36"/>
      <c r="AT211" s="19" t="s">
        <v>149</v>
      </c>
      <c r="AU211" s="19" t="s">
        <v>85</v>
      </c>
    </row>
    <row r="212" spans="1:65" s="2" customFormat="1" ht="11.25">
      <c r="A212" s="36"/>
      <c r="B212" s="37"/>
      <c r="C212" s="38"/>
      <c r="D212" s="193" t="s">
        <v>151</v>
      </c>
      <c r="E212" s="38"/>
      <c r="F212" s="194" t="s">
        <v>636</v>
      </c>
      <c r="G212" s="38"/>
      <c r="H212" s="38"/>
      <c r="I212" s="190"/>
      <c r="J212" s="38"/>
      <c r="K212" s="38"/>
      <c r="L212" s="41"/>
      <c r="M212" s="191"/>
      <c r="N212" s="192"/>
      <c r="O212" s="66"/>
      <c r="P212" s="66"/>
      <c r="Q212" s="66"/>
      <c r="R212" s="66"/>
      <c r="S212" s="66"/>
      <c r="T212" s="67"/>
      <c r="U212" s="36"/>
      <c r="V212" s="36"/>
      <c r="W212" s="36"/>
      <c r="X212" s="36"/>
      <c r="Y212" s="36"/>
      <c r="Z212" s="36"/>
      <c r="AA212" s="36"/>
      <c r="AB212" s="36"/>
      <c r="AC212" s="36"/>
      <c r="AD212" s="36"/>
      <c r="AE212" s="36"/>
      <c r="AT212" s="19" t="s">
        <v>151</v>
      </c>
      <c r="AU212" s="19" t="s">
        <v>85</v>
      </c>
    </row>
    <row r="213" spans="1:65" s="2" customFormat="1" ht="87.75">
      <c r="A213" s="36"/>
      <c r="B213" s="37"/>
      <c r="C213" s="38"/>
      <c r="D213" s="188" t="s">
        <v>153</v>
      </c>
      <c r="E213" s="38"/>
      <c r="F213" s="195" t="s">
        <v>637</v>
      </c>
      <c r="G213" s="38"/>
      <c r="H213" s="38"/>
      <c r="I213" s="190"/>
      <c r="J213" s="38"/>
      <c r="K213" s="38"/>
      <c r="L213" s="41"/>
      <c r="M213" s="191"/>
      <c r="N213" s="192"/>
      <c r="O213" s="66"/>
      <c r="P213" s="66"/>
      <c r="Q213" s="66"/>
      <c r="R213" s="66"/>
      <c r="S213" s="66"/>
      <c r="T213" s="67"/>
      <c r="U213" s="36"/>
      <c r="V213" s="36"/>
      <c r="W213" s="36"/>
      <c r="X213" s="36"/>
      <c r="Y213" s="36"/>
      <c r="Z213" s="36"/>
      <c r="AA213" s="36"/>
      <c r="AB213" s="36"/>
      <c r="AC213" s="36"/>
      <c r="AD213" s="36"/>
      <c r="AE213" s="36"/>
      <c r="AT213" s="19" t="s">
        <v>153</v>
      </c>
      <c r="AU213" s="19" t="s">
        <v>85</v>
      </c>
    </row>
    <row r="214" spans="1:65" s="13" customFormat="1" ht="11.25">
      <c r="B214" s="196"/>
      <c r="C214" s="197"/>
      <c r="D214" s="188" t="s">
        <v>180</v>
      </c>
      <c r="E214" s="198" t="s">
        <v>19</v>
      </c>
      <c r="F214" s="199" t="s">
        <v>455</v>
      </c>
      <c r="G214" s="197"/>
      <c r="H214" s="198" t="s">
        <v>19</v>
      </c>
      <c r="I214" s="200"/>
      <c r="J214" s="197"/>
      <c r="K214" s="197"/>
      <c r="L214" s="201"/>
      <c r="M214" s="202"/>
      <c r="N214" s="203"/>
      <c r="O214" s="203"/>
      <c r="P214" s="203"/>
      <c r="Q214" s="203"/>
      <c r="R214" s="203"/>
      <c r="S214" s="203"/>
      <c r="T214" s="204"/>
      <c r="AT214" s="205" t="s">
        <v>180</v>
      </c>
      <c r="AU214" s="205" t="s">
        <v>85</v>
      </c>
      <c r="AV214" s="13" t="s">
        <v>83</v>
      </c>
      <c r="AW214" s="13" t="s">
        <v>34</v>
      </c>
      <c r="AX214" s="13" t="s">
        <v>75</v>
      </c>
      <c r="AY214" s="205" t="s">
        <v>140</v>
      </c>
    </row>
    <row r="215" spans="1:65" s="14" customFormat="1" ht="11.25">
      <c r="B215" s="206"/>
      <c r="C215" s="207"/>
      <c r="D215" s="188" t="s">
        <v>180</v>
      </c>
      <c r="E215" s="208" t="s">
        <v>19</v>
      </c>
      <c r="F215" s="209" t="s">
        <v>1212</v>
      </c>
      <c r="G215" s="207"/>
      <c r="H215" s="210">
        <v>226.79</v>
      </c>
      <c r="I215" s="211"/>
      <c r="J215" s="207"/>
      <c r="K215" s="207"/>
      <c r="L215" s="212"/>
      <c r="M215" s="213"/>
      <c r="N215" s="214"/>
      <c r="O215" s="214"/>
      <c r="P215" s="214"/>
      <c r="Q215" s="214"/>
      <c r="R215" s="214"/>
      <c r="S215" s="214"/>
      <c r="T215" s="215"/>
      <c r="AT215" s="216" t="s">
        <v>180</v>
      </c>
      <c r="AU215" s="216" t="s">
        <v>85</v>
      </c>
      <c r="AV215" s="14" t="s">
        <v>85</v>
      </c>
      <c r="AW215" s="14" t="s">
        <v>34</v>
      </c>
      <c r="AX215" s="14" t="s">
        <v>83</v>
      </c>
      <c r="AY215" s="216" t="s">
        <v>140</v>
      </c>
    </row>
    <row r="216" spans="1:65" s="2" customFormat="1" ht="16.5" customHeight="1">
      <c r="A216" s="36"/>
      <c r="B216" s="37"/>
      <c r="C216" s="175" t="s">
        <v>7</v>
      </c>
      <c r="D216" s="175" t="s">
        <v>142</v>
      </c>
      <c r="E216" s="176" t="s">
        <v>1311</v>
      </c>
      <c r="F216" s="177" t="s">
        <v>1312</v>
      </c>
      <c r="G216" s="178" t="s">
        <v>175</v>
      </c>
      <c r="H216" s="179">
        <v>4.63</v>
      </c>
      <c r="I216" s="180"/>
      <c r="J216" s="181">
        <f>ROUND(I216*H216,2)</f>
        <v>0</v>
      </c>
      <c r="K216" s="177" t="s">
        <v>146</v>
      </c>
      <c r="L216" s="41"/>
      <c r="M216" s="182" t="s">
        <v>19</v>
      </c>
      <c r="N216" s="183" t="s">
        <v>46</v>
      </c>
      <c r="O216" s="66"/>
      <c r="P216" s="184">
        <f>O216*H216</f>
        <v>0</v>
      </c>
      <c r="Q216" s="184">
        <v>8.9219999999999994E-2</v>
      </c>
      <c r="R216" s="184">
        <f>Q216*H216</f>
        <v>0.41308859999999997</v>
      </c>
      <c r="S216" s="184">
        <v>0</v>
      </c>
      <c r="T216" s="185">
        <f>S216*H216</f>
        <v>0</v>
      </c>
      <c r="U216" s="36"/>
      <c r="V216" s="36"/>
      <c r="W216" s="36"/>
      <c r="X216" s="36"/>
      <c r="Y216" s="36"/>
      <c r="Z216" s="36"/>
      <c r="AA216" s="36"/>
      <c r="AB216" s="36"/>
      <c r="AC216" s="36"/>
      <c r="AD216" s="36"/>
      <c r="AE216" s="36"/>
      <c r="AR216" s="186" t="s">
        <v>147</v>
      </c>
      <c r="AT216" s="186" t="s">
        <v>142</v>
      </c>
      <c r="AU216" s="186" t="s">
        <v>85</v>
      </c>
      <c r="AY216" s="19" t="s">
        <v>140</v>
      </c>
      <c r="BE216" s="187">
        <f>IF(N216="základní",J216,0)</f>
        <v>0</v>
      </c>
      <c r="BF216" s="187">
        <f>IF(N216="snížená",J216,0)</f>
        <v>0</v>
      </c>
      <c r="BG216" s="187">
        <f>IF(N216="zákl. přenesená",J216,0)</f>
        <v>0</v>
      </c>
      <c r="BH216" s="187">
        <f>IF(N216="sníž. přenesená",J216,0)</f>
        <v>0</v>
      </c>
      <c r="BI216" s="187">
        <f>IF(N216="nulová",J216,0)</f>
        <v>0</v>
      </c>
      <c r="BJ216" s="19" t="s">
        <v>83</v>
      </c>
      <c r="BK216" s="187">
        <f>ROUND(I216*H216,2)</f>
        <v>0</v>
      </c>
      <c r="BL216" s="19" t="s">
        <v>147</v>
      </c>
      <c r="BM216" s="186" t="s">
        <v>1313</v>
      </c>
    </row>
    <row r="217" spans="1:65" s="2" customFormat="1" ht="29.25">
      <c r="A217" s="36"/>
      <c r="B217" s="37"/>
      <c r="C217" s="38"/>
      <c r="D217" s="188" t="s">
        <v>149</v>
      </c>
      <c r="E217" s="38"/>
      <c r="F217" s="189" t="s">
        <v>1314</v>
      </c>
      <c r="G217" s="38"/>
      <c r="H217" s="38"/>
      <c r="I217" s="190"/>
      <c r="J217" s="38"/>
      <c r="K217" s="38"/>
      <c r="L217" s="41"/>
      <c r="M217" s="191"/>
      <c r="N217" s="192"/>
      <c r="O217" s="66"/>
      <c r="P217" s="66"/>
      <c r="Q217" s="66"/>
      <c r="R217" s="66"/>
      <c r="S217" s="66"/>
      <c r="T217" s="67"/>
      <c r="U217" s="36"/>
      <c r="V217" s="36"/>
      <c r="W217" s="36"/>
      <c r="X217" s="36"/>
      <c r="Y217" s="36"/>
      <c r="Z217" s="36"/>
      <c r="AA217" s="36"/>
      <c r="AB217" s="36"/>
      <c r="AC217" s="36"/>
      <c r="AD217" s="36"/>
      <c r="AE217" s="36"/>
      <c r="AT217" s="19" t="s">
        <v>149</v>
      </c>
      <c r="AU217" s="19" t="s">
        <v>85</v>
      </c>
    </row>
    <row r="218" spans="1:65" s="2" customFormat="1" ht="11.25">
      <c r="A218" s="36"/>
      <c r="B218" s="37"/>
      <c r="C218" s="38"/>
      <c r="D218" s="193" t="s">
        <v>151</v>
      </c>
      <c r="E218" s="38"/>
      <c r="F218" s="194" t="s">
        <v>1315</v>
      </c>
      <c r="G218" s="38"/>
      <c r="H218" s="38"/>
      <c r="I218" s="190"/>
      <c r="J218" s="38"/>
      <c r="K218" s="38"/>
      <c r="L218" s="41"/>
      <c r="M218" s="191"/>
      <c r="N218" s="192"/>
      <c r="O218" s="66"/>
      <c r="P218" s="66"/>
      <c r="Q218" s="66"/>
      <c r="R218" s="66"/>
      <c r="S218" s="66"/>
      <c r="T218" s="67"/>
      <c r="U218" s="36"/>
      <c r="V218" s="36"/>
      <c r="W218" s="36"/>
      <c r="X218" s="36"/>
      <c r="Y218" s="36"/>
      <c r="Z218" s="36"/>
      <c r="AA218" s="36"/>
      <c r="AB218" s="36"/>
      <c r="AC218" s="36"/>
      <c r="AD218" s="36"/>
      <c r="AE218" s="36"/>
      <c r="AT218" s="19" t="s">
        <v>151</v>
      </c>
      <c r="AU218" s="19" t="s">
        <v>85</v>
      </c>
    </row>
    <row r="219" spans="1:65" s="2" customFormat="1" ht="107.25">
      <c r="A219" s="36"/>
      <c r="B219" s="37"/>
      <c r="C219" s="38"/>
      <c r="D219" s="188" t="s">
        <v>153</v>
      </c>
      <c r="E219" s="38"/>
      <c r="F219" s="195" t="s">
        <v>653</v>
      </c>
      <c r="G219" s="38"/>
      <c r="H219" s="38"/>
      <c r="I219" s="190"/>
      <c r="J219" s="38"/>
      <c r="K219" s="38"/>
      <c r="L219" s="41"/>
      <c r="M219" s="191"/>
      <c r="N219" s="192"/>
      <c r="O219" s="66"/>
      <c r="P219" s="66"/>
      <c r="Q219" s="66"/>
      <c r="R219" s="66"/>
      <c r="S219" s="66"/>
      <c r="T219" s="67"/>
      <c r="U219" s="36"/>
      <c r="V219" s="36"/>
      <c r="W219" s="36"/>
      <c r="X219" s="36"/>
      <c r="Y219" s="36"/>
      <c r="Z219" s="36"/>
      <c r="AA219" s="36"/>
      <c r="AB219" s="36"/>
      <c r="AC219" s="36"/>
      <c r="AD219" s="36"/>
      <c r="AE219" s="36"/>
      <c r="AT219" s="19" t="s">
        <v>153</v>
      </c>
      <c r="AU219" s="19" t="s">
        <v>85</v>
      </c>
    </row>
    <row r="220" spans="1:65" s="2" customFormat="1" ht="16.5" customHeight="1">
      <c r="A220" s="36"/>
      <c r="B220" s="37"/>
      <c r="C220" s="217" t="s">
        <v>307</v>
      </c>
      <c r="D220" s="217" t="s">
        <v>284</v>
      </c>
      <c r="E220" s="218" t="s">
        <v>655</v>
      </c>
      <c r="F220" s="219" t="s">
        <v>656</v>
      </c>
      <c r="G220" s="220" t="s">
        <v>175</v>
      </c>
      <c r="H220" s="221">
        <v>4.8620000000000001</v>
      </c>
      <c r="I220" s="222"/>
      <c r="J220" s="223">
        <f>ROUND(I220*H220,2)</f>
        <v>0</v>
      </c>
      <c r="K220" s="219" t="s">
        <v>146</v>
      </c>
      <c r="L220" s="224"/>
      <c r="M220" s="225" t="s">
        <v>19</v>
      </c>
      <c r="N220" s="226" t="s">
        <v>46</v>
      </c>
      <c r="O220" s="66"/>
      <c r="P220" s="184">
        <f>O220*H220</f>
        <v>0</v>
      </c>
      <c r="Q220" s="184">
        <v>0.13100000000000001</v>
      </c>
      <c r="R220" s="184">
        <f>Q220*H220</f>
        <v>0.63692199999999999</v>
      </c>
      <c r="S220" s="184">
        <v>0</v>
      </c>
      <c r="T220" s="185">
        <f>S220*H220</f>
        <v>0</v>
      </c>
      <c r="U220" s="36"/>
      <c r="V220" s="36"/>
      <c r="W220" s="36"/>
      <c r="X220" s="36"/>
      <c r="Y220" s="36"/>
      <c r="Z220" s="36"/>
      <c r="AA220" s="36"/>
      <c r="AB220" s="36"/>
      <c r="AC220" s="36"/>
      <c r="AD220" s="36"/>
      <c r="AE220" s="36"/>
      <c r="AR220" s="186" t="s">
        <v>201</v>
      </c>
      <c r="AT220" s="186" t="s">
        <v>284</v>
      </c>
      <c r="AU220" s="186" t="s">
        <v>85</v>
      </c>
      <c r="AY220" s="19" t="s">
        <v>140</v>
      </c>
      <c r="BE220" s="187">
        <f>IF(N220="základní",J220,0)</f>
        <v>0</v>
      </c>
      <c r="BF220" s="187">
        <f>IF(N220="snížená",J220,0)</f>
        <v>0</v>
      </c>
      <c r="BG220" s="187">
        <f>IF(N220="zákl. přenesená",J220,0)</f>
        <v>0</v>
      </c>
      <c r="BH220" s="187">
        <f>IF(N220="sníž. přenesená",J220,0)</f>
        <v>0</v>
      </c>
      <c r="BI220" s="187">
        <f>IF(N220="nulová",J220,0)</f>
        <v>0</v>
      </c>
      <c r="BJ220" s="19" t="s">
        <v>83</v>
      </c>
      <c r="BK220" s="187">
        <f>ROUND(I220*H220,2)</f>
        <v>0</v>
      </c>
      <c r="BL220" s="19" t="s">
        <v>147</v>
      </c>
      <c r="BM220" s="186" t="s">
        <v>1316</v>
      </c>
    </row>
    <row r="221" spans="1:65" s="2" customFormat="1" ht="11.25">
      <c r="A221" s="36"/>
      <c r="B221" s="37"/>
      <c r="C221" s="38"/>
      <c r="D221" s="188" t="s">
        <v>149</v>
      </c>
      <c r="E221" s="38"/>
      <c r="F221" s="189" t="s">
        <v>656</v>
      </c>
      <c r="G221" s="38"/>
      <c r="H221" s="38"/>
      <c r="I221" s="190"/>
      <c r="J221" s="38"/>
      <c r="K221" s="38"/>
      <c r="L221" s="41"/>
      <c r="M221" s="191"/>
      <c r="N221" s="192"/>
      <c r="O221" s="66"/>
      <c r="P221" s="66"/>
      <c r="Q221" s="66"/>
      <c r="R221" s="66"/>
      <c r="S221" s="66"/>
      <c r="T221" s="67"/>
      <c r="U221" s="36"/>
      <c r="V221" s="36"/>
      <c r="W221" s="36"/>
      <c r="X221" s="36"/>
      <c r="Y221" s="36"/>
      <c r="Z221" s="36"/>
      <c r="AA221" s="36"/>
      <c r="AB221" s="36"/>
      <c r="AC221" s="36"/>
      <c r="AD221" s="36"/>
      <c r="AE221" s="36"/>
      <c r="AT221" s="19" t="s">
        <v>149</v>
      </c>
      <c r="AU221" s="19" t="s">
        <v>85</v>
      </c>
    </row>
    <row r="222" spans="1:65" s="14" customFormat="1" ht="11.25">
      <c r="B222" s="206"/>
      <c r="C222" s="207"/>
      <c r="D222" s="188" t="s">
        <v>180</v>
      </c>
      <c r="E222" s="207"/>
      <c r="F222" s="209" t="s">
        <v>1317</v>
      </c>
      <c r="G222" s="207"/>
      <c r="H222" s="210">
        <v>4.8620000000000001</v>
      </c>
      <c r="I222" s="211"/>
      <c r="J222" s="207"/>
      <c r="K222" s="207"/>
      <c r="L222" s="212"/>
      <c r="M222" s="213"/>
      <c r="N222" s="214"/>
      <c r="O222" s="214"/>
      <c r="P222" s="214"/>
      <c r="Q222" s="214"/>
      <c r="R222" s="214"/>
      <c r="S222" s="214"/>
      <c r="T222" s="215"/>
      <c r="AT222" s="216" t="s">
        <v>180</v>
      </c>
      <c r="AU222" s="216" t="s">
        <v>85</v>
      </c>
      <c r="AV222" s="14" t="s">
        <v>85</v>
      </c>
      <c r="AW222" s="14" t="s">
        <v>4</v>
      </c>
      <c r="AX222" s="14" t="s">
        <v>83</v>
      </c>
      <c r="AY222" s="216" t="s">
        <v>140</v>
      </c>
    </row>
    <row r="223" spans="1:65" s="2" customFormat="1" ht="16.5" customHeight="1">
      <c r="A223" s="36"/>
      <c r="B223" s="37"/>
      <c r="C223" s="175" t="s">
        <v>313</v>
      </c>
      <c r="D223" s="175" t="s">
        <v>142</v>
      </c>
      <c r="E223" s="176" t="s">
        <v>1318</v>
      </c>
      <c r="F223" s="177" t="s">
        <v>1319</v>
      </c>
      <c r="G223" s="178" t="s">
        <v>175</v>
      </c>
      <c r="H223" s="179">
        <v>8.15</v>
      </c>
      <c r="I223" s="180"/>
      <c r="J223" s="181">
        <f>ROUND(I223*H223,2)</f>
        <v>0</v>
      </c>
      <c r="K223" s="177" t="s">
        <v>146</v>
      </c>
      <c r="L223" s="41"/>
      <c r="M223" s="182" t="s">
        <v>19</v>
      </c>
      <c r="N223" s="183" t="s">
        <v>46</v>
      </c>
      <c r="O223" s="66"/>
      <c r="P223" s="184">
        <f>O223*H223</f>
        <v>0</v>
      </c>
      <c r="Q223" s="184">
        <v>0.11162</v>
      </c>
      <c r="R223" s="184">
        <f>Q223*H223</f>
        <v>0.90970300000000004</v>
      </c>
      <c r="S223" s="184">
        <v>0</v>
      </c>
      <c r="T223" s="185">
        <f>S223*H223</f>
        <v>0</v>
      </c>
      <c r="U223" s="36"/>
      <c r="V223" s="36"/>
      <c r="W223" s="36"/>
      <c r="X223" s="36"/>
      <c r="Y223" s="36"/>
      <c r="Z223" s="36"/>
      <c r="AA223" s="36"/>
      <c r="AB223" s="36"/>
      <c r="AC223" s="36"/>
      <c r="AD223" s="36"/>
      <c r="AE223" s="36"/>
      <c r="AR223" s="186" t="s">
        <v>147</v>
      </c>
      <c r="AT223" s="186" t="s">
        <v>142</v>
      </c>
      <c r="AU223" s="186" t="s">
        <v>85</v>
      </c>
      <c r="AY223" s="19" t="s">
        <v>140</v>
      </c>
      <c r="BE223" s="187">
        <f>IF(N223="základní",J223,0)</f>
        <v>0</v>
      </c>
      <c r="BF223" s="187">
        <f>IF(N223="snížená",J223,0)</f>
        <v>0</v>
      </c>
      <c r="BG223" s="187">
        <f>IF(N223="zákl. přenesená",J223,0)</f>
        <v>0</v>
      </c>
      <c r="BH223" s="187">
        <f>IF(N223="sníž. přenesená",J223,0)</f>
        <v>0</v>
      </c>
      <c r="BI223" s="187">
        <f>IF(N223="nulová",J223,0)</f>
        <v>0</v>
      </c>
      <c r="BJ223" s="19" t="s">
        <v>83</v>
      </c>
      <c r="BK223" s="187">
        <f>ROUND(I223*H223,2)</f>
        <v>0</v>
      </c>
      <c r="BL223" s="19" t="s">
        <v>147</v>
      </c>
      <c r="BM223" s="186" t="s">
        <v>1320</v>
      </c>
    </row>
    <row r="224" spans="1:65" s="2" customFormat="1" ht="29.25">
      <c r="A224" s="36"/>
      <c r="B224" s="37"/>
      <c r="C224" s="38"/>
      <c r="D224" s="188" t="s">
        <v>149</v>
      </c>
      <c r="E224" s="38"/>
      <c r="F224" s="189" t="s">
        <v>1321</v>
      </c>
      <c r="G224" s="38"/>
      <c r="H224" s="38"/>
      <c r="I224" s="190"/>
      <c r="J224" s="38"/>
      <c r="K224" s="38"/>
      <c r="L224" s="41"/>
      <c r="M224" s="191"/>
      <c r="N224" s="192"/>
      <c r="O224" s="66"/>
      <c r="P224" s="66"/>
      <c r="Q224" s="66"/>
      <c r="R224" s="66"/>
      <c r="S224" s="66"/>
      <c r="T224" s="67"/>
      <c r="U224" s="36"/>
      <c r="V224" s="36"/>
      <c r="W224" s="36"/>
      <c r="X224" s="36"/>
      <c r="Y224" s="36"/>
      <c r="Z224" s="36"/>
      <c r="AA224" s="36"/>
      <c r="AB224" s="36"/>
      <c r="AC224" s="36"/>
      <c r="AD224" s="36"/>
      <c r="AE224" s="36"/>
      <c r="AT224" s="19" t="s">
        <v>149</v>
      </c>
      <c r="AU224" s="19" t="s">
        <v>85</v>
      </c>
    </row>
    <row r="225" spans="1:65" s="2" customFormat="1" ht="11.25">
      <c r="A225" s="36"/>
      <c r="B225" s="37"/>
      <c r="C225" s="38"/>
      <c r="D225" s="193" t="s">
        <v>151</v>
      </c>
      <c r="E225" s="38"/>
      <c r="F225" s="194" t="s">
        <v>1322</v>
      </c>
      <c r="G225" s="38"/>
      <c r="H225" s="38"/>
      <c r="I225" s="190"/>
      <c r="J225" s="38"/>
      <c r="K225" s="38"/>
      <c r="L225" s="41"/>
      <c r="M225" s="191"/>
      <c r="N225" s="192"/>
      <c r="O225" s="66"/>
      <c r="P225" s="66"/>
      <c r="Q225" s="66"/>
      <c r="R225" s="66"/>
      <c r="S225" s="66"/>
      <c r="T225" s="67"/>
      <c r="U225" s="36"/>
      <c r="V225" s="36"/>
      <c r="W225" s="36"/>
      <c r="X225" s="36"/>
      <c r="Y225" s="36"/>
      <c r="Z225" s="36"/>
      <c r="AA225" s="36"/>
      <c r="AB225" s="36"/>
      <c r="AC225" s="36"/>
      <c r="AD225" s="36"/>
      <c r="AE225" s="36"/>
      <c r="AT225" s="19" t="s">
        <v>151</v>
      </c>
      <c r="AU225" s="19" t="s">
        <v>85</v>
      </c>
    </row>
    <row r="226" spans="1:65" s="2" customFormat="1" ht="107.25">
      <c r="A226" s="36"/>
      <c r="B226" s="37"/>
      <c r="C226" s="38"/>
      <c r="D226" s="188" t="s">
        <v>153</v>
      </c>
      <c r="E226" s="38"/>
      <c r="F226" s="195" t="s">
        <v>682</v>
      </c>
      <c r="G226" s="38"/>
      <c r="H226" s="38"/>
      <c r="I226" s="190"/>
      <c r="J226" s="38"/>
      <c r="K226" s="38"/>
      <c r="L226" s="41"/>
      <c r="M226" s="191"/>
      <c r="N226" s="192"/>
      <c r="O226" s="66"/>
      <c r="P226" s="66"/>
      <c r="Q226" s="66"/>
      <c r="R226" s="66"/>
      <c r="S226" s="66"/>
      <c r="T226" s="67"/>
      <c r="U226" s="36"/>
      <c r="V226" s="36"/>
      <c r="W226" s="36"/>
      <c r="X226" s="36"/>
      <c r="Y226" s="36"/>
      <c r="Z226" s="36"/>
      <c r="AA226" s="36"/>
      <c r="AB226" s="36"/>
      <c r="AC226" s="36"/>
      <c r="AD226" s="36"/>
      <c r="AE226" s="36"/>
      <c r="AT226" s="19" t="s">
        <v>153</v>
      </c>
      <c r="AU226" s="19" t="s">
        <v>85</v>
      </c>
    </row>
    <row r="227" spans="1:65" s="13" customFormat="1" ht="11.25">
      <c r="B227" s="196"/>
      <c r="C227" s="197"/>
      <c r="D227" s="188" t="s">
        <v>180</v>
      </c>
      <c r="E227" s="198" t="s">
        <v>19</v>
      </c>
      <c r="F227" s="199" t="s">
        <v>1213</v>
      </c>
      <c r="G227" s="197"/>
      <c r="H227" s="198" t="s">
        <v>19</v>
      </c>
      <c r="I227" s="200"/>
      <c r="J227" s="197"/>
      <c r="K227" s="197"/>
      <c r="L227" s="201"/>
      <c r="M227" s="202"/>
      <c r="N227" s="203"/>
      <c r="O227" s="203"/>
      <c r="P227" s="203"/>
      <c r="Q227" s="203"/>
      <c r="R227" s="203"/>
      <c r="S227" s="203"/>
      <c r="T227" s="204"/>
      <c r="AT227" s="205" t="s">
        <v>180</v>
      </c>
      <c r="AU227" s="205" t="s">
        <v>85</v>
      </c>
      <c r="AV227" s="13" t="s">
        <v>83</v>
      </c>
      <c r="AW227" s="13" t="s">
        <v>34</v>
      </c>
      <c r="AX227" s="13" t="s">
        <v>75</v>
      </c>
      <c r="AY227" s="205" t="s">
        <v>140</v>
      </c>
    </row>
    <row r="228" spans="1:65" s="13" customFormat="1" ht="11.25">
      <c r="B228" s="196"/>
      <c r="C228" s="197"/>
      <c r="D228" s="188" t="s">
        <v>180</v>
      </c>
      <c r="E228" s="198" t="s">
        <v>19</v>
      </c>
      <c r="F228" s="199" t="s">
        <v>1209</v>
      </c>
      <c r="G228" s="197"/>
      <c r="H228" s="198" t="s">
        <v>19</v>
      </c>
      <c r="I228" s="200"/>
      <c r="J228" s="197"/>
      <c r="K228" s="197"/>
      <c r="L228" s="201"/>
      <c r="M228" s="202"/>
      <c r="N228" s="203"/>
      <c r="O228" s="203"/>
      <c r="P228" s="203"/>
      <c r="Q228" s="203"/>
      <c r="R228" s="203"/>
      <c r="S228" s="203"/>
      <c r="T228" s="204"/>
      <c r="AT228" s="205" t="s">
        <v>180</v>
      </c>
      <c r="AU228" s="205" t="s">
        <v>85</v>
      </c>
      <c r="AV228" s="13" t="s">
        <v>83</v>
      </c>
      <c r="AW228" s="13" t="s">
        <v>34</v>
      </c>
      <c r="AX228" s="13" t="s">
        <v>75</v>
      </c>
      <c r="AY228" s="205" t="s">
        <v>140</v>
      </c>
    </row>
    <row r="229" spans="1:65" s="14" customFormat="1" ht="11.25">
      <c r="B229" s="206"/>
      <c r="C229" s="207"/>
      <c r="D229" s="188" t="s">
        <v>180</v>
      </c>
      <c r="E229" s="208" t="s">
        <v>19</v>
      </c>
      <c r="F229" s="209" t="s">
        <v>1210</v>
      </c>
      <c r="G229" s="207"/>
      <c r="H229" s="210">
        <v>8.15</v>
      </c>
      <c r="I229" s="211"/>
      <c r="J229" s="207"/>
      <c r="K229" s="207"/>
      <c r="L229" s="212"/>
      <c r="M229" s="213"/>
      <c r="N229" s="214"/>
      <c r="O229" s="214"/>
      <c r="P229" s="214"/>
      <c r="Q229" s="214"/>
      <c r="R229" s="214"/>
      <c r="S229" s="214"/>
      <c r="T229" s="215"/>
      <c r="AT229" s="216" t="s">
        <v>180</v>
      </c>
      <c r="AU229" s="216" t="s">
        <v>85</v>
      </c>
      <c r="AV229" s="14" t="s">
        <v>85</v>
      </c>
      <c r="AW229" s="14" t="s">
        <v>34</v>
      </c>
      <c r="AX229" s="14" t="s">
        <v>83</v>
      </c>
      <c r="AY229" s="216" t="s">
        <v>140</v>
      </c>
    </row>
    <row r="230" spans="1:65" s="2" customFormat="1" ht="21.75" customHeight="1">
      <c r="A230" s="36"/>
      <c r="B230" s="37"/>
      <c r="C230" s="175" t="s">
        <v>319</v>
      </c>
      <c r="D230" s="175" t="s">
        <v>142</v>
      </c>
      <c r="E230" s="176" t="s">
        <v>677</v>
      </c>
      <c r="F230" s="177" t="s">
        <v>678</v>
      </c>
      <c r="G230" s="178" t="s">
        <v>175</v>
      </c>
      <c r="H230" s="179">
        <v>226.79</v>
      </c>
      <c r="I230" s="180"/>
      <c r="J230" s="181">
        <f>ROUND(I230*H230,2)</f>
        <v>0</v>
      </c>
      <c r="K230" s="177" t="s">
        <v>146</v>
      </c>
      <c r="L230" s="41"/>
      <c r="M230" s="182" t="s">
        <v>19</v>
      </c>
      <c r="N230" s="183" t="s">
        <v>46</v>
      </c>
      <c r="O230" s="66"/>
      <c r="P230" s="184">
        <f>O230*H230</f>
        <v>0</v>
      </c>
      <c r="Q230" s="184">
        <v>0.11162</v>
      </c>
      <c r="R230" s="184">
        <f>Q230*H230</f>
        <v>25.314299799999997</v>
      </c>
      <c r="S230" s="184">
        <v>0</v>
      </c>
      <c r="T230" s="185">
        <f>S230*H230</f>
        <v>0</v>
      </c>
      <c r="U230" s="36"/>
      <c r="V230" s="36"/>
      <c r="W230" s="36"/>
      <c r="X230" s="36"/>
      <c r="Y230" s="36"/>
      <c r="Z230" s="36"/>
      <c r="AA230" s="36"/>
      <c r="AB230" s="36"/>
      <c r="AC230" s="36"/>
      <c r="AD230" s="36"/>
      <c r="AE230" s="36"/>
      <c r="AR230" s="186" t="s">
        <v>147</v>
      </c>
      <c r="AT230" s="186" t="s">
        <v>142</v>
      </c>
      <c r="AU230" s="186" t="s">
        <v>85</v>
      </c>
      <c r="AY230" s="19" t="s">
        <v>140</v>
      </c>
      <c r="BE230" s="187">
        <f>IF(N230="základní",J230,0)</f>
        <v>0</v>
      </c>
      <c r="BF230" s="187">
        <f>IF(N230="snížená",J230,0)</f>
        <v>0</v>
      </c>
      <c r="BG230" s="187">
        <f>IF(N230="zákl. přenesená",J230,0)</f>
        <v>0</v>
      </c>
      <c r="BH230" s="187">
        <f>IF(N230="sníž. přenesená",J230,0)</f>
        <v>0</v>
      </c>
      <c r="BI230" s="187">
        <f>IF(N230="nulová",J230,0)</f>
        <v>0</v>
      </c>
      <c r="BJ230" s="19" t="s">
        <v>83</v>
      </c>
      <c r="BK230" s="187">
        <f>ROUND(I230*H230,2)</f>
        <v>0</v>
      </c>
      <c r="BL230" s="19" t="s">
        <v>147</v>
      </c>
      <c r="BM230" s="186" t="s">
        <v>1323</v>
      </c>
    </row>
    <row r="231" spans="1:65" s="2" customFormat="1" ht="29.25">
      <c r="A231" s="36"/>
      <c r="B231" s="37"/>
      <c r="C231" s="38"/>
      <c r="D231" s="188" t="s">
        <v>149</v>
      </c>
      <c r="E231" s="38"/>
      <c r="F231" s="189" t="s">
        <v>680</v>
      </c>
      <c r="G231" s="38"/>
      <c r="H231" s="38"/>
      <c r="I231" s="190"/>
      <c r="J231" s="38"/>
      <c r="K231" s="38"/>
      <c r="L231" s="41"/>
      <c r="M231" s="191"/>
      <c r="N231" s="192"/>
      <c r="O231" s="66"/>
      <c r="P231" s="66"/>
      <c r="Q231" s="66"/>
      <c r="R231" s="66"/>
      <c r="S231" s="66"/>
      <c r="T231" s="67"/>
      <c r="U231" s="36"/>
      <c r="V231" s="36"/>
      <c r="W231" s="36"/>
      <c r="X231" s="36"/>
      <c r="Y231" s="36"/>
      <c r="Z231" s="36"/>
      <c r="AA231" s="36"/>
      <c r="AB231" s="36"/>
      <c r="AC231" s="36"/>
      <c r="AD231" s="36"/>
      <c r="AE231" s="36"/>
      <c r="AT231" s="19" t="s">
        <v>149</v>
      </c>
      <c r="AU231" s="19" t="s">
        <v>85</v>
      </c>
    </row>
    <row r="232" spans="1:65" s="2" customFormat="1" ht="11.25">
      <c r="A232" s="36"/>
      <c r="B232" s="37"/>
      <c r="C232" s="38"/>
      <c r="D232" s="193" t="s">
        <v>151</v>
      </c>
      <c r="E232" s="38"/>
      <c r="F232" s="194" t="s">
        <v>681</v>
      </c>
      <c r="G232" s="38"/>
      <c r="H232" s="38"/>
      <c r="I232" s="190"/>
      <c r="J232" s="38"/>
      <c r="K232" s="38"/>
      <c r="L232" s="41"/>
      <c r="M232" s="191"/>
      <c r="N232" s="192"/>
      <c r="O232" s="66"/>
      <c r="P232" s="66"/>
      <c r="Q232" s="66"/>
      <c r="R232" s="66"/>
      <c r="S232" s="66"/>
      <c r="T232" s="67"/>
      <c r="U232" s="36"/>
      <c r="V232" s="36"/>
      <c r="W232" s="36"/>
      <c r="X232" s="36"/>
      <c r="Y232" s="36"/>
      <c r="Z232" s="36"/>
      <c r="AA232" s="36"/>
      <c r="AB232" s="36"/>
      <c r="AC232" s="36"/>
      <c r="AD232" s="36"/>
      <c r="AE232" s="36"/>
      <c r="AT232" s="19" t="s">
        <v>151</v>
      </c>
      <c r="AU232" s="19" t="s">
        <v>85</v>
      </c>
    </row>
    <row r="233" spans="1:65" s="2" customFormat="1" ht="107.25">
      <c r="A233" s="36"/>
      <c r="B233" s="37"/>
      <c r="C233" s="38"/>
      <c r="D233" s="188" t="s">
        <v>153</v>
      </c>
      <c r="E233" s="38"/>
      <c r="F233" s="195" t="s">
        <v>682</v>
      </c>
      <c r="G233" s="38"/>
      <c r="H233" s="38"/>
      <c r="I233" s="190"/>
      <c r="J233" s="38"/>
      <c r="K233" s="38"/>
      <c r="L233" s="41"/>
      <c r="M233" s="191"/>
      <c r="N233" s="192"/>
      <c r="O233" s="66"/>
      <c r="P233" s="66"/>
      <c r="Q233" s="66"/>
      <c r="R233" s="66"/>
      <c r="S233" s="66"/>
      <c r="T233" s="67"/>
      <c r="U233" s="36"/>
      <c r="V233" s="36"/>
      <c r="W233" s="36"/>
      <c r="X233" s="36"/>
      <c r="Y233" s="36"/>
      <c r="Z233" s="36"/>
      <c r="AA233" s="36"/>
      <c r="AB233" s="36"/>
      <c r="AC233" s="36"/>
      <c r="AD233" s="36"/>
      <c r="AE233" s="36"/>
      <c r="AT233" s="19" t="s">
        <v>153</v>
      </c>
      <c r="AU233" s="19" t="s">
        <v>85</v>
      </c>
    </row>
    <row r="234" spans="1:65" s="13" customFormat="1" ht="11.25">
      <c r="B234" s="196"/>
      <c r="C234" s="197"/>
      <c r="D234" s="188" t="s">
        <v>180</v>
      </c>
      <c r="E234" s="198" t="s">
        <v>19</v>
      </c>
      <c r="F234" s="199" t="s">
        <v>455</v>
      </c>
      <c r="G234" s="197"/>
      <c r="H234" s="198" t="s">
        <v>19</v>
      </c>
      <c r="I234" s="200"/>
      <c r="J234" s="197"/>
      <c r="K234" s="197"/>
      <c r="L234" s="201"/>
      <c r="M234" s="202"/>
      <c r="N234" s="203"/>
      <c r="O234" s="203"/>
      <c r="P234" s="203"/>
      <c r="Q234" s="203"/>
      <c r="R234" s="203"/>
      <c r="S234" s="203"/>
      <c r="T234" s="204"/>
      <c r="AT234" s="205" t="s">
        <v>180</v>
      </c>
      <c r="AU234" s="205" t="s">
        <v>85</v>
      </c>
      <c r="AV234" s="13" t="s">
        <v>83</v>
      </c>
      <c r="AW234" s="13" t="s">
        <v>34</v>
      </c>
      <c r="AX234" s="13" t="s">
        <v>75</v>
      </c>
      <c r="AY234" s="205" t="s">
        <v>140</v>
      </c>
    </row>
    <row r="235" spans="1:65" s="14" customFormat="1" ht="11.25">
      <c r="B235" s="206"/>
      <c r="C235" s="207"/>
      <c r="D235" s="188" t="s">
        <v>180</v>
      </c>
      <c r="E235" s="208" t="s">
        <v>19</v>
      </c>
      <c r="F235" s="209" t="s">
        <v>1212</v>
      </c>
      <c r="G235" s="207"/>
      <c r="H235" s="210">
        <v>226.79</v>
      </c>
      <c r="I235" s="211"/>
      <c r="J235" s="207"/>
      <c r="K235" s="207"/>
      <c r="L235" s="212"/>
      <c r="M235" s="213"/>
      <c r="N235" s="214"/>
      <c r="O235" s="214"/>
      <c r="P235" s="214"/>
      <c r="Q235" s="214"/>
      <c r="R235" s="214"/>
      <c r="S235" s="214"/>
      <c r="T235" s="215"/>
      <c r="AT235" s="216" t="s">
        <v>180</v>
      </c>
      <c r="AU235" s="216" t="s">
        <v>85</v>
      </c>
      <c r="AV235" s="14" t="s">
        <v>85</v>
      </c>
      <c r="AW235" s="14" t="s">
        <v>34</v>
      </c>
      <c r="AX235" s="14" t="s">
        <v>83</v>
      </c>
      <c r="AY235" s="216" t="s">
        <v>140</v>
      </c>
    </row>
    <row r="236" spans="1:65" s="2" customFormat="1" ht="16.5" customHeight="1">
      <c r="A236" s="36"/>
      <c r="B236" s="37"/>
      <c r="C236" s="217" t="s">
        <v>325</v>
      </c>
      <c r="D236" s="217" t="s">
        <v>284</v>
      </c>
      <c r="E236" s="218" t="s">
        <v>689</v>
      </c>
      <c r="F236" s="219" t="s">
        <v>690</v>
      </c>
      <c r="G236" s="220" t="s">
        <v>175</v>
      </c>
      <c r="H236" s="221">
        <v>238.13</v>
      </c>
      <c r="I236" s="222"/>
      <c r="J236" s="223">
        <f>ROUND(I236*H236,2)</f>
        <v>0</v>
      </c>
      <c r="K236" s="219" t="s">
        <v>146</v>
      </c>
      <c r="L236" s="224"/>
      <c r="M236" s="225" t="s">
        <v>19</v>
      </c>
      <c r="N236" s="226" t="s">
        <v>46</v>
      </c>
      <c r="O236" s="66"/>
      <c r="P236" s="184">
        <f>O236*H236</f>
        <v>0</v>
      </c>
      <c r="Q236" s="184">
        <v>0.17599999999999999</v>
      </c>
      <c r="R236" s="184">
        <f>Q236*H236</f>
        <v>41.910879999999999</v>
      </c>
      <c r="S236" s="184">
        <v>0</v>
      </c>
      <c r="T236" s="185">
        <f>S236*H236</f>
        <v>0</v>
      </c>
      <c r="U236" s="36"/>
      <c r="V236" s="36"/>
      <c r="W236" s="36"/>
      <c r="X236" s="36"/>
      <c r="Y236" s="36"/>
      <c r="Z236" s="36"/>
      <c r="AA236" s="36"/>
      <c r="AB236" s="36"/>
      <c r="AC236" s="36"/>
      <c r="AD236" s="36"/>
      <c r="AE236" s="36"/>
      <c r="AR236" s="186" t="s">
        <v>201</v>
      </c>
      <c r="AT236" s="186" t="s">
        <v>284</v>
      </c>
      <c r="AU236" s="186" t="s">
        <v>85</v>
      </c>
      <c r="AY236" s="19" t="s">
        <v>140</v>
      </c>
      <c r="BE236" s="187">
        <f>IF(N236="základní",J236,0)</f>
        <v>0</v>
      </c>
      <c r="BF236" s="187">
        <f>IF(N236="snížená",J236,0)</f>
        <v>0</v>
      </c>
      <c r="BG236" s="187">
        <f>IF(N236="zákl. přenesená",J236,0)</f>
        <v>0</v>
      </c>
      <c r="BH236" s="187">
        <f>IF(N236="sníž. přenesená",J236,0)</f>
        <v>0</v>
      </c>
      <c r="BI236" s="187">
        <f>IF(N236="nulová",J236,0)</f>
        <v>0</v>
      </c>
      <c r="BJ236" s="19" t="s">
        <v>83</v>
      </c>
      <c r="BK236" s="187">
        <f>ROUND(I236*H236,2)</f>
        <v>0</v>
      </c>
      <c r="BL236" s="19" t="s">
        <v>147</v>
      </c>
      <c r="BM236" s="186" t="s">
        <v>1324</v>
      </c>
    </row>
    <row r="237" spans="1:65" s="2" customFormat="1" ht="11.25">
      <c r="A237" s="36"/>
      <c r="B237" s="37"/>
      <c r="C237" s="38"/>
      <c r="D237" s="188" t="s">
        <v>149</v>
      </c>
      <c r="E237" s="38"/>
      <c r="F237" s="189" t="s">
        <v>690</v>
      </c>
      <c r="G237" s="38"/>
      <c r="H237" s="38"/>
      <c r="I237" s="190"/>
      <c r="J237" s="38"/>
      <c r="K237" s="38"/>
      <c r="L237" s="41"/>
      <c r="M237" s="191"/>
      <c r="N237" s="192"/>
      <c r="O237" s="66"/>
      <c r="P237" s="66"/>
      <c r="Q237" s="66"/>
      <c r="R237" s="66"/>
      <c r="S237" s="66"/>
      <c r="T237" s="67"/>
      <c r="U237" s="36"/>
      <c r="V237" s="36"/>
      <c r="W237" s="36"/>
      <c r="X237" s="36"/>
      <c r="Y237" s="36"/>
      <c r="Z237" s="36"/>
      <c r="AA237" s="36"/>
      <c r="AB237" s="36"/>
      <c r="AC237" s="36"/>
      <c r="AD237" s="36"/>
      <c r="AE237" s="36"/>
      <c r="AT237" s="19" t="s">
        <v>149</v>
      </c>
      <c r="AU237" s="19" t="s">
        <v>85</v>
      </c>
    </row>
    <row r="238" spans="1:65" s="14" customFormat="1" ht="11.25">
      <c r="B238" s="206"/>
      <c r="C238" s="207"/>
      <c r="D238" s="188" t="s">
        <v>180</v>
      </c>
      <c r="E238" s="207"/>
      <c r="F238" s="209" t="s">
        <v>1325</v>
      </c>
      <c r="G238" s="207"/>
      <c r="H238" s="210">
        <v>238.13</v>
      </c>
      <c r="I238" s="211"/>
      <c r="J238" s="207"/>
      <c r="K238" s="207"/>
      <c r="L238" s="212"/>
      <c r="M238" s="213"/>
      <c r="N238" s="214"/>
      <c r="O238" s="214"/>
      <c r="P238" s="214"/>
      <c r="Q238" s="214"/>
      <c r="R238" s="214"/>
      <c r="S238" s="214"/>
      <c r="T238" s="215"/>
      <c r="AT238" s="216" t="s">
        <v>180</v>
      </c>
      <c r="AU238" s="216" t="s">
        <v>85</v>
      </c>
      <c r="AV238" s="14" t="s">
        <v>85</v>
      </c>
      <c r="AW238" s="14" t="s">
        <v>4</v>
      </c>
      <c r="AX238" s="14" t="s">
        <v>83</v>
      </c>
      <c r="AY238" s="216" t="s">
        <v>140</v>
      </c>
    </row>
    <row r="239" spans="1:65" s="12" customFormat="1" ht="22.9" customHeight="1">
      <c r="B239" s="159"/>
      <c r="C239" s="160"/>
      <c r="D239" s="161" t="s">
        <v>74</v>
      </c>
      <c r="E239" s="173" t="s">
        <v>183</v>
      </c>
      <c r="F239" s="173" t="s">
        <v>714</v>
      </c>
      <c r="G239" s="160"/>
      <c r="H239" s="160"/>
      <c r="I239" s="163"/>
      <c r="J239" s="174">
        <f>BK239</f>
        <v>0</v>
      </c>
      <c r="K239" s="160"/>
      <c r="L239" s="165"/>
      <c r="M239" s="166"/>
      <c r="N239" s="167"/>
      <c r="O239" s="167"/>
      <c r="P239" s="168">
        <f>SUM(P240:P244)</f>
        <v>0</v>
      </c>
      <c r="Q239" s="167"/>
      <c r="R239" s="168">
        <f>SUM(R240:R244)</f>
        <v>8.539999999999999E-3</v>
      </c>
      <c r="S239" s="167"/>
      <c r="T239" s="169">
        <f>SUM(T240:T244)</f>
        <v>0</v>
      </c>
      <c r="AR239" s="170" t="s">
        <v>83</v>
      </c>
      <c r="AT239" s="171" t="s">
        <v>74</v>
      </c>
      <c r="AU239" s="171" t="s">
        <v>83</v>
      </c>
      <c r="AY239" s="170" t="s">
        <v>140</v>
      </c>
      <c r="BK239" s="172">
        <f>SUM(BK240:BK244)</f>
        <v>0</v>
      </c>
    </row>
    <row r="240" spans="1:65" s="2" customFormat="1" ht="16.5" customHeight="1">
      <c r="A240" s="36"/>
      <c r="B240" s="37"/>
      <c r="C240" s="175" t="s">
        <v>332</v>
      </c>
      <c r="D240" s="175" t="s">
        <v>142</v>
      </c>
      <c r="E240" s="176" t="s">
        <v>716</v>
      </c>
      <c r="F240" s="177" t="s">
        <v>717</v>
      </c>
      <c r="G240" s="178" t="s">
        <v>437</v>
      </c>
      <c r="H240" s="179">
        <v>61</v>
      </c>
      <c r="I240" s="180"/>
      <c r="J240" s="181">
        <f>ROUND(I240*H240,2)</f>
        <v>0</v>
      </c>
      <c r="K240" s="177" t="s">
        <v>518</v>
      </c>
      <c r="L240" s="41"/>
      <c r="M240" s="182" t="s">
        <v>19</v>
      </c>
      <c r="N240" s="183" t="s">
        <v>46</v>
      </c>
      <c r="O240" s="66"/>
      <c r="P240" s="184">
        <f>O240*H240</f>
        <v>0</v>
      </c>
      <c r="Q240" s="184">
        <v>1.3999999999999999E-4</v>
      </c>
      <c r="R240" s="184">
        <f>Q240*H240</f>
        <v>8.539999999999999E-3</v>
      </c>
      <c r="S240" s="184">
        <v>0</v>
      </c>
      <c r="T240" s="185">
        <f>S240*H240</f>
        <v>0</v>
      </c>
      <c r="U240" s="36"/>
      <c r="V240" s="36"/>
      <c r="W240" s="36"/>
      <c r="X240" s="36"/>
      <c r="Y240" s="36"/>
      <c r="Z240" s="36"/>
      <c r="AA240" s="36"/>
      <c r="AB240" s="36"/>
      <c r="AC240" s="36"/>
      <c r="AD240" s="36"/>
      <c r="AE240" s="36"/>
      <c r="AR240" s="186" t="s">
        <v>147</v>
      </c>
      <c r="AT240" s="186" t="s">
        <v>142</v>
      </c>
      <c r="AU240" s="186" t="s">
        <v>85</v>
      </c>
      <c r="AY240" s="19" t="s">
        <v>140</v>
      </c>
      <c r="BE240" s="187">
        <f>IF(N240="základní",J240,0)</f>
        <v>0</v>
      </c>
      <c r="BF240" s="187">
        <f>IF(N240="snížená",J240,0)</f>
        <v>0</v>
      </c>
      <c r="BG240" s="187">
        <f>IF(N240="zákl. přenesená",J240,0)</f>
        <v>0</v>
      </c>
      <c r="BH240" s="187">
        <f>IF(N240="sníž. přenesená",J240,0)</f>
        <v>0</v>
      </c>
      <c r="BI240" s="187">
        <f>IF(N240="nulová",J240,0)</f>
        <v>0</v>
      </c>
      <c r="BJ240" s="19" t="s">
        <v>83</v>
      </c>
      <c r="BK240" s="187">
        <f>ROUND(I240*H240,2)</f>
        <v>0</v>
      </c>
      <c r="BL240" s="19" t="s">
        <v>147</v>
      </c>
      <c r="BM240" s="186" t="s">
        <v>1326</v>
      </c>
    </row>
    <row r="241" spans="1:65" s="2" customFormat="1" ht="11.25">
      <c r="A241" s="36"/>
      <c r="B241" s="37"/>
      <c r="C241" s="38"/>
      <c r="D241" s="188" t="s">
        <v>149</v>
      </c>
      <c r="E241" s="38"/>
      <c r="F241" s="189" t="s">
        <v>719</v>
      </c>
      <c r="G241" s="38"/>
      <c r="H241" s="38"/>
      <c r="I241" s="190"/>
      <c r="J241" s="38"/>
      <c r="K241" s="38"/>
      <c r="L241" s="41"/>
      <c r="M241" s="191"/>
      <c r="N241" s="192"/>
      <c r="O241" s="66"/>
      <c r="P241" s="66"/>
      <c r="Q241" s="66"/>
      <c r="R241" s="66"/>
      <c r="S241" s="66"/>
      <c r="T241" s="67"/>
      <c r="U241" s="36"/>
      <c r="V241" s="36"/>
      <c r="W241" s="36"/>
      <c r="X241" s="36"/>
      <c r="Y241" s="36"/>
      <c r="Z241" s="36"/>
      <c r="AA241" s="36"/>
      <c r="AB241" s="36"/>
      <c r="AC241" s="36"/>
      <c r="AD241" s="36"/>
      <c r="AE241" s="36"/>
      <c r="AT241" s="19" t="s">
        <v>149</v>
      </c>
      <c r="AU241" s="19" t="s">
        <v>85</v>
      </c>
    </row>
    <row r="242" spans="1:65" s="2" customFormat="1" ht="29.25">
      <c r="A242" s="36"/>
      <c r="B242" s="37"/>
      <c r="C242" s="38"/>
      <c r="D242" s="188" t="s">
        <v>153</v>
      </c>
      <c r="E242" s="38"/>
      <c r="F242" s="195" t="s">
        <v>720</v>
      </c>
      <c r="G242" s="38"/>
      <c r="H242" s="38"/>
      <c r="I242" s="190"/>
      <c r="J242" s="38"/>
      <c r="K242" s="38"/>
      <c r="L242" s="41"/>
      <c r="M242" s="191"/>
      <c r="N242" s="192"/>
      <c r="O242" s="66"/>
      <c r="P242" s="66"/>
      <c r="Q242" s="66"/>
      <c r="R242" s="66"/>
      <c r="S242" s="66"/>
      <c r="T242" s="67"/>
      <c r="U242" s="36"/>
      <c r="V242" s="36"/>
      <c r="W242" s="36"/>
      <c r="X242" s="36"/>
      <c r="Y242" s="36"/>
      <c r="Z242" s="36"/>
      <c r="AA242" s="36"/>
      <c r="AB242" s="36"/>
      <c r="AC242" s="36"/>
      <c r="AD242" s="36"/>
      <c r="AE242" s="36"/>
      <c r="AT242" s="19" t="s">
        <v>153</v>
      </c>
      <c r="AU242" s="19" t="s">
        <v>85</v>
      </c>
    </row>
    <row r="243" spans="1:65" s="13" customFormat="1" ht="11.25">
      <c r="B243" s="196"/>
      <c r="C243" s="197"/>
      <c r="D243" s="188" t="s">
        <v>180</v>
      </c>
      <c r="E243" s="198" t="s">
        <v>19</v>
      </c>
      <c r="F243" s="199" t="s">
        <v>721</v>
      </c>
      <c r="G243" s="197"/>
      <c r="H243" s="198" t="s">
        <v>19</v>
      </c>
      <c r="I243" s="200"/>
      <c r="J243" s="197"/>
      <c r="K243" s="197"/>
      <c r="L243" s="201"/>
      <c r="M243" s="202"/>
      <c r="N243" s="203"/>
      <c r="O243" s="203"/>
      <c r="P243" s="203"/>
      <c r="Q243" s="203"/>
      <c r="R243" s="203"/>
      <c r="S243" s="203"/>
      <c r="T243" s="204"/>
      <c r="AT243" s="205" t="s">
        <v>180</v>
      </c>
      <c r="AU243" s="205" t="s">
        <v>85</v>
      </c>
      <c r="AV243" s="13" t="s">
        <v>83</v>
      </c>
      <c r="AW243" s="13" t="s">
        <v>34</v>
      </c>
      <c r="AX243" s="13" t="s">
        <v>75</v>
      </c>
      <c r="AY243" s="205" t="s">
        <v>140</v>
      </c>
    </row>
    <row r="244" spans="1:65" s="14" customFormat="1" ht="11.25">
      <c r="B244" s="206"/>
      <c r="C244" s="207"/>
      <c r="D244" s="188" t="s">
        <v>180</v>
      </c>
      <c r="E244" s="208" t="s">
        <v>19</v>
      </c>
      <c r="F244" s="209" t="s">
        <v>1327</v>
      </c>
      <c r="G244" s="207"/>
      <c r="H244" s="210">
        <v>61</v>
      </c>
      <c r="I244" s="211"/>
      <c r="J244" s="207"/>
      <c r="K244" s="207"/>
      <c r="L244" s="212"/>
      <c r="M244" s="213"/>
      <c r="N244" s="214"/>
      <c r="O244" s="214"/>
      <c r="P244" s="214"/>
      <c r="Q244" s="214"/>
      <c r="R244" s="214"/>
      <c r="S244" s="214"/>
      <c r="T244" s="215"/>
      <c r="AT244" s="216" t="s">
        <v>180</v>
      </c>
      <c r="AU244" s="216" t="s">
        <v>85</v>
      </c>
      <c r="AV244" s="14" t="s">
        <v>85</v>
      </c>
      <c r="AW244" s="14" t="s">
        <v>34</v>
      </c>
      <c r="AX244" s="14" t="s">
        <v>83</v>
      </c>
      <c r="AY244" s="216" t="s">
        <v>140</v>
      </c>
    </row>
    <row r="245" spans="1:65" s="12" customFormat="1" ht="22.9" customHeight="1">
      <c r="B245" s="159"/>
      <c r="C245" s="160"/>
      <c r="D245" s="161" t="s">
        <v>74</v>
      </c>
      <c r="E245" s="173" t="s">
        <v>208</v>
      </c>
      <c r="F245" s="173" t="s">
        <v>723</v>
      </c>
      <c r="G245" s="160"/>
      <c r="H245" s="160"/>
      <c r="I245" s="163"/>
      <c r="J245" s="174">
        <f>BK245</f>
        <v>0</v>
      </c>
      <c r="K245" s="160"/>
      <c r="L245" s="165"/>
      <c r="M245" s="166"/>
      <c r="N245" s="167"/>
      <c r="O245" s="167"/>
      <c r="P245" s="168">
        <f>SUM(P246:P289)</f>
        <v>0</v>
      </c>
      <c r="Q245" s="167"/>
      <c r="R245" s="168">
        <f>SUM(R246:R289)</f>
        <v>44.51064509679999</v>
      </c>
      <c r="S245" s="167"/>
      <c r="T245" s="169">
        <f>SUM(T246:T289)</f>
        <v>2</v>
      </c>
      <c r="AR245" s="170" t="s">
        <v>83</v>
      </c>
      <c r="AT245" s="171" t="s">
        <v>74</v>
      </c>
      <c r="AU245" s="171" t="s">
        <v>83</v>
      </c>
      <c r="AY245" s="170" t="s">
        <v>140</v>
      </c>
      <c r="BK245" s="172">
        <f>SUM(BK246:BK289)</f>
        <v>0</v>
      </c>
    </row>
    <row r="246" spans="1:65" s="2" customFormat="1" ht="16.5" customHeight="1">
      <c r="A246" s="36"/>
      <c r="B246" s="37"/>
      <c r="C246" s="175" t="s">
        <v>339</v>
      </c>
      <c r="D246" s="175" t="s">
        <v>142</v>
      </c>
      <c r="E246" s="176" t="s">
        <v>793</v>
      </c>
      <c r="F246" s="177" t="s">
        <v>794</v>
      </c>
      <c r="G246" s="178" t="s">
        <v>234</v>
      </c>
      <c r="H246" s="179">
        <v>71.94</v>
      </c>
      <c r="I246" s="180"/>
      <c r="J246" s="181">
        <f>ROUND(I246*H246,2)</f>
        <v>0</v>
      </c>
      <c r="K246" s="177" t="s">
        <v>146</v>
      </c>
      <c r="L246" s="41"/>
      <c r="M246" s="182" t="s">
        <v>19</v>
      </c>
      <c r="N246" s="183" t="s">
        <v>46</v>
      </c>
      <c r="O246" s="66"/>
      <c r="P246" s="184">
        <f>O246*H246</f>
        <v>0</v>
      </c>
      <c r="Q246" s="184">
        <v>0.20218871999999999</v>
      </c>
      <c r="R246" s="184">
        <f>Q246*H246</f>
        <v>14.545456516799998</v>
      </c>
      <c r="S246" s="184">
        <v>0</v>
      </c>
      <c r="T246" s="185">
        <f>S246*H246</f>
        <v>0</v>
      </c>
      <c r="U246" s="36"/>
      <c r="V246" s="36"/>
      <c r="W246" s="36"/>
      <c r="X246" s="36"/>
      <c r="Y246" s="36"/>
      <c r="Z246" s="36"/>
      <c r="AA246" s="36"/>
      <c r="AB246" s="36"/>
      <c r="AC246" s="36"/>
      <c r="AD246" s="36"/>
      <c r="AE246" s="36"/>
      <c r="AR246" s="186" t="s">
        <v>147</v>
      </c>
      <c r="AT246" s="186" t="s">
        <v>142</v>
      </c>
      <c r="AU246" s="186" t="s">
        <v>85</v>
      </c>
      <c r="AY246" s="19" t="s">
        <v>140</v>
      </c>
      <c r="BE246" s="187">
        <f>IF(N246="základní",J246,0)</f>
        <v>0</v>
      </c>
      <c r="BF246" s="187">
        <f>IF(N246="snížená",J246,0)</f>
        <v>0</v>
      </c>
      <c r="BG246" s="187">
        <f>IF(N246="zákl. přenesená",J246,0)</f>
        <v>0</v>
      </c>
      <c r="BH246" s="187">
        <f>IF(N246="sníž. přenesená",J246,0)</f>
        <v>0</v>
      </c>
      <c r="BI246" s="187">
        <f>IF(N246="nulová",J246,0)</f>
        <v>0</v>
      </c>
      <c r="BJ246" s="19" t="s">
        <v>83</v>
      </c>
      <c r="BK246" s="187">
        <f>ROUND(I246*H246,2)</f>
        <v>0</v>
      </c>
      <c r="BL246" s="19" t="s">
        <v>147</v>
      </c>
      <c r="BM246" s="186" t="s">
        <v>1328</v>
      </c>
    </row>
    <row r="247" spans="1:65" s="2" customFormat="1" ht="19.5">
      <c r="A247" s="36"/>
      <c r="B247" s="37"/>
      <c r="C247" s="38"/>
      <c r="D247" s="188" t="s">
        <v>149</v>
      </c>
      <c r="E247" s="38"/>
      <c r="F247" s="189" t="s">
        <v>796</v>
      </c>
      <c r="G247" s="38"/>
      <c r="H247" s="38"/>
      <c r="I247" s="190"/>
      <c r="J247" s="38"/>
      <c r="K247" s="38"/>
      <c r="L247" s="41"/>
      <c r="M247" s="191"/>
      <c r="N247" s="192"/>
      <c r="O247" s="66"/>
      <c r="P247" s="66"/>
      <c r="Q247" s="66"/>
      <c r="R247" s="66"/>
      <c r="S247" s="66"/>
      <c r="T247" s="67"/>
      <c r="U247" s="36"/>
      <c r="V247" s="36"/>
      <c r="W247" s="36"/>
      <c r="X247" s="36"/>
      <c r="Y247" s="36"/>
      <c r="Z247" s="36"/>
      <c r="AA247" s="36"/>
      <c r="AB247" s="36"/>
      <c r="AC247" s="36"/>
      <c r="AD247" s="36"/>
      <c r="AE247" s="36"/>
      <c r="AT247" s="19" t="s">
        <v>149</v>
      </c>
      <c r="AU247" s="19" t="s">
        <v>85</v>
      </c>
    </row>
    <row r="248" spans="1:65" s="2" customFormat="1" ht="11.25">
      <c r="A248" s="36"/>
      <c r="B248" s="37"/>
      <c r="C248" s="38"/>
      <c r="D248" s="193" t="s">
        <v>151</v>
      </c>
      <c r="E248" s="38"/>
      <c r="F248" s="194" t="s">
        <v>797</v>
      </c>
      <c r="G248" s="38"/>
      <c r="H248" s="38"/>
      <c r="I248" s="190"/>
      <c r="J248" s="38"/>
      <c r="K248" s="38"/>
      <c r="L248" s="41"/>
      <c r="M248" s="191"/>
      <c r="N248" s="192"/>
      <c r="O248" s="66"/>
      <c r="P248" s="66"/>
      <c r="Q248" s="66"/>
      <c r="R248" s="66"/>
      <c r="S248" s="66"/>
      <c r="T248" s="67"/>
      <c r="U248" s="36"/>
      <c r="V248" s="36"/>
      <c r="W248" s="36"/>
      <c r="X248" s="36"/>
      <c r="Y248" s="36"/>
      <c r="Z248" s="36"/>
      <c r="AA248" s="36"/>
      <c r="AB248" s="36"/>
      <c r="AC248" s="36"/>
      <c r="AD248" s="36"/>
      <c r="AE248" s="36"/>
      <c r="AT248" s="19" t="s">
        <v>151</v>
      </c>
      <c r="AU248" s="19" t="s">
        <v>85</v>
      </c>
    </row>
    <row r="249" spans="1:65" s="2" customFormat="1" ht="87.75">
      <c r="A249" s="36"/>
      <c r="B249" s="37"/>
      <c r="C249" s="38"/>
      <c r="D249" s="188" t="s">
        <v>153</v>
      </c>
      <c r="E249" s="38"/>
      <c r="F249" s="195" t="s">
        <v>798</v>
      </c>
      <c r="G249" s="38"/>
      <c r="H249" s="38"/>
      <c r="I249" s="190"/>
      <c r="J249" s="38"/>
      <c r="K249" s="38"/>
      <c r="L249" s="41"/>
      <c r="M249" s="191"/>
      <c r="N249" s="192"/>
      <c r="O249" s="66"/>
      <c r="P249" s="66"/>
      <c r="Q249" s="66"/>
      <c r="R249" s="66"/>
      <c r="S249" s="66"/>
      <c r="T249" s="67"/>
      <c r="U249" s="36"/>
      <c r="V249" s="36"/>
      <c r="W249" s="36"/>
      <c r="X249" s="36"/>
      <c r="Y249" s="36"/>
      <c r="Z249" s="36"/>
      <c r="AA249" s="36"/>
      <c r="AB249" s="36"/>
      <c r="AC249" s="36"/>
      <c r="AD249" s="36"/>
      <c r="AE249" s="36"/>
      <c r="AT249" s="19" t="s">
        <v>153</v>
      </c>
      <c r="AU249" s="19" t="s">
        <v>85</v>
      </c>
    </row>
    <row r="250" spans="1:65" s="2" customFormat="1" ht="16.5" customHeight="1">
      <c r="A250" s="36"/>
      <c r="B250" s="37"/>
      <c r="C250" s="217" t="s">
        <v>345</v>
      </c>
      <c r="D250" s="217" t="s">
        <v>284</v>
      </c>
      <c r="E250" s="218" t="s">
        <v>804</v>
      </c>
      <c r="F250" s="219" t="s">
        <v>805</v>
      </c>
      <c r="G250" s="220" t="s">
        <v>234</v>
      </c>
      <c r="H250" s="221">
        <v>75.537000000000006</v>
      </c>
      <c r="I250" s="222"/>
      <c r="J250" s="223">
        <f>ROUND(I250*H250,2)</f>
        <v>0</v>
      </c>
      <c r="K250" s="219" t="s">
        <v>146</v>
      </c>
      <c r="L250" s="224"/>
      <c r="M250" s="225" t="s">
        <v>19</v>
      </c>
      <c r="N250" s="226" t="s">
        <v>46</v>
      </c>
      <c r="O250" s="66"/>
      <c r="P250" s="184">
        <f>O250*H250</f>
        <v>0</v>
      </c>
      <c r="Q250" s="184">
        <v>4.8300000000000003E-2</v>
      </c>
      <c r="R250" s="184">
        <f>Q250*H250</f>
        <v>3.6484371000000007</v>
      </c>
      <c r="S250" s="184">
        <v>0</v>
      </c>
      <c r="T250" s="185">
        <f>S250*H250</f>
        <v>0</v>
      </c>
      <c r="U250" s="36"/>
      <c r="V250" s="36"/>
      <c r="W250" s="36"/>
      <c r="X250" s="36"/>
      <c r="Y250" s="36"/>
      <c r="Z250" s="36"/>
      <c r="AA250" s="36"/>
      <c r="AB250" s="36"/>
      <c r="AC250" s="36"/>
      <c r="AD250" s="36"/>
      <c r="AE250" s="36"/>
      <c r="AR250" s="186" t="s">
        <v>201</v>
      </c>
      <c r="AT250" s="186" t="s">
        <v>284</v>
      </c>
      <c r="AU250" s="186" t="s">
        <v>85</v>
      </c>
      <c r="AY250" s="19" t="s">
        <v>140</v>
      </c>
      <c r="BE250" s="187">
        <f>IF(N250="základní",J250,0)</f>
        <v>0</v>
      </c>
      <c r="BF250" s="187">
        <f>IF(N250="snížená",J250,0)</f>
        <v>0</v>
      </c>
      <c r="BG250" s="187">
        <f>IF(N250="zákl. přenesená",J250,0)</f>
        <v>0</v>
      </c>
      <c r="BH250" s="187">
        <f>IF(N250="sníž. přenesená",J250,0)</f>
        <v>0</v>
      </c>
      <c r="BI250" s="187">
        <f>IF(N250="nulová",J250,0)</f>
        <v>0</v>
      </c>
      <c r="BJ250" s="19" t="s">
        <v>83</v>
      </c>
      <c r="BK250" s="187">
        <f>ROUND(I250*H250,2)</f>
        <v>0</v>
      </c>
      <c r="BL250" s="19" t="s">
        <v>147</v>
      </c>
      <c r="BM250" s="186" t="s">
        <v>1329</v>
      </c>
    </row>
    <row r="251" spans="1:65" s="2" customFormat="1" ht="11.25">
      <c r="A251" s="36"/>
      <c r="B251" s="37"/>
      <c r="C251" s="38"/>
      <c r="D251" s="188" t="s">
        <v>149</v>
      </c>
      <c r="E251" s="38"/>
      <c r="F251" s="189" t="s">
        <v>805</v>
      </c>
      <c r="G251" s="38"/>
      <c r="H251" s="38"/>
      <c r="I251" s="190"/>
      <c r="J251" s="38"/>
      <c r="K251" s="38"/>
      <c r="L251" s="41"/>
      <c r="M251" s="191"/>
      <c r="N251" s="192"/>
      <c r="O251" s="66"/>
      <c r="P251" s="66"/>
      <c r="Q251" s="66"/>
      <c r="R251" s="66"/>
      <c r="S251" s="66"/>
      <c r="T251" s="67"/>
      <c r="U251" s="36"/>
      <c r="V251" s="36"/>
      <c r="W251" s="36"/>
      <c r="X251" s="36"/>
      <c r="Y251" s="36"/>
      <c r="Z251" s="36"/>
      <c r="AA251" s="36"/>
      <c r="AB251" s="36"/>
      <c r="AC251" s="36"/>
      <c r="AD251" s="36"/>
      <c r="AE251" s="36"/>
      <c r="AT251" s="19" t="s">
        <v>149</v>
      </c>
      <c r="AU251" s="19" t="s">
        <v>85</v>
      </c>
    </row>
    <row r="252" spans="1:65" s="14" customFormat="1" ht="11.25">
      <c r="B252" s="206"/>
      <c r="C252" s="207"/>
      <c r="D252" s="188" t="s">
        <v>180</v>
      </c>
      <c r="E252" s="207"/>
      <c r="F252" s="209" t="s">
        <v>1330</v>
      </c>
      <c r="G252" s="207"/>
      <c r="H252" s="210">
        <v>75.537000000000006</v>
      </c>
      <c r="I252" s="211"/>
      <c r="J252" s="207"/>
      <c r="K252" s="207"/>
      <c r="L252" s="212"/>
      <c r="M252" s="213"/>
      <c r="N252" s="214"/>
      <c r="O252" s="214"/>
      <c r="P252" s="214"/>
      <c r="Q252" s="214"/>
      <c r="R252" s="214"/>
      <c r="S252" s="214"/>
      <c r="T252" s="215"/>
      <c r="AT252" s="216" t="s">
        <v>180</v>
      </c>
      <c r="AU252" s="216" t="s">
        <v>85</v>
      </c>
      <c r="AV252" s="14" t="s">
        <v>85</v>
      </c>
      <c r="AW252" s="14" t="s">
        <v>4</v>
      </c>
      <c r="AX252" s="14" t="s">
        <v>83</v>
      </c>
      <c r="AY252" s="216" t="s">
        <v>140</v>
      </c>
    </row>
    <row r="253" spans="1:65" s="2" customFormat="1" ht="16.5" customHeight="1">
      <c r="A253" s="36"/>
      <c r="B253" s="37"/>
      <c r="C253" s="175" t="s">
        <v>351</v>
      </c>
      <c r="D253" s="175" t="s">
        <v>142</v>
      </c>
      <c r="E253" s="176" t="s">
        <v>829</v>
      </c>
      <c r="F253" s="177" t="s">
        <v>830</v>
      </c>
      <c r="G253" s="178" t="s">
        <v>234</v>
      </c>
      <c r="H253" s="179">
        <v>51.4</v>
      </c>
      <c r="I253" s="180"/>
      <c r="J253" s="181">
        <f>ROUND(I253*H253,2)</f>
        <v>0</v>
      </c>
      <c r="K253" s="177" t="s">
        <v>146</v>
      </c>
      <c r="L253" s="41"/>
      <c r="M253" s="182" t="s">
        <v>19</v>
      </c>
      <c r="N253" s="183" t="s">
        <v>46</v>
      </c>
      <c r="O253" s="66"/>
      <c r="P253" s="184">
        <f>O253*H253</f>
        <v>0</v>
      </c>
      <c r="Q253" s="184">
        <v>0.12949959999999999</v>
      </c>
      <c r="R253" s="184">
        <f>Q253*H253</f>
        <v>6.6562794399999996</v>
      </c>
      <c r="S253" s="184">
        <v>0</v>
      </c>
      <c r="T253" s="185">
        <f>S253*H253</f>
        <v>0</v>
      </c>
      <c r="U253" s="36"/>
      <c r="V253" s="36"/>
      <c r="W253" s="36"/>
      <c r="X253" s="36"/>
      <c r="Y253" s="36"/>
      <c r="Z253" s="36"/>
      <c r="AA253" s="36"/>
      <c r="AB253" s="36"/>
      <c r="AC253" s="36"/>
      <c r="AD253" s="36"/>
      <c r="AE253" s="36"/>
      <c r="AR253" s="186" t="s">
        <v>147</v>
      </c>
      <c r="AT253" s="186" t="s">
        <v>142</v>
      </c>
      <c r="AU253" s="186" t="s">
        <v>85</v>
      </c>
      <c r="AY253" s="19" t="s">
        <v>140</v>
      </c>
      <c r="BE253" s="187">
        <f>IF(N253="základní",J253,0)</f>
        <v>0</v>
      </c>
      <c r="BF253" s="187">
        <f>IF(N253="snížená",J253,0)</f>
        <v>0</v>
      </c>
      <c r="BG253" s="187">
        <f>IF(N253="zákl. přenesená",J253,0)</f>
        <v>0</v>
      </c>
      <c r="BH253" s="187">
        <f>IF(N253="sníž. přenesená",J253,0)</f>
        <v>0</v>
      </c>
      <c r="BI253" s="187">
        <f>IF(N253="nulová",J253,0)</f>
        <v>0</v>
      </c>
      <c r="BJ253" s="19" t="s">
        <v>83</v>
      </c>
      <c r="BK253" s="187">
        <f>ROUND(I253*H253,2)</f>
        <v>0</v>
      </c>
      <c r="BL253" s="19" t="s">
        <v>147</v>
      </c>
      <c r="BM253" s="186" t="s">
        <v>1331</v>
      </c>
    </row>
    <row r="254" spans="1:65" s="2" customFormat="1" ht="19.5">
      <c r="A254" s="36"/>
      <c r="B254" s="37"/>
      <c r="C254" s="38"/>
      <c r="D254" s="188" t="s">
        <v>149</v>
      </c>
      <c r="E254" s="38"/>
      <c r="F254" s="189" t="s">
        <v>832</v>
      </c>
      <c r="G254" s="38"/>
      <c r="H254" s="38"/>
      <c r="I254" s="190"/>
      <c r="J254" s="38"/>
      <c r="K254" s="38"/>
      <c r="L254" s="41"/>
      <c r="M254" s="191"/>
      <c r="N254" s="192"/>
      <c r="O254" s="66"/>
      <c r="P254" s="66"/>
      <c r="Q254" s="66"/>
      <c r="R254" s="66"/>
      <c r="S254" s="66"/>
      <c r="T254" s="67"/>
      <c r="U254" s="36"/>
      <c r="V254" s="36"/>
      <c r="W254" s="36"/>
      <c r="X254" s="36"/>
      <c r="Y254" s="36"/>
      <c r="Z254" s="36"/>
      <c r="AA254" s="36"/>
      <c r="AB254" s="36"/>
      <c r="AC254" s="36"/>
      <c r="AD254" s="36"/>
      <c r="AE254" s="36"/>
      <c r="AT254" s="19" t="s">
        <v>149</v>
      </c>
      <c r="AU254" s="19" t="s">
        <v>85</v>
      </c>
    </row>
    <row r="255" spans="1:65" s="2" customFormat="1" ht="11.25">
      <c r="A255" s="36"/>
      <c r="B255" s="37"/>
      <c r="C255" s="38"/>
      <c r="D255" s="193" t="s">
        <v>151</v>
      </c>
      <c r="E255" s="38"/>
      <c r="F255" s="194" t="s">
        <v>833</v>
      </c>
      <c r="G255" s="38"/>
      <c r="H255" s="38"/>
      <c r="I255" s="190"/>
      <c r="J255" s="38"/>
      <c r="K255" s="38"/>
      <c r="L255" s="41"/>
      <c r="M255" s="191"/>
      <c r="N255" s="192"/>
      <c r="O255" s="66"/>
      <c r="P255" s="66"/>
      <c r="Q255" s="66"/>
      <c r="R255" s="66"/>
      <c r="S255" s="66"/>
      <c r="T255" s="67"/>
      <c r="U255" s="36"/>
      <c r="V255" s="36"/>
      <c r="W255" s="36"/>
      <c r="X255" s="36"/>
      <c r="Y255" s="36"/>
      <c r="Z255" s="36"/>
      <c r="AA255" s="36"/>
      <c r="AB255" s="36"/>
      <c r="AC255" s="36"/>
      <c r="AD255" s="36"/>
      <c r="AE255" s="36"/>
      <c r="AT255" s="19" t="s">
        <v>151</v>
      </c>
      <c r="AU255" s="19" t="s">
        <v>85</v>
      </c>
    </row>
    <row r="256" spans="1:65" s="2" customFormat="1" ht="97.5">
      <c r="A256" s="36"/>
      <c r="B256" s="37"/>
      <c r="C256" s="38"/>
      <c r="D256" s="188" t="s">
        <v>153</v>
      </c>
      <c r="E256" s="38"/>
      <c r="F256" s="195" t="s">
        <v>834</v>
      </c>
      <c r="G256" s="38"/>
      <c r="H256" s="38"/>
      <c r="I256" s="190"/>
      <c r="J256" s="38"/>
      <c r="K256" s="38"/>
      <c r="L256" s="41"/>
      <c r="M256" s="191"/>
      <c r="N256" s="192"/>
      <c r="O256" s="66"/>
      <c r="P256" s="66"/>
      <c r="Q256" s="66"/>
      <c r="R256" s="66"/>
      <c r="S256" s="66"/>
      <c r="T256" s="67"/>
      <c r="U256" s="36"/>
      <c r="V256" s="36"/>
      <c r="W256" s="36"/>
      <c r="X256" s="36"/>
      <c r="Y256" s="36"/>
      <c r="Z256" s="36"/>
      <c r="AA256" s="36"/>
      <c r="AB256" s="36"/>
      <c r="AC256" s="36"/>
      <c r="AD256" s="36"/>
      <c r="AE256" s="36"/>
      <c r="AT256" s="19" t="s">
        <v>153</v>
      </c>
      <c r="AU256" s="19" t="s">
        <v>85</v>
      </c>
    </row>
    <row r="257" spans="1:65" s="2" customFormat="1" ht="16.5" customHeight="1">
      <c r="A257" s="36"/>
      <c r="B257" s="37"/>
      <c r="C257" s="217" t="s">
        <v>357</v>
      </c>
      <c r="D257" s="217" t="s">
        <v>284</v>
      </c>
      <c r="E257" s="218" t="s">
        <v>836</v>
      </c>
      <c r="F257" s="219" t="s">
        <v>837</v>
      </c>
      <c r="G257" s="220" t="s">
        <v>234</v>
      </c>
      <c r="H257" s="221">
        <v>53.97</v>
      </c>
      <c r="I257" s="222"/>
      <c r="J257" s="223">
        <f>ROUND(I257*H257,2)</f>
        <v>0</v>
      </c>
      <c r="K257" s="219" t="s">
        <v>146</v>
      </c>
      <c r="L257" s="224"/>
      <c r="M257" s="225" t="s">
        <v>19</v>
      </c>
      <c r="N257" s="226" t="s">
        <v>46</v>
      </c>
      <c r="O257" s="66"/>
      <c r="P257" s="184">
        <f>O257*H257</f>
        <v>0</v>
      </c>
      <c r="Q257" s="184">
        <v>4.4999999999999998E-2</v>
      </c>
      <c r="R257" s="184">
        <f>Q257*H257</f>
        <v>2.4286499999999998</v>
      </c>
      <c r="S257" s="184">
        <v>0</v>
      </c>
      <c r="T257" s="185">
        <f>S257*H257</f>
        <v>0</v>
      </c>
      <c r="U257" s="36"/>
      <c r="V257" s="36"/>
      <c r="W257" s="36"/>
      <c r="X257" s="36"/>
      <c r="Y257" s="36"/>
      <c r="Z257" s="36"/>
      <c r="AA257" s="36"/>
      <c r="AB257" s="36"/>
      <c r="AC257" s="36"/>
      <c r="AD257" s="36"/>
      <c r="AE257" s="36"/>
      <c r="AR257" s="186" t="s">
        <v>201</v>
      </c>
      <c r="AT257" s="186" t="s">
        <v>284</v>
      </c>
      <c r="AU257" s="186" t="s">
        <v>85</v>
      </c>
      <c r="AY257" s="19" t="s">
        <v>140</v>
      </c>
      <c r="BE257" s="187">
        <f>IF(N257="základní",J257,0)</f>
        <v>0</v>
      </c>
      <c r="BF257" s="187">
        <f>IF(N257="snížená",J257,0)</f>
        <v>0</v>
      </c>
      <c r="BG257" s="187">
        <f>IF(N257="zákl. přenesená",J257,0)</f>
        <v>0</v>
      </c>
      <c r="BH257" s="187">
        <f>IF(N257="sníž. přenesená",J257,0)</f>
        <v>0</v>
      </c>
      <c r="BI257" s="187">
        <f>IF(N257="nulová",J257,0)</f>
        <v>0</v>
      </c>
      <c r="BJ257" s="19" t="s">
        <v>83</v>
      </c>
      <c r="BK257" s="187">
        <f>ROUND(I257*H257,2)</f>
        <v>0</v>
      </c>
      <c r="BL257" s="19" t="s">
        <v>147</v>
      </c>
      <c r="BM257" s="186" t="s">
        <v>1332</v>
      </c>
    </row>
    <row r="258" spans="1:65" s="2" customFormat="1" ht="11.25">
      <c r="A258" s="36"/>
      <c r="B258" s="37"/>
      <c r="C258" s="38"/>
      <c r="D258" s="188" t="s">
        <v>149</v>
      </c>
      <c r="E258" s="38"/>
      <c r="F258" s="189" t="s">
        <v>837</v>
      </c>
      <c r="G258" s="38"/>
      <c r="H258" s="38"/>
      <c r="I258" s="190"/>
      <c r="J258" s="38"/>
      <c r="K258" s="38"/>
      <c r="L258" s="41"/>
      <c r="M258" s="191"/>
      <c r="N258" s="192"/>
      <c r="O258" s="66"/>
      <c r="P258" s="66"/>
      <c r="Q258" s="66"/>
      <c r="R258" s="66"/>
      <c r="S258" s="66"/>
      <c r="T258" s="67"/>
      <c r="U258" s="36"/>
      <c r="V258" s="36"/>
      <c r="W258" s="36"/>
      <c r="X258" s="36"/>
      <c r="Y258" s="36"/>
      <c r="Z258" s="36"/>
      <c r="AA258" s="36"/>
      <c r="AB258" s="36"/>
      <c r="AC258" s="36"/>
      <c r="AD258" s="36"/>
      <c r="AE258" s="36"/>
      <c r="AT258" s="19" t="s">
        <v>149</v>
      </c>
      <c r="AU258" s="19" t="s">
        <v>85</v>
      </c>
    </row>
    <row r="259" spans="1:65" s="14" customFormat="1" ht="11.25">
      <c r="B259" s="206"/>
      <c r="C259" s="207"/>
      <c r="D259" s="188" t="s">
        <v>180</v>
      </c>
      <c r="E259" s="207"/>
      <c r="F259" s="209" t="s">
        <v>1333</v>
      </c>
      <c r="G259" s="207"/>
      <c r="H259" s="210">
        <v>53.97</v>
      </c>
      <c r="I259" s="211"/>
      <c r="J259" s="207"/>
      <c r="K259" s="207"/>
      <c r="L259" s="212"/>
      <c r="M259" s="213"/>
      <c r="N259" s="214"/>
      <c r="O259" s="214"/>
      <c r="P259" s="214"/>
      <c r="Q259" s="214"/>
      <c r="R259" s="214"/>
      <c r="S259" s="214"/>
      <c r="T259" s="215"/>
      <c r="AT259" s="216" t="s">
        <v>180</v>
      </c>
      <c r="AU259" s="216" t="s">
        <v>85</v>
      </c>
      <c r="AV259" s="14" t="s">
        <v>85</v>
      </c>
      <c r="AW259" s="14" t="s">
        <v>4</v>
      </c>
      <c r="AX259" s="14" t="s">
        <v>83</v>
      </c>
      <c r="AY259" s="216" t="s">
        <v>140</v>
      </c>
    </row>
    <row r="260" spans="1:65" s="2" customFormat="1" ht="16.5" customHeight="1">
      <c r="A260" s="36"/>
      <c r="B260" s="37"/>
      <c r="C260" s="175" t="s">
        <v>363</v>
      </c>
      <c r="D260" s="175" t="s">
        <v>142</v>
      </c>
      <c r="E260" s="176" t="s">
        <v>865</v>
      </c>
      <c r="F260" s="177" t="s">
        <v>866</v>
      </c>
      <c r="G260" s="178" t="s">
        <v>242</v>
      </c>
      <c r="H260" s="179">
        <v>7.6059999999999999</v>
      </c>
      <c r="I260" s="180"/>
      <c r="J260" s="181">
        <f>ROUND(I260*H260,2)</f>
        <v>0</v>
      </c>
      <c r="K260" s="177" t="s">
        <v>146</v>
      </c>
      <c r="L260" s="41"/>
      <c r="M260" s="182" t="s">
        <v>19</v>
      </c>
      <c r="N260" s="183" t="s">
        <v>46</v>
      </c>
      <c r="O260" s="66"/>
      <c r="P260" s="184">
        <f>O260*H260</f>
        <v>0</v>
      </c>
      <c r="Q260" s="184">
        <v>2.2563399999999998</v>
      </c>
      <c r="R260" s="184">
        <f>Q260*H260</f>
        <v>17.161722039999997</v>
      </c>
      <c r="S260" s="184">
        <v>0</v>
      </c>
      <c r="T260" s="185">
        <f>S260*H260</f>
        <v>0</v>
      </c>
      <c r="U260" s="36"/>
      <c r="V260" s="36"/>
      <c r="W260" s="36"/>
      <c r="X260" s="36"/>
      <c r="Y260" s="36"/>
      <c r="Z260" s="36"/>
      <c r="AA260" s="36"/>
      <c r="AB260" s="36"/>
      <c r="AC260" s="36"/>
      <c r="AD260" s="36"/>
      <c r="AE260" s="36"/>
      <c r="AR260" s="186" t="s">
        <v>147</v>
      </c>
      <c r="AT260" s="186" t="s">
        <v>142</v>
      </c>
      <c r="AU260" s="186" t="s">
        <v>85</v>
      </c>
      <c r="AY260" s="19" t="s">
        <v>140</v>
      </c>
      <c r="BE260" s="187">
        <f>IF(N260="základní",J260,0)</f>
        <v>0</v>
      </c>
      <c r="BF260" s="187">
        <f>IF(N260="snížená",J260,0)</f>
        <v>0</v>
      </c>
      <c r="BG260" s="187">
        <f>IF(N260="zákl. přenesená",J260,0)</f>
        <v>0</v>
      </c>
      <c r="BH260" s="187">
        <f>IF(N260="sníž. přenesená",J260,0)</f>
        <v>0</v>
      </c>
      <c r="BI260" s="187">
        <f>IF(N260="nulová",J260,0)</f>
        <v>0</v>
      </c>
      <c r="BJ260" s="19" t="s">
        <v>83</v>
      </c>
      <c r="BK260" s="187">
        <f>ROUND(I260*H260,2)</f>
        <v>0</v>
      </c>
      <c r="BL260" s="19" t="s">
        <v>147</v>
      </c>
      <c r="BM260" s="186" t="s">
        <v>1334</v>
      </c>
    </row>
    <row r="261" spans="1:65" s="2" customFormat="1" ht="11.25">
      <c r="A261" s="36"/>
      <c r="B261" s="37"/>
      <c r="C261" s="38"/>
      <c r="D261" s="188" t="s">
        <v>149</v>
      </c>
      <c r="E261" s="38"/>
      <c r="F261" s="189" t="s">
        <v>868</v>
      </c>
      <c r="G261" s="38"/>
      <c r="H261" s="38"/>
      <c r="I261" s="190"/>
      <c r="J261" s="38"/>
      <c r="K261" s="38"/>
      <c r="L261" s="41"/>
      <c r="M261" s="191"/>
      <c r="N261" s="192"/>
      <c r="O261" s="66"/>
      <c r="P261" s="66"/>
      <c r="Q261" s="66"/>
      <c r="R261" s="66"/>
      <c r="S261" s="66"/>
      <c r="T261" s="67"/>
      <c r="U261" s="36"/>
      <c r="V261" s="36"/>
      <c r="W261" s="36"/>
      <c r="X261" s="36"/>
      <c r="Y261" s="36"/>
      <c r="Z261" s="36"/>
      <c r="AA261" s="36"/>
      <c r="AB261" s="36"/>
      <c r="AC261" s="36"/>
      <c r="AD261" s="36"/>
      <c r="AE261" s="36"/>
      <c r="AT261" s="19" t="s">
        <v>149</v>
      </c>
      <c r="AU261" s="19" t="s">
        <v>85</v>
      </c>
    </row>
    <row r="262" spans="1:65" s="2" customFormat="1" ht="11.25">
      <c r="A262" s="36"/>
      <c r="B262" s="37"/>
      <c r="C262" s="38"/>
      <c r="D262" s="193" t="s">
        <v>151</v>
      </c>
      <c r="E262" s="38"/>
      <c r="F262" s="194" t="s">
        <v>869</v>
      </c>
      <c r="G262" s="38"/>
      <c r="H262" s="38"/>
      <c r="I262" s="190"/>
      <c r="J262" s="38"/>
      <c r="K262" s="38"/>
      <c r="L262" s="41"/>
      <c r="M262" s="191"/>
      <c r="N262" s="192"/>
      <c r="O262" s="66"/>
      <c r="P262" s="66"/>
      <c r="Q262" s="66"/>
      <c r="R262" s="66"/>
      <c r="S262" s="66"/>
      <c r="T262" s="67"/>
      <c r="U262" s="36"/>
      <c r="V262" s="36"/>
      <c r="W262" s="36"/>
      <c r="X262" s="36"/>
      <c r="Y262" s="36"/>
      <c r="Z262" s="36"/>
      <c r="AA262" s="36"/>
      <c r="AB262" s="36"/>
      <c r="AC262" s="36"/>
      <c r="AD262" s="36"/>
      <c r="AE262" s="36"/>
      <c r="AT262" s="19" t="s">
        <v>151</v>
      </c>
      <c r="AU262" s="19" t="s">
        <v>85</v>
      </c>
    </row>
    <row r="263" spans="1:65" s="14" customFormat="1" ht="11.25">
      <c r="B263" s="206"/>
      <c r="C263" s="207"/>
      <c r="D263" s="188" t="s">
        <v>180</v>
      </c>
      <c r="E263" s="208" t="s">
        <v>19</v>
      </c>
      <c r="F263" s="209" t="s">
        <v>1335</v>
      </c>
      <c r="G263" s="207"/>
      <c r="H263" s="210">
        <v>5.0359999999999996</v>
      </c>
      <c r="I263" s="211"/>
      <c r="J263" s="207"/>
      <c r="K263" s="207"/>
      <c r="L263" s="212"/>
      <c r="M263" s="213"/>
      <c r="N263" s="214"/>
      <c r="O263" s="214"/>
      <c r="P263" s="214"/>
      <c r="Q263" s="214"/>
      <c r="R263" s="214"/>
      <c r="S263" s="214"/>
      <c r="T263" s="215"/>
      <c r="AT263" s="216" t="s">
        <v>180</v>
      </c>
      <c r="AU263" s="216" t="s">
        <v>85</v>
      </c>
      <c r="AV263" s="14" t="s">
        <v>85</v>
      </c>
      <c r="AW263" s="14" t="s">
        <v>34</v>
      </c>
      <c r="AX263" s="14" t="s">
        <v>75</v>
      </c>
      <c r="AY263" s="216" t="s">
        <v>140</v>
      </c>
    </row>
    <row r="264" spans="1:65" s="14" customFormat="1" ht="11.25">
      <c r="B264" s="206"/>
      <c r="C264" s="207"/>
      <c r="D264" s="188" t="s">
        <v>180</v>
      </c>
      <c r="E264" s="208" t="s">
        <v>19</v>
      </c>
      <c r="F264" s="209" t="s">
        <v>1336</v>
      </c>
      <c r="G264" s="207"/>
      <c r="H264" s="210">
        <v>2.57</v>
      </c>
      <c r="I264" s="211"/>
      <c r="J264" s="207"/>
      <c r="K264" s="207"/>
      <c r="L264" s="212"/>
      <c r="M264" s="213"/>
      <c r="N264" s="214"/>
      <c r="O264" s="214"/>
      <c r="P264" s="214"/>
      <c r="Q264" s="214"/>
      <c r="R264" s="214"/>
      <c r="S264" s="214"/>
      <c r="T264" s="215"/>
      <c r="AT264" s="216" t="s">
        <v>180</v>
      </c>
      <c r="AU264" s="216" t="s">
        <v>85</v>
      </c>
      <c r="AV264" s="14" t="s">
        <v>85</v>
      </c>
      <c r="AW264" s="14" t="s">
        <v>34</v>
      </c>
      <c r="AX264" s="14" t="s">
        <v>75</v>
      </c>
      <c r="AY264" s="216" t="s">
        <v>140</v>
      </c>
    </row>
    <row r="265" spans="1:65" s="15" customFormat="1" ht="11.25">
      <c r="B265" s="227"/>
      <c r="C265" s="228"/>
      <c r="D265" s="188" t="s">
        <v>180</v>
      </c>
      <c r="E265" s="229" t="s">
        <v>19</v>
      </c>
      <c r="F265" s="230" t="s">
        <v>402</v>
      </c>
      <c r="G265" s="228"/>
      <c r="H265" s="231">
        <v>7.6059999999999999</v>
      </c>
      <c r="I265" s="232"/>
      <c r="J265" s="228"/>
      <c r="K265" s="228"/>
      <c r="L265" s="233"/>
      <c r="M265" s="234"/>
      <c r="N265" s="235"/>
      <c r="O265" s="235"/>
      <c r="P265" s="235"/>
      <c r="Q265" s="235"/>
      <c r="R265" s="235"/>
      <c r="S265" s="235"/>
      <c r="T265" s="236"/>
      <c r="AT265" s="237" t="s">
        <v>180</v>
      </c>
      <c r="AU265" s="237" t="s">
        <v>85</v>
      </c>
      <c r="AV265" s="15" t="s">
        <v>147</v>
      </c>
      <c r="AW265" s="15" t="s">
        <v>34</v>
      </c>
      <c r="AX265" s="15" t="s">
        <v>83</v>
      </c>
      <c r="AY265" s="237" t="s">
        <v>140</v>
      </c>
    </row>
    <row r="266" spans="1:65" s="2" customFormat="1" ht="16.5" customHeight="1">
      <c r="A266" s="36"/>
      <c r="B266" s="37"/>
      <c r="C266" s="175" t="s">
        <v>370</v>
      </c>
      <c r="D266" s="175" t="s">
        <v>142</v>
      </c>
      <c r="E266" s="176" t="s">
        <v>884</v>
      </c>
      <c r="F266" s="177" t="s">
        <v>885</v>
      </c>
      <c r="G266" s="178" t="s">
        <v>145</v>
      </c>
      <c r="H266" s="179">
        <v>3</v>
      </c>
      <c r="I266" s="180"/>
      <c r="J266" s="181">
        <f>ROUND(I266*H266,2)</f>
        <v>0</v>
      </c>
      <c r="K266" s="177" t="s">
        <v>146</v>
      </c>
      <c r="L266" s="41"/>
      <c r="M266" s="182" t="s">
        <v>19</v>
      </c>
      <c r="N266" s="183" t="s">
        <v>46</v>
      </c>
      <c r="O266" s="66"/>
      <c r="P266" s="184">
        <f>O266*H266</f>
        <v>0</v>
      </c>
      <c r="Q266" s="184">
        <v>1.17E-2</v>
      </c>
      <c r="R266" s="184">
        <f>Q266*H266</f>
        <v>3.5099999999999999E-2</v>
      </c>
      <c r="S266" s="184">
        <v>0</v>
      </c>
      <c r="T266" s="185">
        <f>S266*H266</f>
        <v>0</v>
      </c>
      <c r="U266" s="36"/>
      <c r="V266" s="36"/>
      <c r="W266" s="36"/>
      <c r="X266" s="36"/>
      <c r="Y266" s="36"/>
      <c r="Z266" s="36"/>
      <c r="AA266" s="36"/>
      <c r="AB266" s="36"/>
      <c r="AC266" s="36"/>
      <c r="AD266" s="36"/>
      <c r="AE266" s="36"/>
      <c r="AR266" s="186" t="s">
        <v>147</v>
      </c>
      <c r="AT266" s="186" t="s">
        <v>142</v>
      </c>
      <c r="AU266" s="186" t="s">
        <v>85</v>
      </c>
      <c r="AY266" s="19" t="s">
        <v>140</v>
      </c>
      <c r="BE266" s="187">
        <f>IF(N266="základní",J266,0)</f>
        <v>0</v>
      </c>
      <c r="BF266" s="187">
        <f>IF(N266="snížená",J266,0)</f>
        <v>0</v>
      </c>
      <c r="BG266" s="187">
        <f>IF(N266="zákl. přenesená",J266,0)</f>
        <v>0</v>
      </c>
      <c r="BH266" s="187">
        <f>IF(N266="sníž. přenesená",J266,0)</f>
        <v>0</v>
      </c>
      <c r="BI266" s="187">
        <f>IF(N266="nulová",J266,0)</f>
        <v>0</v>
      </c>
      <c r="BJ266" s="19" t="s">
        <v>83</v>
      </c>
      <c r="BK266" s="187">
        <f>ROUND(I266*H266,2)</f>
        <v>0</v>
      </c>
      <c r="BL266" s="19" t="s">
        <v>147</v>
      </c>
      <c r="BM266" s="186" t="s">
        <v>1337</v>
      </c>
    </row>
    <row r="267" spans="1:65" s="2" customFormat="1" ht="19.5">
      <c r="A267" s="36"/>
      <c r="B267" s="37"/>
      <c r="C267" s="38"/>
      <c r="D267" s="188" t="s">
        <v>149</v>
      </c>
      <c r="E267" s="38"/>
      <c r="F267" s="189" t="s">
        <v>887</v>
      </c>
      <c r="G267" s="38"/>
      <c r="H267" s="38"/>
      <c r="I267" s="190"/>
      <c r="J267" s="38"/>
      <c r="K267" s="38"/>
      <c r="L267" s="41"/>
      <c r="M267" s="191"/>
      <c r="N267" s="192"/>
      <c r="O267" s="66"/>
      <c r="P267" s="66"/>
      <c r="Q267" s="66"/>
      <c r="R267" s="66"/>
      <c r="S267" s="66"/>
      <c r="T267" s="67"/>
      <c r="U267" s="36"/>
      <c r="V267" s="36"/>
      <c r="W267" s="36"/>
      <c r="X267" s="36"/>
      <c r="Y267" s="36"/>
      <c r="Z267" s="36"/>
      <c r="AA267" s="36"/>
      <c r="AB267" s="36"/>
      <c r="AC267" s="36"/>
      <c r="AD267" s="36"/>
      <c r="AE267" s="36"/>
      <c r="AT267" s="19" t="s">
        <v>149</v>
      </c>
      <c r="AU267" s="19" t="s">
        <v>85</v>
      </c>
    </row>
    <row r="268" spans="1:65" s="2" customFormat="1" ht="11.25">
      <c r="A268" s="36"/>
      <c r="B268" s="37"/>
      <c r="C268" s="38"/>
      <c r="D268" s="193" t="s">
        <v>151</v>
      </c>
      <c r="E268" s="38"/>
      <c r="F268" s="194" t="s">
        <v>888</v>
      </c>
      <c r="G268" s="38"/>
      <c r="H268" s="38"/>
      <c r="I268" s="190"/>
      <c r="J268" s="38"/>
      <c r="K268" s="38"/>
      <c r="L268" s="41"/>
      <c r="M268" s="191"/>
      <c r="N268" s="192"/>
      <c r="O268" s="66"/>
      <c r="P268" s="66"/>
      <c r="Q268" s="66"/>
      <c r="R268" s="66"/>
      <c r="S268" s="66"/>
      <c r="T268" s="67"/>
      <c r="U268" s="36"/>
      <c r="V268" s="36"/>
      <c r="W268" s="36"/>
      <c r="X268" s="36"/>
      <c r="Y268" s="36"/>
      <c r="Z268" s="36"/>
      <c r="AA268" s="36"/>
      <c r="AB268" s="36"/>
      <c r="AC268" s="36"/>
      <c r="AD268" s="36"/>
      <c r="AE268" s="36"/>
      <c r="AT268" s="19" t="s">
        <v>151</v>
      </c>
      <c r="AU268" s="19" t="s">
        <v>85</v>
      </c>
    </row>
    <row r="269" spans="1:65" s="2" customFormat="1" ht="68.25">
      <c r="A269" s="36"/>
      <c r="B269" s="37"/>
      <c r="C269" s="38"/>
      <c r="D269" s="188" t="s">
        <v>153</v>
      </c>
      <c r="E269" s="38"/>
      <c r="F269" s="195" t="s">
        <v>889</v>
      </c>
      <c r="G269" s="38"/>
      <c r="H269" s="38"/>
      <c r="I269" s="190"/>
      <c r="J269" s="38"/>
      <c r="K269" s="38"/>
      <c r="L269" s="41"/>
      <c r="M269" s="191"/>
      <c r="N269" s="192"/>
      <c r="O269" s="66"/>
      <c r="P269" s="66"/>
      <c r="Q269" s="66"/>
      <c r="R269" s="66"/>
      <c r="S269" s="66"/>
      <c r="T269" s="67"/>
      <c r="U269" s="36"/>
      <c r="V269" s="36"/>
      <c r="W269" s="36"/>
      <c r="X269" s="36"/>
      <c r="Y269" s="36"/>
      <c r="Z269" s="36"/>
      <c r="AA269" s="36"/>
      <c r="AB269" s="36"/>
      <c r="AC269" s="36"/>
      <c r="AD269" s="36"/>
      <c r="AE269" s="36"/>
      <c r="AT269" s="19" t="s">
        <v>153</v>
      </c>
      <c r="AU269" s="19" t="s">
        <v>85</v>
      </c>
    </row>
    <row r="270" spans="1:65" s="13" customFormat="1" ht="11.25">
      <c r="B270" s="196"/>
      <c r="C270" s="197"/>
      <c r="D270" s="188" t="s">
        <v>180</v>
      </c>
      <c r="E270" s="198" t="s">
        <v>19</v>
      </c>
      <c r="F270" s="199" t="s">
        <v>1338</v>
      </c>
      <c r="G270" s="197"/>
      <c r="H270" s="198" t="s">
        <v>19</v>
      </c>
      <c r="I270" s="200"/>
      <c r="J270" s="197"/>
      <c r="K270" s="197"/>
      <c r="L270" s="201"/>
      <c r="M270" s="202"/>
      <c r="N270" s="203"/>
      <c r="O270" s="203"/>
      <c r="P270" s="203"/>
      <c r="Q270" s="203"/>
      <c r="R270" s="203"/>
      <c r="S270" s="203"/>
      <c r="T270" s="204"/>
      <c r="AT270" s="205" t="s">
        <v>180</v>
      </c>
      <c r="AU270" s="205" t="s">
        <v>85</v>
      </c>
      <c r="AV270" s="13" t="s">
        <v>83</v>
      </c>
      <c r="AW270" s="13" t="s">
        <v>34</v>
      </c>
      <c r="AX270" s="13" t="s">
        <v>75</v>
      </c>
      <c r="AY270" s="205" t="s">
        <v>140</v>
      </c>
    </row>
    <row r="271" spans="1:65" s="14" customFormat="1" ht="11.25">
      <c r="B271" s="206"/>
      <c r="C271" s="207"/>
      <c r="D271" s="188" t="s">
        <v>180</v>
      </c>
      <c r="E271" s="208" t="s">
        <v>19</v>
      </c>
      <c r="F271" s="209" t="s">
        <v>160</v>
      </c>
      <c r="G271" s="207"/>
      <c r="H271" s="210">
        <v>3</v>
      </c>
      <c r="I271" s="211"/>
      <c r="J271" s="207"/>
      <c r="K271" s="207"/>
      <c r="L271" s="212"/>
      <c r="M271" s="213"/>
      <c r="N271" s="214"/>
      <c r="O271" s="214"/>
      <c r="P271" s="214"/>
      <c r="Q271" s="214"/>
      <c r="R271" s="214"/>
      <c r="S271" s="214"/>
      <c r="T271" s="215"/>
      <c r="AT271" s="216" t="s">
        <v>180</v>
      </c>
      <c r="AU271" s="216" t="s">
        <v>85</v>
      </c>
      <c r="AV271" s="14" t="s">
        <v>85</v>
      </c>
      <c r="AW271" s="14" t="s">
        <v>34</v>
      </c>
      <c r="AX271" s="14" t="s">
        <v>83</v>
      </c>
      <c r="AY271" s="216" t="s">
        <v>140</v>
      </c>
    </row>
    <row r="272" spans="1:65" s="2" customFormat="1" ht="16.5" customHeight="1">
      <c r="A272" s="36"/>
      <c r="B272" s="37"/>
      <c r="C272" s="217" t="s">
        <v>376</v>
      </c>
      <c r="D272" s="217" t="s">
        <v>284</v>
      </c>
      <c r="E272" s="218" t="s">
        <v>893</v>
      </c>
      <c r="F272" s="219" t="s">
        <v>894</v>
      </c>
      <c r="G272" s="220" t="s">
        <v>424</v>
      </c>
      <c r="H272" s="221">
        <v>3.5000000000000003E-2</v>
      </c>
      <c r="I272" s="222"/>
      <c r="J272" s="223">
        <f>ROUND(I272*H272,2)</f>
        <v>0</v>
      </c>
      <c r="K272" s="219" t="s">
        <v>518</v>
      </c>
      <c r="L272" s="224"/>
      <c r="M272" s="225" t="s">
        <v>19</v>
      </c>
      <c r="N272" s="226" t="s">
        <v>46</v>
      </c>
      <c r="O272" s="66"/>
      <c r="P272" s="184">
        <f>O272*H272</f>
        <v>0</v>
      </c>
      <c r="Q272" s="184">
        <v>1</v>
      </c>
      <c r="R272" s="184">
        <f>Q272*H272</f>
        <v>3.5000000000000003E-2</v>
      </c>
      <c r="S272" s="184">
        <v>0</v>
      </c>
      <c r="T272" s="185">
        <f>S272*H272</f>
        <v>0</v>
      </c>
      <c r="U272" s="36"/>
      <c r="V272" s="36"/>
      <c r="W272" s="36"/>
      <c r="X272" s="36"/>
      <c r="Y272" s="36"/>
      <c r="Z272" s="36"/>
      <c r="AA272" s="36"/>
      <c r="AB272" s="36"/>
      <c r="AC272" s="36"/>
      <c r="AD272" s="36"/>
      <c r="AE272" s="36"/>
      <c r="AR272" s="186" t="s">
        <v>201</v>
      </c>
      <c r="AT272" s="186" t="s">
        <v>284</v>
      </c>
      <c r="AU272" s="186" t="s">
        <v>85</v>
      </c>
      <c r="AY272" s="19" t="s">
        <v>140</v>
      </c>
      <c r="BE272" s="187">
        <f>IF(N272="základní",J272,0)</f>
        <v>0</v>
      </c>
      <c r="BF272" s="187">
        <f>IF(N272="snížená",J272,0)</f>
        <v>0</v>
      </c>
      <c r="BG272" s="187">
        <f>IF(N272="zákl. přenesená",J272,0)</f>
        <v>0</v>
      </c>
      <c r="BH272" s="187">
        <f>IF(N272="sníž. přenesená",J272,0)</f>
        <v>0</v>
      </c>
      <c r="BI272" s="187">
        <f>IF(N272="nulová",J272,0)</f>
        <v>0</v>
      </c>
      <c r="BJ272" s="19" t="s">
        <v>83</v>
      </c>
      <c r="BK272" s="187">
        <f>ROUND(I272*H272,2)</f>
        <v>0</v>
      </c>
      <c r="BL272" s="19" t="s">
        <v>147</v>
      </c>
      <c r="BM272" s="186" t="s">
        <v>1339</v>
      </c>
    </row>
    <row r="273" spans="1:65" s="2" customFormat="1" ht="11.25">
      <c r="A273" s="36"/>
      <c r="B273" s="37"/>
      <c r="C273" s="38"/>
      <c r="D273" s="188" t="s">
        <v>149</v>
      </c>
      <c r="E273" s="38"/>
      <c r="F273" s="189" t="s">
        <v>894</v>
      </c>
      <c r="G273" s="38"/>
      <c r="H273" s="38"/>
      <c r="I273" s="190"/>
      <c r="J273" s="38"/>
      <c r="K273" s="38"/>
      <c r="L273" s="41"/>
      <c r="M273" s="191"/>
      <c r="N273" s="192"/>
      <c r="O273" s="66"/>
      <c r="P273" s="66"/>
      <c r="Q273" s="66"/>
      <c r="R273" s="66"/>
      <c r="S273" s="66"/>
      <c r="T273" s="67"/>
      <c r="U273" s="36"/>
      <c r="V273" s="36"/>
      <c r="W273" s="36"/>
      <c r="X273" s="36"/>
      <c r="Y273" s="36"/>
      <c r="Z273" s="36"/>
      <c r="AA273" s="36"/>
      <c r="AB273" s="36"/>
      <c r="AC273" s="36"/>
      <c r="AD273" s="36"/>
      <c r="AE273" s="36"/>
      <c r="AT273" s="19" t="s">
        <v>149</v>
      </c>
      <c r="AU273" s="19" t="s">
        <v>85</v>
      </c>
    </row>
    <row r="274" spans="1:65" s="13" customFormat="1" ht="11.25">
      <c r="B274" s="196"/>
      <c r="C274" s="197"/>
      <c r="D274" s="188" t="s">
        <v>180</v>
      </c>
      <c r="E274" s="198" t="s">
        <v>19</v>
      </c>
      <c r="F274" s="199" t="s">
        <v>1340</v>
      </c>
      <c r="G274" s="197"/>
      <c r="H274" s="198" t="s">
        <v>19</v>
      </c>
      <c r="I274" s="200"/>
      <c r="J274" s="197"/>
      <c r="K274" s="197"/>
      <c r="L274" s="201"/>
      <c r="M274" s="202"/>
      <c r="N274" s="203"/>
      <c r="O274" s="203"/>
      <c r="P274" s="203"/>
      <c r="Q274" s="203"/>
      <c r="R274" s="203"/>
      <c r="S274" s="203"/>
      <c r="T274" s="204"/>
      <c r="AT274" s="205" t="s">
        <v>180</v>
      </c>
      <c r="AU274" s="205" t="s">
        <v>85</v>
      </c>
      <c r="AV274" s="13" t="s">
        <v>83</v>
      </c>
      <c r="AW274" s="13" t="s">
        <v>34</v>
      </c>
      <c r="AX274" s="13" t="s">
        <v>75</v>
      </c>
      <c r="AY274" s="205" t="s">
        <v>140</v>
      </c>
    </row>
    <row r="275" spans="1:65" s="14" customFormat="1" ht="11.25">
      <c r="B275" s="206"/>
      <c r="C275" s="207"/>
      <c r="D275" s="188" t="s">
        <v>180</v>
      </c>
      <c r="E275" s="208" t="s">
        <v>19</v>
      </c>
      <c r="F275" s="209" t="s">
        <v>1341</v>
      </c>
      <c r="G275" s="207"/>
      <c r="H275" s="210">
        <v>3.2000000000000001E-2</v>
      </c>
      <c r="I275" s="211"/>
      <c r="J275" s="207"/>
      <c r="K275" s="207"/>
      <c r="L275" s="212"/>
      <c r="M275" s="213"/>
      <c r="N275" s="214"/>
      <c r="O275" s="214"/>
      <c r="P275" s="214"/>
      <c r="Q275" s="214"/>
      <c r="R275" s="214"/>
      <c r="S275" s="214"/>
      <c r="T275" s="215"/>
      <c r="AT275" s="216" t="s">
        <v>180</v>
      </c>
      <c r="AU275" s="216" t="s">
        <v>85</v>
      </c>
      <c r="AV275" s="14" t="s">
        <v>85</v>
      </c>
      <c r="AW275" s="14" t="s">
        <v>34</v>
      </c>
      <c r="AX275" s="14" t="s">
        <v>83</v>
      </c>
      <c r="AY275" s="216" t="s">
        <v>140</v>
      </c>
    </row>
    <row r="276" spans="1:65" s="14" customFormat="1" ht="11.25">
      <c r="B276" s="206"/>
      <c r="C276" s="207"/>
      <c r="D276" s="188" t="s">
        <v>180</v>
      </c>
      <c r="E276" s="207"/>
      <c r="F276" s="209" t="s">
        <v>1342</v>
      </c>
      <c r="G276" s="207"/>
      <c r="H276" s="210">
        <v>3.5000000000000003E-2</v>
      </c>
      <c r="I276" s="211"/>
      <c r="J276" s="207"/>
      <c r="K276" s="207"/>
      <c r="L276" s="212"/>
      <c r="M276" s="213"/>
      <c r="N276" s="214"/>
      <c r="O276" s="214"/>
      <c r="P276" s="214"/>
      <c r="Q276" s="214"/>
      <c r="R276" s="214"/>
      <c r="S276" s="214"/>
      <c r="T276" s="215"/>
      <c r="AT276" s="216" t="s">
        <v>180</v>
      </c>
      <c r="AU276" s="216" t="s">
        <v>85</v>
      </c>
      <c r="AV276" s="14" t="s">
        <v>85</v>
      </c>
      <c r="AW276" s="14" t="s">
        <v>4</v>
      </c>
      <c r="AX276" s="14" t="s">
        <v>83</v>
      </c>
      <c r="AY276" s="216" t="s">
        <v>140</v>
      </c>
    </row>
    <row r="277" spans="1:65" s="2" customFormat="1" ht="16.5" customHeight="1">
      <c r="A277" s="36"/>
      <c r="B277" s="37"/>
      <c r="C277" s="175" t="s">
        <v>383</v>
      </c>
      <c r="D277" s="175" t="s">
        <v>142</v>
      </c>
      <c r="E277" s="176" t="s">
        <v>1343</v>
      </c>
      <c r="F277" s="177" t="s">
        <v>1344</v>
      </c>
      <c r="G277" s="178" t="s">
        <v>242</v>
      </c>
      <c r="H277" s="179">
        <v>1</v>
      </c>
      <c r="I277" s="180"/>
      <c r="J277" s="181">
        <f>ROUND(I277*H277,2)</f>
        <v>0</v>
      </c>
      <c r="K277" s="177" t="s">
        <v>146</v>
      </c>
      <c r="L277" s="41"/>
      <c r="M277" s="182" t="s">
        <v>19</v>
      </c>
      <c r="N277" s="183" t="s">
        <v>46</v>
      </c>
      <c r="O277" s="66"/>
      <c r="P277" s="184">
        <f>O277*H277</f>
        <v>0</v>
      </c>
      <c r="Q277" s="184">
        <v>0</v>
      </c>
      <c r="R277" s="184">
        <f>Q277*H277</f>
        <v>0</v>
      </c>
      <c r="S277" s="184">
        <v>2</v>
      </c>
      <c r="T277" s="185">
        <f>S277*H277</f>
        <v>2</v>
      </c>
      <c r="U277" s="36"/>
      <c r="V277" s="36"/>
      <c r="W277" s="36"/>
      <c r="X277" s="36"/>
      <c r="Y277" s="36"/>
      <c r="Z277" s="36"/>
      <c r="AA277" s="36"/>
      <c r="AB277" s="36"/>
      <c r="AC277" s="36"/>
      <c r="AD277" s="36"/>
      <c r="AE277" s="36"/>
      <c r="AR277" s="186" t="s">
        <v>147</v>
      </c>
      <c r="AT277" s="186" t="s">
        <v>142</v>
      </c>
      <c r="AU277" s="186" t="s">
        <v>85</v>
      </c>
      <c r="AY277" s="19" t="s">
        <v>140</v>
      </c>
      <c r="BE277" s="187">
        <f>IF(N277="základní",J277,0)</f>
        <v>0</v>
      </c>
      <c r="BF277" s="187">
        <f>IF(N277="snížená",J277,0)</f>
        <v>0</v>
      </c>
      <c r="BG277" s="187">
        <f>IF(N277="zákl. přenesená",J277,0)</f>
        <v>0</v>
      </c>
      <c r="BH277" s="187">
        <f>IF(N277="sníž. přenesená",J277,0)</f>
        <v>0</v>
      </c>
      <c r="BI277" s="187">
        <f>IF(N277="nulová",J277,0)</f>
        <v>0</v>
      </c>
      <c r="BJ277" s="19" t="s">
        <v>83</v>
      </c>
      <c r="BK277" s="187">
        <f>ROUND(I277*H277,2)</f>
        <v>0</v>
      </c>
      <c r="BL277" s="19" t="s">
        <v>147</v>
      </c>
      <c r="BM277" s="186" t="s">
        <v>1345</v>
      </c>
    </row>
    <row r="278" spans="1:65" s="2" customFormat="1" ht="11.25">
      <c r="A278" s="36"/>
      <c r="B278" s="37"/>
      <c r="C278" s="38"/>
      <c r="D278" s="188" t="s">
        <v>149</v>
      </c>
      <c r="E278" s="38"/>
      <c r="F278" s="189" t="s">
        <v>1346</v>
      </c>
      <c r="G278" s="38"/>
      <c r="H278" s="38"/>
      <c r="I278" s="190"/>
      <c r="J278" s="38"/>
      <c r="K278" s="38"/>
      <c r="L278" s="41"/>
      <c r="M278" s="191"/>
      <c r="N278" s="192"/>
      <c r="O278" s="66"/>
      <c r="P278" s="66"/>
      <c r="Q278" s="66"/>
      <c r="R278" s="66"/>
      <c r="S278" s="66"/>
      <c r="T278" s="67"/>
      <c r="U278" s="36"/>
      <c r="V278" s="36"/>
      <c r="W278" s="36"/>
      <c r="X278" s="36"/>
      <c r="Y278" s="36"/>
      <c r="Z278" s="36"/>
      <c r="AA278" s="36"/>
      <c r="AB278" s="36"/>
      <c r="AC278" s="36"/>
      <c r="AD278" s="36"/>
      <c r="AE278" s="36"/>
      <c r="AT278" s="19" t="s">
        <v>149</v>
      </c>
      <c r="AU278" s="19" t="s">
        <v>85</v>
      </c>
    </row>
    <row r="279" spans="1:65" s="2" customFormat="1" ht="11.25">
      <c r="A279" s="36"/>
      <c r="B279" s="37"/>
      <c r="C279" s="38"/>
      <c r="D279" s="193" t="s">
        <v>151</v>
      </c>
      <c r="E279" s="38"/>
      <c r="F279" s="194" t="s">
        <v>1347</v>
      </c>
      <c r="G279" s="38"/>
      <c r="H279" s="38"/>
      <c r="I279" s="190"/>
      <c r="J279" s="38"/>
      <c r="K279" s="38"/>
      <c r="L279" s="41"/>
      <c r="M279" s="191"/>
      <c r="N279" s="192"/>
      <c r="O279" s="66"/>
      <c r="P279" s="66"/>
      <c r="Q279" s="66"/>
      <c r="R279" s="66"/>
      <c r="S279" s="66"/>
      <c r="T279" s="67"/>
      <c r="U279" s="36"/>
      <c r="V279" s="36"/>
      <c r="W279" s="36"/>
      <c r="X279" s="36"/>
      <c r="Y279" s="36"/>
      <c r="Z279" s="36"/>
      <c r="AA279" s="36"/>
      <c r="AB279" s="36"/>
      <c r="AC279" s="36"/>
      <c r="AD279" s="36"/>
      <c r="AE279" s="36"/>
      <c r="AT279" s="19" t="s">
        <v>151</v>
      </c>
      <c r="AU279" s="19" t="s">
        <v>85</v>
      </c>
    </row>
    <row r="280" spans="1:65" s="13" customFormat="1" ht="11.25">
      <c r="B280" s="196"/>
      <c r="C280" s="197"/>
      <c r="D280" s="188" t="s">
        <v>180</v>
      </c>
      <c r="E280" s="198" t="s">
        <v>19</v>
      </c>
      <c r="F280" s="199" t="s">
        <v>1348</v>
      </c>
      <c r="G280" s="197"/>
      <c r="H280" s="198" t="s">
        <v>19</v>
      </c>
      <c r="I280" s="200"/>
      <c r="J280" s="197"/>
      <c r="K280" s="197"/>
      <c r="L280" s="201"/>
      <c r="M280" s="202"/>
      <c r="N280" s="203"/>
      <c r="O280" s="203"/>
      <c r="P280" s="203"/>
      <c r="Q280" s="203"/>
      <c r="R280" s="203"/>
      <c r="S280" s="203"/>
      <c r="T280" s="204"/>
      <c r="AT280" s="205" t="s">
        <v>180</v>
      </c>
      <c r="AU280" s="205" t="s">
        <v>85</v>
      </c>
      <c r="AV280" s="13" t="s">
        <v>83</v>
      </c>
      <c r="AW280" s="13" t="s">
        <v>34</v>
      </c>
      <c r="AX280" s="13" t="s">
        <v>75</v>
      </c>
      <c r="AY280" s="205" t="s">
        <v>140</v>
      </c>
    </row>
    <row r="281" spans="1:65" s="14" customFormat="1" ht="11.25">
      <c r="B281" s="206"/>
      <c r="C281" s="207"/>
      <c r="D281" s="188" t="s">
        <v>180</v>
      </c>
      <c r="E281" s="208" t="s">
        <v>19</v>
      </c>
      <c r="F281" s="209" t="s">
        <v>1349</v>
      </c>
      <c r="G281" s="207"/>
      <c r="H281" s="210">
        <v>1</v>
      </c>
      <c r="I281" s="211"/>
      <c r="J281" s="207"/>
      <c r="K281" s="207"/>
      <c r="L281" s="212"/>
      <c r="M281" s="213"/>
      <c r="N281" s="214"/>
      <c r="O281" s="214"/>
      <c r="P281" s="214"/>
      <c r="Q281" s="214"/>
      <c r="R281" s="214"/>
      <c r="S281" s="214"/>
      <c r="T281" s="215"/>
      <c r="AT281" s="216" t="s">
        <v>180</v>
      </c>
      <c r="AU281" s="216" t="s">
        <v>85</v>
      </c>
      <c r="AV281" s="14" t="s">
        <v>85</v>
      </c>
      <c r="AW281" s="14" t="s">
        <v>34</v>
      </c>
      <c r="AX281" s="14" t="s">
        <v>83</v>
      </c>
      <c r="AY281" s="216" t="s">
        <v>140</v>
      </c>
    </row>
    <row r="282" spans="1:65" s="2" customFormat="1" ht="16.5" customHeight="1">
      <c r="A282" s="36"/>
      <c r="B282" s="37"/>
      <c r="C282" s="175" t="s">
        <v>390</v>
      </c>
      <c r="D282" s="175" t="s">
        <v>142</v>
      </c>
      <c r="E282" s="176" t="s">
        <v>1350</v>
      </c>
      <c r="F282" s="177" t="s">
        <v>1351</v>
      </c>
      <c r="G282" s="178" t="s">
        <v>175</v>
      </c>
      <c r="H282" s="179">
        <v>8.15</v>
      </c>
      <c r="I282" s="180"/>
      <c r="J282" s="181">
        <f>ROUND(I282*H282,2)</f>
        <v>0</v>
      </c>
      <c r="K282" s="177" t="s">
        <v>146</v>
      </c>
      <c r="L282" s="41"/>
      <c r="M282" s="182" t="s">
        <v>19</v>
      </c>
      <c r="N282" s="183" t="s">
        <v>46</v>
      </c>
      <c r="O282" s="66"/>
      <c r="P282" s="184">
        <f>O282*H282</f>
        <v>0</v>
      </c>
      <c r="Q282" s="184">
        <v>0</v>
      </c>
      <c r="R282" s="184">
        <f>Q282*H282</f>
        <v>0</v>
      </c>
      <c r="S282" s="184">
        <v>0</v>
      </c>
      <c r="T282" s="185">
        <f>S282*H282</f>
        <v>0</v>
      </c>
      <c r="U282" s="36"/>
      <c r="V282" s="36"/>
      <c r="W282" s="36"/>
      <c r="X282" s="36"/>
      <c r="Y282" s="36"/>
      <c r="Z282" s="36"/>
      <c r="AA282" s="36"/>
      <c r="AB282" s="36"/>
      <c r="AC282" s="36"/>
      <c r="AD282" s="36"/>
      <c r="AE282" s="36"/>
      <c r="AR282" s="186" t="s">
        <v>147</v>
      </c>
      <c r="AT282" s="186" t="s">
        <v>142</v>
      </c>
      <c r="AU282" s="186" t="s">
        <v>85</v>
      </c>
      <c r="AY282" s="19" t="s">
        <v>140</v>
      </c>
      <c r="BE282" s="187">
        <f>IF(N282="základní",J282,0)</f>
        <v>0</v>
      </c>
      <c r="BF282" s="187">
        <f>IF(N282="snížená",J282,0)</f>
        <v>0</v>
      </c>
      <c r="BG282" s="187">
        <f>IF(N282="zákl. přenesená",J282,0)</f>
        <v>0</v>
      </c>
      <c r="BH282" s="187">
        <f>IF(N282="sníž. přenesená",J282,0)</f>
        <v>0</v>
      </c>
      <c r="BI282" s="187">
        <f>IF(N282="nulová",J282,0)</f>
        <v>0</v>
      </c>
      <c r="BJ282" s="19" t="s">
        <v>83</v>
      </c>
      <c r="BK282" s="187">
        <f>ROUND(I282*H282,2)</f>
        <v>0</v>
      </c>
      <c r="BL282" s="19" t="s">
        <v>147</v>
      </c>
      <c r="BM282" s="186" t="s">
        <v>1352</v>
      </c>
    </row>
    <row r="283" spans="1:65" s="2" customFormat="1" ht="19.5">
      <c r="A283" s="36"/>
      <c r="B283" s="37"/>
      <c r="C283" s="38"/>
      <c r="D283" s="188" t="s">
        <v>149</v>
      </c>
      <c r="E283" s="38"/>
      <c r="F283" s="189" t="s">
        <v>1353</v>
      </c>
      <c r="G283" s="38"/>
      <c r="H283" s="38"/>
      <c r="I283" s="190"/>
      <c r="J283" s="38"/>
      <c r="K283" s="38"/>
      <c r="L283" s="41"/>
      <c r="M283" s="191"/>
      <c r="N283" s="192"/>
      <c r="O283" s="66"/>
      <c r="P283" s="66"/>
      <c r="Q283" s="66"/>
      <c r="R283" s="66"/>
      <c r="S283" s="66"/>
      <c r="T283" s="67"/>
      <c r="U283" s="36"/>
      <c r="V283" s="36"/>
      <c r="W283" s="36"/>
      <c r="X283" s="36"/>
      <c r="Y283" s="36"/>
      <c r="Z283" s="36"/>
      <c r="AA283" s="36"/>
      <c r="AB283" s="36"/>
      <c r="AC283" s="36"/>
      <c r="AD283" s="36"/>
      <c r="AE283" s="36"/>
      <c r="AT283" s="19" t="s">
        <v>149</v>
      </c>
      <c r="AU283" s="19" t="s">
        <v>85</v>
      </c>
    </row>
    <row r="284" spans="1:65" s="2" customFormat="1" ht="11.25">
      <c r="A284" s="36"/>
      <c r="B284" s="37"/>
      <c r="C284" s="38"/>
      <c r="D284" s="193" t="s">
        <v>151</v>
      </c>
      <c r="E284" s="38"/>
      <c r="F284" s="194" t="s">
        <v>1354</v>
      </c>
      <c r="G284" s="38"/>
      <c r="H284" s="38"/>
      <c r="I284" s="190"/>
      <c r="J284" s="38"/>
      <c r="K284" s="38"/>
      <c r="L284" s="41"/>
      <c r="M284" s="191"/>
      <c r="N284" s="192"/>
      <c r="O284" s="66"/>
      <c r="P284" s="66"/>
      <c r="Q284" s="66"/>
      <c r="R284" s="66"/>
      <c r="S284" s="66"/>
      <c r="T284" s="67"/>
      <c r="U284" s="36"/>
      <c r="V284" s="36"/>
      <c r="W284" s="36"/>
      <c r="X284" s="36"/>
      <c r="Y284" s="36"/>
      <c r="Z284" s="36"/>
      <c r="AA284" s="36"/>
      <c r="AB284" s="36"/>
      <c r="AC284" s="36"/>
      <c r="AD284" s="36"/>
      <c r="AE284" s="36"/>
      <c r="AT284" s="19" t="s">
        <v>151</v>
      </c>
      <c r="AU284" s="19" t="s">
        <v>85</v>
      </c>
    </row>
    <row r="285" spans="1:65" s="2" customFormat="1" ht="58.5">
      <c r="A285" s="36"/>
      <c r="B285" s="37"/>
      <c r="C285" s="38"/>
      <c r="D285" s="188" t="s">
        <v>153</v>
      </c>
      <c r="E285" s="38"/>
      <c r="F285" s="195" t="s">
        <v>1355</v>
      </c>
      <c r="G285" s="38"/>
      <c r="H285" s="38"/>
      <c r="I285" s="190"/>
      <c r="J285" s="38"/>
      <c r="K285" s="38"/>
      <c r="L285" s="41"/>
      <c r="M285" s="191"/>
      <c r="N285" s="192"/>
      <c r="O285" s="66"/>
      <c r="P285" s="66"/>
      <c r="Q285" s="66"/>
      <c r="R285" s="66"/>
      <c r="S285" s="66"/>
      <c r="T285" s="67"/>
      <c r="U285" s="36"/>
      <c r="V285" s="36"/>
      <c r="W285" s="36"/>
      <c r="X285" s="36"/>
      <c r="Y285" s="36"/>
      <c r="Z285" s="36"/>
      <c r="AA285" s="36"/>
      <c r="AB285" s="36"/>
      <c r="AC285" s="36"/>
      <c r="AD285" s="36"/>
      <c r="AE285" s="36"/>
      <c r="AT285" s="19" t="s">
        <v>153</v>
      </c>
      <c r="AU285" s="19" t="s">
        <v>85</v>
      </c>
    </row>
    <row r="286" spans="1:65" s="2" customFormat="1" ht="33" customHeight="1">
      <c r="A286" s="36"/>
      <c r="B286" s="37"/>
      <c r="C286" s="175" t="s">
        <v>403</v>
      </c>
      <c r="D286" s="175" t="s">
        <v>142</v>
      </c>
      <c r="E286" s="176" t="s">
        <v>969</v>
      </c>
      <c r="F286" s="177" t="s">
        <v>1356</v>
      </c>
      <c r="G286" s="178" t="s">
        <v>917</v>
      </c>
      <c r="H286" s="179">
        <v>1</v>
      </c>
      <c r="I286" s="180"/>
      <c r="J286" s="181">
        <f>ROUND(I286*H286,2)</f>
        <v>0</v>
      </c>
      <c r="K286" s="177" t="s">
        <v>518</v>
      </c>
      <c r="L286" s="41"/>
      <c r="M286" s="182" t="s">
        <v>19</v>
      </c>
      <c r="N286" s="183" t="s">
        <v>46</v>
      </c>
      <c r="O286" s="66"/>
      <c r="P286" s="184">
        <f>O286*H286</f>
        <v>0</v>
      </c>
      <c r="Q286" s="184">
        <v>0</v>
      </c>
      <c r="R286" s="184">
        <f>Q286*H286</f>
        <v>0</v>
      </c>
      <c r="S286" s="184">
        <v>0</v>
      </c>
      <c r="T286" s="185">
        <f>S286*H286</f>
        <v>0</v>
      </c>
      <c r="U286" s="36"/>
      <c r="V286" s="36"/>
      <c r="W286" s="36"/>
      <c r="X286" s="36"/>
      <c r="Y286" s="36"/>
      <c r="Z286" s="36"/>
      <c r="AA286" s="36"/>
      <c r="AB286" s="36"/>
      <c r="AC286" s="36"/>
      <c r="AD286" s="36"/>
      <c r="AE286" s="36"/>
      <c r="AR286" s="186" t="s">
        <v>147</v>
      </c>
      <c r="AT286" s="186" t="s">
        <v>142</v>
      </c>
      <c r="AU286" s="186" t="s">
        <v>85</v>
      </c>
      <c r="AY286" s="19" t="s">
        <v>140</v>
      </c>
      <c r="BE286" s="187">
        <f>IF(N286="základní",J286,0)</f>
        <v>0</v>
      </c>
      <c r="BF286" s="187">
        <f>IF(N286="snížená",J286,0)</f>
        <v>0</v>
      </c>
      <c r="BG286" s="187">
        <f>IF(N286="zákl. přenesená",J286,0)</f>
        <v>0</v>
      </c>
      <c r="BH286" s="187">
        <f>IF(N286="sníž. přenesená",J286,0)</f>
        <v>0</v>
      </c>
      <c r="BI286" s="187">
        <f>IF(N286="nulová",J286,0)</f>
        <v>0</v>
      </c>
      <c r="BJ286" s="19" t="s">
        <v>83</v>
      </c>
      <c r="BK286" s="187">
        <f>ROUND(I286*H286,2)</f>
        <v>0</v>
      </c>
      <c r="BL286" s="19" t="s">
        <v>147</v>
      </c>
      <c r="BM286" s="186" t="s">
        <v>1357</v>
      </c>
    </row>
    <row r="287" spans="1:65" s="2" customFormat="1" ht="19.5">
      <c r="A287" s="36"/>
      <c r="B287" s="37"/>
      <c r="C287" s="38"/>
      <c r="D287" s="188" t="s">
        <v>149</v>
      </c>
      <c r="E287" s="38"/>
      <c r="F287" s="189" t="s">
        <v>1356</v>
      </c>
      <c r="G287" s="38"/>
      <c r="H287" s="38"/>
      <c r="I287" s="190"/>
      <c r="J287" s="38"/>
      <c r="K287" s="38"/>
      <c r="L287" s="41"/>
      <c r="M287" s="191"/>
      <c r="N287" s="192"/>
      <c r="O287" s="66"/>
      <c r="P287" s="66"/>
      <c r="Q287" s="66"/>
      <c r="R287" s="66"/>
      <c r="S287" s="66"/>
      <c r="T287" s="67"/>
      <c r="U287" s="36"/>
      <c r="V287" s="36"/>
      <c r="W287" s="36"/>
      <c r="X287" s="36"/>
      <c r="Y287" s="36"/>
      <c r="Z287" s="36"/>
      <c r="AA287" s="36"/>
      <c r="AB287" s="36"/>
      <c r="AC287" s="36"/>
      <c r="AD287" s="36"/>
      <c r="AE287" s="36"/>
      <c r="AT287" s="19" t="s">
        <v>149</v>
      </c>
      <c r="AU287" s="19" t="s">
        <v>85</v>
      </c>
    </row>
    <row r="288" spans="1:65" s="2" customFormat="1" ht="16.5" customHeight="1">
      <c r="A288" s="36"/>
      <c r="B288" s="37"/>
      <c r="C288" s="175" t="s">
        <v>412</v>
      </c>
      <c r="D288" s="175" t="s">
        <v>142</v>
      </c>
      <c r="E288" s="176" t="s">
        <v>915</v>
      </c>
      <c r="F288" s="177" t="s">
        <v>1358</v>
      </c>
      <c r="G288" s="178" t="s">
        <v>917</v>
      </c>
      <c r="H288" s="179">
        <v>1</v>
      </c>
      <c r="I288" s="180"/>
      <c r="J288" s="181">
        <f>ROUND(I288*H288,2)</f>
        <v>0</v>
      </c>
      <c r="K288" s="177" t="s">
        <v>518</v>
      </c>
      <c r="L288" s="41"/>
      <c r="M288" s="182" t="s">
        <v>19</v>
      </c>
      <c r="N288" s="183" t="s">
        <v>46</v>
      </c>
      <c r="O288" s="66"/>
      <c r="P288" s="184">
        <f>O288*H288</f>
        <v>0</v>
      </c>
      <c r="Q288" s="184">
        <v>0</v>
      </c>
      <c r="R288" s="184">
        <f>Q288*H288</f>
        <v>0</v>
      </c>
      <c r="S288" s="184">
        <v>0</v>
      </c>
      <c r="T288" s="185">
        <f>S288*H288</f>
        <v>0</v>
      </c>
      <c r="U288" s="36"/>
      <c r="V288" s="36"/>
      <c r="W288" s="36"/>
      <c r="X288" s="36"/>
      <c r="Y288" s="36"/>
      <c r="Z288" s="36"/>
      <c r="AA288" s="36"/>
      <c r="AB288" s="36"/>
      <c r="AC288" s="36"/>
      <c r="AD288" s="36"/>
      <c r="AE288" s="36"/>
      <c r="AR288" s="186" t="s">
        <v>147</v>
      </c>
      <c r="AT288" s="186" t="s">
        <v>142</v>
      </c>
      <c r="AU288" s="186" t="s">
        <v>85</v>
      </c>
      <c r="AY288" s="19" t="s">
        <v>140</v>
      </c>
      <c r="BE288" s="187">
        <f>IF(N288="základní",J288,0)</f>
        <v>0</v>
      </c>
      <c r="BF288" s="187">
        <f>IF(N288="snížená",J288,0)</f>
        <v>0</v>
      </c>
      <c r="BG288" s="187">
        <f>IF(N288="zákl. přenesená",J288,0)</f>
        <v>0</v>
      </c>
      <c r="BH288" s="187">
        <f>IF(N288="sníž. přenesená",J288,0)</f>
        <v>0</v>
      </c>
      <c r="BI288" s="187">
        <f>IF(N288="nulová",J288,0)</f>
        <v>0</v>
      </c>
      <c r="BJ288" s="19" t="s">
        <v>83</v>
      </c>
      <c r="BK288" s="187">
        <f>ROUND(I288*H288,2)</f>
        <v>0</v>
      </c>
      <c r="BL288" s="19" t="s">
        <v>147</v>
      </c>
      <c r="BM288" s="186" t="s">
        <v>1359</v>
      </c>
    </row>
    <row r="289" spans="1:65" s="2" customFormat="1" ht="11.25">
      <c r="A289" s="36"/>
      <c r="B289" s="37"/>
      <c r="C289" s="38"/>
      <c r="D289" s="188" t="s">
        <v>149</v>
      </c>
      <c r="E289" s="38"/>
      <c r="F289" s="189" t="s">
        <v>1358</v>
      </c>
      <c r="G289" s="38"/>
      <c r="H289" s="38"/>
      <c r="I289" s="190"/>
      <c r="J289" s="38"/>
      <c r="K289" s="38"/>
      <c r="L289" s="41"/>
      <c r="M289" s="191"/>
      <c r="N289" s="192"/>
      <c r="O289" s="66"/>
      <c r="P289" s="66"/>
      <c r="Q289" s="66"/>
      <c r="R289" s="66"/>
      <c r="S289" s="66"/>
      <c r="T289" s="67"/>
      <c r="U289" s="36"/>
      <c r="V289" s="36"/>
      <c r="W289" s="36"/>
      <c r="X289" s="36"/>
      <c r="Y289" s="36"/>
      <c r="Z289" s="36"/>
      <c r="AA289" s="36"/>
      <c r="AB289" s="36"/>
      <c r="AC289" s="36"/>
      <c r="AD289" s="36"/>
      <c r="AE289" s="36"/>
      <c r="AT289" s="19" t="s">
        <v>149</v>
      </c>
      <c r="AU289" s="19" t="s">
        <v>85</v>
      </c>
    </row>
    <row r="290" spans="1:65" s="12" customFormat="1" ht="22.9" customHeight="1">
      <c r="B290" s="159"/>
      <c r="C290" s="160"/>
      <c r="D290" s="161" t="s">
        <v>74</v>
      </c>
      <c r="E290" s="173" t="s">
        <v>919</v>
      </c>
      <c r="F290" s="173" t="s">
        <v>920</v>
      </c>
      <c r="G290" s="160"/>
      <c r="H290" s="160"/>
      <c r="I290" s="163"/>
      <c r="J290" s="174">
        <f>BK290</f>
        <v>0</v>
      </c>
      <c r="K290" s="160"/>
      <c r="L290" s="165"/>
      <c r="M290" s="166"/>
      <c r="N290" s="167"/>
      <c r="O290" s="167"/>
      <c r="P290" s="168">
        <f>SUM(P291:P304)</f>
        <v>0</v>
      </c>
      <c r="Q290" s="167"/>
      <c r="R290" s="168">
        <f>SUM(R291:R304)</f>
        <v>0</v>
      </c>
      <c r="S290" s="167"/>
      <c r="T290" s="169">
        <f>SUM(T291:T304)</f>
        <v>0</v>
      </c>
      <c r="AR290" s="170" t="s">
        <v>83</v>
      </c>
      <c r="AT290" s="171" t="s">
        <v>74</v>
      </c>
      <c r="AU290" s="171" t="s">
        <v>83</v>
      </c>
      <c r="AY290" s="170" t="s">
        <v>140</v>
      </c>
      <c r="BK290" s="172">
        <f>SUM(BK291:BK304)</f>
        <v>0</v>
      </c>
    </row>
    <row r="291" spans="1:65" s="2" customFormat="1" ht="16.5" customHeight="1">
      <c r="A291" s="36"/>
      <c r="B291" s="37"/>
      <c r="C291" s="175" t="s">
        <v>421</v>
      </c>
      <c r="D291" s="175" t="s">
        <v>142</v>
      </c>
      <c r="E291" s="176" t="s">
        <v>1360</v>
      </c>
      <c r="F291" s="177" t="s">
        <v>1361</v>
      </c>
      <c r="G291" s="178" t="s">
        <v>424</v>
      </c>
      <c r="H291" s="179">
        <v>2.9980000000000002</v>
      </c>
      <c r="I291" s="180"/>
      <c r="J291" s="181">
        <f>ROUND(I291*H291,2)</f>
        <v>0</v>
      </c>
      <c r="K291" s="177" t="s">
        <v>146</v>
      </c>
      <c r="L291" s="41"/>
      <c r="M291" s="182" t="s">
        <v>19</v>
      </c>
      <c r="N291" s="183" t="s">
        <v>46</v>
      </c>
      <c r="O291" s="66"/>
      <c r="P291" s="184">
        <f>O291*H291</f>
        <v>0</v>
      </c>
      <c r="Q291" s="184">
        <v>0</v>
      </c>
      <c r="R291" s="184">
        <f>Q291*H291</f>
        <v>0</v>
      </c>
      <c r="S291" s="184">
        <v>0</v>
      </c>
      <c r="T291" s="185">
        <f>S291*H291</f>
        <v>0</v>
      </c>
      <c r="U291" s="36"/>
      <c r="V291" s="36"/>
      <c r="W291" s="36"/>
      <c r="X291" s="36"/>
      <c r="Y291" s="36"/>
      <c r="Z291" s="36"/>
      <c r="AA291" s="36"/>
      <c r="AB291" s="36"/>
      <c r="AC291" s="36"/>
      <c r="AD291" s="36"/>
      <c r="AE291" s="36"/>
      <c r="AR291" s="186" t="s">
        <v>147</v>
      </c>
      <c r="AT291" s="186" t="s">
        <v>142</v>
      </c>
      <c r="AU291" s="186" t="s">
        <v>85</v>
      </c>
      <c r="AY291" s="19" t="s">
        <v>140</v>
      </c>
      <c r="BE291" s="187">
        <f>IF(N291="základní",J291,0)</f>
        <v>0</v>
      </c>
      <c r="BF291" s="187">
        <f>IF(N291="snížená",J291,0)</f>
        <v>0</v>
      </c>
      <c r="BG291" s="187">
        <f>IF(N291="zákl. přenesená",J291,0)</f>
        <v>0</v>
      </c>
      <c r="BH291" s="187">
        <f>IF(N291="sníž. přenesená",J291,0)</f>
        <v>0</v>
      </c>
      <c r="BI291" s="187">
        <f>IF(N291="nulová",J291,0)</f>
        <v>0</v>
      </c>
      <c r="BJ291" s="19" t="s">
        <v>83</v>
      </c>
      <c r="BK291" s="187">
        <f>ROUND(I291*H291,2)</f>
        <v>0</v>
      </c>
      <c r="BL291" s="19" t="s">
        <v>147</v>
      </c>
      <c r="BM291" s="186" t="s">
        <v>1362</v>
      </c>
    </row>
    <row r="292" spans="1:65" s="2" customFormat="1" ht="11.25">
      <c r="A292" s="36"/>
      <c r="B292" s="37"/>
      <c r="C292" s="38"/>
      <c r="D292" s="188" t="s">
        <v>149</v>
      </c>
      <c r="E292" s="38"/>
      <c r="F292" s="189" t="s">
        <v>1363</v>
      </c>
      <c r="G292" s="38"/>
      <c r="H292" s="38"/>
      <c r="I292" s="190"/>
      <c r="J292" s="38"/>
      <c r="K292" s="38"/>
      <c r="L292" s="41"/>
      <c r="M292" s="191"/>
      <c r="N292" s="192"/>
      <c r="O292" s="66"/>
      <c r="P292" s="66"/>
      <c r="Q292" s="66"/>
      <c r="R292" s="66"/>
      <c r="S292" s="66"/>
      <c r="T292" s="67"/>
      <c r="U292" s="36"/>
      <c r="V292" s="36"/>
      <c r="W292" s="36"/>
      <c r="X292" s="36"/>
      <c r="Y292" s="36"/>
      <c r="Z292" s="36"/>
      <c r="AA292" s="36"/>
      <c r="AB292" s="36"/>
      <c r="AC292" s="36"/>
      <c r="AD292" s="36"/>
      <c r="AE292" s="36"/>
      <c r="AT292" s="19" t="s">
        <v>149</v>
      </c>
      <c r="AU292" s="19" t="s">
        <v>85</v>
      </c>
    </row>
    <row r="293" spans="1:65" s="2" customFormat="1" ht="11.25">
      <c r="A293" s="36"/>
      <c r="B293" s="37"/>
      <c r="C293" s="38"/>
      <c r="D293" s="193" t="s">
        <v>151</v>
      </c>
      <c r="E293" s="38"/>
      <c r="F293" s="194" t="s">
        <v>1364</v>
      </c>
      <c r="G293" s="38"/>
      <c r="H293" s="38"/>
      <c r="I293" s="190"/>
      <c r="J293" s="38"/>
      <c r="K293" s="38"/>
      <c r="L293" s="41"/>
      <c r="M293" s="191"/>
      <c r="N293" s="192"/>
      <c r="O293" s="66"/>
      <c r="P293" s="66"/>
      <c r="Q293" s="66"/>
      <c r="R293" s="66"/>
      <c r="S293" s="66"/>
      <c r="T293" s="67"/>
      <c r="U293" s="36"/>
      <c r="V293" s="36"/>
      <c r="W293" s="36"/>
      <c r="X293" s="36"/>
      <c r="Y293" s="36"/>
      <c r="Z293" s="36"/>
      <c r="AA293" s="36"/>
      <c r="AB293" s="36"/>
      <c r="AC293" s="36"/>
      <c r="AD293" s="36"/>
      <c r="AE293" s="36"/>
      <c r="AT293" s="19" t="s">
        <v>151</v>
      </c>
      <c r="AU293" s="19" t="s">
        <v>85</v>
      </c>
    </row>
    <row r="294" spans="1:65" s="2" customFormat="1" ht="78">
      <c r="A294" s="36"/>
      <c r="B294" s="37"/>
      <c r="C294" s="38"/>
      <c r="D294" s="188" t="s">
        <v>153</v>
      </c>
      <c r="E294" s="38"/>
      <c r="F294" s="195" t="s">
        <v>927</v>
      </c>
      <c r="G294" s="38"/>
      <c r="H294" s="38"/>
      <c r="I294" s="190"/>
      <c r="J294" s="38"/>
      <c r="K294" s="38"/>
      <c r="L294" s="41"/>
      <c r="M294" s="191"/>
      <c r="N294" s="192"/>
      <c r="O294" s="66"/>
      <c r="P294" s="66"/>
      <c r="Q294" s="66"/>
      <c r="R294" s="66"/>
      <c r="S294" s="66"/>
      <c r="T294" s="67"/>
      <c r="U294" s="36"/>
      <c r="V294" s="36"/>
      <c r="W294" s="36"/>
      <c r="X294" s="36"/>
      <c r="Y294" s="36"/>
      <c r="Z294" s="36"/>
      <c r="AA294" s="36"/>
      <c r="AB294" s="36"/>
      <c r="AC294" s="36"/>
      <c r="AD294" s="36"/>
      <c r="AE294" s="36"/>
      <c r="AT294" s="19" t="s">
        <v>153</v>
      </c>
      <c r="AU294" s="19" t="s">
        <v>85</v>
      </c>
    </row>
    <row r="295" spans="1:65" s="14" customFormat="1" ht="11.25">
      <c r="B295" s="206"/>
      <c r="C295" s="207"/>
      <c r="D295" s="188" t="s">
        <v>180</v>
      </c>
      <c r="E295" s="208" t="s">
        <v>19</v>
      </c>
      <c r="F295" s="209" t="s">
        <v>1365</v>
      </c>
      <c r="G295" s="207"/>
      <c r="H295" s="210">
        <v>2.9980000000000002</v>
      </c>
      <c r="I295" s="211"/>
      <c r="J295" s="207"/>
      <c r="K295" s="207"/>
      <c r="L295" s="212"/>
      <c r="M295" s="213"/>
      <c r="N295" s="214"/>
      <c r="O295" s="214"/>
      <c r="P295" s="214"/>
      <c r="Q295" s="214"/>
      <c r="R295" s="214"/>
      <c r="S295" s="214"/>
      <c r="T295" s="215"/>
      <c r="AT295" s="216" t="s">
        <v>180</v>
      </c>
      <c r="AU295" s="216" t="s">
        <v>85</v>
      </c>
      <c r="AV295" s="14" t="s">
        <v>85</v>
      </c>
      <c r="AW295" s="14" t="s">
        <v>34</v>
      </c>
      <c r="AX295" s="14" t="s">
        <v>83</v>
      </c>
      <c r="AY295" s="216" t="s">
        <v>140</v>
      </c>
    </row>
    <row r="296" spans="1:65" s="2" customFormat="1" ht="16.5" customHeight="1">
      <c r="A296" s="36"/>
      <c r="B296" s="37"/>
      <c r="C296" s="175" t="s">
        <v>427</v>
      </c>
      <c r="D296" s="175" t="s">
        <v>142</v>
      </c>
      <c r="E296" s="176" t="s">
        <v>1366</v>
      </c>
      <c r="F296" s="177" t="s">
        <v>1367</v>
      </c>
      <c r="G296" s="178" t="s">
        <v>424</v>
      </c>
      <c r="H296" s="179">
        <v>11.992000000000001</v>
      </c>
      <c r="I296" s="180"/>
      <c r="J296" s="181">
        <f>ROUND(I296*H296,2)</f>
        <v>0</v>
      </c>
      <c r="K296" s="177" t="s">
        <v>146</v>
      </c>
      <c r="L296" s="41"/>
      <c r="M296" s="182" t="s">
        <v>19</v>
      </c>
      <c r="N296" s="183" t="s">
        <v>46</v>
      </c>
      <c r="O296" s="66"/>
      <c r="P296" s="184">
        <f>O296*H296</f>
        <v>0</v>
      </c>
      <c r="Q296" s="184">
        <v>0</v>
      </c>
      <c r="R296" s="184">
        <f>Q296*H296</f>
        <v>0</v>
      </c>
      <c r="S296" s="184">
        <v>0</v>
      </c>
      <c r="T296" s="185">
        <f>S296*H296</f>
        <v>0</v>
      </c>
      <c r="U296" s="36"/>
      <c r="V296" s="36"/>
      <c r="W296" s="36"/>
      <c r="X296" s="36"/>
      <c r="Y296" s="36"/>
      <c r="Z296" s="36"/>
      <c r="AA296" s="36"/>
      <c r="AB296" s="36"/>
      <c r="AC296" s="36"/>
      <c r="AD296" s="36"/>
      <c r="AE296" s="36"/>
      <c r="AR296" s="186" t="s">
        <v>147</v>
      </c>
      <c r="AT296" s="186" t="s">
        <v>142</v>
      </c>
      <c r="AU296" s="186" t="s">
        <v>85</v>
      </c>
      <c r="AY296" s="19" t="s">
        <v>140</v>
      </c>
      <c r="BE296" s="187">
        <f>IF(N296="základní",J296,0)</f>
        <v>0</v>
      </c>
      <c r="BF296" s="187">
        <f>IF(N296="snížená",J296,0)</f>
        <v>0</v>
      </c>
      <c r="BG296" s="187">
        <f>IF(N296="zákl. přenesená",J296,0)</f>
        <v>0</v>
      </c>
      <c r="BH296" s="187">
        <f>IF(N296="sníž. přenesená",J296,0)</f>
        <v>0</v>
      </c>
      <c r="BI296" s="187">
        <f>IF(N296="nulová",J296,0)</f>
        <v>0</v>
      </c>
      <c r="BJ296" s="19" t="s">
        <v>83</v>
      </c>
      <c r="BK296" s="187">
        <f>ROUND(I296*H296,2)</f>
        <v>0</v>
      </c>
      <c r="BL296" s="19" t="s">
        <v>147</v>
      </c>
      <c r="BM296" s="186" t="s">
        <v>1368</v>
      </c>
    </row>
    <row r="297" spans="1:65" s="2" customFormat="1" ht="11.25">
      <c r="A297" s="36"/>
      <c r="B297" s="37"/>
      <c r="C297" s="38"/>
      <c r="D297" s="188" t="s">
        <v>149</v>
      </c>
      <c r="E297" s="38"/>
      <c r="F297" s="189" t="s">
        <v>932</v>
      </c>
      <c r="G297" s="38"/>
      <c r="H297" s="38"/>
      <c r="I297" s="190"/>
      <c r="J297" s="38"/>
      <c r="K297" s="38"/>
      <c r="L297" s="41"/>
      <c r="M297" s="191"/>
      <c r="N297" s="192"/>
      <c r="O297" s="66"/>
      <c r="P297" s="66"/>
      <c r="Q297" s="66"/>
      <c r="R297" s="66"/>
      <c r="S297" s="66"/>
      <c r="T297" s="67"/>
      <c r="U297" s="36"/>
      <c r="V297" s="36"/>
      <c r="W297" s="36"/>
      <c r="X297" s="36"/>
      <c r="Y297" s="36"/>
      <c r="Z297" s="36"/>
      <c r="AA297" s="36"/>
      <c r="AB297" s="36"/>
      <c r="AC297" s="36"/>
      <c r="AD297" s="36"/>
      <c r="AE297" s="36"/>
      <c r="AT297" s="19" t="s">
        <v>149</v>
      </c>
      <c r="AU297" s="19" t="s">
        <v>85</v>
      </c>
    </row>
    <row r="298" spans="1:65" s="2" customFormat="1" ht="11.25">
      <c r="A298" s="36"/>
      <c r="B298" s="37"/>
      <c r="C298" s="38"/>
      <c r="D298" s="193" t="s">
        <v>151</v>
      </c>
      <c r="E298" s="38"/>
      <c r="F298" s="194" t="s">
        <v>1369</v>
      </c>
      <c r="G298" s="38"/>
      <c r="H298" s="38"/>
      <c r="I298" s="190"/>
      <c r="J298" s="38"/>
      <c r="K298" s="38"/>
      <c r="L298" s="41"/>
      <c r="M298" s="191"/>
      <c r="N298" s="192"/>
      <c r="O298" s="66"/>
      <c r="P298" s="66"/>
      <c r="Q298" s="66"/>
      <c r="R298" s="66"/>
      <c r="S298" s="66"/>
      <c r="T298" s="67"/>
      <c r="U298" s="36"/>
      <c r="V298" s="36"/>
      <c r="W298" s="36"/>
      <c r="X298" s="36"/>
      <c r="Y298" s="36"/>
      <c r="Z298" s="36"/>
      <c r="AA298" s="36"/>
      <c r="AB298" s="36"/>
      <c r="AC298" s="36"/>
      <c r="AD298" s="36"/>
      <c r="AE298" s="36"/>
      <c r="AT298" s="19" t="s">
        <v>151</v>
      </c>
      <c r="AU298" s="19" t="s">
        <v>85</v>
      </c>
    </row>
    <row r="299" spans="1:65" s="2" customFormat="1" ht="78">
      <c r="A299" s="36"/>
      <c r="B299" s="37"/>
      <c r="C299" s="38"/>
      <c r="D299" s="188" t="s">
        <v>153</v>
      </c>
      <c r="E299" s="38"/>
      <c r="F299" s="195" t="s">
        <v>927</v>
      </c>
      <c r="G299" s="38"/>
      <c r="H299" s="38"/>
      <c r="I299" s="190"/>
      <c r="J299" s="38"/>
      <c r="K299" s="38"/>
      <c r="L299" s="41"/>
      <c r="M299" s="191"/>
      <c r="N299" s="192"/>
      <c r="O299" s="66"/>
      <c r="P299" s="66"/>
      <c r="Q299" s="66"/>
      <c r="R299" s="66"/>
      <c r="S299" s="66"/>
      <c r="T299" s="67"/>
      <c r="U299" s="36"/>
      <c r="V299" s="36"/>
      <c r="W299" s="36"/>
      <c r="X299" s="36"/>
      <c r="Y299" s="36"/>
      <c r="Z299" s="36"/>
      <c r="AA299" s="36"/>
      <c r="AB299" s="36"/>
      <c r="AC299" s="36"/>
      <c r="AD299" s="36"/>
      <c r="AE299" s="36"/>
      <c r="AT299" s="19" t="s">
        <v>153</v>
      </c>
      <c r="AU299" s="19" t="s">
        <v>85</v>
      </c>
    </row>
    <row r="300" spans="1:65" s="14" customFormat="1" ht="11.25">
      <c r="B300" s="206"/>
      <c r="C300" s="207"/>
      <c r="D300" s="188" t="s">
        <v>180</v>
      </c>
      <c r="E300" s="207"/>
      <c r="F300" s="209" t="s">
        <v>1370</v>
      </c>
      <c r="G300" s="207"/>
      <c r="H300" s="210">
        <v>11.992000000000001</v>
      </c>
      <c r="I300" s="211"/>
      <c r="J300" s="207"/>
      <c r="K300" s="207"/>
      <c r="L300" s="212"/>
      <c r="M300" s="213"/>
      <c r="N300" s="214"/>
      <c r="O300" s="214"/>
      <c r="P300" s="214"/>
      <c r="Q300" s="214"/>
      <c r="R300" s="214"/>
      <c r="S300" s="214"/>
      <c r="T300" s="215"/>
      <c r="AT300" s="216" t="s">
        <v>180</v>
      </c>
      <c r="AU300" s="216" t="s">
        <v>85</v>
      </c>
      <c r="AV300" s="14" t="s">
        <v>85</v>
      </c>
      <c r="AW300" s="14" t="s">
        <v>4</v>
      </c>
      <c r="AX300" s="14" t="s">
        <v>83</v>
      </c>
      <c r="AY300" s="216" t="s">
        <v>140</v>
      </c>
    </row>
    <row r="301" spans="1:65" s="2" customFormat="1" ht="16.5" customHeight="1">
      <c r="A301" s="36"/>
      <c r="B301" s="37"/>
      <c r="C301" s="175" t="s">
        <v>434</v>
      </c>
      <c r="D301" s="175" t="s">
        <v>142</v>
      </c>
      <c r="E301" s="176" t="s">
        <v>939</v>
      </c>
      <c r="F301" s="177" t="s">
        <v>940</v>
      </c>
      <c r="G301" s="178" t="s">
        <v>424</v>
      </c>
      <c r="H301" s="179">
        <v>5.4109999999999996</v>
      </c>
      <c r="I301" s="180"/>
      <c r="J301" s="181">
        <f>ROUND(I301*H301,2)</f>
        <v>0</v>
      </c>
      <c r="K301" s="177" t="s">
        <v>146</v>
      </c>
      <c r="L301" s="41"/>
      <c r="M301" s="182" t="s">
        <v>19</v>
      </c>
      <c r="N301" s="183" t="s">
        <v>46</v>
      </c>
      <c r="O301" s="66"/>
      <c r="P301" s="184">
        <f>O301*H301</f>
        <v>0</v>
      </c>
      <c r="Q301" s="184">
        <v>0</v>
      </c>
      <c r="R301" s="184">
        <f>Q301*H301</f>
        <v>0</v>
      </c>
      <c r="S301" s="184">
        <v>0</v>
      </c>
      <c r="T301" s="185">
        <f>S301*H301</f>
        <v>0</v>
      </c>
      <c r="U301" s="36"/>
      <c r="V301" s="36"/>
      <c r="W301" s="36"/>
      <c r="X301" s="36"/>
      <c r="Y301" s="36"/>
      <c r="Z301" s="36"/>
      <c r="AA301" s="36"/>
      <c r="AB301" s="36"/>
      <c r="AC301" s="36"/>
      <c r="AD301" s="36"/>
      <c r="AE301" s="36"/>
      <c r="AR301" s="186" t="s">
        <v>147</v>
      </c>
      <c r="AT301" s="186" t="s">
        <v>142</v>
      </c>
      <c r="AU301" s="186" t="s">
        <v>85</v>
      </c>
      <c r="AY301" s="19" t="s">
        <v>140</v>
      </c>
      <c r="BE301" s="187">
        <f>IF(N301="základní",J301,0)</f>
        <v>0</v>
      </c>
      <c r="BF301" s="187">
        <f>IF(N301="snížená",J301,0)</f>
        <v>0</v>
      </c>
      <c r="BG301" s="187">
        <f>IF(N301="zákl. přenesená",J301,0)</f>
        <v>0</v>
      </c>
      <c r="BH301" s="187">
        <f>IF(N301="sníž. přenesená",J301,0)</f>
        <v>0</v>
      </c>
      <c r="BI301" s="187">
        <f>IF(N301="nulová",J301,0)</f>
        <v>0</v>
      </c>
      <c r="BJ301" s="19" t="s">
        <v>83</v>
      </c>
      <c r="BK301" s="187">
        <f>ROUND(I301*H301,2)</f>
        <v>0</v>
      </c>
      <c r="BL301" s="19" t="s">
        <v>147</v>
      </c>
      <c r="BM301" s="186" t="s">
        <v>1371</v>
      </c>
    </row>
    <row r="302" spans="1:65" s="2" customFormat="1" ht="11.25">
      <c r="A302" s="36"/>
      <c r="B302" s="37"/>
      <c r="C302" s="38"/>
      <c r="D302" s="188" t="s">
        <v>149</v>
      </c>
      <c r="E302" s="38"/>
      <c r="F302" s="189" t="s">
        <v>942</v>
      </c>
      <c r="G302" s="38"/>
      <c r="H302" s="38"/>
      <c r="I302" s="190"/>
      <c r="J302" s="38"/>
      <c r="K302" s="38"/>
      <c r="L302" s="41"/>
      <c r="M302" s="191"/>
      <c r="N302" s="192"/>
      <c r="O302" s="66"/>
      <c r="P302" s="66"/>
      <c r="Q302" s="66"/>
      <c r="R302" s="66"/>
      <c r="S302" s="66"/>
      <c r="T302" s="67"/>
      <c r="U302" s="36"/>
      <c r="V302" s="36"/>
      <c r="W302" s="36"/>
      <c r="X302" s="36"/>
      <c r="Y302" s="36"/>
      <c r="Z302" s="36"/>
      <c r="AA302" s="36"/>
      <c r="AB302" s="36"/>
      <c r="AC302" s="36"/>
      <c r="AD302" s="36"/>
      <c r="AE302" s="36"/>
      <c r="AT302" s="19" t="s">
        <v>149</v>
      </c>
      <c r="AU302" s="19" t="s">
        <v>85</v>
      </c>
    </row>
    <row r="303" spans="1:65" s="2" customFormat="1" ht="11.25">
      <c r="A303" s="36"/>
      <c r="B303" s="37"/>
      <c r="C303" s="38"/>
      <c r="D303" s="193" t="s">
        <v>151</v>
      </c>
      <c r="E303" s="38"/>
      <c r="F303" s="194" t="s">
        <v>943</v>
      </c>
      <c r="G303" s="38"/>
      <c r="H303" s="38"/>
      <c r="I303" s="190"/>
      <c r="J303" s="38"/>
      <c r="K303" s="38"/>
      <c r="L303" s="41"/>
      <c r="M303" s="191"/>
      <c r="N303" s="192"/>
      <c r="O303" s="66"/>
      <c r="P303" s="66"/>
      <c r="Q303" s="66"/>
      <c r="R303" s="66"/>
      <c r="S303" s="66"/>
      <c r="T303" s="67"/>
      <c r="U303" s="36"/>
      <c r="V303" s="36"/>
      <c r="W303" s="36"/>
      <c r="X303" s="36"/>
      <c r="Y303" s="36"/>
      <c r="Z303" s="36"/>
      <c r="AA303" s="36"/>
      <c r="AB303" s="36"/>
      <c r="AC303" s="36"/>
      <c r="AD303" s="36"/>
      <c r="AE303" s="36"/>
      <c r="AT303" s="19" t="s">
        <v>151</v>
      </c>
      <c r="AU303" s="19" t="s">
        <v>85</v>
      </c>
    </row>
    <row r="304" spans="1:65" s="2" customFormat="1" ht="39">
      <c r="A304" s="36"/>
      <c r="B304" s="37"/>
      <c r="C304" s="38"/>
      <c r="D304" s="188" t="s">
        <v>153</v>
      </c>
      <c r="E304" s="38"/>
      <c r="F304" s="195" t="s">
        <v>944</v>
      </c>
      <c r="G304" s="38"/>
      <c r="H304" s="38"/>
      <c r="I304" s="190"/>
      <c r="J304" s="38"/>
      <c r="K304" s="38"/>
      <c r="L304" s="41"/>
      <c r="M304" s="191"/>
      <c r="N304" s="192"/>
      <c r="O304" s="66"/>
      <c r="P304" s="66"/>
      <c r="Q304" s="66"/>
      <c r="R304" s="66"/>
      <c r="S304" s="66"/>
      <c r="T304" s="67"/>
      <c r="U304" s="36"/>
      <c r="V304" s="36"/>
      <c r="W304" s="36"/>
      <c r="X304" s="36"/>
      <c r="Y304" s="36"/>
      <c r="Z304" s="36"/>
      <c r="AA304" s="36"/>
      <c r="AB304" s="36"/>
      <c r="AC304" s="36"/>
      <c r="AD304" s="36"/>
      <c r="AE304" s="36"/>
      <c r="AT304" s="19" t="s">
        <v>153</v>
      </c>
      <c r="AU304" s="19" t="s">
        <v>85</v>
      </c>
    </row>
    <row r="305" spans="1:65" s="12" customFormat="1" ht="22.9" customHeight="1">
      <c r="B305" s="159"/>
      <c r="C305" s="160"/>
      <c r="D305" s="161" t="s">
        <v>74</v>
      </c>
      <c r="E305" s="173" t="s">
        <v>951</v>
      </c>
      <c r="F305" s="173" t="s">
        <v>952</v>
      </c>
      <c r="G305" s="160"/>
      <c r="H305" s="160"/>
      <c r="I305" s="163"/>
      <c r="J305" s="174">
        <f>BK305</f>
        <v>0</v>
      </c>
      <c r="K305" s="160"/>
      <c r="L305" s="165"/>
      <c r="M305" s="166"/>
      <c r="N305" s="167"/>
      <c r="O305" s="167"/>
      <c r="P305" s="168">
        <f>SUM(P306:P308)</f>
        <v>0</v>
      </c>
      <c r="Q305" s="167"/>
      <c r="R305" s="168">
        <f>SUM(R306:R308)</f>
        <v>0</v>
      </c>
      <c r="S305" s="167"/>
      <c r="T305" s="169">
        <f>SUM(T306:T308)</f>
        <v>0</v>
      </c>
      <c r="AR305" s="170" t="s">
        <v>83</v>
      </c>
      <c r="AT305" s="171" t="s">
        <v>74</v>
      </c>
      <c r="AU305" s="171" t="s">
        <v>83</v>
      </c>
      <c r="AY305" s="170" t="s">
        <v>140</v>
      </c>
      <c r="BK305" s="172">
        <f>SUM(BK306:BK308)</f>
        <v>0</v>
      </c>
    </row>
    <row r="306" spans="1:65" s="2" customFormat="1" ht="16.5" customHeight="1">
      <c r="A306" s="36"/>
      <c r="B306" s="37"/>
      <c r="C306" s="175" t="s">
        <v>440</v>
      </c>
      <c r="D306" s="175" t="s">
        <v>142</v>
      </c>
      <c r="E306" s="176" t="s">
        <v>954</v>
      </c>
      <c r="F306" s="177" t="s">
        <v>955</v>
      </c>
      <c r="G306" s="178" t="s">
        <v>424</v>
      </c>
      <c r="H306" s="179">
        <v>357.37299999999999</v>
      </c>
      <c r="I306" s="180"/>
      <c r="J306" s="181">
        <f>ROUND(I306*H306,2)</f>
        <v>0</v>
      </c>
      <c r="K306" s="177" t="s">
        <v>146</v>
      </c>
      <c r="L306" s="41"/>
      <c r="M306" s="182" t="s">
        <v>19</v>
      </c>
      <c r="N306" s="183" t="s">
        <v>46</v>
      </c>
      <c r="O306" s="66"/>
      <c r="P306" s="184">
        <f>O306*H306</f>
        <v>0</v>
      </c>
      <c r="Q306" s="184">
        <v>0</v>
      </c>
      <c r="R306" s="184">
        <f>Q306*H306</f>
        <v>0</v>
      </c>
      <c r="S306" s="184">
        <v>0</v>
      </c>
      <c r="T306" s="185">
        <f>S306*H306</f>
        <v>0</v>
      </c>
      <c r="U306" s="36"/>
      <c r="V306" s="36"/>
      <c r="W306" s="36"/>
      <c r="X306" s="36"/>
      <c r="Y306" s="36"/>
      <c r="Z306" s="36"/>
      <c r="AA306" s="36"/>
      <c r="AB306" s="36"/>
      <c r="AC306" s="36"/>
      <c r="AD306" s="36"/>
      <c r="AE306" s="36"/>
      <c r="AR306" s="186" t="s">
        <v>147</v>
      </c>
      <c r="AT306" s="186" t="s">
        <v>142</v>
      </c>
      <c r="AU306" s="186" t="s">
        <v>85</v>
      </c>
      <c r="AY306" s="19" t="s">
        <v>140</v>
      </c>
      <c r="BE306" s="187">
        <f>IF(N306="základní",J306,0)</f>
        <v>0</v>
      </c>
      <c r="BF306" s="187">
        <f>IF(N306="snížená",J306,0)</f>
        <v>0</v>
      </c>
      <c r="BG306" s="187">
        <f>IF(N306="zákl. přenesená",J306,0)</f>
        <v>0</v>
      </c>
      <c r="BH306" s="187">
        <f>IF(N306="sníž. přenesená",J306,0)</f>
        <v>0</v>
      </c>
      <c r="BI306" s="187">
        <f>IF(N306="nulová",J306,0)</f>
        <v>0</v>
      </c>
      <c r="BJ306" s="19" t="s">
        <v>83</v>
      </c>
      <c r="BK306" s="187">
        <f>ROUND(I306*H306,2)</f>
        <v>0</v>
      </c>
      <c r="BL306" s="19" t="s">
        <v>147</v>
      </c>
      <c r="BM306" s="186" t="s">
        <v>1372</v>
      </c>
    </row>
    <row r="307" spans="1:65" s="2" customFormat="1" ht="11.25">
      <c r="A307" s="36"/>
      <c r="B307" s="37"/>
      <c r="C307" s="38"/>
      <c r="D307" s="188" t="s">
        <v>149</v>
      </c>
      <c r="E307" s="38"/>
      <c r="F307" s="189" t="s">
        <v>957</v>
      </c>
      <c r="G307" s="38"/>
      <c r="H307" s="38"/>
      <c r="I307" s="190"/>
      <c r="J307" s="38"/>
      <c r="K307" s="38"/>
      <c r="L307" s="41"/>
      <c r="M307" s="191"/>
      <c r="N307" s="192"/>
      <c r="O307" s="66"/>
      <c r="P307" s="66"/>
      <c r="Q307" s="66"/>
      <c r="R307" s="66"/>
      <c r="S307" s="66"/>
      <c r="T307" s="67"/>
      <c r="U307" s="36"/>
      <c r="V307" s="36"/>
      <c r="W307" s="36"/>
      <c r="X307" s="36"/>
      <c r="Y307" s="36"/>
      <c r="Z307" s="36"/>
      <c r="AA307" s="36"/>
      <c r="AB307" s="36"/>
      <c r="AC307" s="36"/>
      <c r="AD307" s="36"/>
      <c r="AE307" s="36"/>
      <c r="AT307" s="19" t="s">
        <v>149</v>
      </c>
      <c r="AU307" s="19" t="s">
        <v>85</v>
      </c>
    </row>
    <row r="308" spans="1:65" s="2" customFormat="1" ht="11.25">
      <c r="A308" s="36"/>
      <c r="B308" s="37"/>
      <c r="C308" s="38"/>
      <c r="D308" s="193" t="s">
        <v>151</v>
      </c>
      <c r="E308" s="38"/>
      <c r="F308" s="194" t="s">
        <v>958</v>
      </c>
      <c r="G308" s="38"/>
      <c r="H308" s="38"/>
      <c r="I308" s="190"/>
      <c r="J308" s="38"/>
      <c r="K308" s="38"/>
      <c r="L308" s="41"/>
      <c r="M308" s="191"/>
      <c r="N308" s="192"/>
      <c r="O308" s="66"/>
      <c r="P308" s="66"/>
      <c r="Q308" s="66"/>
      <c r="R308" s="66"/>
      <c r="S308" s="66"/>
      <c r="T308" s="67"/>
      <c r="U308" s="36"/>
      <c r="V308" s="36"/>
      <c r="W308" s="36"/>
      <c r="X308" s="36"/>
      <c r="Y308" s="36"/>
      <c r="Z308" s="36"/>
      <c r="AA308" s="36"/>
      <c r="AB308" s="36"/>
      <c r="AC308" s="36"/>
      <c r="AD308" s="36"/>
      <c r="AE308" s="36"/>
      <c r="AT308" s="19" t="s">
        <v>151</v>
      </c>
      <c r="AU308" s="19" t="s">
        <v>85</v>
      </c>
    </row>
    <row r="309" spans="1:65" s="12" customFormat="1" ht="25.9" customHeight="1">
      <c r="B309" s="159"/>
      <c r="C309" s="160"/>
      <c r="D309" s="161" t="s">
        <v>74</v>
      </c>
      <c r="E309" s="162" t="s">
        <v>959</v>
      </c>
      <c r="F309" s="162" t="s">
        <v>960</v>
      </c>
      <c r="G309" s="160"/>
      <c r="H309" s="160"/>
      <c r="I309" s="163"/>
      <c r="J309" s="164">
        <f>BK309</f>
        <v>0</v>
      </c>
      <c r="K309" s="160"/>
      <c r="L309" s="165"/>
      <c r="M309" s="166"/>
      <c r="N309" s="167"/>
      <c r="O309" s="167"/>
      <c r="P309" s="168">
        <f>P310+P316+P346+P369</f>
        <v>0</v>
      </c>
      <c r="Q309" s="167"/>
      <c r="R309" s="168">
        <f>R310+R316+R346+R369</f>
        <v>2.9419922349999999E-2</v>
      </c>
      <c r="S309" s="167"/>
      <c r="T309" s="169">
        <f>T310+T316+T346+T369</f>
        <v>1.0065200000000001</v>
      </c>
      <c r="AR309" s="170" t="s">
        <v>85</v>
      </c>
      <c r="AT309" s="171" t="s">
        <v>74</v>
      </c>
      <c r="AU309" s="171" t="s">
        <v>75</v>
      </c>
      <c r="AY309" s="170" t="s">
        <v>140</v>
      </c>
      <c r="BK309" s="172">
        <f>BK310+BK316+BK346+BK369</f>
        <v>0</v>
      </c>
    </row>
    <row r="310" spans="1:65" s="12" customFormat="1" ht="22.9" customHeight="1">
      <c r="B310" s="159"/>
      <c r="C310" s="160"/>
      <c r="D310" s="161" t="s">
        <v>74</v>
      </c>
      <c r="E310" s="173" t="s">
        <v>1373</v>
      </c>
      <c r="F310" s="173" t="s">
        <v>1374</v>
      </c>
      <c r="G310" s="160"/>
      <c r="H310" s="160"/>
      <c r="I310" s="163"/>
      <c r="J310" s="174">
        <f>BK310</f>
        <v>0</v>
      </c>
      <c r="K310" s="160"/>
      <c r="L310" s="165"/>
      <c r="M310" s="166"/>
      <c r="N310" s="167"/>
      <c r="O310" s="167"/>
      <c r="P310" s="168">
        <f>SUM(P311:P315)</f>
        <v>0</v>
      </c>
      <c r="Q310" s="167"/>
      <c r="R310" s="168">
        <f>SUM(R311:R315)</f>
        <v>0</v>
      </c>
      <c r="S310" s="167"/>
      <c r="T310" s="169">
        <f>SUM(T311:T315)</f>
        <v>9.7239999999999993E-2</v>
      </c>
      <c r="AR310" s="170" t="s">
        <v>85</v>
      </c>
      <c r="AT310" s="171" t="s">
        <v>74</v>
      </c>
      <c r="AU310" s="171" t="s">
        <v>83</v>
      </c>
      <c r="AY310" s="170" t="s">
        <v>140</v>
      </c>
      <c r="BK310" s="172">
        <f>SUM(BK311:BK315)</f>
        <v>0</v>
      </c>
    </row>
    <row r="311" spans="1:65" s="2" customFormat="1" ht="16.5" customHeight="1">
      <c r="A311" s="36"/>
      <c r="B311" s="37"/>
      <c r="C311" s="175" t="s">
        <v>461</v>
      </c>
      <c r="D311" s="175" t="s">
        <v>142</v>
      </c>
      <c r="E311" s="176" t="s">
        <v>1375</v>
      </c>
      <c r="F311" s="177" t="s">
        <v>1376</v>
      </c>
      <c r="G311" s="178" t="s">
        <v>175</v>
      </c>
      <c r="H311" s="179">
        <v>8.84</v>
      </c>
      <c r="I311" s="180"/>
      <c r="J311" s="181">
        <f>ROUND(I311*H311,2)</f>
        <v>0</v>
      </c>
      <c r="K311" s="177" t="s">
        <v>146</v>
      </c>
      <c r="L311" s="41"/>
      <c r="M311" s="182" t="s">
        <v>19</v>
      </c>
      <c r="N311" s="183" t="s">
        <v>46</v>
      </c>
      <c r="O311" s="66"/>
      <c r="P311" s="184">
        <f>O311*H311</f>
        <v>0</v>
      </c>
      <c r="Q311" s="184">
        <v>0</v>
      </c>
      <c r="R311" s="184">
        <f>Q311*H311</f>
        <v>0</v>
      </c>
      <c r="S311" s="184">
        <v>1.0999999999999999E-2</v>
      </c>
      <c r="T311" s="185">
        <f>S311*H311</f>
        <v>9.7239999999999993E-2</v>
      </c>
      <c r="U311" s="36"/>
      <c r="V311" s="36"/>
      <c r="W311" s="36"/>
      <c r="X311" s="36"/>
      <c r="Y311" s="36"/>
      <c r="Z311" s="36"/>
      <c r="AA311" s="36"/>
      <c r="AB311" s="36"/>
      <c r="AC311" s="36"/>
      <c r="AD311" s="36"/>
      <c r="AE311" s="36"/>
      <c r="AR311" s="186" t="s">
        <v>265</v>
      </c>
      <c r="AT311" s="186" t="s">
        <v>142</v>
      </c>
      <c r="AU311" s="186" t="s">
        <v>85</v>
      </c>
      <c r="AY311" s="19" t="s">
        <v>140</v>
      </c>
      <c r="BE311" s="187">
        <f>IF(N311="základní",J311,0)</f>
        <v>0</v>
      </c>
      <c r="BF311" s="187">
        <f>IF(N311="snížená",J311,0)</f>
        <v>0</v>
      </c>
      <c r="BG311" s="187">
        <f>IF(N311="zákl. přenesená",J311,0)</f>
        <v>0</v>
      </c>
      <c r="BH311" s="187">
        <f>IF(N311="sníž. přenesená",J311,0)</f>
        <v>0</v>
      </c>
      <c r="BI311" s="187">
        <f>IF(N311="nulová",J311,0)</f>
        <v>0</v>
      </c>
      <c r="BJ311" s="19" t="s">
        <v>83</v>
      </c>
      <c r="BK311" s="187">
        <f>ROUND(I311*H311,2)</f>
        <v>0</v>
      </c>
      <c r="BL311" s="19" t="s">
        <v>265</v>
      </c>
      <c r="BM311" s="186" t="s">
        <v>1377</v>
      </c>
    </row>
    <row r="312" spans="1:65" s="2" customFormat="1" ht="11.25">
      <c r="A312" s="36"/>
      <c r="B312" s="37"/>
      <c r="C312" s="38"/>
      <c r="D312" s="188" t="s">
        <v>149</v>
      </c>
      <c r="E312" s="38"/>
      <c r="F312" s="189" t="s">
        <v>1378</v>
      </c>
      <c r="G312" s="38"/>
      <c r="H312" s="38"/>
      <c r="I312" s="190"/>
      <c r="J312" s="38"/>
      <c r="K312" s="38"/>
      <c r="L312" s="41"/>
      <c r="M312" s="191"/>
      <c r="N312" s="192"/>
      <c r="O312" s="66"/>
      <c r="P312" s="66"/>
      <c r="Q312" s="66"/>
      <c r="R312" s="66"/>
      <c r="S312" s="66"/>
      <c r="T312" s="67"/>
      <c r="U312" s="36"/>
      <c r="V312" s="36"/>
      <c r="W312" s="36"/>
      <c r="X312" s="36"/>
      <c r="Y312" s="36"/>
      <c r="Z312" s="36"/>
      <c r="AA312" s="36"/>
      <c r="AB312" s="36"/>
      <c r="AC312" s="36"/>
      <c r="AD312" s="36"/>
      <c r="AE312" s="36"/>
      <c r="AT312" s="19" t="s">
        <v>149</v>
      </c>
      <c r="AU312" s="19" t="s">
        <v>85</v>
      </c>
    </row>
    <row r="313" spans="1:65" s="2" customFormat="1" ht="11.25">
      <c r="A313" s="36"/>
      <c r="B313" s="37"/>
      <c r="C313" s="38"/>
      <c r="D313" s="193" t="s">
        <v>151</v>
      </c>
      <c r="E313" s="38"/>
      <c r="F313" s="194" t="s">
        <v>1379</v>
      </c>
      <c r="G313" s="38"/>
      <c r="H313" s="38"/>
      <c r="I313" s="190"/>
      <c r="J313" s="38"/>
      <c r="K313" s="38"/>
      <c r="L313" s="41"/>
      <c r="M313" s="191"/>
      <c r="N313" s="192"/>
      <c r="O313" s="66"/>
      <c r="P313" s="66"/>
      <c r="Q313" s="66"/>
      <c r="R313" s="66"/>
      <c r="S313" s="66"/>
      <c r="T313" s="67"/>
      <c r="U313" s="36"/>
      <c r="V313" s="36"/>
      <c r="W313" s="36"/>
      <c r="X313" s="36"/>
      <c r="Y313" s="36"/>
      <c r="Z313" s="36"/>
      <c r="AA313" s="36"/>
      <c r="AB313" s="36"/>
      <c r="AC313" s="36"/>
      <c r="AD313" s="36"/>
      <c r="AE313" s="36"/>
      <c r="AT313" s="19" t="s">
        <v>151</v>
      </c>
      <c r="AU313" s="19" t="s">
        <v>85</v>
      </c>
    </row>
    <row r="314" spans="1:65" s="13" customFormat="1" ht="11.25">
      <c r="B314" s="196"/>
      <c r="C314" s="197"/>
      <c r="D314" s="188" t="s">
        <v>180</v>
      </c>
      <c r="E314" s="198" t="s">
        <v>19</v>
      </c>
      <c r="F314" s="199" t="s">
        <v>1380</v>
      </c>
      <c r="G314" s="197"/>
      <c r="H314" s="198" t="s">
        <v>19</v>
      </c>
      <c r="I314" s="200"/>
      <c r="J314" s="197"/>
      <c r="K314" s="197"/>
      <c r="L314" s="201"/>
      <c r="M314" s="202"/>
      <c r="N314" s="203"/>
      <c r="O314" s="203"/>
      <c r="P314" s="203"/>
      <c r="Q314" s="203"/>
      <c r="R314" s="203"/>
      <c r="S314" s="203"/>
      <c r="T314" s="204"/>
      <c r="AT314" s="205" t="s">
        <v>180</v>
      </c>
      <c r="AU314" s="205" t="s">
        <v>85</v>
      </c>
      <c r="AV314" s="13" t="s">
        <v>83</v>
      </c>
      <c r="AW314" s="13" t="s">
        <v>34</v>
      </c>
      <c r="AX314" s="13" t="s">
        <v>75</v>
      </c>
      <c r="AY314" s="205" t="s">
        <v>140</v>
      </c>
    </row>
    <row r="315" spans="1:65" s="14" customFormat="1" ht="11.25">
      <c r="B315" s="206"/>
      <c r="C315" s="207"/>
      <c r="D315" s="188" t="s">
        <v>180</v>
      </c>
      <c r="E315" s="208" t="s">
        <v>19</v>
      </c>
      <c r="F315" s="209" t="s">
        <v>1381</v>
      </c>
      <c r="G315" s="207"/>
      <c r="H315" s="210">
        <v>8.84</v>
      </c>
      <c r="I315" s="211"/>
      <c r="J315" s="207"/>
      <c r="K315" s="207"/>
      <c r="L315" s="212"/>
      <c r="M315" s="213"/>
      <c r="N315" s="214"/>
      <c r="O315" s="214"/>
      <c r="P315" s="214"/>
      <c r="Q315" s="214"/>
      <c r="R315" s="214"/>
      <c r="S315" s="214"/>
      <c r="T315" s="215"/>
      <c r="AT315" s="216" t="s">
        <v>180</v>
      </c>
      <c r="AU315" s="216" t="s">
        <v>85</v>
      </c>
      <c r="AV315" s="14" t="s">
        <v>85</v>
      </c>
      <c r="AW315" s="14" t="s">
        <v>34</v>
      </c>
      <c r="AX315" s="14" t="s">
        <v>83</v>
      </c>
      <c r="AY315" s="216" t="s">
        <v>140</v>
      </c>
    </row>
    <row r="316" spans="1:65" s="12" customFormat="1" ht="22.9" customHeight="1">
      <c r="B316" s="159"/>
      <c r="C316" s="160"/>
      <c r="D316" s="161" t="s">
        <v>74</v>
      </c>
      <c r="E316" s="173" t="s">
        <v>961</v>
      </c>
      <c r="F316" s="173" t="s">
        <v>962</v>
      </c>
      <c r="G316" s="160"/>
      <c r="H316" s="160"/>
      <c r="I316" s="163"/>
      <c r="J316" s="174">
        <f>BK316</f>
        <v>0</v>
      </c>
      <c r="K316" s="160"/>
      <c r="L316" s="165"/>
      <c r="M316" s="166"/>
      <c r="N316" s="167"/>
      <c r="O316" s="167"/>
      <c r="P316" s="168">
        <f>SUM(P317:P345)</f>
        <v>0</v>
      </c>
      <c r="Q316" s="167"/>
      <c r="R316" s="168">
        <f>SUM(R317:R345)</f>
        <v>5.1895339999999998E-4</v>
      </c>
      <c r="S316" s="167"/>
      <c r="T316" s="169">
        <f>SUM(T317:T345)</f>
        <v>0.40927999999999998</v>
      </c>
      <c r="AR316" s="170" t="s">
        <v>85</v>
      </c>
      <c r="AT316" s="171" t="s">
        <v>74</v>
      </c>
      <c r="AU316" s="171" t="s">
        <v>83</v>
      </c>
      <c r="AY316" s="170" t="s">
        <v>140</v>
      </c>
      <c r="BK316" s="172">
        <f>SUM(BK317:BK345)</f>
        <v>0</v>
      </c>
    </row>
    <row r="317" spans="1:65" s="2" customFormat="1" ht="16.5" customHeight="1">
      <c r="A317" s="36"/>
      <c r="B317" s="37"/>
      <c r="C317" s="175" t="s">
        <v>475</v>
      </c>
      <c r="D317" s="175" t="s">
        <v>142</v>
      </c>
      <c r="E317" s="176" t="s">
        <v>964</v>
      </c>
      <c r="F317" s="177" t="s">
        <v>965</v>
      </c>
      <c r="G317" s="178" t="s">
        <v>234</v>
      </c>
      <c r="H317" s="179">
        <v>13.75</v>
      </c>
      <c r="I317" s="180"/>
      <c r="J317" s="181">
        <f>ROUND(I317*H317,2)</f>
        <v>0</v>
      </c>
      <c r="K317" s="177" t="s">
        <v>146</v>
      </c>
      <c r="L317" s="41"/>
      <c r="M317" s="182" t="s">
        <v>19</v>
      </c>
      <c r="N317" s="183" t="s">
        <v>46</v>
      </c>
      <c r="O317" s="66"/>
      <c r="P317" s="184">
        <f>O317*H317</f>
        <v>0</v>
      </c>
      <c r="Q317" s="184">
        <v>0</v>
      </c>
      <c r="R317" s="184">
        <f>Q317*H317</f>
        <v>0</v>
      </c>
      <c r="S317" s="184">
        <v>0</v>
      </c>
      <c r="T317" s="185">
        <f>S317*H317</f>
        <v>0</v>
      </c>
      <c r="U317" s="36"/>
      <c r="V317" s="36"/>
      <c r="W317" s="36"/>
      <c r="X317" s="36"/>
      <c r="Y317" s="36"/>
      <c r="Z317" s="36"/>
      <c r="AA317" s="36"/>
      <c r="AB317" s="36"/>
      <c r="AC317" s="36"/>
      <c r="AD317" s="36"/>
      <c r="AE317" s="36"/>
      <c r="AR317" s="186" t="s">
        <v>265</v>
      </c>
      <c r="AT317" s="186" t="s">
        <v>142</v>
      </c>
      <c r="AU317" s="186" t="s">
        <v>85</v>
      </c>
      <c r="AY317" s="19" t="s">
        <v>140</v>
      </c>
      <c r="BE317" s="187">
        <f>IF(N317="základní",J317,0)</f>
        <v>0</v>
      </c>
      <c r="BF317" s="187">
        <f>IF(N317="snížená",J317,0)</f>
        <v>0</v>
      </c>
      <c r="BG317" s="187">
        <f>IF(N317="zákl. přenesená",J317,0)</f>
        <v>0</v>
      </c>
      <c r="BH317" s="187">
        <f>IF(N317="sníž. přenesená",J317,0)</f>
        <v>0</v>
      </c>
      <c r="BI317" s="187">
        <f>IF(N317="nulová",J317,0)</f>
        <v>0</v>
      </c>
      <c r="BJ317" s="19" t="s">
        <v>83</v>
      </c>
      <c r="BK317" s="187">
        <f>ROUND(I317*H317,2)</f>
        <v>0</v>
      </c>
      <c r="BL317" s="19" t="s">
        <v>265</v>
      </c>
      <c r="BM317" s="186" t="s">
        <v>1382</v>
      </c>
    </row>
    <row r="318" spans="1:65" s="2" customFormat="1" ht="11.25">
      <c r="A318" s="36"/>
      <c r="B318" s="37"/>
      <c r="C318" s="38"/>
      <c r="D318" s="188" t="s">
        <v>149</v>
      </c>
      <c r="E318" s="38"/>
      <c r="F318" s="189" t="s">
        <v>967</v>
      </c>
      <c r="G318" s="38"/>
      <c r="H318" s="38"/>
      <c r="I318" s="190"/>
      <c r="J318" s="38"/>
      <c r="K318" s="38"/>
      <c r="L318" s="41"/>
      <c r="M318" s="191"/>
      <c r="N318" s="192"/>
      <c r="O318" s="66"/>
      <c r="P318" s="66"/>
      <c r="Q318" s="66"/>
      <c r="R318" s="66"/>
      <c r="S318" s="66"/>
      <c r="T318" s="67"/>
      <c r="U318" s="36"/>
      <c r="V318" s="36"/>
      <c r="W318" s="36"/>
      <c r="X318" s="36"/>
      <c r="Y318" s="36"/>
      <c r="Z318" s="36"/>
      <c r="AA318" s="36"/>
      <c r="AB318" s="36"/>
      <c r="AC318" s="36"/>
      <c r="AD318" s="36"/>
      <c r="AE318" s="36"/>
      <c r="AT318" s="19" t="s">
        <v>149</v>
      </c>
      <c r="AU318" s="19" t="s">
        <v>85</v>
      </c>
    </row>
    <row r="319" spans="1:65" s="2" customFormat="1" ht="11.25">
      <c r="A319" s="36"/>
      <c r="B319" s="37"/>
      <c r="C319" s="38"/>
      <c r="D319" s="193" t="s">
        <v>151</v>
      </c>
      <c r="E319" s="38"/>
      <c r="F319" s="194" t="s">
        <v>968</v>
      </c>
      <c r="G319" s="38"/>
      <c r="H319" s="38"/>
      <c r="I319" s="190"/>
      <c r="J319" s="38"/>
      <c r="K319" s="38"/>
      <c r="L319" s="41"/>
      <c r="M319" s="191"/>
      <c r="N319" s="192"/>
      <c r="O319" s="66"/>
      <c r="P319" s="66"/>
      <c r="Q319" s="66"/>
      <c r="R319" s="66"/>
      <c r="S319" s="66"/>
      <c r="T319" s="67"/>
      <c r="U319" s="36"/>
      <c r="V319" s="36"/>
      <c r="W319" s="36"/>
      <c r="X319" s="36"/>
      <c r="Y319" s="36"/>
      <c r="Z319" s="36"/>
      <c r="AA319" s="36"/>
      <c r="AB319" s="36"/>
      <c r="AC319" s="36"/>
      <c r="AD319" s="36"/>
      <c r="AE319" s="36"/>
      <c r="AT319" s="19" t="s">
        <v>151</v>
      </c>
      <c r="AU319" s="19" t="s">
        <v>85</v>
      </c>
    </row>
    <row r="320" spans="1:65" s="2" customFormat="1" ht="19.5">
      <c r="A320" s="36"/>
      <c r="B320" s="37"/>
      <c r="C320" s="38"/>
      <c r="D320" s="188" t="s">
        <v>969</v>
      </c>
      <c r="E320" s="38"/>
      <c r="F320" s="195" t="s">
        <v>970</v>
      </c>
      <c r="G320" s="38"/>
      <c r="H320" s="38"/>
      <c r="I320" s="190"/>
      <c r="J320" s="38"/>
      <c r="K320" s="38"/>
      <c r="L320" s="41"/>
      <c r="M320" s="191"/>
      <c r="N320" s="192"/>
      <c r="O320" s="66"/>
      <c r="P320" s="66"/>
      <c r="Q320" s="66"/>
      <c r="R320" s="66"/>
      <c r="S320" s="66"/>
      <c r="T320" s="67"/>
      <c r="U320" s="36"/>
      <c r="V320" s="36"/>
      <c r="W320" s="36"/>
      <c r="X320" s="36"/>
      <c r="Y320" s="36"/>
      <c r="Z320" s="36"/>
      <c r="AA320" s="36"/>
      <c r="AB320" s="36"/>
      <c r="AC320" s="36"/>
      <c r="AD320" s="36"/>
      <c r="AE320" s="36"/>
      <c r="AT320" s="19" t="s">
        <v>969</v>
      </c>
      <c r="AU320" s="19" t="s">
        <v>85</v>
      </c>
    </row>
    <row r="321" spans="1:65" s="13" customFormat="1" ht="11.25">
      <c r="B321" s="196"/>
      <c r="C321" s="197"/>
      <c r="D321" s="188" t="s">
        <v>180</v>
      </c>
      <c r="E321" s="198" t="s">
        <v>19</v>
      </c>
      <c r="F321" s="199" t="s">
        <v>971</v>
      </c>
      <c r="G321" s="197"/>
      <c r="H321" s="198" t="s">
        <v>19</v>
      </c>
      <c r="I321" s="200"/>
      <c r="J321" s="197"/>
      <c r="K321" s="197"/>
      <c r="L321" s="201"/>
      <c r="M321" s="202"/>
      <c r="N321" s="203"/>
      <c r="O321" s="203"/>
      <c r="P321" s="203"/>
      <c r="Q321" s="203"/>
      <c r="R321" s="203"/>
      <c r="S321" s="203"/>
      <c r="T321" s="204"/>
      <c r="AT321" s="205" t="s">
        <v>180</v>
      </c>
      <c r="AU321" s="205" t="s">
        <v>85</v>
      </c>
      <c r="AV321" s="13" t="s">
        <v>83</v>
      </c>
      <c r="AW321" s="13" t="s">
        <v>34</v>
      </c>
      <c r="AX321" s="13" t="s">
        <v>75</v>
      </c>
      <c r="AY321" s="205" t="s">
        <v>140</v>
      </c>
    </row>
    <row r="322" spans="1:65" s="14" customFormat="1" ht="11.25">
      <c r="B322" s="206"/>
      <c r="C322" s="207"/>
      <c r="D322" s="188" t="s">
        <v>180</v>
      </c>
      <c r="E322" s="208" t="s">
        <v>19</v>
      </c>
      <c r="F322" s="209" t="s">
        <v>1383</v>
      </c>
      <c r="G322" s="207"/>
      <c r="H322" s="210">
        <v>13.75</v>
      </c>
      <c r="I322" s="211"/>
      <c r="J322" s="207"/>
      <c r="K322" s="207"/>
      <c r="L322" s="212"/>
      <c r="M322" s="213"/>
      <c r="N322" s="214"/>
      <c r="O322" s="214"/>
      <c r="P322" s="214"/>
      <c r="Q322" s="214"/>
      <c r="R322" s="214"/>
      <c r="S322" s="214"/>
      <c r="T322" s="215"/>
      <c r="AT322" s="216" t="s">
        <v>180</v>
      </c>
      <c r="AU322" s="216" t="s">
        <v>85</v>
      </c>
      <c r="AV322" s="14" t="s">
        <v>85</v>
      </c>
      <c r="AW322" s="14" t="s">
        <v>34</v>
      </c>
      <c r="AX322" s="14" t="s">
        <v>83</v>
      </c>
      <c r="AY322" s="216" t="s">
        <v>140</v>
      </c>
    </row>
    <row r="323" spans="1:65" s="2" customFormat="1" ht="16.5" customHeight="1">
      <c r="A323" s="36"/>
      <c r="B323" s="37"/>
      <c r="C323" s="175" t="s">
        <v>484</v>
      </c>
      <c r="D323" s="175" t="s">
        <v>142</v>
      </c>
      <c r="E323" s="176" t="s">
        <v>981</v>
      </c>
      <c r="F323" s="177" t="s">
        <v>982</v>
      </c>
      <c r="G323" s="178" t="s">
        <v>242</v>
      </c>
      <c r="H323" s="179">
        <v>4.1000000000000002E-2</v>
      </c>
      <c r="I323" s="180"/>
      <c r="J323" s="181">
        <f>ROUND(I323*H323,2)</f>
        <v>0</v>
      </c>
      <c r="K323" s="177" t="s">
        <v>146</v>
      </c>
      <c r="L323" s="41"/>
      <c r="M323" s="182" t="s">
        <v>19</v>
      </c>
      <c r="N323" s="183" t="s">
        <v>46</v>
      </c>
      <c r="O323" s="66"/>
      <c r="P323" s="184">
        <f>O323*H323</f>
        <v>0</v>
      </c>
      <c r="Q323" s="184">
        <v>1.2657399999999999E-2</v>
      </c>
      <c r="R323" s="184">
        <f>Q323*H323</f>
        <v>5.1895339999999998E-4</v>
      </c>
      <c r="S323" s="184">
        <v>0</v>
      </c>
      <c r="T323" s="185">
        <f>S323*H323</f>
        <v>0</v>
      </c>
      <c r="U323" s="36"/>
      <c r="V323" s="36"/>
      <c r="W323" s="36"/>
      <c r="X323" s="36"/>
      <c r="Y323" s="36"/>
      <c r="Z323" s="36"/>
      <c r="AA323" s="36"/>
      <c r="AB323" s="36"/>
      <c r="AC323" s="36"/>
      <c r="AD323" s="36"/>
      <c r="AE323" s="36"/>
      <c r="AR323" s="186" t="s">
        <v>265</v>
      </c>
      <c r="AT323" s="186" t="s">
        <v>142</v>
      </c>
      <c r="AU323" s="186" t="s">
        <v>85</v>
      </c>
      <c r="AY323" s="19" t="s">
        <v>140</v>
      </c>
      <c r="BE323" s="187">
        <f>IF(N323="základní",J323,0)</f>
        <v>0</v>
      </c>
      <c r="BF323" s="187">
        <f>IF(N323="snížená",J323,0)</f>
        <v>0</v>
      </c>
      <c r="BG323" s="187">
        <f>IF(N323="zákl. přenesená",J323,0)</f>
        <v>0</v>
      </c>
      <c r="BH323" s="187">
        <f>IF(N323="sníž. přenesená",J323,0)</f>
        <v>0</v>
      </c>
      <c r="BI323" s="187">
        <f>IF(N323="nulová",J323,0)</f>
        <v>0</v>
      </c>
      <c r="BJ323" s="19" t="s">
        <v>83</v>
      </c>
      <c r="BK323" s="187">
        <f>ROUND(I323*H323,2)</f>
        <v>0</v>
      </c>
      <c r="BL323" s="19" t="s">
        <v>265</v>
      </c>
      <c r="BM323" s="186" t="s">
        <v>1384</v>
      </c>
    </row>
    <row r="324" spans="1:65" s="2" customFormat="1" ht="11.25">
      <c r="A324" s="36"/>
      <c r="B324" s="37"/>
      <c r="C324" s="38"/>
      <c r="D324" s="188" t="s">
        <v>149</v>
      </c>
      <c r="E324" s="38"/>
      <c r="F324" s="189" t="s">
        <v>984</v>
      </c>
      <c r="G324" s="38"/>
      <c r="H324" s="38"/>
      <c r="I324" s="190"/>
      <c r="J324" s="38"/>
      <c r="K324" s="38"/>
      <c r="L324" s="41"/>
      <c r="M324" s="191"/>
      <c r="N324" s="192"/>
      <c r="O324" s="66"/>
      <c r="P324" s="66"/>
      <c r="Q324" s="66"/>
      <c r="R324" s="66"/>
      <c r="S324" s="66"/>
      <c r="T324" s="67"/>
      <c r="U324" s="36"/>
      <c r="V324" s="36"/>
      <c r="W324" s="36"/>
      <c r="X324" s="36"/>
      <c r="Y324" s="36"/>
      <c r="Z324" s="36"/>
      <c r="AA324" s="36"/>
      <c r="AB324" s="36"/>
      <c r="AC324" s="36"/>
      <c r="AD324" s="36"/>
      <c r="AE324" s="36"/>
      <c r="AT324" s="19" t="s">
        <v>149</v>
      </c>
      <c r="AU324" s="19" t="s">
        <v>85</v>
      </c>
    </row>
    <row r="325" spans="1:65" s="2" customFormat="1" ht="11.25">
      <c r="A325" s="36"/>
      <c r="B325" s="37"/>
      <c r="C325" s="38"/>
      <c r="D325" s="193" t="s">
        <v>151</v>
      </c>
      <c r="E325" s="38"/>
      <c r="F325" s="194" t="s">
        <v>985</v>
      </c>
      <c r="G325" s="38"/>
      <c r="H325" s="38"/>
      <c r="I325" s="190"/>
      <c r="J325" s="38"/>
      <c r="K325" s="38"/>
      <c r="L325" s="41"/>
      <c r="M325" s="191"/>
      <c r="N325" s="192"/>
      <c r="O325" s="66"/>
      <c r="P325" s="66"/>
      <c r="Q325" s="66"/>
      <c r="R325" s="66"/>
      <c r="S325" s="66"/>
      <c r="T325" s="67"/>
      <c r="U325" s="36"/>
      <c r="V325" s="36"/>
      <c r="W325" s="36"/>
      <c r="X325" s="36"/>
      <c r="Y325" s="36"/>
      <c r="Z325" s="36"/>
      <c r="AA325" s="36"/>
      <c r="AB325" s="36"/>
      <c r="AC325" s="36"/>
      <c r="AD325" s="36"/>
      <c r="AE325" s="36"/>
      <c r="AT325" s="19" t="s">
        <v>151</v>
      </c>
      <c r="AU325" s="19" t="s">
        <v>85</v>
      </c>
    </row>
    <row r="326" spans="1:65" s="2" customFormat="1" ht="78">
      <c r="A326" s="36"/>
      <c r="B326" s="37"/>
      <c r="C326" s="38"/>
      <c r="D326" s="188" t="s">
        <v>153</v>
      </c>
      <c r="E326" s="38"/>
      <c r="F326" s="195" t="s">
        <v>986</v>
      </c>
      <c r="G326" s="38"/>
      <c r="H326" s="38"/>
      <c r="I326" s="190"/>
      <c r="J326" s="38"/>
      <c r="K326" s="38"/>
      <c r="L326" s="41"/>
      <c r="M326" s="191"/>
      <c r="N326" s="192"/>
      <c r="O326" s="66"/>
      <c r="P326" s="66"/>
      <c r="Q326" s="66"/>
      <c r="R326" s="66"/>
      <c r="S326" s="66"/>
      <c r="T326" s="67"/>
      <c r="U326" s="36"/>
      <c r="V326" s="36"/>
      <c r="W326" s="36"/>
      <c r="X326" s="36"/>
      <c r="Y326" s="36"/>
      <c r="Z326" s="36"/>
      <c r="AA326" s="36"/>
      <c r="AB326" s="36"/>
      <c r="AC326" s="36"/>
      <c r="AD326" s="36"/>
      <c r="AE326" s="36"/>
      <c r="AT326" s="19" t="s">
        <v>153</v>
      </c>
      <c r="AU326" s="19" t="s">
        <v>85</v>
      </c>
    </row>
    <row r="327" spans="1:65" s="14" customFormat="1" ht="11.25">
      <c r="B327" s="206"/>
      <c r="C327" s="207"/>
      <c r="D327" s="188" t="s">
        <v>180</v>
      </c>
      <c r="E327" s="208" t="s">
        <v>19</v>
      </c>
      <c r="F327" s="209" t="s">
        <v>1385</v>
      </c>
      <c r="G327" s="207"/>
      <c r="H327" s="210">
        <v>4.1000000000000002E-2</v>
      </c>
      <c r="I327" s="211"/>
      <c r="J327" s="207"/>
      <c r="K327" s="207"/>
      <c r="L327" s="212"/>
      <c r="M327" s="213"/>
      <c r="N327" s="214"/>
      <c r="O327" s="214"/>
      <c r="P327" s="214"/>
      <c r="Q327" s="214"/>
      <c r="R327" s="214"/>
      <c r="S327" s="214"/>
      <c r="T327" s="215"/>
      <c r="AT327" s="216" t="s">
        <v>180</v>
      </c>
      <c r="AU327" s="216" t="s">
        <v>85</v>
      </c>
      <c r="AV327" s="14" t="s">
        <v>85</v>
      </c>
      <c r="AW327" s="14" t="s">
        <v>34</v>
      </c>
      <c r="AX327" s="14" t="s">
        <v>83</v>
      </c>
      <c r="AY327" s="216" t="s">
        <v>140</v>
      </c>
    </row>
    <row r="328" spans="1:65" s="2" customFormat="1" ht="16.5" customHeight="1">
      <c r="A328" s="36"/>
      <c r="B328" s="37"/>
      <c r="C328" s="175" t="s">
        <v>489</v>
      </c>
      <c r="D328" s="175" t="s">
        <v>142</v>
      </c>
      <c r="E328" s="176" t="s">
        <v>1386</v>
      </c>
      <c r="F328" s="177" t="s">
        <v>1387</v>
      </c>
      <c r="G328" s="178" t="s">
        <v>175</v>
      </c>
      <c r="H328" s="179">
        <v>18.5</v>
      </c>
      <c r="I328" s="180"/>
      <c r="J328" s="181">
        <f>ROUND(I328*H328,2)</f>
        <v>0</v>
      </c>
      <c r="K328" s="177" t="s">
        <v>146</v>
      </c>
      <c r="L328" s="41"/>
      <c r="M328" s="182" t="s">
        <v>19</v>
      </c>
      <c r="N328" s="183" t="s">
        <v>46</v>
      </c>
      <c r="O328" s="66"/>
      <c r="P328" s="184">
        <f>O328*H328</f>
        <v>0</v>
      </c>
      <c r="Q328" s="184">
        <v>0</v>
      </c>
      <c r="R328" s="184">
        <f>Q328*H328</f>
        <v>0</v>
      </c>
      <c r="S328" s="184">
        <v>1.4E-2</v>
      </c>
      <c r="T328" s="185">
        <f>S328*H328</f>
        <v>0.25900000000000001</v>
      </c>
      <c r="U328" s="36"/>
      <c r="V328" s="36"/>
      <c r="W328" s="36"/>
      <c r="X328" s="36"/>
      <c r="Y328" s="36"/>
      <c r="Z328" s="36"/>
      <c r="AA328" s="36"/>
      <c r="AB328" s="36"/>
      <c r="AC328" s="36"/>
      <c r="AD328" s="36"/>
      <c r="AE328" s="36"/>
      <c r="AR328" s="186" t="s">
        <v>265</v>
      </c>
      <c r="AT328" s="186" t="s">
        <v>142</v>
      </c>
      <c r="AU328" s="186" t="s">
        <v>85</v>
      </c>
      <c r="AY328" s="19" t="s">
        <v>140</v>
      </c>
      <c r="BE328" s="187">
        <f>IF(N328="základní",J328,0)</f>
        <v>0</v>
      </c>
      <c r="BF328" s="187">
        <f>IF(N328="snížená",J328,0)</f>
        <v>0</v>
      </c>
      <c r="BG328" s="187">
        <f>IF(N328="zákl. přenesená",J328,0)</f>
        <v>0</v>
      </c>
      <c r="BH328" s="187">
        <f>IF(N328="sníž. přenesená",J328,0)</f>
        <v>0</v>
      </c>
      <c r="BI328" s="187">
        <f>IF(N328="nulová",J328,0)</f>
        <v>0</v>
      </c>
      <c r="BJ328" s="19" t="s">
        <v>83</v>
      </c>
      <c r="BK328" s="187">
        <f>ROUND(I328*H328,2)</f>
        <v>0</v>
      </c>
      <c r="BL328" s="19" t="s">
        <v>265</v>
      </c>
      <c r="BM328" s="186" t="s">
        <v>1388</v>
      </c>
    </row>
    <row r="329" spans="1:65" s="2" customFormat="1" ht="11.25">
      <c r="A329" s="36"/>
      <c r="B329" s="37"/>
      <c r="C329" s="38"/>
      <c r="D329" s="188" t="s">
        <v>149</v>
      </c>
      <c r="E329" s="38"/>
      <c r="F329" s="189" t="s">
        <v>1389</v>
      </c>
      <c r="G329" s="38"/>
      <c r="H329" s="38"/>
      <c r="I329" s="190"/>
      <c r="J329" s="38"/>
      <c r="K329" s="38"/>
      <c r="L329" s="41"/>
      <c r="M329" s="191"/>
      <c r="N329" s="192"/>
      <c r="O329" s="66"/>
      <c r="P329" s="66"/>
      <c r="Q329" s="66"/>
      <c r="R329" s="66"/>
      <c r="S329" s="66"/>
      <c r="T329" s="67"/>
      <c r="U329" s="36"/>
      <c r="V329" s="36"/>
      <c r="W329" s="36"/>
      <c r="X329" s="36"/>
      <c r="Y329" s="36"/>
      <c r="Z329" s="36"/>
      <c r="AA329" s="36"/>
      <c r="AB329" s="36"/>
      <c r="AC329" s="36"/>
      <c r="AD329" s="36"/>
      <c r="AE329" s="36"/>
      <c r="AT329" s="19" t="s">
        <v>149</v>
      </c>
      <c r="AU329" s="19" t="s">
        <v>85</v>
      </c>
    </row>
    <row r="330" spans="1:65" s="2" customFormat="1" ht="11.25">
      <c r="A330" s="36"/>
      <c r="B330" s="37"/>
      <c r="C330" s="38"/>
      <c r="D330" s="193" t="s">
        <v>151</v>
      </c>
      <c r="E330" s="38"/>
      <c r="F330" s="194" t="s">
        <v>1390</v>
      </c>
      <c r="G330" s="38"/>
      <c r="H330" s="38"/>
      <c r="I330" s="190"/>
      <c r="J330" s="38"/>
      <c r="K330" s="38"/>
      <c r="L330" s="41"/>
      <c r="M330" s="191"/>
      <c r="N330" s="192"/>
      <c r="O330" s="66"/>
      <c r="P330" s="66"/>
      <c r="Q330" s="66"/>
      <c r="R330" s="66"/>
      <c r="S330" s="66"/>
      <c r="T330" s="67"/>
      <c r="U330" s="36"/>
      <c r="V330" s="36"/>
      <c r="W330" s="36"/>
      <c r="X330" s="36"/>
      <c r="Y330" s="36"/>
      <c r="Z330" s="36"/>
      <c r="AA330" s="36"/>
      <c r="AB330" s="36"/>
      <c r="AC330" s="36"/>
      <c r="AD330" s="36"/>
      <c r="AE330" s="36"/>
      <c r="AT330" s="19" t="s">
        <v>151</v>
      </c>
      <c r="AU330" s="19" t="s">
        <v>85</v>
      </c>
    </row>
    <row r="331" spans="1:65" s="13" customFormat="1" ht="11.25">
      <c r="B331" s="196"/>
      <c r="C331" s="197"/>
      <c r="D331" s="188" t="s">
        <v>180</v>
      </c>
      <c r="E331" s="198" t="s">
        <v>19</v>
      </c>
      <c r="F331" s="199" t="s">
        <v>1380</v>
      </c>
      <c r="G331" s="197"/>
      <c r="H331" s="198" t="s">
        <v>19</v>
      </c>
      <c r="I331" s="200"/>
      <c r="J331" s="197"/>
      <c r="K331" s="197"/>
      <c r="L331" s="201"/>
      <c r="M331" s="202"/>
      <c r="N331" s="203"/>
      <c r="O331" s="203"/>
      <c r="P331" s="203"/>
      <c r="Q331" s="203"/>
      <c r="R331" s="203"/>
      <c r="S331" s="203"/>
      <c r="T331" s="204"/>
      <c r="AT331" s="205" t="s">
        <v>180</v>
      </c>
      <c r="AU331" s="205" t="s">
        <v>85</v>
      </c>
      <c r="AV331" s="13" t="s">
        <v>83</v>
      </c>
      <c r="AW331" s="13" t="s">
        <v>34</v>
      </c>
      <c r="AX331" s="13" t="s">
        <v>75</v>
      </c>
      <c r="AY331" s="205" t="s">
        <v>140</v>
      </c>
    </row>
    <row r="332" spans="1:65" s="14" customFormat="1" ht="11.25">
      <c r="B332" s="206"/>
      <c r="C332" s="207"/>
      <c r="D332" s="188" t="s">
        <v>180</v>
      </c>
      <c r="E332" s="208" t="s">
        <v>19</v>
      </c>
      <c r="F332" s="209" t="s">
        <v>1391</v>
      </c>
      <c r="G332" s="207"/>
      <c r="H332" s="210">
        <v>18.5</v>
      </c>
      <c r="I332" s="211"/>
      <c r="J332" s="207"/>
      <c r="K332" s="207"/>
      <c r="L332" s="212"/>
      <c r="M332" s="213"/>
      <c r="N332" s="214"/>
      <c r="O332" s="214"/>
      <c r="P332" s="214"/>
      <c r="Q332" s="214"/>
      <c r="R332" s="214"/>
      <c r="S332" s="214"/>
      <c r="T332" s="215"/>
      <c r="AT332" s="216" t="s">
        <v>180</v>
      </c>
      <c r="AU332" s="216" t="s">
        <v>85</v>
      </c>
      <c r="AV332" s="14" t="s">
        <v>85</v>
      </c>
      <c r="AW332" s="14" t="s">
        <v>34</v>
      </c>
      <c r="AX332" s="14" t="s">
        <v>83</v>
      </c>
      <c r="AY332" s="216" t="s">
        <v>140</v>
      </c>
    </row>
    <row r="333" spans="1:65" s="2" customFormat="1" ht="16.5" customHeight="1">
      <c r="A333" s="36"/>
      <c r="B333" s="37"/>
      <c r="C333" s="175" t="s">
        <v>508</v>
      </c>
      <c r="D333" s="175" t="s">
        <v>142</v>
      </c>
      <c r="E333" s="176" t="s">
        <v>1392</v>
      </c>
      <c r="F333" s="177" t="s">
        <v>1393</v>
      </c>
      <c r="G333" s="178" t="s">
        <v>175</v>
      </c>
      <c r="H333" s="179">
        <v>8.84</v>
      </c>
      <c r="I333" s="180"/>
      <c r="J333" s="181">
        <f>ROUND(I333*H333,2)</f>
        <v>0</v>
      </c>
      <c r="K333" s="177" t="s">
        <v>146</v>
      </c>
      <c r="L333" s="41"/>
      <c r="M333" s="182" t="s">
        <v>19</v>
      </c>
      <c r="N333" s="183" t="s">
        <v>46</v>
      </c>
      <c r="O333" s="66"/>
      <c r="P333" s="184">
        <f>O333*H333</f>
        <v>0</v>
      </c>
      <c r="Q333" s="184">
        <v>0</v>
      </c>
      <c r="R333" s="184">
        <f>Q333*H333</f>
        <v>0</v>
      </c>
      <c r="S333" s="184">
        <v>1.7000000000000001E-2</v>
      </c>
      <c r="T333" s="185">
        <f>S333*H333</f>
        <v>0.15028</v>
      </c>
      <c r="U333" s="36"/>
      <c r="V333" s="36"/>
      <c r="W333" s="36"/>
      <c r="X333" s="36"/>
      <c r="Y333" s="36"/>
      <c r="Z333" s="36"/>
      <c r="AA333" s="36"/>
      <c r="AB333" s="36"/>
      <c r="AC333" s="36"/>
      <c r="AD333" s="36"/>
      <c r="AE333" s="36"/>
      <c r="AR333" s="186" t="s">
        <v>265</v>
      </c>
      <c r="AT333" s="186" t="s">
        <v>142</v>
      </c>
      <c r="AU333" s="186" t="s">
        <v>85</v>
      </c>
      <c r="AY333" s="19" t="s">
        <v>140</v>
      </c>
      <c r="BE333" s="187">
        <f>IF(N333="základní",J333,0)</f>
        <v>0</v>
      </c>
      <c r="BF333" s="187">
        <f>IF(N333="snížená",J333,0)</f>
        <v>0</v>
      </c>
      <c r="BG333" s="187">
        <f>IF(N333="zákl. přenesená",J333,0)</f>
        <v>0</v>
      </c>
      <c r="BH333" s="187">
        <f>IF(N333="sníž. přenesená",J333,0)</f>
        <v>0</v>
      </c>
      <c r="BI333" s="187">
        <f>IF(N333="nulová",J333,0)</f>
        <v>0</v>
      </c>
      <c r="BJ333" s="19" t="s">
        <v>83</v>
      </c>
      <c r="BK333" s="187">
        <f>ROUND(I333*H333,2)</f>
        <v>0</v>
      </c>
      <c r="BL333" s="19" t="s">
        <v>265</v>
      </c>
      <c r="BM333" s="186" t="s">
        <v>1394</v>
      </c>
    </row>
    <row r="334" spans="1:65" s="2" customFormat="1" ht="19.5">
      <c r="A334" s="36"/>
      <c r="B334" s="37"/>
      <c r="C334" s="38"/>
      <c r="D334" s="188" t="s">
        <v>149</v>
      </c>
      <c r="E334" s="38"/>
      <c r="F334" s="189" t="s">
        <v>1395</v>
      </c>
      <c r="G334" s="38"/>
      <c r="H334" s="38"/>
      <c r="I334" s="190"/>
      <c r="J334" s="38"/>
      <c r="K334" s="38"/>
      <c r="L334" s="41"/>
      <c r="M334" s="191"/>
      <c r="N334" s="192"/>
      <c r="O334" s="66"/>
      <c r="P334" s="66"/>
      <c r="Q334" s="66"/>
      <c r="R334" s="66"/>
      <c r="S334" s="66"/>
      <c r="T334" s="67"/>
      <c r="U334" s="36"/>
      <c r="V334" s="36"/>
      <c r="W334" s="36"/>
      <c r="X334" s="36"/>
      <c r="Y334" s="36"/>
      <c r="Z334" s="36"/>
      <c r="AA334" s="36"/>
      <c r="AB334" s="36"/>
      <c r="AC334" s="36"/>
      <c r="AD334" s="36"/>
      <c r="AE334" s="36"/>
      <c r="AT334" s="19" t="s">
        <v>149</v>
      </c>
      <c r="AU334" s="19" t="s">
        <v>85</v>
      </c>
    </row>
    <row r="335" spans="1:65" s="2" customFormat="1" ht="11.25">
      <c r="A335" s="36"/>
      <c r="B335" s="37"/>
      <c r="C335" s="38"/>
      <c r="D335" s="193" t="s">
        <v>151</v>
      </c>
      <c r="E335" s="38"/>
      <c r="F335" s="194" t="s">
        <v>1396</v>
      </c>
      <c r="G335" s="38"/>
      <c r="H335" s="38"/>
      <c r="I335" s="190"/>
      <c r="J335" s="38"/>
      <c r="K335" s="38"/>
      <c r="L335" s="41"/>
      <c r="M335" s="191"/>
      <c r="N335" s="192"/>
      <c r="O335" s="66"/>
      <c r="P335" s="66"/>
      <c r="Q335" s="66"/>
      <c r="R335" s="66"/>
      <c r="S335" s="66"/>
      <c r="T335" s="67"/>
      <c r="U335" s="36"/>
      <c r="V335" s="36"/>
      <c r="W335" s="36"/>
      <c r="X335" s="36"/>
      <c r="Y335" s="36"/>
      <c r="Z335" s="36"/>
      <c r="AA335" s="36"/>
      <c r="AB335" s="36"/>
      <c r="AC335" s="36"/>
      <c r="AD335" s="36"/>
      <c r="AE335" s="36"/>
      <c r="AT335" s="19" t="s">
        <v>151</v>
      </c>
      <c r="AU335" s="19" t="s">
        <v>85</v>
      </c>
    </row>
    <row r="336" spans="1:65" s="13" customFormat="1" ht="11.25">
      <c r="B336" s="196"/>
      <c r="C336" s="197"/>
      <c r="D336" s="188" t="s">
        <v>180</v>
      </c>
      <c r="E336" s="198" t="s">
        <v>19</v>
      </c>
      <c r="F336" s="199" t="s">
        <v>1380</v>
      </c>
      <c r="G336" s="197"/>
      <c r="H336" s="198" t="s">
        <v>19</v>
      </c>
      <c r="I336" s="200"/>
      <c r="J336" s="197"/>
      <c r="K336" s="197"/>
      <c r="L336" s="201"/>
      <c r="M336" s="202"/>
      <c r="N336" s="203"/>
      <c r="O336" s="203"/>
      <c r="P336" s="203"/>
      <c r="Q336" s="203"/>
      <c r="R336" s="203"/>
      <c r="S336" s="203"/>
      <c r="T336" s="204"/>
      <c r="AT336" s="205" t="s">
        <v>180</v>
      </c>
      <c r="AU336" s="205" t="s">
        <v>85</v>
      </c>
      <c r="AV336" s="13" t="s">
        <v>83</v>
      </c>
      <c r="AW336" s="13" t="s">
        <v>34</v>
      </c>
      <c r="AX336" s="13" t="s">
        <v>75</v>
      </c>
      <c r="AY336" s="205" t="s">
        <v>140</v>
      </c>
    </row>
    <row r="337" spans="1:65" s="14" customFormat="1" ht="11.25">
      <c r="B337" s="206"/>
      <c r="C337" s="207"/>
      <c r="D337" s="188" t="s">
        <v>180</v>
      </c>
      <c r="E337" s="208" t="s">
        <v>19</v>
      </c>
      <c r="F337" s="209" t="s">
        <v>1397</v>
      </c>
      <c r="G337" s="207"/>
      <c r="H337" s="210">
        <v>8.84</v>
      </c>
      <c r="I337" s="211"/>
      <c r="J337" s="207"/>
      <c r="K337" s="207"/>
      <c r="L337" s="212"/>
      <c r="M337" s="213"/>
      <c r="N337" s="214"/>
      <c r="O337" s="214"/>
      <c r="P337" s="214"/>
      <c r="Q337" s="214"/>
      <c r="R337" s="214"/>
      <c r="S337" s="214"/>
      <c r="T337" s="215"/>
      <c r="AT337" s="216" t="s">
        <v>180</v>
      </c>
      <c r="AU337" s="216" t="s">
        <v>85</v>
      </c>
      <c r="AV337" s="14" t="s">
        <v>85</v>
      </c>
      <c r="AW337" s="14" t="s">
        <v>34</v>
      </c>
      <c r="AX337" s="14" t="s">
        <v>83</v>
      </c>
      <c r="AY337" s="216" t="s">
        <v>140</v>
      </c>
    </row>
    <row r="338" spans="1:65" s="2" customFormat="1" ht="16.5" customHeight="1">
      <c r="A338" s="36"/>
      <c r="B338" s="37"/>
      <c r="C338" s="175" t="s">
        <v>515</v>
      </c>
      <c r="D338" s="175" t="s">
        <v>142</v>
      </c>
      <c r="E338" s="176" t="s">
        <v>989</v>
      </c>
      <c r="F338" s="177" t="s">
        <v>990</v>
      </c>
      <c r="G338" s="178" t="s">
        <v>424</v>
      </c>
      <c r="H338" s="179">
        <v>1E-3</v>
      </c>
      <c r="I338" s="180"/>
      <c r="J338" s="181">
        <f>ROUND(I338*H338,2)</f>
        <v>0</v>
      </c>
      <c r="K338" s="177" t="s">
        <v>146</v>
      </c>
      <c r="L338" s="41"/>
      <c r="M338" s="182" t="s">
        <v>19</v>
      </c>
      <c r="N338" s="183" t="s">
        <v>46</v>
      </c>
      <c r="O338" s="66"/>
      <c r="P338" s="184">
        <f>O338*H338</f>
        <v>0</v>
      </c>
      <c r="Q338" s="184">
        <v>0</v>
      </c>
      <c r="R338" s="184">
        <f>Q338*H338</f>
        <v>0</v>
      </c>
      <c r="S338" s="184">
        <v>0</v>
      </c>
      <c r="T338" s="185">
        <f>S338*H338</f>
        <v>0</v>
      </c>
      <c r="U338" s="36"/>
      <c r="V338" s="36"/>
      <c r="W338" s="36"/>
      <c r="X338" s="36"/>
      <c r="Y338" s="36"/>
      <c r="Z338" s="36"/>
      <c r="AA338" s="36"/>
      <c r="AB338" s="36"/>
      <c r="AC338" s="36"/>
      <c r="AD338" s="36"/>
      <c r="AE338" s="36"/>
      <c r="AR338" s="186" t="s">
        <v>265</v>
      </c>
      <c r="AT338" s="186" t="s">
        <v>142</v>
      </c>
      <c r="AU338" s="186" t="s">
        <v>85</v>
      </c>
      <c r="AY338" s="19" t="s">
        <v>140</v>
      </c>
      <c r="BE338" s="187">
        <f>IF(N338="základní",J338,0)</f>
        <v>0</v>
      </c>
      <c r="BF338" s="187">
        <f>IF(N338="snížená",J338,0)</f>
        <v>0</v>
      </c>
      <c r="BG338" s="187">
        <f>IF(N338="zákl. přenesená",J338,0)</f>
        <v>0</v>
      </c>
      <c r="BH338" s="187">
        <f>IF(N338="sníž. přenesená",J338,0)</f>
        <v>0</v>
      </c>
      <c r="BI338" s="187">
        <f>IF(N338="nulová",J338,0)</f>
        <v>0</v>
      </c>
      <c r="BJ338" s="19" t="s">
        <v>83</v>
      </c>
      <c r="BK338" s="187">
        <f>ROUND(I338*H338,2)</f>
        <v>0</v>
      </c>
      <c r="BL338" s="19" t="s">
        <v>265</v>
      </c>
      <c r="BM338" s="186" t="s">
        <v>1398</v>
      </c>
    </row>
    <row r="339" spans="1:65" s="2" customFormat="1" ht="19.5">
      <c r="A339" s="36"/>
      <c r="B339" s="37"/>
      <c r="C339" s="38"/>
      <c r="D339" s="188" t="s">
        <v>149</v>
      </c>
      <c r="E339" s="38"/>
      <c r="F339" s="189" t="s">
        <v>992</v>
      </c>
      <c r="G339" s="38"/>
      <c r="H339" s="38"/>
      <c r="I339" s="190"/>
      <c r="J339" s="38"/>
      <c r="K339" s="38"/>
      <c r="L339" s="41"/>
      <c r="M339" s="191"/>
      <c r="N339" s="192"/>
      <c r="O339" s="66"/>
      <c r="P339" s="66"/>
      <c r="Q339" s="66"/>
      <c r="R339" s="66"/>
      <c r="S339" s="66"/>
      <c r="T339" s="67"/>
      <c r="U339" s="36"/>
      <c r="V339" s="36"/>
      <c r="W339" s="36"/>
      <c r="X339" s="36"/>
      <c r="Y339" s="36"/>
      <c r="Z339" s="36"/>
      <c r="AA339" s="36"/>
      <c r="AB339" s="36"/>
      <c r="AC339" s="36"/>
      <c r="AD339" s="36"/>
      <c r="AE339" s="36"/>
      <c r="AT339" s="19" t="s">
        <v>149</v>
      </c>
      <c r="AU339" s="19" t="s">
        <v>85</v>
      </c>
    </row>
    <row r="340" spans="1:65" s="2" customFormat="1" ht="11.25">
      <c r="A340" s="36"/>
      <c r="B340" s="37"/>
      <c r="C340" s="38"/>
      <c r="D340" s="193" t="s">
        <v>151</v>
      </c>
      <c r="E340" s="38"/>
      <c r="F340" s="194" t="s">
        <v>993</v>
      </c>
      <c r="G340" s="38"/>
      <c r="H340" s="38"/>
      <c r="I340" s="190"/>
      <c r="J340" s="38"/>
      <c r="K340" s="38"/>
      <c r="L340" s="41"/>
      <c r="M340" s="191"/>
      <c r="N340" s="192"/>
      <c r="O340" s="66"/>
      <c r="P340" s="66"/>
      <c r="Q340" s="66"/>
      <c r="R340" s="66"/>
      <c r="S340" s="66"/>
      <c r="T340" s="67"/>
      <c r="U340" s="36"/>
      <c r="V340" s="36"/>
      <c r="W340" s="36"/>
      <c r="X340" s="36"/>
      <c r="Y340" s="36"/>
      <c r="Z340" s="36"/>
      <c r="AA340" s="36"/>
      <c r="AB340" s="36"/>
      <c r="AC340" s="36"/>
      <c r="AD340" s="36"/>
      <c r="AE340" s="36"/>
      <c r="AT340" s="19" t="s">
        <v>151</v>
      </c>
      <c r="AU340" s="19" t="s">
        <v>85</v>
      </c>
    </row>
    <row r="341" spans="1:65" s="2" customFormat="1" ht="78">
      <c r="A341" s="36"/>
      <c r="B341" s="37"/>
      <c r="C341" s="38"/>
      <c r="D341" s="188" t="s">
        <v>153</v>
      </c>
      <c r="E341" s="38"/>
      <c r="F341" s="195" t="s">
        <v>994</v>
      </c>
      <c r="G341" s="38"/>
      <c r="H341" s="38"/>
      <c r="I341" s="190"/>
      <c r="J341" s="38"/>
      <c r="K341" s="38"/>
      <c r="L341" s="41"/>
      <c r="M341" s="191"/>
      <c r="N341" s="192"/>
      <c r="O341" s="66"/>
      <c r="P341" s="66"/>
      <c r="Q341" s="66"/>
      <c r="R341" s="66"/>
      <c r="S341" s="66"/>
      <c r="T341" s="67"/>
      <c r="U341" s="36"/>
      <c r="V341" s="36"/>
      <c r="W341" s="36"/>
      <c r="X341" s="36"/>
      <c r="Y341" s="36"/>
      <c r="Z341" s="36"/>
      <c r="AA341" s="36"/>
      <c r="AB341" s="36"/>
      <c r="AC341" s="36"/>
      <c r="AD341" s="36"/>
      <c r="AE341" s="36"/>
      <c r="AT341" s="19" t="s">
        <v>153</v>
      </c>
      <c r="AU341" s="19" t="s">
        <v>85</v>
      </c>
    </row>
    <row r="342" spans="1:65" s="2" customFormat="1" ht="16.5" customHeight="1">
      <c r="A342" s="36"/>
      <c r="B342" s="37"/>
      <c r="C342" s="175" t="s">
        <v>522</v>
      </c>
      <c r="D342" s="175" t="s">
        <v>142</v>
      </c>
      <c r="E342" s="176" t="s">
        <v>996</v>
      </c>
      <c r="F342" s="177" t="s">
        <v>997</v>
      </c>
      <c r="G342" s="178" t="s">
        <v>424</v>
      </c>
      <c r="H342" s="179">
        <v>1E-3</v>
      </c>
      <c r="I342" s="180"/>
      <c r="J342" s="181">
        <f>ROUND(I342*H342,2)</f>
        <v>0</v>
      </c>
      <c r="K342" s="177" t="s">
        <v>146</v>
      </c>
      <c r="L342" s="41"/>
      <c r="M342" s="182" t="s">
        <v>19</v>
      </c>
      <c r="N342" s="183" t="s">
        <v>46</v>
      </c>
      <c r="O342" s="66"/>
      <c r="P342" s="184">
        <f>O342*H342</f>
        <v>0</v>
      </c>
      <c r="Q342" s="184">
        <v>0</v>
      </c>
      <c r="R342" s="184">
        <f>Q342*H342</f>
        <v>0</v>
      </c>
      <c r="S342" s="184">
        <v>0</v>
      </c>
      <c r="T342" s="185">
        <f>S342*H342</f>
        <v>0</v>
      </c>
      <c r="U342" s="36"/>
      <c r="V342" s="36"/>
      <c r="W342" s="36"/>
      <c r="X342" s="36"/>
      <c r="Y342" s="36"/>
      <c r="Z342" s="36"/>
      <c r="AA342" s="36"/>
      <c r="AB342" s="36"/>
      <c r="AC342" s="36"/>
      <c r="AD342" s="36"/>
      <c r="AE342" s="36"/>
      <c r="AR342" s="186" t="s">
        <v>265</v>
      </c>
      <c r="AT342" s="186" t="s">
        <v>142</v>
      </c>
      <c r="AU342" s="186" t="s">
        <v>85</v>
      </c>
      <c r="AY342" s="19" t="s">
        <v>140</v>
      </c>
      <c r="BE342" s="187">
        <f>IF(N342="základní",J342,0)</f>
        <v>0</v>
      </c>
      <c r="BF342" s="187">
        <f>IF(N342="snížená",J342,0)</f>
        <v>0</v>
      </c>
      <c r="BG342" s="187">
        <f>IF(N342="zákl. přenesená",J342,0)</f>
        <v>0</v>
      </c>
      <c r="BH342" s="187">
        <f>IF(N342="sníž. přenesená",J342,0)</f>
        <v>0</v>
      </c>
      <c r="BI342" s="187">
        <f>IF(N342="nulová",J342,0)</f>
        <v>0</v>
      </c>
      <c r="BJ342" s="19" t="s">
        <v>83</v>
      </c>
      <c r="BK342" s="187">
        <f>ROUND(I342*H342,2)</f>
        <v>0</v>
      </c>
      <c r="BL342" s="19" t="s">
        <v>265</v>
      </c>
      <c r="BM342" s="186" t="s">
        <v>1399</v>
      </c>
    </row>
    <row r="343" spans="1:65" s="2" customFormat="1" ht="19.5">
      <c r="A343" s="36"/>
      <c r="B343" s="37"/>
      <c r="C343" s="38"/>
      <c r="D343" s="188" t="s">
        <v>149</v>
      </c>
      <c r="E343" s="38"/>
      <c r="F343" s="189" t="s">
        <v>999</v>
      </c>
      <c r="G343" s="38"/>
      <c r="H343" s="38"/>
      <c r="I343" s="190"/>
      <c r="J343" s="38"/>
      <c r="K343" s="38"/>
      <c r="L343" s="41"/>
      <c r="M343" s="191"/>
      <c r="N343" s="192"/>
      <c r="O343" s="66"/>
      <c r="P343" s="66"/>
      <c r="Q343" s="66"/>
      <c r="R343" s="66"/>
      <c r="S343" s="66"/>
      <c r="T343" s="67"/>
      <c r="U343" s="36"/>
      <c r="V343" s="36"/>
      <c r="W343" s="36"/>
      <c r="X343" s="36"/>
      <c r="Y343" s="36"/>
      <c r="Z343" s="36"/>
      <c r="AA343" s="36"/>
      <c r="AB343" s="36"/>
      <c r="AC343" s="36"/>
      <c r="AD343" s="36"/>
      <c r="AE343" s="36"/>
      <c r="AT343" s="19" t="s">
        <v>149</v>
      </c>
      <c r="AU343" s="19" t="s">
        <v>85</v>
      </c>
    </row>
    <row r="344" spans="1:65" s="2" customFormat="1" ht="11.25">
      <c r="A344" s="36"/>
      <c r="B344" s="37"/>
      <c r="C344" s="38"/>
      <c r="D344" s="193" t="s">
        <v>151</v>
      </c>
      <c r="E344" s="38"/>
      <c r="F344" s="194" t="s">
        <v>1000</v>
      </c>
      <c r="G344" s="38"/>
      <c r="H344" s="38"/>
      <c r="I344" s="190"/>
      <c r="J344" s="38"/>
      <c r="K344" s="38"/>
      <c r="L344" s="41"/>
      <c r="M344" s="191"/>
      <c r="N344" s="192"/>
      <c r="O344" s="66"/>
      <c r="P344" s="66"/>
      <c r="Q344" s="66"/>
      <c r="R344" s="66"/>
      <c r="S344" s="66"/>
      <c r="T344" s="67"/>
      <c r="U344" s="36"/>
      <c r="V344" s="36"/>
      <c r="W344" s="36"/>
      <c r="X344" s="36"/>
      <c r="Y344" s="36"/>
      <c r="Z344" s="36"/>
      <c r="AA344" s="36"/>
      <c r="AB344" s="36"/>
      <c r="AC344" s="36"/>
      <c r="AD344" s="36"/>
      <c r="AE344" s="36"/>
      <c r="AT344" s="19" t="s">
        <v>151</v>
      </c>
      <c r="AU344" s="19" t="s">
        <v>85</v>
      </c>
    </row>
    <row r="345" spans="1:65" s="2" customFormat="1" ht="78">
      <c r="A345" s="36"/>
      <c r="B345" s="37"/>
      <c r="C345" s="38"/>
      <c r="D345" s="188" t="s">
        <v>153</v>
      </c>
      <c r="E345" s="38"/>
      <c r="F345" s="195" t="s">
        <v>994</v>
      </c>
      <c r="G345" s="38"/>
      <c r="H345" s="38"/>
      <c r="I345" s="190"/>
      <c r="J345" s="38"/>
      <c r="K345" s="38"/>
      <c r="L345" s="41"/>
      <c r="M345" s="191"/>
      <c r="N345" s="192"/>
      <c r="O345" s="66"/>
      <c r="P345" s="66"/>
      <c r="Q345" s="66"/>
      <c r="R345" s="66"/>
      <c r="S345" s="66"/>
      <c r="T345" s="67"/>
      <c r="U345" s="36"/>
      <c r="V345" s="36"/>
      <c r="W345" s="36"/>
      <c r="X345" s="36"/>
      <c r="Y345" s="36"/>
      <c r="Z345" s="36"/>
      <c r="AA345" s="36"/>
      <c r="AB345" s="36"/>
      <c r="AC345" s="36"/>
      <c r="AD345" s="36"/>
      <c r="AE345" s="36"/>
      <c r="AT345" s="19" t="s">
        <v>153</v>
      </c>
      <c r="AU345" s="19" t="s">
        <v>85</v>
      </c>
    </row>
    <row r="346" spans="1:65" s="12" customFormat="1" ht="22.9" customHeight="1">
      <c r="B346" s="159"/>
      <c r="C346" s="160"/>
      <c r="D346" s="161" t="s">
        <v>74</v>
      </c>
      <c r="E346" s="173" t="s">
        <v>1001</v>
      </c>
      <c r="F346" s="173" t="s">
        <v>1002</v>
      </c>
      <c r="G346" s="160"/>
      <c r="H346" s="160"/>
      <c r="I346" s="163"/>
      <c r="J346" s="174">
        <f>BK346</f>
        <v>0</v>
      </c>
      <c r="K346" s="160"/>
      <c r="L346" s="165"/>
      <c r="M346" s="166"/>
      <c r="N346" s="167"/>
      <c r="O346" s="167"/>
      <c r="P346" s="168">
        <f>SUM(P347:P368)</f>
        <v>0</v>
      </c>
      <c r="Q346" s="167"/>
      <c r="R346" s="168">
        <f>SUM(R347:R368)</f>
        <v>2.6465299999999997E-2</v>
      </c>
      <c r="S346" s="167"/>
      <c r="T346" s="169">
        <f>SUM(T347:T368)</f>
        <v>0.5</v>
      </c>
      <c r="AR346" s="170" t="s">
        <v>85</v>
      </c>
      <c r="AT346" s="171" t="s">
        <v>74</v>
      </c>
      <c r="AU346" s="171" t="s">
        <v>83</v>
      </c>
      <c r="AY346" s="170" t="s">
        <v>140</v>
      </c>
      <c r="BK346" s="172">
        <f>SUM(BK347:BK368)</f>
        <v>0</v>
      </c>
    </row>
    <row r="347" spans="1:65" s="2" customFormat="1" ht="16.5" customHeight="1">
      <c r="A347" s="36"/>
      <c r="B347" s="37"/>
      <c r="C347" s="175" t="s">
        <v>530</v>
      </c>
      <c r="D347" s="175" t="s">
        <v>142</v>
      </c>
      <c r="E347" s="176" t="s">
        <v>1004</v>
      </c>
      <c r="F347" s="177" t="s">
        <v>1005</v>
      </c>
      <c r="G347" s="178" t="s">
        <v>234</v>
      </c>
      <c r="H347" s="179">
        <v>2.75</v>
      </c>
      <c r="I347" s="180"/>
      <c r="J347" s="181">
        <f>ROUND(I347*H347,2)</f>
        <v>0</v>
      </c>
      <c r="K347" s="177" t="s">
        <v>146</v>
      </c>
      <c r="L347" s="41"/>
      <c r="M347" s="182" t="s">
        <v>19</v>
      </c>
      <c r="N347" s="183" t="s">
        <v>46</v>
      </c>
      <c r="O347" s="66"/>
      <c r="P347" s="184">
        <f>O347*H347</f>
        <v>0</v>
      </c>
      <c r="Q347" s="184">
        <v>1.6919999999999999E-4</v>
      </c>
      <c r="R347" s="184">
        <f>Q347*H347</f>
        <v>4.6529999999999998E-4</v>
      </c>
      <c r="S347" s="184">
        <v>0</v>
      </c>
      <c r="T347" s="185">
        <f>S347*H347</f>
        <v>0</v>
      </c>
      <c r="U347" s="36"/>
      <c r="V347" s="36"/>
      <c r="W347" s="36"/>
      <c r="X347" s="36"/>
      <c r="Y347" s="36"/>
      <c r="Z347" s="36"/>
      <c r="AA347" s="36"/>
      <c r="AB347" s="36"/>
      <c r="AC347" s="36"/>
      <c r="AD347" s="36"/>
      <c r="AE347" s="36"/>
      <c r="AR347" s="186" t="s">
        <v>265</v>
      </c>
      <c r="AT347" s="186" t="s">
        <v>142</v>
      </c>
      <c r="AU347" s="186" t="s">
        <v>85</v>
      </c>
      <c r="AY347" s="19" t="s">
        <v>140</v>
      </c>
      <c r="BE347" s="187">
        <f>IF(N347="základní",J347,0)</f>
        <v>0</v>
      </c>
      <c r="BF347" s="187">
        <f>IF(N347="snížená",J347,0)</f>
        <v>0</v>
      </c>
      <c r="BG347" s="187">
        <f>IF(N347="zákl. přenesená",J347,0)</f>
        <v>0</v>
      </c>
      <c r="BH347" s="187">
        <f>IF(N347="sníž. přenesená",J347,0)</f>
        <v>0</v>
      </c>
      <c r="BI347" s="187">
        <f>IF(N347="nulová",J347,0)</f>
        <v>0</v>
      </c>
      <c r="BJ347" s="19" t="s">
        <v>83</v>
      </c>
      <c r="BK347" s="187">
        <f>ROUND(I347*H347,2)</f>
        <v>0</v>
      </c>
      <c r="BL347" s="19" t="s">
        <v>265</v>
      </c>
      <c r="BM347" s="186" t="s">
        <v>1400</v>
      </c>
    </row>
    <row r="348" spans="1:65" s="2" customFormat="1" ht="11.25">
      <c r="A348" s="36"/>
      <c r="B348" s="37"/>
      <c r="C348" s="38"/>
      <c r="D348" s="188" t="s">
        <v>149</v>
      </c>
      <c r="E348" s="38"/>
      <c r="F348" s="189" t="s">
        <v>1007</v>
      </c>
      <c r="G348" s="38"/>
      <c r="H348" s="38"/>
      <c r="I348" s="190"/>
      <c r="J348" s="38"/>
      <c r="K348" s="38"/>
      <c r="L348" s="41"/>
      <c r="M348" s="191"/>
      <c r="N348" s="192"/>
      <c r="O348" s="66"/>
      <c r="P348" s="66"/>
      <c r="Q348" s="66"/>
      <c r="R348" s="66"/>
      <c r="S348" s="66"/>
      <c r="T348" s="67"/>
      <c r="U348" s="36"/>
      <c r="V348" s="36"/>
      <c r="W348" s="36"/>
      <c r="X348" s="36"/>
      <c r="Y348" s="36"/>
      <c r="Z348" s="36"/>
      <c r="AA348" s="36"/>
      <c r="AB348" s="36"/>
      <c r="AC348" s="36"/>
      <c r="AD348" s="36"/>
      <c r="AE348" s="36"/>
      <c r="AT348" s="19" t="s">
        <v>149</v>
      </c>
      <c r="AU348" s="19" t="s">
        <v>85</v>
      </c>
    </row>
    <row r="349" spans="1:65" s="2" customFormat="1" ht="11.25">
      <c r="A349" s="36"/>
      <c r="B349" s="37"/>
      <c r="C349" s="38"/>
      <c r="D349" s="193" t="s">
        <v>151</v>
      </c>
      <c r="E349" s="38"/>
      <c r="F349" s="194" t="s">
        <v>1008</v>
      </c>
      <c r="G349" s="38"/>
      <c r="H349" s="38"/>
      <c r="I349" s="190"/>
      <c r="J349" s="38"/>
      <c r="K349" s="38"/>
      <c r="L349" s="41"/>
      <c r="M349" s="191"/>
      <c r="N349" s="192"/>
      <c r="O349" s="66"/>
      <c r="P349" s="66"/>
      <c r="Q349" s="66"/>
      <c r="R349" s="66"/>
      <c r="S349" s="66"/>
      <c r="T349" s="67"/>
      <c r="U349" s="36"/>
      <c r="V349" s="36"/>
      <c r="W349" s="36"/>
      <c r="X349" s="36"/>
      <c r="Y349" s="36"/>
      <c r="Z349" s="36"/>
      <c r="AA349" s="36"/>
      <c r="AB349" s="36"/>
      <c r="AC349" s="36"/>
      <c r="AD349" s="36"/>
      <c r="AE349" s="36"/>
      <c r="AT349" s="19" t="s">
        <v>151</v>
      </c>
      <c r="AU349" s="19" t="s">
        <v>85</v>
      </c>
    </row>
    <row r="350" spans="1:65" s="2" customFormat="1" ht="97.5">
      <c r="A350" s="36"/>
      <c r="B350" s="37"/>
      <c r="C350" s="38"/>
      <c r="D350" s="188" t="s">
        <v>153</v>
      </c>
      <c r="E350" s="38"/>
      <c r="F350" s="195" t="s">
        <v>1009</v>
      </c>
      <c r="G350" s="38"/>
      <c r="H350" s="38"/>
      <c r="I350" s="190"/>
      <c r="J350" s="38"/>
      <c r="K350" s="38"/>
      <c r="L350" s="41"/>
      <c r="M350" s="191"/>
      <c r="N350" s="192"/>
      <c r="O350" s="66"/>
      <c r="P350" s="66"/>
      <c r="Q350" s="66"/>
      <c r="R350" s="66"/>
      <c r="S350" s="66"/>
      <c r="T350" s="67"/>
      <c r="U350" s="36"/>
      <c r="V350" s="36"/>
      <c r="W350" s="36"/>
      <c r="X350" s="36"/>
      <c r="Y350" s="36"/>
      <c r="Z350" s="36"/>
      <c r="AA350" s="36"/>
      <c r="AB350" s="36"/>
      <c r="AC350" s="36"/>
      <c r="AD350" s="36"/>
      <c r="AE350" s="36"/>
      <c r="AT350" s="19" t="s">
        <v>153</v>
      </c>
      <c r="AU350" s="19" t="s">
        <v>85</v>
      </c>
    </row>
    <row r="351" spans="1:65" s="13" customFormat="1" ht="11.25">
      <c r="B351" s="196"/>
      <c r="C351" s="197"/>
      <c r="D351" s="188" t="s">
        <v>180</v>
      </c>
      <c r="E351" s="198" t="s">
        <v>19</v>
      </c>
      <c r="F351" s="199" t="s">
        <v>1338</v>
      </c>
      <c r="G351" s="197"/>
      <c r="H351" s="198" t="s">
        <v>19</v>
      </c>
      <c r="I351" s="200"/>
      <c r="J351" s="197"/>
      <c r="K351" s="197"/>
      <c r="L351" s="201"/>
      <c r="M351" s="202"/>
      <c r="N351" s="203"/>
      <c r="O351" s="203"/>
      <c r="P351" s="203"/>
      <c r="Q351" s="203"/>
      <c r="R351" s="203"/>
      <c r="S351" s="203"/>
      <c r="T351" s="204"/>
      <c r="AT351" s="205" t="s">
        <v>180</v>
      </c>
      <c r="AU351" s="205" t="s">
        <v>85</v>
      </c>
      <c r="AV351" s="13" t="s">
        <v>83</v>
      </c>
      <c r="AW351" s="13" t="s">
        <v>34</v>
      </c>
      <c r="AX351" s="13" t="s">
        <v>75</v>
      </c>
      <c r="AY351" s="205" t="s">
        <v>140</v>
      </c>
    </row>
    <row r="352" spans="1:65" s="14" customFormat="1" ht="11.25">
      <c r="B352" s="206"/>
      <c r="C352" s="207"/>
      <c r="D352" s="188" t="s">
        <v>180</v>
      </c>
      <c r="E352" s="208" t="s">
        <v>19</v>
      </c>
      <c r="F352" s="209" t="s">
        <v>1401</v>
      </c>
      <c r="G352" s="207"/>
      <c r="H352" s="210">
        <v>2.75</v>
      </c>
      <c r="I352" s="211"/>
      <c r="J352" s="207"/>
      <c r="K352" s="207"/>
      <c r="L352" s="212"/>
      <c r="M352" s="213"/>
      <c r="N352" s="214"/>
      <c r="O352" s="214"/>
      <c r="P352" s="214"/>
      <c r="Q352" s="214"/>
      <c r="R352" s="214"/>
      <c r="S352" s="214"/>
      <c r="T352" s="215"/>
      <c r="AT352" s="216" t="s">
        <v>180</v>
      </c>
      <c r="AU352" s="216" t="s">
        <v>85</v>
      </c>
      <c r="AV352" s="14" t="s">
        <v>85</v>
      </c>
      <c r="AW352" s="14" t="s">
        <v>34</v>
      </c>
      <c r="AX352" s="14" t="s">
        <v>83</v>
      </c>
      <c r="AY352" s="216" t="s">
        <v>140</v>
      </c>
    </row>
    <row r="353" spans="1:65" s="2" customFormat="1" ht="16.5" customHeight="1">
      <c r="A353" s="36"/>
      <c r="B353" s="37"/>
      <c r="C353" s="217" t="s">
        <v>545</v>
      </c>
      <c r="D353" s="217" t="s">
        <v>284</v>
      </c>
      <c r="E353" s="218" t="s">
        <v>1013</v>
      </c>
      <c r="F353" s="219" t="s">
        <v>1014</v>
      </c>
      <c r="G353" s="220" t="s">
        <v>424</v>
      </c>
      <c r="H353" s="221">
        <v>2.5999999999999999E-2</v>
      </c>
      <c r="I353" s="222"/>
      <c r="J353" s="223">
        <f>ROUND(I353*H353,2)</f>
        <v>0</v>
      </c>
      <c r="K353" s="219" t="s">
        <v>518</v>
      </c>
      <c r="L353" s="224"/>
      <c r="M353" s="225" t="s">
        <v>19</v>
      </c>
      <c r="N353" s="226" t="s">
        <v>46</v>
      </c>
      <c r="O353" s="66"/>
      <c r="P353" s="184">
        <f>O353*H353</f>
        <v>0</v>
      </c>
      <c r="Q353" s="184">
        <v>1</v>
      </c>
      <c r="R353" s="184">
        <f>Q353*H353</f>
        <v>2.5999999999999999E-2</v>
      </c>
      <c r="S353" s="184">
        <v>0</v>
      </c>
      <c r="T353" s="185">
        <f>S353*H353</f>
        <v>0</v>
      </c>
      <c r="U353" s="36"/>
      <c r="V353" s="36"/>
      <c r="W353" s="36"/>
      <c r="X353" s="36"/>
      <c r="Y353" s="36"/>
      <c r="Z353" s="36"/>
      <c r="AA353" s="36"/>
      <c r="AB353" s="36"/>
      <c r="AC353" s="36"/>
      <c r="AD353" s="36"/>
      <c r="AE353" s="36"/>
      <c r="AR353" s="186" t="s">
        <v>370</v>
      </c>
      <c r="AT353" s="186" t="s">
        <v>284</v>
      </c>
      <c r="AU353" s="186" t="s">
        <v>85</v>
      </c>
      <c r="AY353" s="19" t="s">
        <v>140</v>
      </c>
      <c r="BE353" s="187">
        <f>IF(N353="základní",J353,0)</f>
        <v>0</v>
      </c>
      <c r="BF353" s="187">
        <f>IF(N353="snížená",J353,0)</f>
        <v>0</v>
      </c>
      <c r="BG353" s="187">
        <f>IF(N353="zákl. přenesená",J353,0)</f>
        <v>0</v>
      </c>
      <c r="BH353" s="187">
        <f>IF(N353="sníž. přenesená",J353,0)</f>
        <v>0</v>
      </c>
      <c r="BI353" s="187">
        <f>IF(N353="nulová",J353,0)</f>
        <v>0</v>
      </c>
      <c r="BJ353" s="19" t="s">
        <v>83</v>
      </c>
      <c r="BK353" s="187">
        <f>ROUND(I353*H353,2)</f>
        <v>0</v>
      </c>
      <c r="BL353" s="19" t="s">
        <v>265</v>
      </c>
      <c r="BM353" s="186" t="s">
        <v>1402</v>
      </c>
    </row>
    <row r="354" spans="1:65" s="2" customFormat="1" ht="11.25">
      <c r="A354" s="36"/>
      <c r="B354" s="37"/>
      <c r="C354" s="38"/>
      <c r="D354" s="188" t="s">
        <v>149</v>
      </c>
      <c r="E354" s="38"/>
      <c r="F354" s="189" t="s">
        <v>1014</v>
      </c>
      <c r="G354" s="38"/>
      <c r="H354" s="38"/>
      <c r="I354" s="190"/>
      <c r="J354" s="38"/>
      <c r="K354" s="38"/>
      <c r="L354" s="41"/>
      <c r="M354" s="191"/>
      <c r="N354" s="192"/>
      <c r="O354" s="66"/>
      <c r="P354" s="66"/>
      <c r="Q354" s="66"/>
      <c r="R354" s="66"/>
      <c r="S354" s="66"/>
      <c r="T354" s="67"/>
      <c r="U354" s="36"/>
      <c r="V354" s="36"/>
      <c r="W354" s="36"/>
      <c r="X354" s="36"/>
      <c r="Y354" s="36"/>
      <c r="Z354" s="36"/>
      <c r="AA354" s="36"/>
      <c r="AB354" s="36"/>
      <c r="AC354" s="36"/>
      <c r="AD354" s="36"/>
      <c r="AE354" s="36"/>
      <c r="AT354" s="19" t="s">
        <v>149</v>
      </c>
      <c r="AU354" s="19" t="s">
        <v>85</v>
      </c>
    </row>
    <row r="355" spans="1:65" s="13" customFormat="1" ht="11.25">
      <c r="B355" s="196"/>
      <c r="C355" s="197"/>
      <c r="D355" s="188" t="s">
        <v>180</v>
      </c>
      <c r="E355" s="198" t="s">
        <v>19</v>
      </c>
      <c r="F355" s="199" t="s">
        <v>1010</v>
      </c>
      <c r="G355" s="197"/>
      <c r="H355" s="198" t="s">
        <v>19</v>
      </c>
      <c r="I355" s="200"/>
      <c r="J355" s="197"/>
      <c r="K355" s="197"/>
      <c r="L355" s="201"/>
      <c r="M355" s="202"/>
      <c r="N355" s="203"/>
      <c r="O355" s="203"/>
      <c r="P355" s="203"/>
      <c r="Q355" s="203"/>
      <c r="R355" s="203"/>
      <c r="S355" s="203"/>
      <c r="T355" s="204"/>
      <c r="AT355" s="205" t="s">
        <v>180</v>
      </c>
      <c r="AU355" s="205" t="s">
        <v>85</v>
      </c>
      <c r="AV355" s="13" t="s">
        <v>83</v>
      </c>
      <c r="AW355" s="13" t="s">
        <v>34</v>
      </c>
      <c r="AX355" s="13" t="s">
        <v>75</v>
      </c>
      <c r="AY355" s="205" t="s">
        <v>140</v>
      </c>
    </row>
    <row r="356" spans="1:65" s="13" customFormat="1" ht="11.25">
      <c r="B356" s="196"/>
      <c r="C356" s="197"/>
      <c r="D356" s="188" t="s">
        <v>180</v>
      </c>
      <c r="E356" s="198" t="s">
        <v>19</v>
      </c>
      <c r="F356" s="199" t="s">
        <v>1016</v>
      </c>
      <c r="G356" s="197"/>
      <c r="H356" s="198" t="s">
        <v>19</v>
      </c>
      <c r="I356" s="200"/>
      <c r="J356" s="197"/>
      <c r="K356" s="197"/>
      <c r="L356" s="201"/>
      <c r="M356" s="202"/>
      <c r="N356" s="203"/>
      <c r="O356" s="203"/>
      <c r="P356" s="203"/>
      <c r="Q356" s="203"/>
      <c r="R356" s="203"/>
      <c r="S356" s="203"/>
      <c r="T356" s="204"/>
      <c r="AT356" s="205" t="s">
        <v>180</v>
      </c>
      <c r="AU356" s="205" t="s">
        <v>85</v>
      </c>
      <c r="AV356" s="13" t="s">
        <v>83</v>
      </c>
      <c r="AW356" s="13" t="s">
        <v>34</v>
      </c>
      <c r="AX356" s="13" t="s">
        <v>75</v>
      </c>
      <c r="AY356" s="205" t="s">
        <v>140</v>
      </c>
    </row>
    <row r="357" spans="1:65" s="14" customFormat="1" ht="11.25">
      <c r="B357" s="206"/>
      <c r="C357" s="207"/>
      <c r="D357" s="188" t="s">
        <v>180</v>
      </c>
      <c r="E357" s="208" t="s">
        <v>19</v>
      </c>
      <c r="F357" s="209" t="s">
        <v>1403</v>
      </c>
      <c r="G357" s="207"/>
      <c r="H357" s="210">
        <v>2.4E-2</v>
      </c>
      <c r="I357" s="211"/>
      <c r="J357" s="207"/>
      <c r="K357" s="207"/>
      <c r="L357" s="212"/>
      <c r="M357" s="213"/>
      <c r="N357" s="214"/>
      <c r="O357" s="214"/>
      <c r="P357" s="214"/>
      <c r="Q357" s="214"/>
      <c r="R357" s="214"/>
      <c r="S357" s="214"/>
      <c r="T357" s="215"/>
      <c r="AT357" s="216" t="s">
        <v>180</v>
      </c>
      <c r="AU357" s="216" t="s">
        <v>85</v>
      </c>
      <c r="AV357" s="14" t="s">
        <v>85</v>
      </c>
      <c r="AW357" s="14" t="s">
        <v>34</v>
      </c>
      <c r="AX357" s="14" t="s">
        <v>83</v>
      </c>
      <c r="AY357" s="216" t="s">
        <v>140</v>
      </c>
    </row>
    <row r="358" spans="1:65" s="14" customFormat="1" ht="11.25">
      <c r="B358" s="206"/>
      <c r="C358" s="207"/>
      <c r="D358" s="188" t="s">
        <v>180</v>
      </c>
      <c r="E358" s="207"/>
      <c r="F358" s="209" t="s">
        <v>1404</v>
      </c>
      <c r="G358" s="207"/>
      <c r="H358" s="210">
        <v>2.5999999999999999E-2</v>
      </c>
      <c r="I358" s="211"/>
      <c r="J358" s="207"/>
      <c r="K358" s="207"/>
      <c r="L358" s="212"/>
      <c r="M358" s="213"/>
      <c r="N358" s="214"/>
      <c r="O358" s="214"/>
      <c r="P358" s="214"/>
      <c r="Q358" s="214"/>
      <c r="R358" s="214"/>
      <c r="S358" s="214"/>
      <c r="T358" s="215"/>
      <c r="AT358" s="216" t="s">
        <v>180</v>
      </c>
      <c r="AU358" s="216" t="s">
        <v>85</v>
      </c>
      <c r="AV358" s="14" t="s">
        <v>85</v>
      </c>
      <c r="AW358" s="14" t="s">
        <v>4</v>
      </c>
      <c r="AX358" s="14" t="s">
        <v>83</v>
      </c>
      <c r="AY358" s="216" t="s">
        <v>140</v>
      </c>
    </row>
    <row r="359" spans="1:65" s="2" customFormat="1" ht="16.5" customHeight="1">
      <c r="A359" s="36"/>
      <c r="B359" s="37"/>
      <c r="C359" s="175" t="s">
        <v>552</v>
      </c>
      <c r="D359" s="175" t="s">
        <v>142</v>
      </c>
      <c r="E359" s="176" t="s">
        <v>1405</v>
      </c>
      <c r="F359" s="177" t="s">
        <v>1406</v>
      </c>
      <c r="G359" s="178" t="s">
        <v>437</v>
      </c>
      <c r="H359" s="179">
        <v>500</v>
      </c>
      <c r="I359" s="180"/>
      <c r="J359" s="181">
        <f>ROUND(I359*H359,2)</f>
        <v>0</v>
      </c>
      <c r="K359" s="177" t="s">
        <v>146</v>
      </c>
      <c r="L359" s="41"/>
      <c r="M359" s="182" t="s">
        <v>19</v>
      </c>
      <c r="N359" s="183" t="s">
        <v>46</v>
      </c>
      <c r="O359" s="66"/>
      <c r="P359" s="184">
        <f>O359*H359</f>
        <v>0</v>
      </c>
      <c r="Q359" s="184">
        <v>0</v>
      </c>
      <c r="R359" s="184">
        <f>Q359*H359</f>
        <v>0</v>
      </c>
      <c r="S359" s="184">
        <v>1E-3</v>
      </c>
      <c r="T359" s="185">
        <f>S359*H359</f>
        <v>0.5</v>
      </c>
      <c r="U359" s="36"/>
      <c r="V359" s="36"/>
      <c r="W359" s="36"/>
      <c r="X359" s="36"/>
      <c r="Y359" s="36"/>
      <c r="Z359" s="36"/>
      <c r="AA359" s="36"/>
      <c r="AB359" s="36"/>
      <c r="AC359" s="36"/>
      <c r="AD359" s="36"/>
      <c r="AE359" s="36"/>
      <c r="AR359" s="186" t="s">
        <v>265</v>
      </c>
      <c r="AT359" s="186" t="s">
        <v>142</v>
      </c>
      <c r="AU359" s="186" t="s">
        <v>85</v>
      </c>
      <c r="AY359" s="19" t="s">
        <v>140</v>
      </c>
      <c r="BE359" s="187">
        <f>IF(N359="základní",J359,0)</f>
        <v>0</v>
      </c>
      <c r="BF359" s="187">
        <f>IF(N359="snížená",J359,0)</f>
        <v>0</v>
      </c>
      <c r="BG359" s="187">
        <f>IF(N359="zákl. přenesená",J359,0)</f>
        <v>0</v>
      </c>
      <c r="BH359" s="187">
        <f>IF(N359="sníž. přenesená",J359,0)</f>
        <v>0</v>
      </c>
      <c r="BI359" s="187">
        <f>IF(N359="nulová",J359,0)</f>
        <v>0</v>
      </c>
      <c r="BJ359" s="19" t="s">
        <v>83</v>
      </c>
      <c r="BK359" s="187">
        <f>ROUND(I359*H359,2)</f>
        <v>0</v>
      </c>
      <c r="BL359" s="19" t="s">
        <v>265</v>
      </c>
      <c r="BM359" s="186" t="s">
        <v>1407</v>
      </c>
    </row>
    <row r="360" spans="1:65" s="2" customFormat="1" ht="11.25">
      <c r="A360" s="36"/>
      <c r="B360" s="37"/>
      <c r="C360" s="38"/>
      <c r="D360" s="188" t="s">
        <v>149</v>
      </c>
      <c r="E360" s="38"/>
      <c r="F360" s="189" t="s">
        <v>1408</v>
      </c>
      <c r="G360" s="38"/>
      <c r="H360" s="38"/>
      <c r="I360" s="190"/>
      <c r="J360" s="38"/>
      <c r="K360" s="38"/>
      <c r="L360" s="41"/>
      <c r="M360" s="191"/>
      <c r="N360" s="192"/>
      <c r="O360" s="66"/>
      <c r="P360" s="66"/>
      <c r="Q360" s="66"/>
      <c r="R360" s="66"/>
      <c r="S360" s="66"/>
      <c r="T360" s="67"/>
      <c r="U360" s="36"/>
      <c r="V360" s="36"/>
      <c r="W360" s="36"/>
      <c r="X360" s="36"/>
      <c r="Y360" s="36"/>
      <c r="Z360" s="36"/>
      <c r="AA360" s="36"/>
      <c r="AB360" s="36"/>
      <c r="AC360" s="36"/>
      <c r="AD360" s="36"/>
      <c r="AE360" s="36"/>
      <c r="AT360" s="19" t="s">
        <v>149</v>
      </c>
      <c r="AU360" s="19" t="s">
        <v>85</v>
      </c>
    </row>
    <row r="361" spans="1:65" s="2" customFormat="1" ht="11.25">
      <c r="A361" s="36"/>
      <c r="B361" s="37"/>
      <c r="C361" s="38"/>
      <c r="D361" s="193" t="s">
        <v>151</v>
      </c>
      <c r="E361" s="38"/>
      <c r="F361" s="194" t="s">
        <v>1409</v>
      </c>
      <c r="G361" s="38"/>
      <c r="H361" s="38"/>
      <c r="I361" s="190"/>
      <c r="J361" s="38"/>
      <c r="K361" s="38"/>
      <c r="L361" s="41"/>
      <c r="M361" s="191"/>
      <c r="N361" s="192"/>
      <c r="O361" s="66"/>
      <c r="P361" s="66"/>
      <c r="Q361" s="66"/>
      <c r="R361" s="66"/>
      <c r="S361" s="66"/>
      <c r="T361" s="67"/>
      <c r="U361" s="36"/>
      <c r="V361" s="36"/>
      <c r="W361" s="36"/>
      <c r="X361" s="36"/>
      <c r="Y361" s="36"/>
      <c r="Z361" s="36"/>
      <c r="AA361" s="36"/>
      <c r="AB361" s="36"/>
      <c r="AC361" s="36"/>
      <c r="AD361" s="36"/>
      <c r="AE361" s="36"/>
      <c r="AT361" s="19" t="s">
        <v>151</v>
      </c>
      <c r="AU361" s="19" t="s">
        <v>85</v>
      </c>
    </row>
    <row r="362" spans="1:65" s="2" customFormat="1" ht="48.75">
      <c r="A362" s="36"/>
      <c r="B362" s="37"/>
      <c r="C362" s="38"/>
      <c r="D362" s="188" t="s">
        <v>153</v>
      </c>
      <c r="E362" s="38"/>
      <c r="F362" s="195" t="s">
        <v>1410</v>
      </c>
      <c r="G362" s="38"/>
      <c r="H362" s="38"/>
      <c r="I362" s="190"/>
      <c r="J362" s="38"/>
      <c r="K362" s="38"/>
      <c r="L362" s="41"/>
      <c r="M362" s="191"/>
      <c r="N362" s="192"/>
      <c r="O362" s="66"/>
      <c r="P362" s="66"/>
      <c r="Q362" s="66"/>
      <c r="R362" s="66"/>
      <c r="S362" s="66"/>
      <c r="T362" s="67"/>
      <c r="U362" s="36"/>
      <c r="V362" s="36"/>
      <c r="W362" s="36"/>
      <c r="X362" s="36"/>
      <c r="Y362" s="36"/>
      <c r="Z362" s="36"/>
      <c r="AA362" s="36"/>
      <c r="AB362" s="36"/>
      <c r="AC362" s="36"/>
      <c r="AD362" s="36"/>
      <c r="AE362" s="36"/>
      <c r="AT362" s="19" t="s">
        <v>153</v>
      </c>
      <c r="AU362" s="19" t="s">
        <v>85</v>
      </c>
    </row>
    <row r="363" spans="1:65" s="13" customFormat="1" ht="11.25">
      <c r="B363" s="196"/>
      <c r="C363" s="197"/>
      <c r="D363" s="188" t="s">
        <v>180</v>
      </c>
      <c r="E363" s="198" t="s">
        <v>19</v>
      </c>
      <c r="F363" s="199" t="s">
        <v>1348</v>
      </c>
      <c r="G363" s="197"/>
      <c r="H363" s="198" t="s">
        <v>19</v>
      </c>
      <c r="I363" s="200"/>
      <c r="J363" s="197"/>
      <c r="K363" s="197"/>
      <c r="L363" s="201"/>
      <c r="M363" s="202"/>
      <c r="N363" s="203"/>
      <c r="O363" s="203"/>
      <c r="P363" s="203"/>
      <c r="Q363" s="203"/>
      <c r="R363" s="203"/>
      <c r="S363" s="203"/>
      <c r="T363" s="204"/>
      <c r="AT363" s="205" t="s">
        <v>180</v>
      </c>
      <c r="AU363" s="205" t="s">
        <v>85</v>
      </c>
      <c r="AV363" s="13" t="s">
        <v>83</v>
      </c>
      <c r="AW363" s="13" t="s">
        <v>34</v>
      </c>
      <c r="AX363" s="13" t="s">
        <v>75</v>
      </c>
      <c r="AY363" s="205" t="s">
        <v>140</v>
      </c>
    </row>
    <row r="364" spans="1:65" s="14" customFormat="1" ht="11.25">
      <c r="B364" s="206"/>
      <c r="C364" s="207"/>
      <c r="D364" s="188" t="s">
        <v>180</v>
      </c>
      <c r="E364" s="208" t="s">
        <v>19</v>
      </c>
      <c r="F364" s="209" t="s">
        <v>1411</v>
      </c>
      <c r="G364" s="207"/>
      <c r="H364" s="210">
        <v>500</v>
      </c>
      <c r="I364" s="211"/>
      <c r="J364" s="207"/>
      <c r="K364" s="207"/>
      <c r="L364" s="212"/>
      <c r="M364" s="213"/>
      <c r="N364" s="214"/>
      <c r="O364" s="214"/>
      <c r="P364" s="214"/>
      <c r="Q364" s="214"/>
      <c r="R364" s="214"/>
      <c r="S364" s="214"/>
      <c r="T364" s="215"/>
      <c r="AT364" s="216" t="s">
        <v>180</v>
      </c>
      <c r="AU364" s="216" t="s">
        <v>85</v>
      </c>
      <c r="AV364" s="14" t="s">
        <v>85</v>
      </c>
      <c r="AW364" s="14" t="s">
        <v>34</v>
      </c>
      <c r="AX364" s="14" t="s">
        <v>83</v>
      </c>
      <c r="AY364" s="216" t="s">
        <v>140</v>
      </c>
    </row>
    <row r="365" spans="1:65" s="2" customFormat="1" ht="16.5" customHeight="1">
      <c r="A365" s="36"/>
      <c r="B365" s="37"/>
      <c r="C365" s="175" t="s">
        <v>565</v>
      </c>
      <c r="D365" s="175" t="s">
        <v>142</v>
      </c>
      <c r="E365" s="176" t="s">
        <v>1059</v>
      </c>
      <c r="F365" s="177" t="s">
        <v>1060</v>
      </c>
      <c r="G365" s="178" t="s">
        <v>424</v>
      </c>
      <c r="H365" s="179">
        <v>2.5999999999999999E-2</v>
      </c>
      <c r="I365" s="180"/>
      <c r="J365" s="181">
        <f>ROUND(I365*H365,2)</f>
        <v>0</v>
      </c>
      <c r="K365" s="177" t="s">
        <v>146</v>
      </c>
      <c r="L365" s="41"/>
      <c r="M365" s="182" t="s">
        <v>19</v>
      </c>
      <c r="N365" s="183" t="s">
        <v>46</v>
      </c>
      <c r="O365" s="66"/>
      <c r="P365" s="184">
        <f>O365*H365</f>
        <v>0</v>
      </c>
      <c r="Q365" s="184">
        <v>0</v>
      </c>
      <c r="R365" s="184">
        <f>Q365*H365</f>
        <v>0</v>
      </c>
      <c r="S365" s="184">
        <v>0</v>
      </c>
      <c r="T365" s="185">
        <f>S365*H365</f>
        <v>0</v>
      </c>
      <c r="U365" s="36"/>
      <c r="V365" s="36"/>
      <c r="W365" s="36"/>
      <c r="X365" s="36"/>
      <c r="Y365" s="36"/>
      <c r="Z365" s="36"/>
      <c r="AA365" s="36"/>
      <c r="AB365" s="36"/>
      <c r="AC365" s="36"/>
      <c r="AD365" s="36"/>
      <c r="AE365" s="36"/>
      <c r="AR365" s="186" t="s">
        <v>265</v>
      </c>
      <c r="AT365" s="186" t="s">
        <v>142</v>
      </c>
      <c r="AU365" s="186" t="s">
        <v>85</v>
      </c>
      <c r="AY365" s="19" t="s">
        <v>140</v>
      </c>
      <c r="BE365" s="187">
        <f>IF(N365="základní",J365,0)</f>
        <v>0</v>
      </c>
      <c r="BF365" s="187">
        <f>IF(N365="snížená",J365,0)</f>
        <v>0</v>
      </c>
      <c r="BG365" s="187">
        <f>IF(N365="zákl. přenesená",J365,0)</f>
        <v>0</v>
      </c>
      <c r="BH365" s="187">
        <f>IF(N365="sníž. přenesená",J365,0)</f>
        <v>0</v>
      </c>
      <c r="BI365" s="187">
        <f>IF(N365="nulová",J365,0)</f>
        <v>0</v>
      </c>
      <c r="BJ365" s="19" t="s">
        <v>83</v>
      </c>
      <c r="BK365" s="187">
        <f>ROUND(I365*H365,2)</f>
        <v>0</v>
      </c>
      <c r="BL365" s="19" t="s">
        <v>265</v>
      </c>
      <c r="BM365" s="186" t="s">
        <v>1412</v>
      </c>
    </row>
    <row r="366" spans="1:65" s="2" customFormat="1" ht="19.5">
      <c r="A366" s="36"/>
      <c r="B366" s="37"/>
      <c r="C366" s="38"/>
      <c r="D366" s="188" t="s">
        <v>149</v>
      </c>
      <c r="E366" s="38"/>
      <c r="F366" s="189" t="s">
        <v>1062</v>
      </c>
      <c r="G366" s="38"/>
      <c r="H366" s="38"/>
      <c r="I366" s="190"/>
      <c r="J366" s="38"/>
      <c r="K366" s="38"/>
      <c r="L366" s="41"/>
      <c r="M366" s="191"/>
      <c r="N366" s="192"/>
      <c r="O366" s="66"/>
      <c r="P366" s="66"/>
      <c r="Q366" s="66"/>
      <c r="R366" s="66"/>
      <c r="S366" s="66"/>
      <c r="T366" s="67"/>
      <c r="U366" s="36"/>
      <c r="V366" s="36"/>
      <c r="W366" s="36"/>
      <c r="X366" s="36"/>
      <c r="Y366" s="36"/>
      <c r="Z366" s="36"/>
      <c r="AA366" s="36"/>
      <c r="AB366" s="36"/>
      <c r="AC366" s="36"/>
      <c r="AD366" s="36"/>
      <c r="AE366" s="36"/>
      <c r="AT366" s="19" t="s">
        <v>149</v>
      </c>
      <c r="AU366" s="19" t="s">
        <v>85</v>
      </c>
    </row>
    <row r="367" spans="1:65" s="2" customFormat="1" ht="11.25">
      <c r="A367" s="36"/>
      <c r="B367" s="37"/>
      <c r="C367" s="38"/>
      <c r="D367" s="193" t="s">
        <v>151</v>
      </c>
      <c r="E367" s="38"/>
      <c r="F367" s="194" t="s">
        <v>1063</v>
      </c>
      <c r="G367" s="38"/>
      <c r="H367" s="38"/>
      <c r="I367" s="190"/>
      <c r="J367" s="38"/>
      <c r="K367" s="38"/>
      <c r="L367" s="41"/>
      <c r="M367" s="191"/>
      <c r="N367" s="192"/>
      <c r="O367" s="66"/>
      <c r="P367" s="66"/>
      <c r="Q367" s="66"/>
      <c r="R367" s="66"/>
      <c r="S367" s="66"/>
      <c r="T367" s="67"/>
      <c r="U367" s="36"/>
      <c r="V367" s="36"/>
      <c r="W367" s="36"/>
      <c r="X367" s="36"/>
      <c r="Y367" s="36"/>
      <c r="Z367" s="36"/>
      <c r="AA367" s="36"/>
      <c r="AB367" s="36"/>
      <c r="AC367" s="36"/>
      <c r="AD367" s="36"/>
      <c r="AE367" s="36"/>
      <c r="AT367" s="19" t="s">
        <v>151</v>
      </c>
      <c r="AU367" s="19" t="s">
        <v>85</v>
      </c>
    </row>
    <row r="368" spans="1:65" s="2" customFormat="1" ht="78">
      <c r="A368" s="36"/>
      <c r="B368" s="37"/>
      <c r="C368" s="38"/>
      <c r="D368" s="188" t="s">
        <v>153</v>
      </c>
      <c r="E368" s="38"/>
      <c r="F368" s="195" t="s">
        <v>1057</v>
      </c>
      <c r="G368" s="38"/>
      <c r="H368" s="38"/>
      <c r="I368" s="190"/>
      <c r="J368" s="38"/>
      <c r="K368" s="38"/>
      <c r="L368" s="41"/>
      <c r="M368" s="191"/>
      <c r="N368" s="192"/>
      <c r="O368" s="66"/>
      <c r="P368" s="66"/>
      <c r="Q368" s="66"/>
      <c r="R368" s="66"/>
      <c r="S368" s="66"/>
      <c r="T368" s="67"/>
      <c r="U368" s="36"/>
      <c r="V368" s="36"/>
      <c r="W368" s="36"/>
      <c r="X368" s="36"/>
      <c r="Y368" s="36"/>
      <c r="Z368" s="36"/>
      <c r="AA368" s="36"/>
      <c r="AB368" s="36"/>
      <c r="AC368" s="36"/>
      <c r="AD368" s="36"/>
      <c r="AE368" s="36"/>
      <c r="AT368" s="19" t="s">
        <v>153</v>
      </c>
      <c r="AU368" s="19" t="s">
        <v>85</v>
      </c>
    </row>
    <row r="369" spans="1:65" s="12" customFormat="1" ht="22.9" customHeight="1">
      <c r="B369" s="159"/>
      <c r="C369" s="160"/>
      <c r="D369" s="161" t="s">
        <v>74</v>
      </c>
      <c r="E369" s="173" t="s">
        <v>1064</v>
      </c>
      <c r="F369" s="173" t="s">
        <v>1065</v>
      </c>
      <c r="G369" s="160"/>
      <c r="H369" s="160"/>
      <c r="I369" s="163"/>
      <c r="J369" s="174">
        <f>BK369</f>
        <v>0</v>
      </c>
      <c r="K369" s="160"/>
      <c r="L369" s="165"/>
      <c r="M369" s="166"/>
      <c r="N369" s="167"/>
      <c r="O369" s="167"/>
      <c r="P369" s="168">
        <f>SUM(P370:P388)</f>
        <v>0</v>
      </c>
      <c r="Q369" s="167"/>
      <c r="R369" s="168">
        <f>SUM(R370:R388)</f>
        <v>2.4356689500000003E-3</v>
      </c>
      <c r="S369" s="167"/>
      <c r="T369" s="169">
        <f>SUM(T370:T388)</f>
        <v>0</v>
      </c>
      <c r="AR369" s="170" t="s">
        <v>85</v>
      </c>
      <c r="AT369" s="171" t="s">
        <v>74</v>
      </c>
      <c r="AU369" s="171" t="s">
        <v>83</v>
      </c>
      <c r="AY369" s="170" t="s">
        <v>140</v>
      </c>
      <c r="BK369" s="172">
        <f>SUM(BK370:BK388)</f>
        <v>0</v>
      </c>
    </row>
    <row r="370" spans="1:65" s="2" customFormat="1" ht="16.5" customHeight="1">
      <c r="A370" s="36"/>
      <c r="B370" s="37"/>
      <c r="C370" s="175" t="s">
        <v>578</v>
      </c>
      <c r="D370" s="175" t="s">
        <v>142</v>
      </c>
      <c r="E370" s="176" t="s">
        <v>1067</v>
      </c>
      <c r="F370" s="177" t="s">
        <v>1068</v>
      </c>
      <c r="G370" s="178" t="s">
        <v>175</v>
      </c>
      <c r="H370" s="179">
        <v>3.5750000000000002</v>
      </c>
      <c r="I370" s="180"/>
      <c r="J370" s="181">
        <f>ROUND(I370*H370,2)</f>
        <v>0</v>
      </c>
      <c r="K370" s="177" t="s">
        <v>146</v>
      </c>
      <c r="L370" s="41"/>
      <c r="M370" s="182" t="s">
        <v>19</v>
      </c>
      <c r="N370" s="183" t="s">
        <v>46</v>
      </c>
      <c r="O370" s="66"/>
      <c r="P370" s="184">
        <f>O370*H370</f>
        <v>0</v>
      </c>
      <c r="Q370" s="184">
        <v>0</v>
      </c>
      <c r="R370" s="184">
        <f>Q370*H370</f>
        <v>0</v>
      </c>
      <c r="S370" s="184">
        <v>0</v>
      </c>
      <c r="T370" s="185">
        <f>S370*H370</f>
        <v>0</v>
      </c>
      <c r="U370" s="36"/>
      <c r="V370" s="36"/>
      <c r="W370" s="36"/>
      <c r="X370" s="36"/>
      <c r="Y370" s="36"/>
      <c r="Z370" s="36"/>
      <c r="AA370" s="36"/>
      <c r="AB370" s="36"/>
      <c r="AC370" s="36"/>
      <c r="AD370" s="36"/>
      <c r="AE370" s="36"/>
      <c r="AR370" s="186" t="s">
        <v>265</v>
      </c>
      <c r="AT370" s="186" t="s">
        <v>142</v>
      </c>
      <c r="AU370" s="186" t="s">
        <v>85</v>
      </c>
      <c r="AY370" s="19" t="s">
        <v>140</v>
      </c>
      <c r="BE370" s="187">
        <f>IF(N370="základní",J370,0)</f>
        <v>0</v>
      </c>
      <c r="BF370" s="187">
        <f>IF(N370="snížená",J370,0)</f>
        <v>0</v>
      </c>
      <c r="BG370" s="187">
        <f>IF(N370="zákl. přenesená",J370,0)</f>
        <v>0</v>
      </c>
      <c r="BH370" s="187">
        <f>IF(N370="sníž. přenesená",J370,0)</f>
        <v>0</v>
      </c>
      <c r="BI370" s="187">
        <f>IF(N370="nulová",J370,0)</f>
        <v>0</v>
      </c>
      <c r="BJ370" s="19" t="s">
        <v>83</v>
      </c>
      <c r="BK370" s="187">
        <f>ROUND(I370*H370,2)</f>
        <v>0</v>
      </c>
      <c r="BL370" s="19" t="s">
        <v>265</v>
      </c>
      <c r="BM370" s="186" t="s">
        <v>1413</v>
      </c>
    </row>
    <row r="371" spans="1:65" s="2" customFormat="1" ht="11.25">
      <c r="A371" s="36"/>
      <c r="B371" s="37"/>
      <c r="C371" s="38"/>
      <c r="D371" s="188" t="s">
        <v>149</v>
      </c>
      <c r="E371" s="38"/>
      <c r="F371" s="189" t="s">
        <v>1070</v>
      </c>
      <c r="G371" s="38"/>
      <c r="H371" s="38"/>
      <c r="I371" s="190"/>
      <c r="J371" s="38"/>
      <c r="K371" s="38"/>
      <c r="L371" s="41"/>
      <c r="M371" s="191"/>
      <c r="N371" s="192"/>
      <c r="O371" s="66"/>
      <c r="P371" s="66"/>
      <c r="Q371" s="66"/>
      <c r="R371" s="66"/>
      <c r="S371" s="66"/>
      <c r="T371" s="67"/>
      <c r="U371" s="36"/>
      <c r="V371" s="36"/>
      <c r="W371" s="36"/>
      <c r="X371" s="36"/>
      <c r="Y371" s="36"/>
      <c r="Z371" s="36"/>
      <c r="AA371" s="36"/>
      <c r="AB371" s="36"/>
      <c r="AC371" s="36"/>
      <c r="AD371" s="36"/>
      <c r="AE371" s="36"/>
      <c r="AT371" s="19" t="s">
        <v>149</v>
      </c>
      <c r="AU371" s="19" t="s">
        <v>85</v>
      </c>
    </row>
    <row r="372" spans="1:65" s="2" customFormat="1" ht="11.25">
      <c r="A372" s="36"/>
      <c r="B372" s="37"/>
      <c r="C372" s="38"/>
      <c r="D372" s="193" t="s">
        <v>151</v>
      </c>
      <c r="E372" s="38"/>
      <c r="F372" s="194" t="s">
        <v>1071</v>
      </c>
      <c r="G372" s="38"/>
      <c r="H372" s="38"/>
      <c r="I372" s="190"/>
      <c r="J372" s="38"/>
      <c r="K372" s="38"/>
      <c r="L372" s="41"/>
      <c r="M372" s="191"/>
      <c r="N372" s="192"/>
      <c r="O372" s="66"/>
      <c r="P372" s="66"/>
      <c r="Q372" s="66"/>
      <c r="R372" s="66"/>
      <c r="S372" s="66"/>
      <c r="T372" s="67"/>
      <c r="U372" s="36"/>
      <c r="V372" s="36"/>
      <c r="W372" s="36"/>
      <c r="X372" s="36"/>
      <c r="Y372" s="36"/>
      <c r="Z372" s="36"/>
      <c r="AA372" s="36"/>
      <c r="AB372" s="36"/>
      <c r="AC372" s="36"/>
      <c r="AD372" s="36"/>
      <c r="AE372" s="36"/>
      <c r="AT372" s="19" t="s">
        <v>151</v>
      </c>
      <c r="AU372" s="19" t="s">
        <v>85</v>
      </c>
    </row>
    <row r="373" spans="1:65" s="2" customFormat="1" ht="16.5" customHeight="1">
      <c r="A373" s="36"/>
      <c r="B373" s="37"/>
      <c r="C373" s="175" t="s">
        <v>584</v>
      </c>
      <c r="D373" s="175" t="s">
        <v>142</v>
      </c>
      <c r="E373" s="176" t="s">
        <v>1073</v>
      </c>
      <c r="F373" s="177" t="s">
        <v>1074</v>
      </c>
      <c r="G373" s="178" t="s">
        <v>175</v>
      </c>
      <c r="H373" s="179">
        <v>3.5750000000000002</v>
      </c>
      <c r="I373" s="180"/>
      <c r="J373" s="181">
        <f>ROUND(I373*H373,2)</f>
        <v>0</v>
      </c>
      <c r="K373" s="177" t="s">
        <v>146</v>
      </c>
      <c r="L373" s="41"/>
      <c r="M373" s="182" t="s">
        <v>19</v>
      </c>
      <c r="N373" s="183" t="s">
        <v>46</v>
      </c>
      <c r="O373" s="66"/>
      <c r="P373" s="184">
        <f>O373*H373</f>
        <v>0</v>
      </c>
      <c r="Q373" s="184">
        <v>0</v>
      </c>
      <c r="R373" s="184">
        <f>Q373*H373</f>
        <v>0</v>
      </c>
      <c r="S373" s="184">
        <v>0</v>
      </c>
      <c r="T373" s="185">
        <f>S373*H373</f>
        <v>0</v>
      </c>
      <c r="U373" s="36"/>
      <c r="V373" s="36"/>
      <c r="W373" s="36"/>
      <c r="X373" s="36"/>
      <c r="Y373" s="36"/>
      <c r="Z373" s="36"/>
      <c r="AA373" s="36"/>
      <c r="AB373" s="36"/>
      <c r="AC373" s="36"/>
      <c r="AD373" s="36"/>
      <c r="AE373" s="36"/>
      <c r="AR373" s="186" t="s">
        <v>265</v>
      </c>
      <c r="AT373" s="186" t="s">
        <v>142</v>
      </c>
      <c r="AU373" s="186" t="s">
        <v>85</v>
      </c>
      <c r="AY373" s="19" t="s">
        <v>140</v>
      </c>
      <c r="BE373" s="187">
        <f>IF(N373="základní",J373,0)</f>
        <v>0</v>
      </c>
      <c r="BF373" s="187">
        <f>IF(N373="snížená",J373,0)</f>
        <v>0</v>
      </c>
      <c r="BG373" s="187">
        <f>IF(N373="zákl. přenesená",J373,0)</f>
        <v>0</v>
      </c>
      <c r="BH373" s="187">
        <f>IF(N373="sníž. přenesená",J373,0)</f>
        <v>0</v>
      </c>
      <c r="BI373" s="187">
        <f>IF(N373="nulová",J373,0)</f>
        <v>0</v>
      </c>
      <c r="BJ373" s="19" t="s">
        <v>83</v>
      </c>
      <c r="BK373" s="187">
        <f>ROUND(I373*H373,2)</f>
        <v>0</v>
      </c>
      <c r="BL373" s="19" t="s">
        <v>265</v>
      </c>
      <c r="BM373" s="186" t="s">
        <v>1414</v>
      </c>
    </row>
    <row r="374" spans="1:65" s="2" customFormat="1" ht="11.25">
      <c r="A374" s="36"/>
      <c r="B374" s="37"/>
      <c r="C374" s="38"/>
      <c r="D374" s="188" t="s">
        <v>149</v>
      </c>
      <c r="E374" s="38"/>
      <c r="F374" s="189" t="s">
        <v>1076</v>
      </c>
      <c r="G374" s="38"/>
      <c r="H374" s="38"/>
      <c r="I374" s="190"/>
      <c r="J374" s="38"/>
      <c r="K374" s="38"/>
      <c r="L374" s="41"/>
      <c r="M374" s="191"/>
      <c r="N374" s="192"/>
      <c r="O374" s="66"/>
      <c r="P374" s="66"/>
      <c r="Q374" s="66"/>
      <c r="R374" s="66"/>
      <c r="S374" s="66"/>
      <c r="T374" s="67"/>
      <c r="U374" s="36"/>
      <c r="V374" s="36"/>
      <c r="W374" s="36"/>
      <c r="X374" s="36"/>
      <c r="Y374" s="36"/>
      <c r="Z374" s="36"/>
      <c r="AA374" s="36"/>
      <c r="AB374" s="36"/>
      <c r="AC374" s="36"/>
      <c r="AD374" s="36"/>
      <c r="AE374" s="36"/>
      <c r="AT374" s="19" t="s">
        <v>149</v>
      </c>
      <c r="AU374" s="19" t="s">
        <v>85</v>
      </c>
    </row>
    <row r="375" spans="1:65" s="2" customFormat="1" ht="11.25">
      <c r="A375" s="36"/>
      <c r="B375" s="37"/>
      <c r="C375" s="38"/>
      <c r="D375" s="193" t="s">
        <v>151</v>
      </c>
      <c r="E375" s="38"/>
      <c r="F375" s="194" t="s">
        <v>1077</v>
      </c>
      <c r="G375" s="38"/>
      <c r="H375" s="38"/>
      <c r="I375" s="190"/>
      <c r="J375" s="38"/>
      <c r="K375" s="38"/>
      <c r="L375" s="41"/>
      <c r="M375" s="191"/>
      <c r="N375" s="192"/>
      <c r="O375" s="66"/>
      <c r="P375" s="66"/>
      <c r="Q375" s="66"/>
      <c r="R375" s="66"/>
      <c r="S375" s="66"/>
      <c r="T375" s="67"/>
      <c r="U375" s="36"/>
      <c r="V375" s="36"/>
      <c r="W375" s="36"/>
      <c r="X375" s="36"/>
      <c r="Y375" s="36"/>
      <c r="Z375" s="36"/>
      <c r="AA375" s="36"/>
      <c r="AB375" s="36"/>
      <c r="AC375" s="36"/>
      <c r="AD375" s="36"/>
      <c r="AE375" s="36"/>
      <c r="AT375" s="19" t="s">
        <v>151</v>
      </c>
      <c r="AU375" s="19" t="s">
        <v>85</v>
      </c>
    </row>
    <row r="376" spans="1:65" s="2" customFormat="1" ht="16.5" customHeight="1">
      <c r="A376" s="36"/>
      <c r="B376" s="37"/>
      <c r="C376" s="175" t="s">
        <v>593</v>
      </c>
      <c r="D376" s="175" t="s">
        <v>142</v>
      </c>
      <c r="E376" s="176" t="s">
        <v>1079</v>
      </c>
      <c r="F376" s="177" t="s">
        <v>1080</v>
      </c>
      <c r="G376" s="178" t="s">
        <v>175</v>
      </c>
      <c r="H376" s="179">
        <v>3.5750000000000002</v>
      </c>
      <c r="I376" s="180"/>
      <c r="J376" s="181">
        <f>ROUND(I376*H376,2)</f>
        <v>0</v>
      </c>
      <c r="K376" s="177" t="s">
        <v>146</v>
      </c>
      <c r="L376" s="41"/>
      <c r="M376" s="182" t="s">
        <v>19</v>
      </c>
      <c r="N376" s="183" t="s">
        <v>46</v>
      </c>
      <c r="O376" s="66"/>
      <c r="P376" s="184">
        <f>O376*H376</f>
        <v>0</v>
      </c>
      <c r="Q376" s="184">
        <v>1.44E-4</v>
      </c>
      <c r="R376" s="184">
        <f>Q376*H376</f>
        <v>5.1480000000000004E-4</v>
      </c>
      <c r="S376" s="184">
        <v>0</v>
      </c>
      <c r="T376" s="185">
        <f>S376*H376</f>
        <v>0</v>
      </c>
      <c r="U376" s="36"/>
      <c r="V376" s="36"/>
      <c r="W376" s="36"/>
      <c r="X376" s="36"/>
      <c r="Y376" s="36"/>
      <c r="Z376" s="36"/>
      <c r="AA376" s="36"/>
      <c r="AB376" s="36"/>
      <c r="AC376" s="36"/>
      <c r="AD376" s="36"/>
      <c r="AE376" s="36"/>
      <c r="AR376" s="186" t="s">
        <v>265</v>
      </c>
      <c r="AT376" s="186" t="s">
        <v>142</v>
      </c>
      <c r="AU376" s="186" t="s">
        <v>85</v>
      </c>
      <c r="AY376" s="19" t="s">
        <v>140</v>
      </c>
      <c r="BE376" s="187">
        <f>IF(N376="základní",J376,0)</f>
        <v>0</v>
      </c>
      <c r="BF376" s="187">
        <f>IF(N376="snížená",J376,0)</f>
        <v>0</v>
      </c>
      <c r="BG376" s="187">
        <f>IF(N376="zákl. přenesená",J376,0)</f>
        <v>0</v>
      </c>
      <c r="BH376" s="187">
        <f>IF(N376="sníž. přenesená",J376,0)</f>
        <v>0</v>
      </c>
      <c r="BI376" s="187">
        <f>IF(N376="nulová",J376,0)</f>
        <v>0</v>
      </c>
      <c r="BJ376" s="19" t="s">
        <v>83</v>
      </c>
      <c r="BK376" s="187">
        <f>ROUND(I376*H376,2)</f>
        <v>0</v>
      </c>
      <c r="BL376" s="19" t="s">
        <v>265</v>
      </c>
      <c r="BM376" s="186" t="s">
        <v>1415</v>
      </c>
    </row>
    <row r="377" spans="1:65" s="2" customFormat="1" ht="19.5">
      <c r="A377" s="36"/>
      <c r="B377" s="37"/>
      <c r="C377" s="38"/>
      <c r="D377" s="188" t="s">
        <v>149</v>
      </c>
      <c r="E377" s="38"/>
      <c r="F377" s="189" t="s">
        <v>1082</v>
      </c>
      <c r="G377" s="38"/>
      <c r="H377" s="38"/>
      <c r="I377" s="190"/>
      <c r="J377" s="38"/>
      <c r="K377" s="38"/>
      <c r="L377" s="41"/>
      <c r="M377" s="191"/>
      <c r="N377" s="192"/>
      <c r="O377" s="66"/>
      <c r="P377" s="66"/>
      <c r="Q377" s="66"/>
      <c r="R377" s="66"/>
      <c r="S377" s="66"/>
      <c r="T377" s="67"/>
      <c r="U377" s="36"/>
      <c r="V377" s="36"/>
      <c r="W377" s="36"/>
      <c r="X377" s="36"/>
      <c r="Y377" s="36"/>
      <c r="Z377" s="36"/>
      <c r="AA377" s="36"/>
      <c r="AB377" s="36"/>
      <c r="AC377" s="36"/>
      <c r="AD377" s="36"/>
      <c r="AE377" s="36"/>
      <c r="AT377" s="19" t="s">
        <v>149</v>
      </c>
      <c r="AU377" s="19" t="s">
        <v>85</v>
      </c>
    </row>
    <row r="378" spans="1:65" s="2" customFormat="1" ht="11.25">
      <c r="A378" s="36"/>
      <c r="B378" s="37"/>
      <c r="C378" s="38"/>
      <c r="D378" s="193" t="s">
        <v>151</v>
      </c>
      <c r="E378" s="38"/>
      <c r="F378" s="194" t="s">
        <v>1083</v>
      </c>
      <c r="G378" s="38"/>
      <c r="H378" s="38"/>
      <c r="I378" s="190"/>
      <c r="J378" s="38"/>
      <c r="K378" s="38"/>
      <c r="L378" s="41"/>
      <c r="M378" s="191"/>
      <c r="N378" s="192"/>
      <c r="O378" s="66"/>
      <c r="P378" s="66"/>
      <c r="Q378" s="66"/>
      <c r="R378" s="66"/>
      <c r="S378" s="66"/>
      <c r="T378" s="67"/>
      <c r="U378" s="36"/>
      <c r="V378" s="36"/>
      <c r="W378" s="36"/>
      <c r="X378" s="36"/>
      <c r="Y378" s="36"/>
      <c r="Z378" s="36"/>
      <c r="AA378" s="36"/>
      <c r="AB378" s="36"/>
      <c r="AC378" s="36"/>
      <c r="AD378" s="36"/>
      <c r="AE378" s="36"/>
      <c r="AT378" s="19" t="s">
        <v>151</v>
      </c>
      <c r="AU378" s="19" t="s">
        <v>85</v>
      </c>
    </row>
    <row r="379" spans="1:65" s="2" customFormat="1" ht="58.5">
      <c r="A379" s="36"/>
      <c r="B379" s="37"/>
      <c r="C379" s="38"/>
      <c r="D379" s="188" t="s">
        <v>153</v>
      </c>
      <c r="E379" s="38"/>
      <c r="F379" s="195" t="s">
        <v>1084</v>
      </c>
      <c r="G379" s="38"/>
      <c r="H379" s="38"/>
      <c r="I379" s="190"/>
      <c r="J379" s="38"/>
      <c r="K379" s="38"/>
      <c r="L379" s="41"/>
      <c r="M379" s="191"/>
      <c r="N379" s="192"/>
      <c r="O379" s="66"/>
      <c r="P379" s="66"/>
      <c r="Q379" s="66"/>
      <c r="R379" s="66"/>
      <c r="S379" s="66"/>
      <c r="T379" s="67"/>
      <c r="U379" s="36"/>
      <c r="V379" s="36"/>
      <c r="W379" s="36"/>
      <c r="X379" s="36"/>
      <c r="Y379" s="36"/>
      <c r="Z379" s="36"/>
      <c r="AA379" s="36"/>
      <c r="AB379" s="36"/>
      <c r="AC379" s="36"/>
      <c r="AD379" s="36"/>
      <c r="AE379" s="36"/>
      <c r="AT379" s="19" t="s">
        <v>153</v>
      </c>
      <c r="AU379" s="19" t="s">
        <v>85</v>
      </c>
    </row>
    <row r="380" spans="1:65" s="2" customFormat="1" ht="16.5" customHeight="1">
      <c r="A380" s="36"/>
      <c r="B380" s="37"/>
      <c r="C380" s="175" t="s">
        <v>604</v>
      </c>
      <c r="D380" s="175" t="s">
        <v>142</v>
      </c>
      <c r="E380" s="176" t="s">
        <v>1086</v>
      </c>
      <c r="F380" s="177" t="s">
        <v>1087</v>
      </c>
      <c r="G380" s="178" t="s">
        <v>175</v>
      </c>
      <c r="H380" s="179">
        <v>3.5750000000000002</v>
      </c>
      <c r="I380" s="180"/>
      <c r="J380" s="181">
        <f>ROUND(I380*H380,2)</f>
        <v>0</v>
      </c>
      <c r="K380" s="177" t="s">
        <v>146</v>
      </c>
      <c r="L380" s="41"/>
      <c r="M380" s="182" t="s">
        <v>19</v>
      </c>
      <c r="N380" s="183" t="s">
        <v>46</v>
      </c>
      <c r="O380" s="66"/>
      <c r="P380" s="184">
        <f>O380*H380</f>
        <v>0</v>
      </c>
      <c r="Q380" s="184">
        <v>2.8980599999999998E-4</v>
      </c>
      <c r="R380" s="184">
        <f>Q380*H380</f>
        <v>1.03605645E-3</v>
      </c>
      <c r="S380" s="184">
        <v>0</v>
      </c>
      <c r="T380" s="185">
        <f>S380*H380</f>
        <v>0</v>
      </c>
      <c r="U380" s="36"/>
      <c r="V380" s="36"/>
      <c r="W380" s="36"/>
      <c r="X380" s="36"/>
      <c r="Y380" s="36"/>
      <c r="Z380" s="36"/>
      <c r="AA380" s="36"/>
      <c r="AB380" s="36"/>
      <c r="AC380" s="36"/>
      <c r="AD380" s="36"/>
      <c r="AE380" s="36"/>
      <c r="AR380" s="186" t="s">
        <v>265</v>
      </c>
      <c r="AT380" s="186" t="s">
        <v>142</v>
      </c>
      <c r="AU380" s="186" t="s">
        <v>85</v>
      </c>
      <c r="AY380" s="19" t="s">
        <v>140</v>
      </c>
      <c r="BE380" s="187">
        <f>IF(N380="základní",J380,0)</f>
        <v>0</v>
      </c>
      <c r="BF380" s="187">
        <f>IF(N380="snížená",J380,0)</f>
        <v>0</v>
      </c>
      <c r="BG380" s="187">
        <f>IF(N380="zákl. přenesená",J380,0)</f>
        <v>0</v>
      </c>
      <c r="BH380" s="187">
        <f>IF(N380="sníž. přenesená",J380,0)</f>
        <v>0</v>
      </c>
      <c r="BI380" s="187">
        <f>IF(N380="nulová",J380,0)</f>
        <v>0</v>
      </c>
      <c r="BJ380" s="19" t="s">
        <v>83</v>
      </c>
      <c r="BK380" s="187">
        <f>ROUND(I380*H380,2)</f>
        <v>0</v>
      </c>
      <c r="BL380" s="19" t="s">
        <v>265</v>
      </c>
      <c r="BM380" s="186" t="s">
        <v>1416</v>
      </c>
    </row>
    <row r="381" spans="1:65" s="2" customFormat="1" ht="11.25">
      <c r="A381" s="36"/>
      <c r="B381" s="37"/>
      <c r="C381" s="38"/>
      <c r="D381" s="188" t="s">
        <v>149</v>
      </c>
      <c r="E381" s="38"/>
      <c r="F381" s="189" t="s">
        <v>1089</v>
      </c>
      <c r="G381" s="38"/>
      <c r="H381" s="38"/>
      <c r="I381" s="190"/>
      <c r="J381" s="38"/>
      <c r="K381" s="38"/>
      <c r="L381" s="41"/>
      <c r="M381" s="191"/>
      <c r="N381" s="192"/>
      <c r="O381" s="66"/>
      <c r="P381" s="66"/>
      <c r="Q381" s="66"/>
      <c r="R381" s="66"/>
      <c r="S381" s="66"/>
      <c r="T381" s="67"/>
      <c r="U381" s="36"/>
      <c r="V381" s="36"/>
      <c r="W381" s="36"/>
      <c r="X381" s="36"/>
      <c r="Y381" s="36"/>
      <c r="Z381" s="36"/>
      <c r="AA381" s="36"/>
      <c r="AB381" s="36"/>
      <c r="AC381" s="36"/>
      <c r="AD381" s="36"/>
      <c r="AE381" s="36"/>
      <c r="AT381" s="19" t="s">
        <v>149</v>
      </c>
      <c r="AU381" s="19" t="s">
        <v>85</v>
      </c>
    </row>
    <row r="382" spans="1:65" s="2" customFormat="1" ht="11.25">
      <c r="A382" s="36"/>
      <c r="B382" s="37"/>
      <c r="C382" s="38"/>
      <c r="D382" s="193" t="s">
        <v>151</v>
      </c>
      <c r="E382" s="38"/>
      <c r="F382" s="194" t="s">
        <v>1090</v>
      </c>
      <c r="G382" s="38"/>
      <c r="H382" s="38"/>
      <c r="I382" s="190"/>
      <c r="J382" s="38"/>
      <c r="K382" s="38"/>
      <c r="L382" s="41"/>
      <c r="M382" s="191"/>
      <c r="N382" s="192"/>
      <c r="O382" s="66"/>
      <c r="P382" s="66"/>
      <c r="Q382" s="66"/>
      <c r="R382" s="66"/>
      <c r="S382" s="66"/>
      <c r="T382" s="67"/>
      <c r="U382" s="36"/>
      <c r="V382" s="36"/>
      <c r="W382" s="36"/>
      <c r="X382" s="36"/>
      <c r="Y382" s="36"/>
      <c r="Z382" s="36"/>
      <c r="AA382" s="36"/>
      <c r="AB382" s="36"/>
      <c r="AC382" s="36"/>
      <c r="AD382" s="36"/>
      <c r="AE382" s="36"/>
      <c r="AT382" s="19" t="s">
        <v>151</v>
      </c>
      <c r="AU382" s="19" t="s">
        <v>85</v>
      </c>
    </row>
    <row r="383" spans="1:65" s="13" customFormat="1" ht="11.25">
      <c r="B383" s="196"/>
      <c r="C383" s="197"/>
      <c r="D383" s="188" t="s">
        <v>180</v>
      </c>
      <c r="E383" s="198" t="s">
        <v>19</v>
      </c>
      <c r="F383" s="199" t="s">
        <v>1417</v>
      </c>
      <c r="G383" s="197"/>
      <c r="H383" s="198" t="s">
        <v>19</v>
      </c>
      <c r="I383" s="200"/>
      <c r="J383" s="197"/>
      <c r="K383" s="197"/>
      <c r="L383" s="201"/>
      <c r="M383" s="202"/>
      <c r="N383" s="203"/>
      <c r="O383" s="203"/>
      <c r="P383" s="203"/>
      <c r="Q383" s="203"/>
      <c r="R383" s="203"/>
      <c r="S383" s="203"/>
      <c r="T383" s="204"/>
      <c r="AT383" s="205" t="s">
        <v>180</v>
      </c>
      <c r="AU383" s="205" t="s">
        <v>85</v>
      </c>
      <c r="AV383" s="13" t="s">
        <v>83</v>
      </c>
      <c r="AW383" s="13" t="s">
        <v>34</v>
      </c>
      <c r="AX383" s="13" t="s">
        <v>75</v>
      </c>
      <c r="AY383" s="205" t="s">
        <v>140</v>
      </c>
    </row>
    <row r="384" spans="1:65" s="14" customFormat="1" ht="11.25">
      <c r="B384" s="206"/>
      <c r="C384" s="207"/>
      <c r="D384" s="188" t="s">
        <v>180</v>
      </c>
      <c r="E384" s="208" t="s">
        <v>19</v>
      </c>
      <c r="F384" s="209" t="s">
        <v>1418</v>
      </c>
      <c r="G384" s="207"/>
      <c r="H384" s="210">
        <v>3.5750000000000002</v>
      </c>
      <c r="I384" s="211"/>
      <c r="J384" s="207"/>
      <c r="K384" s="207"/>
      <c r="L384" s="212"/>
      <c r="M384" s="213"/>
      <c r="N384" s="214"/>
      <c r="O384" s="214"/>
      <c r="P384" s="214"/>
      <c r="Q384" s="214"/>
      <c r="R384" s="214"/>
      <c r="S384" s="214"/>
      <c r="T384" s="215"/>
      <c r="AT384" s="216" t="s">
        <v>180</v>
      </c>
      <c r="AU384" s="216" t="s">
        <v>85</v>
      </c>
      <c r="AV384" s="14" t="s">
        <v>85</v>
      </c>
      <c r="AW384" s="14" t="s">
        <v>34</v>
      </c>
      <c r="AX384" s="14" t="s">
        <v>75</v>
      </c>
      <c r="AY384" s="216" t="s">
        <v>140</v>
      </c>
    </row>
    <row r="385" spans="1:65" s="15" customFormat="1" ht="11.25">
      <c r="B385" s="227"/>
      <c r="C385" s="228"/>
      <c r="D385" s="188" t="s">
        <v>180</v>
      </c>
      <c r="E385" s="229" t="s">
        <v>19</v>
      </c>
      <c r="F385" s="230" t="s">
        <v>402</v>
      </c>
      <c r="G385" s="228"/>
      <c r="H385" s="231">
        <v>3.5750000000000002</v>
      </c>
      <c r="I385" s="232"/>
      <c r="J385" s="228"/>
      <c r="K385" s="228"/>
      <c r="L385" s="233"/>
      <c r="M385" s="234"/>
      <c r="N385" s="235"/>
      <c r="O385" s="235"/>
      <c r="P385" s="235"/>
      <c r="Q385" s="235"/>
      <c r="R385" s="235"/>
      <c r="S385" s="235"/>
      <c r="T385" s="236"/>
      <c r="AT385" s="237" t="s">
        <v>180</v>
      </c>
      <c r="AU385" s="237" t="s">
        <v>85</v>
      </c>
      <c r="AV385" s="15" t="s">
        <v>147</v>
      </c>
      <c r="AW385" s="15" t="s">
        <v>34</v>
      </c>
      <c r="AX385" s="15" t="s">
        <v>83</v>
      </c>
      <c r="AY385" s="237" t="s">
        <v>140</v>
      </c>
    </row>
    <row r="386" spans="1:65" s="2" customFormat="1" ht="16.5" customHeight="1">
      <c r="A386" s="36"/>
      <c r="B386" s="37"/>
      <c r="C386" s="175" t="s">
        <v>611</v>
      </c>
      <c r="D386" s="175" t="s">
        <v>142</v>
      </c>
      <c r="E386" s="176" t="s">
        <v>1100</v>
      </c>
      <c r="F386" s="177" t="s">
        <v>1101</v>
      </c>
      <c r="G386" s="178" t="s">
        <v>175</v>
      </c>
      <c r="H386" s="179">
        <v>3.5750000000000002</v>
      </c>
      <c r="I386" s="180"/>
      <c r="J386" s="181">
        <f>ROUND(I386*H386,2)</f>
        <v>0</v>
      </c>
      <c r="K386" s="177" t="s">
        <v>146</v>
      </c>
      <c r="L386" s="41"/>
      <c r="M386" s="182" t="s">
        <v>19</v>
      </c>
      <c r="N386" s="183" t="s">
        <v>46</v>
      </c>
      <c r="O386" s="66"/>
      <c r="P386" s="184">
        <f>O386*H386</f>
        <v>0</v>
      </c>
      <c r="Q386" s="184">
        <v>2.475E-4</v>
      </c>
      <c r="R386" s="184">
        <f>Q386*H386</f>
        <v>8.8481250000000007E-4</v>
      </c>
      <c r="S386" s="184">
        <v>0</v>
      </c>
      <c r="T386" s="185">
        <f>S386*H386</f>
        <v>0</v>
      </c>
      <c r="U386" s="36"/>
      <c r="V386" s="36"/>
      <c r="W386" s="36"/>
      <c r="X386" s="36"/>
      <c r="Y386" s="36"/>
      <c r="Z386" s="36"/>
      <c r="AA386" s="36"/>
      <c r="AB386" s="36"/>
      <c r="AC386" s="36"/>
      <c r="AD386" s="36"/>
      <c r="AE386" s="36"/>
      <c r="AR386" s="186" t="s">
        <v>265</v>
      </c>
      <c r="AT386" s="186" t="s">
        <v>142</v>
      </c>
      <c r="AU386" s="186" t="s">
        <v>85</v>
      </c>
      <c r="AY386" s="19" t="s">
        <v>140</v>
      </c>
      <c r="BE386" s="187">
        <f>IF(N386="základní",J386,0)</f>
        <v>0</v>
      </c>
      <c r="BF386" s="187">
        <f>IF(N386="snížená",J386,0)</f>
        <v>0</v>
      </c>
      <c r="BG386" s="187">
        <f>IF(N386="zákl. přenesená",J386,0)</f>
        <v>0</v>
      </c>
      <c r="BH386" s="187">
        <f>IF(N386="sníž. přenesená",J386,0)</f>
        <v>0</v>
      </c>
      <c r="BI386" s="187">
        <f>IF(N386="nulová",J386,0)</f>
        <v>0</v>
      </c>
      <c r="BJ386" s="19" t="s">
        <v>83</v>
      </c>
      <c r="BK386" s="187">
        <f>ROUND(I386*H386,2)</f>
        <v>0</v>
      </c>
      <c r="BL386" s="19" t="s">
        <v>265</v>
      </c>
      <c r="BM386" s="186" t="s">
        <v>1419</v>
      </c>
    </row>
    <row r="387" spans="1:65" s="2" customFormat="1" ht="11.25">
      <c r="A387" s="36"/>
      <c r="B387" s="37"/>
      <c r="C387" s="38"/>
      <c r="D387" s="188" t="s">
        <v>149</v>
      </c>
      <c r="E387" s="38"/>
      <c r="F387" s="189" t="s">
        <v>1103</v>
      </c>
      <c r="G387" s="38"/>
      <c r="H387" s="38"/>
      <c r="I387" s="190"/>
      <c r="J387" s="38"/>
      <c r="K387" s="38"/>
      <c r="L387" s="41"/>
      <c r="M387" s="191"/>
      <c r="N387" s="192"/>
      <c r="O387" s="66"/>
      <c r="P387" s="66"/>
      <c r="Q387" s="66"/>
      <c r="R387" s="66"/>
      <c r="S387" s="66"/>
      <c r="T387" s="67"/>
      <c r="U387" s="36"/>
      <c r="V387" s="36"/>
      <c r="W387" s="36"/>
      <c r="X387" s="36"/>
      <c r="Y387" s="36"/>
      <c r="Z387" s="36"/>
      <c r="AA387" s="36"/>
      <c r="AB387" s="36"/>
      <c r="AC387" s="36"/>
      <c r="AD387" s="36"/>
      <c r="AE387" s="36"/>
      <c r="AT387" s="19" t="s">
        <v>149</v>
      </c>
      <c r="AU387" s="19" t="s">
        <v>85</v>
      </c>
    </row>
    <row r="388" spans="1:65" s="2" customFormat="1" ht="11.25">
      <c r="A388" s="36"/>
      <c r="B388" s="37"/>
      <c r="C388" s="38"/>
      <c r="D388" s="193" t="s">
        <v>151</v>
      </c>
      <c r="E388" s="38"/>
      <c r="F388" s="194" t="s">
        <v>1104</v>
      </c>
      <c r="G388" s="38"/>
      <c r="H388" s="38"/>
      <c r="I388" s="190"/>
      <c r="J388" s="38"/>
      <c r="K388" s="38"/>
      <c r="L388" s="41"/>
      <c r="M388" s="191"/>
      <c r="N388" s="192"/>
      <c r="O388" s="66"/>
      <c r="P388" s="66"/>
      <c r="Q388" s="66"/>
      <c r="R388" s="66"/>
      <c r="S388" s="66"/>
      <c r="T388" s="67"/>
      <c r="U388" s="36"/>
      <c r="V388" s="36"/>
      <c r="W388" s="36"/>
      <c r="X388" s="36"/>
      <c r="Y388" s="36"/>
      <c r="Z388" s="36"/>
      <c r="AA388" s="36"/>
      <c r="AB388" s="36"/>
      <c r="AC388" s="36"/>
      <c r="AD388" s="36"/>
      <c r="AE388" s="36"/>
      <c r="AT388" s="19" t="s">
        <v>151</v>
      </c>
      <c r="AU388" s="19" t="s">
        <v>85</v>
      </c>
    </row>
    <row r="389" spans="1:65" s="12" customFormat="1" ht="25.9" customHeight="1">
      <c r="B389" s="159"/>
      <c r="C389" s="160"/>
      <c r="D389" s="161" t="s">
        <v>74</v>
      </c>
      <c r="E389" s="162" t="s">
        <v>1420</v>
      </c>
      <c r="F389" s="162" t="s">
        <v>1421</v>
      </c>
      <c r="G389" s="160"/>
      <c r="H389" s="160"/>
      <c r="I389" s="163"/>
      <c r="J389" s="164">
        <f>BK389</f>
        <v>0</v>
      </c>
      <c r="K389" s="160"/>
      <c r="L389" s="165"/>
      <c r="M389" s="166"/>
      <c r="N389" s="167"/>
      <c r="O389" s="167"/>
      <c r="P389" s="168">
        <f>SUM(P390:P395)</f>
        <v>0</v>
      </c>
      <c r="Q389" s="167"/>
      <c r="R389" s="168">
        <f>SUM(R390:R395)</f>
        <v>0</v>
      </c>
      <c r="S389" s="167"/>
      <c r="T389" s="169">
        <f>SUM(T390:T395)</f>
        <v>0</v>
      </c>
      <c r="AR389" s="170" t="s">
        <v>147</v>
      </c>
      <c r="AT389" s="171" t="s">
        <v>74</v>
      </c>
      <c r="AU389" s="171" t="s">
        <v>75</v>
      </c>
      <c r="AY389" s="170" t="s">
        <v>140</v>
      </c>
      <c r="BK389" s="172">
        <f>SUM(BK390:BK395)</f>
        <v>0</v>
      </c>
    </row>
    <row r="390" spans="1:65" s="2" customFormat="1" ht="16.5" customHeight="1">
      <c r="A390" s="36"/>
      <c r="B390" s="37"/>
      <c r="C390" s="175" t="s">
        <v>617</v>
      </c>
      <c r="D390" s="175" t="s">
        <v>142</v>
      </c>
      <c r="E390" s="176" t="s">
        <v>1422</v>
      </c>
      <c r="F390" s="177" t="s">
        <v>1423</v>
      </c>
      <c r="G390" s="178" t="s">
        <v>1424</v>
      </c>
      <c r="H390" s="179">
        <v>16</v>
      </c>
      <c r="I390" s="180"/>
      <c r="J390" s="181">
        <f>ROUND(I390*H390,2)</f>
        <v>0</v>
      </c>
      <c r="K390" s="177" t="s">
        <v>146</v>
      </c>
      <c r="L390" s="41"/>
      <c r="M390" s="182" t="s">
        <v>19</v>
      </c>
      <c r="N390" s="183" t="s">
        <v>46</v>
      </c>
      <c r="O390" s="66"/>
      <c r="P390" s="184">
        <f>O390*H390</f>
        <v>0</v>
      </c>
      <c r="Q390" s="184">
        <v>0</v>
      </c>
      <c r="R390" s="184">
        <f>Q390*H390</f>
        <v>0</v>
      </c>
      <c r="S390" s="184">
        <v>0</v>
      </c>
      <c r="T390" s="185">
        <f>S390*H390</f>
        <v>0</v>
      </c>
      <c r="U390" s="36"/>
      <c r="V390" s="36"/>
      <c r="W390" s="36"/>
      <c r="X390" s="36"/>
      <c r="Y390" s="36"/>
      <c r="Z390" s="36"/>
      <c r="AA390" s="36"/>
      <c r="AB390" s="36"/>
      <c r="AC390" s="36"/>
      <c r="AD390" s="36"/>
      <c r="AE390" s="36"/>
      <c r="AR390" s="186" t="s">
        <v>1425</v>
      </c>
      <c r="AT390" s="186" t="s">
        <v>142</v>
      </c>
      <c r="AU390" s="186" t="s">
        <v>83</v>
      </c>
      <c r="AY390" s="19" t="s">
        <v>140</v>
      </c>
      <c r="BE390" s="187">
        <f>IF(N390="základní",J390,0)</f>
        <v>0</v>
      </c>
      <c r="BF390" s="187">
        <f>IF(N390="snížená",J390,0)</f>
        <v>0</v>
      </c>
      <c r="BG390" s="187">
        <f>IF(N390="zákl. přenesená",J390,0)</f>
        <v>0</v>
      </c>
      <c r="BH390" s="187">
        <f>IF(N390="sníž. přenesená",J390,0)</f>
        <v>0</v>
      </c>
      <c r="BI390" s="187">
        <f>IF(N390="nulová",J390,0)</f>
        <v>0</v>
      </c>
      <c r="BJ390" s="19" t="s">
        <v>83</v>
      </c>
      <c r="BK390" s="187">
        <f>ROUND(I390*H390,2)</f>
        <v>0</v>
      </c>
      <c r="BL390" s="19" t="s">
        <v>1425</v>
      </c>
      <c r="BM390" s="186" t="s">
        <v>1426</v>
      </c>
    </row>
    <row r="391" spans="1:65" s="2" customFormat="1" ht="11.25">
      <c r="A391" s="36"/>
      <c r="B391" s="37"/>
      <c r="C391" s="38"/>
      <c r="D391" s="188" t="s">
        <v>149</v>
      </c>
      <c r="E391" s="38"/>
      <c r="F391" s="189" t="s">
        <v>1427</v>
      </c>
      <c r="G391" s="38"/>
      <c r="H391" s="38"/>
      <c r="I391" s="190"/>
      <c r="J391" s="38"/>
      <c r="K391" s="38"/>
      <c r="L391" s="41"/>
      <c r="M391" s="191"/>
      <c r="N391" s="192"/>
      <c r="O391" s="66"/>
      <c r="P391" s="66"/>
      <c r="Q391" s="66"/>
      <c r="R391" s="66"/>
      <c r="S391" s="66"/>
      <c r="T391" s="67"/>
      <c r="U391" s="36"/>
      <c r="V391" s="36"/>
      <c r="W391" s="36"/>
      <c r="X391" s="36"/>
      <c r="Y391" s="36"/>
      <c r="Z391" s="36"/>
      <c r="AA391" s="36"/>
      <c r="AB391" s="36"/>
      <c r="AC391" s="36"/>
      <c r="AD391" s="36"/>
      <c r="AE391" s="36"/>
      <c r="AT391" s="19" t="s">
        <v>149</v>
      </c>
      <c r="AU391" s="19" t="s">
        <v>83</v>
      </c>
    </row>
    <row r="392" spans="1:65" s="2" customFormat="1" ht="11.25">
      <c r="A392" s="36"/>
      <c r="B392" s="37"/>
      <c r="C392" s="38"/>
      <c r="D392" s="193" t="s">
        <v>151</v>
      </c>
      <c r="E392" s="38"/>
      <c r="F392" s="194" t="s">
        <v>1428</v>
      </c>
      <c r="G392" s="38"/>
      <c r="H392" s="38"/>
      <c r="I392" s="190"/>
      <c r="J392" s="38"/>
      <c r="K392" s="38"/>
      <c r="L392" s="41"/>
      <c r="M392" s="191"/>
      <c r="N392" s="192"/>
      <c r="O392" s="66"/>
      <c r="P392" s="66"/>
      <c r="Q392" s="66"/>
      <c r="R392" s="66"/>
      <c r="S392" s="66"/>
      <c r="T392" s="67"/>
      <c r="U392" s="36"/>
      <c r="V392" s="36"/>
      <c r="W392" s="36"/>
      <c r="X392" s="36"/>
      <c r="Y392" s="36"/>
      <c r="Z392" s="36"/>
      <c r="AA392" s="36"/>
      <c r="AB392" s="36"/>
      <c r="AC392" s="36"/>
      <c r="AD392" s="36"/>
      <c r="AE392" s="36"/>
      <c r="AT392" s="19" t="s">
        <v>151</v>
      </c>
      <c r="AU392" s="19" t="s">
        <v>83</v>
      </c>
    </row>
    <row r="393" spans="1:65" s="13" customFormat="1" ht="11.25">
      <c r="B393" s="196"/>
      <c r="C393" s="197"/>
      <c r="D393" s="188" t="s">
        <v>180</v>
      </c>
      <c r="E393" s="198" t="s">
        <v>19</v>
      </c>
      <c r="F393" s="199" t="s">
        <v>1213</v>
      </c>
      <c r="G393" s="197"/>
      <c r="H393" s="198" t="s">
        <v>19</v>
      </c>
      <c r="I393" s="200"/>
      <c r="J393" s="197"/>
      <c r="K393" s="197"/>
      <c r="L393" s="201"/>
      <c r="M393" s="202"/>
      <c r="N393" s="203"/>
      <c r="O393" s="203"/>
      <c r="P393" s="203"/>
      <c r="Q393" s="203"/>
      <c r="R393" s="203"/>
      <c r="S393" s="203"/>
      <c r="T393" s="204"/>
      <c r="AT393" s="205" t="s">
        <v>180</v>
      </c>
      <c r="AU393" s="205" t="s">
        <v>83</v>
      </c>
      <c r="AV393" s="13" t="s">
        <v>83</v>
      </c>
      <c r="AW393" s="13" t="s">
        <v>34</v>
      </c>
      <c r="AX393" s="13" t="s">
        <v>75</v>
      </c>
      <c r="AY393" s="205" t="s">
        <v>140</v>
      </c>
    </row>
    <row r="394" spans="1:65" s="13" customFormat="1" ht="11.25">
      <c r="B394" s="196"/>
      <c r="C394" s="197"/>
      <c r="D394" s="188" t="s">
        <v>180</v>
      </c>
      <c r="E394" s="198" t="s">
        <v>19</v>
      </c>
      <c r="F394" s="199" t="s">
        <v>1429</v>
      </c>
      <c r="G394" s="197"/>
      <c r="H394" s="198" t="s">
        <v>19</v>
      </c>
      <c r="I394" s="200"/>
      <c r="J394" s="197"/>
      <c r="K394" s="197"/>
      <c r="L394" s="201"/>
      <c r="M394" s="202"/>
      <c r="N394" s="203"/>
      <c r="O394" s="203"/>
      <c r="P394" s="203"/>
      <c r="Q394" s="203"/>
      <c r="R394" s="203"/>
      <c r="S394" s="203"/>
      <c r="T394" s="204"/>
      <c r="AT394" s="205" t="s">
        <v>180</v>
      </c>
      <c r="AU394" s="205" t="s">
        <v>83</v>
      </c>
      <c r="AV394" s="13" t="s">
        <v>83</v>
      </c>
      <c r="AW394" s="13" t="s">
        <v>34</v>
      </c>
      <c r="AX394" s="13" t="s">
        <v>75</v>
      </c>
      <c r="AY394" s="205" t="s">
        <v>140</v>
      </c>
    </row>
    <row r="395" spans="1:65" s="14" customFormat="1" ht="11.25">
      <c r="B395" s="206"/>
      <c r="C395" s="207"/>
      <c r="D395" s="188" t="s">
        <v>180</v>
      </c>
      <c r="E395" s="208" t="s">
        <v>19</v>
      </c>
      <c r="F395" s="209" t="s">
        <v>1430</v>
      </c>
      <c r="G395" s="207"/>
      <c r="H395" s="210">
        <v>16</v>
      </c>
      <c r="I395" s="211"/>
      <c r="J395" s="207"/>
      <c r="K395" s="207"/>
      <c r="L395" s="212"/>
      <c r="M395" s="253"/>
      <c r="N395" s="254"/>
      <c r="O395" s="254"/>
      <c r="P395" s="254"/>
      <c r="Q395" s="254"/>
      <c r="R395" s="254"/>
      <c r="S395" s="254"/>
      <c r="T395" s="255"/>
      <c r="AT395" s="216" t="s">
        <v>180</v>
      </c>
      <c r="AU395" s="216" t="s">
        <v>83</v>
      </c>
      <c r="AV395" s="14" t="s">
        <v>85</v>
      </c>
      <c r="AW395" s="14" t="s">
        <v>34</v>
      </c>
      <c r="AX395" s="14" t="s">
        <v>83</v>
      </c>
      <c r="AY395" s="216" t="s">
        <v>140</v>
      </c>
    </row>
    <row r="396" spans="1:65" s="2" customFormat="1" ht="6.95" customHeight="1">
      <c r="A396" s="36"/>
      <c r="B396" s="49"/>
      <c r="C396" s="50"/>
      <c r="D396" s="50"/>
      <c r="E396" s="50"/>
      <c r="F396" s="50"/>
      <c r="G396" s="50"/>
      <c r="H396" s="50"/>
      <c r="I396" s="50"/>
      <c r="J396" s="50"/>
      <c r="K396" s="50"/>
      <c r="L396" s="41"/>
      <c r="M396" s="36"/>
      <c r="O396" s="36"/>
      <c r="P396" s="36"/>
      <c r="Q396" s="36"/>
      <c r="R396" s="36"/>
      <c r="S396" s="36"/>
      <c r="T396" s="36"/>
      <c r="U396" s="36"/>
      <c r="V396" s="36"/>
      <c r="W396" s="36"/>
      <c r="X396" s="36"/>
      <c r="Y396" s="36"/>
      <c r="Z396" s="36"/>
      <c r="AA396" s="36"/>
      <c r="AB396" s="36"/>
      <c r="AC396" s="36"/>
      <c r="AD396" s="36"/>
      <c r="AE396" s="36"/>
    </row>
  </sheetData>
  <sheetProtection algorithmName="SHA-512" hashValue="c3//s5W/uUg9tdGhqcplu1yVkPMhAztArT0jsNeYtFGcGUBtetnEMOEOamu04RP48aZWKRy8cgf/as/t6KpJmg==" saltValue="XTp5okXQ3QPEJrnjf3Zlm5xGyv8jfcwdnqUyOCm+idDQO39oteXXsbp+D1A81DnBcAfEyKMFsqEubsedOfrRLg==" spinCount="100000" sheet="1" objects="1" scenarios="1" formatColumns="0" formatRows="0" autoFilter="0"/>
  <autoFilter ref="C94:K395"/>
  <mergeCells count="9">
    <mergeCell ref="E50:H50"/>
    <mergeCell ref="E85:H85"/>
    <mergeCell ref="E87:H87"/>
    <mergeCell ref="L2:V2"/>
    <mergeCell ref="E7:H7"/>
    <mergeCell ref="E9:H9"/>
    <mergeCell ref="E18:H18"/>
    <mergeCell ref="E27:H27"/>
    <mergeCell ref="E48:H48"/>
  </mergeCells>
  <hyperlinks>
    <hyperlink ref="F100" r:id="rId1"/>
    <hyperlink ref="F106" r:id="rId2"/>
    <hyperlink ref="F117" r:id="rId3"/>
    <hyperlink ref="F123" r:id="rId4"/>
    <hyperlink ref="F128" r:id="rId5"/>
    <hyperlink ref="F132" r:id="rId6"/>
    <hyperlink ref="F138" r:id="rId7"/>
    <hyperlink ref="F143" r:id="rId8"/>
    <hyperlink ref="F150" r:id="rId9"/>
    <hyperlink ref="F154" r:id="rId10"/>
    <hyperlink ref="F160" r:id="rId11"/>
    <hyperlink ref="F165" r:id="rId12"/>
    <hyperlink ref="F170" r:id="rId13"/>
    <hyperlink ref="F175" r:id="rId14"/>
    <hyperlink ref="F188" r:id="rId15"/>
    <hyperlink ref="F197" r:id="rId16"/>
    <hyperlink ref="F206" r:id="rId17"/>
    <hyperlink ref="F212" r:id="rId18"/>
    <hyperlink ref="F218" r:id="rId19"/>
    <hyperlink ref="F225" r:id="rId20"/>
    <hyperlink ref="F232" r:id="rId21"/>
    <hyperlink ref="F248" r:id="rId22"/>
    <hyperlink ref="F255" r:id="rId23"/>
    <hyperlink ref="F262" r:id="rId24"/>
    <hyperlink ref="F268" r:id="rId25"/>
    <hyperlink ref="F279" r:id="rId26"/>
    <hyperlink ref="F284" r:id="rId27"/>
    <hyperlink ref="F293" r:id="rId28"/>
    <hyperlink ref="F298" r:id="rId29"/>
    <hyperlink ref="F303" r:id="rId30"/>
    <hyperlink ref="F308" r:id="rId31"/>
    <hyperlink ref="F313" r:id="rId32"/>
    <hyperlink ref="F319" r:id="rId33"/>
    <hyperlink ref="F325" r:id="rId34"/>
    <hyperlink ref="F330" r:id="rId35"/>
    <hyperlink ref="F335" r:id="rId36"/>
    <hyperlink ref="F340" r:id="rId37"/>
    <hyperlink ref="F344" r:id="rId38"/>
    <hyperlink ref="F349" r:id="rId39"/>
    <hyperlink ref="F361" r:id="rId40"/>
    <hyperlink ref="F367" r:id="rId41"/>
    <hyperlink ref="F372" r:id="rId42"/>
    <hyperlink ref="F375" r:id="rId43"/>
    <hyperlink ref="F378" r:id="rId44"/>
    <hyperlink ref="F382" r:id="rId45"/>
    <hyperlink ref="F388" r:id="rId46"/>
    <hyperlink ref="F392" r:id="rId47"/>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48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94</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1431</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19</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27</v>
      </c>
      <c r="F15" s="36"/>
      <c r="G15" s="36"/>
      <c r="H15" s="36"/>
      <c r="I15" s="107" t="s">
        <v>28</v>
      </c>
      <c r="J15" s="109" t="s">
        <v>19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
        <v>32</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33</v>
      </c>
      <c r="F21" s="36"/>
      <c r="G21" s="36"/>
      <c r="H21" s="36"/>
      <c r="I21" s="107" t="s">
        <v>28</v>
      </c>
      <c r="J21" s="109" t="s">
        <v>32</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36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37</v>
      </c>
      <c r="F24" s="36"/>
      <c r="G24" s="36"/>
      <c r="H24" s="36"/>
      <c r="I24" s="107" t="s">
        <v>28</v>
      </c>
      <c r="J24" s="109" t="s">
        <v>38</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ROUND(J94,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ROUND((SUM(BE94:BE480)),  2)</f>
        <v>0</v>
      </c>
      <c r="G33" s="36"/>
      <c r="H33" s="36"/>
      <c r="I33" s="120">
        <v>0.21</v>
      </c>
      <c r="J33" s="119">
        <f>ROUND(((SUM(BE94:BE480))*I33),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ROUND((SUM(BF94:BF480)),  2)</f>
        <v>0</v>
      </c>
      <c r="G34" s="36"/>
      <c r="H34" s="36"/>
      <c r="I34" s="120">
        <v>0.15</v>
      </c>
      <c r="J34" s="119">
        <f>ROUND(((SUM(BF94:BF480))*I34),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ROUND((SUM(BG94:BG480)),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ROUND((SUM(BH94:BH480)),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ROUND((SUM(BI94:BI480)),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SO 201 - Mostní objekty</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 xml:space="preserve"> </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25.7" customHeight="1">
      <c r="A55" s="36"/>
      <c r="B55" s="37"/>
      <c r="C55" s="31" t="s">
        <v>29</v>
      </c>
      <c r="D55" s="38"/>
      <c r="E55" s="38"/>
      <c r="F55" s="29" t="str">
        <f>IF(E18="","",E18)</f>
        <v>Vyplň údaj</v>
      </c>
      <c r="G55" s="38"/>
      <c r="H55" s="38"/>
      <c r="I55" s="31" t="s">
        <v>35</v>
      </c>
      <c r="J55" s="34" t="str">
        <f>E24</f>
        <v>Ing. Kateřina Tumpachová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J94</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110</v>
      </c>
      <c r="E60" s="139"/>
      <c r="F60" s="139"/>
      <c r="G60" s="139"/>
      <c r="H60" s="139"/>
      <c r="I60" s="139"/>
      <c r="J60" s="140">
        <f>J95</f>
        <v>0</v>
      </c>
      <c r="K60" s="137"/>
      <c r="L60" s="141"/>
    </row>
    <row r="61" spans="1:47" s="10" customFormat="1" ht="19.899999999999999" customHeight="1">
      <c r="B61" s="142"/>
      <c r="C61" s="143"/>
      <c r="D61" s="144" t="s">
        <v>111</v>
      </c>
      <c r="E61" s="145"/>
      <c r="F61" s="145"/>
      <c r="G61" s="145"/>
      <c r="H61" s="145"/>
      <c r="I61" s="145"/>
      <c r="J61" s="146">
        <f>J96</f>
        <v>0</v>
      </c>
      <c r="K61" s="143"/>
      <c r="L61" s="147"/>
    </row>
    <row r="62" spans="1:47" s="10" customFormat="1" ht="19.899999999999999" customHeight="1">
      <c r="B62" s="142"/>
      <c r="C62" s="143"/>
      <c r="D62" s="144" t="s">
        <v>112</v>
      </c>
      <c r="E62" s="145"/>
      <c r="F62" s="145"/>
      <c r="G62" s="145"/>
      <c r="H62" s="145"/>
      <c r="I62" s="145"/>
      <c r="J62" s="146">
        <f>J198</f>
        <v>0</v>
      </c>
      <c r="K62" s="143"/>
      <c r="L62" s="147"/>
    </row>
    <row r="63" spans="1:47" s="10" customFormat="1" ht="19.899999999999999" customHeight="1">
      <c r="B63" s="142"/>
      <c r="C63" s="143"/>
      <c r="D63" s="144" t="s">
        <v>113</v>
      </c>
      <c r="E63" s="145"/>
      <c r="F63" s="145"/>
      <c r="G63" s="145"/>
      <c r="H63" s="145"/>
      <c r="I63" s="145"/>
      <c r="J63" s="146">
        <f>J222</f>
        <v>0</v>
      </c>
      <c r="K63" s="143"/>
      <c r="L63" s="147"/>
    </row>
    <row r="64" spans="1:47" s="10" customFormat="1" ht="19.899999999999999" customHeight="1">
      <c r="B64" s="142"/>
      <c r="C64" s="143"/>
      <c r="D64" s="144" t="s">
        <v>1200</v>
      </c>
      <c r="E64" s="145"/>
      <c r="F64" s="145"/>
      <c r="G64" s="145"/>
      <c r="H64" s="145"/>
      <c r="I64" s="145"/>
      <c r="J64" s="146">
        <f>J258</f>
        <v>0</v>
      </c>
      <c r="K64" s="143"/>
      <c r="L64" s="147"/>
    </row>
    <row r="65" spans="1:31" s="10" customFormat="1" ht="19.899999999999999" customHeight="1">
      <c r="B65" s="142"/>
      <c r="C65" s="143"/>
      <c r="D65" s="144" t="s">
        <v>116</v>
      </c>
      <c r="E65" s="145"/>
      <c r="F65" s="145"/>
      <c r="G65" s="145"/>
      <c r="H65" s="145"/>
      <c r="I65" s="145"/>
      <c r="J65" s="146">
        <f>J308</f>
        <v>0</v>
      </c>
      <c r="K65" s="143"/>
      <c r="L65" s="147"/>
    </row>
    <row r="66" spans="1:31" s="10" customFormat="1" ht="19.899999999999999" customHeight="1">
      <c r="B66" s="142"/>
      <c r="C66" s="143"/>
      <c r="D66" s="144" t="s">
        <v>118</v>
      </c>
      <c r="E66" s="145"/>
      <c r="F66" s="145"/>
      <c r="G66" s="145"/>
      <c r="H66" s="145"/>
      <c r="I66" s="145"/>
      <c r="J66" s="146">
        <f>J319</f>
        <v>0</v>
      </c>
      <c r="K66" s="143"/>
      <c r="L66" s="147"/>
    </row>
    <row r="67" spans="1:31" s="9" customFormat="1" ht="24.95" customHeight="1">
      <c r="B67" s="136"/>
      <c r="C67" s="137"/>
      <c r="D67" s="138" t="s">
        <v>119</v>
      </c>
      <c r="E67" s="139"/>
      <c r="F67" s="139"/>
      <c r="G67" s="139"/>
      <c r="H67" s="139"/>
      <c r="I67" s="139"/>
      <c r="J67" s="140">
        <f>J324</f>
        <v>0</v>
      </c>
      <c r="K67" s="137"/>
      <c r="L67" s="141"/>
    </row>
    <row r="68" spans="1:31" s="10" customFormat="1" ht="19.899999999999999" customHeight="1">
      <c r="B68" s="142"/>
      <c r="C68" s="143"/>
      <c r="D68" s="144" t="s">
        <v>1432</v>
      </c>
      <c r="E68" s="145"/>
      <c r="F68" s="145"/>
      <c r="G68" s="145"/>
      <c r="H68" s="145"/>
      <c r="I68" s="145"/>
      <c r="J68" s="146">
        <f>J325</f>
        <v>0</v>
      </c>
      <c r="K68" s="143"/>
      <c r="L68" s="147"/>
    </row>
    <row r="69" spans="1:31" s="10" customFormat="1" ht="19.899999999999999" customHeight="1">
      <c r="B69" s="142"/>
      <c r="C69" s="143"/>
      <c r="D69" s="144" t="s">
        <v>120</v>
      </c>
      <c r="E69" s="145"/>
      <c r="F69" s="145"/>
      <c r="G69" s="145"/>
      <c r="H69" s="145"/>
      <c r="I69" s="145"/>
      <c r="J69" s="146">
        <f>J358</f>
        <v>0</v>
      </c>
      <c r="K69" s="143"/>
      <c r="L69" s="147"/>
    </row>
    <row r="70" spans="1:31" s="10" customFormat="1" ht="19.899999999999999" customHeight="1">
      <c r="B70" s="142"/>
      <c r="C70" s="143"/>
      <c r="D70" s="144" t="s">
        <v>121</v>
      </c>
      <c r="E70" s="145"/>
      <c r="F70" s="145"/>
      <c r="G70" s="145"/>
      <c r="H70" s="145"/>
      <c r="I70" s="145"/>
      <c r="J70" s="146">
        <f>J390</f>
        <v>0</v>
      </c>
      <c r="K70" s="143"/>
      <c r="L70" s="147"/>
    </row>
    <row r="71" spans="1:31" s="10" customFormat="1" ht="19.899999999999999" customHeight="1">
      <c r="B71" s="142"/>
      <c r="C71" s="143"/>
      <c r="D71" s="144" t="s">
        <v>122</v>
      </c>
      <c r="E71" s="145"/>
      <c r="F71" s="145"/>
      <c r="G71" s="145"/>
      <c r="H71" s="145"/>
      <c r="I71" s="145"/>
      <c r="J71" s="146">
        <f>J410</f>
        <v>0</v>
      </c>
      <c r="K71" s="143"/>
      <c r="L71" s="147"/>
    </row>
    <row r="72" spans="1:31" s="10" customFormat="1" ht="19.899999999999999" customHeight="1">
      <c r="B72" s="142"/>
      <c r="C72" s="143"/>
      <c r="D72" s="144" t="s">
        <v>1433</v>
      </c>
      <c r="E72" s="145"/>
      <c r="F72" s="145"/>
      <c r="G72" s="145"/>
      <c r="H72" s="145"/>
      <c r="I72" s="145"/>
      <c r="J72" s="146">
        <f>J441</f>
        <v>0</v>
      </c>
      <c r="K72" s="143"/>
      <c r="L72" s="147"/>
    </row>
    <row r="73" spans="1:31" s="9" customFormat="1" ht="24.95" customHeight="1">
      <c r="B73" s="136"/>
      <c r="C73" s="137"/>
      <c r="D73" s="138" t="s">
        <v>123</v>
      </c>
      <c r="E73" s="139"/>
      <c r="F73" s="139"/>
      <c r="G73" s="139"/>
      <c r="H73" s="139"/>
      <c r="I73" s="139"/>
      <c r="J73" s="140">
        <f>J475</f>
        <v>0</v>
      </c>
      <c r="K73" s="137"/>
      <c r="L73" s="141"/>
    </row>
    <row r="74" spans="1:31" s="10" customFormat="1" ht="19.899999999999999" customHeight="1">
      <c r="B74" s="142"/>
      <c r="C74" s="143"/>
      <c r="D74" s="144" t="s">
        <v>124</v>
      </c>
      <c r="E74" s="145"/>
      <c r="F74" s="145"/>
      <c r="G74" s="145"/>
      <c r="H74" s="145"/>
      <c r="I74" s="145"/>
      <c r="J74" s="146">
        <f>J476</f>
        <v>0</v>
      </c>
      <c r="K74" s="143"/>
      <c r="L74" s="147"/>
    </row>
    <row r="75" spans="1:31" s="2" customFormat="1" ht="21.75" customHeight="1">
      <c r="A75" s="36"/>
      <c r="B75" s="37"/>
      <c r="C75" s="38"/>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6.95" customHeight="1">
      <c r="A76" s="36"/>
      <c r="B76" s="49"/>
      <c r="C76" s="50"/>
      <c r="D76" s="50"/>
      <c r="E76" s="50"/>
      <c r="F76" s="50"/>
      <c r="G76" s="50"/>
      <c r="H76" s="50"/>
      <c r="I76" s="50"/>
      <c r="J76" s="50"/>
      <c r="K76" s="50"/>
      <c r="L76" s="108"/>
      <c r="S76" s="36"/>
      <c r="T76" s="36"/>
      <c r="U76" s="36"/>
      <c r="V76" s="36"/>
      <c r="W76" s="36"/>
      <c r="X76" s="36"/>
      <c r="Y76" s="36"/>
      <c r="Z76" s="36"/>
      <c r="AA76" s="36"/>
      <c r="AB76" s="36"/>
      <c r="AC76" s="36"/>
      <c r="AD76" s="36"/>
      <c r="AE76" s="36"/>
    </row>
    <row r="80" spans="1:31" s="2" customFormat="1" ht="6.95" customHeight="1">
      <c r="A80" s="36"/>
      <c r="B80" s="51"/>
      <c r="C80" s="52"/>
      <c r="D80" s="52"/>
      <c r="E80" s="52"/>
      <c r="F80" s="52"/>
      <c r="G80" s="52"/>
      <c r="H80" s="52"/>
      <c r="I80" s="52"/>
      <c r="J80" s="52"/>
      <c r="K80" s="52"/>
      <c r="L80" s="108"/>
      <c r="S80" s="36"/>
      <c r="T80" s="36"/>
      <c r="U80" s="36"/>
      <c r="V80" s="36"/>
      <c r="W80" s="36"/>
      <c r="X80" s="36"/>
      <c r="Y80" s="36"/>
      <c r="Z80" s="36"/>
      <c r="AA80" s="36"/>
      <c r="AB80" s="36"/>
      <c r="AC80" s="36"/>
      <c r="AD80" s="36"/>
      <c r="AE80" s="36"/>
    </row>
    <row r="81" spans="1:63" s="2" customFormat="1" ht="24.95" customHeight="1">
      <c r="A81" s="36"/>
      <c r="B81" s="37"/>
      <c r="C81" s="25" t="s">
        <v>125</v>
      </c>
      <c r="D81" s="38"/>
      <c r="E81" s="38"/>
      <c r="F81" s="38"/>
      <c r="G81" s="38"/>
      <c r="H81" s="38"/>
      <c r="I81" s="38"/>
      <c r="J81" s="38"/>
      <c r="K81" s="38"/>
      <c r="L81" s="108"/>
      <c r="S81" s="36"/>
      <c r="T81" s="36"/>
      <c r="U81" s="36"/>
      <c r="V81" s="36"/>
      <c r="W81" s="36"/>
      <c r="X81" s="36"/>
      <c r="Y81" s="36"/>
      <c r="Z81" s="36"/>
      <c r="AA81" s="36"/>
      <c r="AB81" s="36"/>
      <c r="AC81" s="36"/>
      <c r="AD81" s="36"/>
      <c r="AE81" s="36"/>
    </row>
    <row r="82" spans="1:63" s="2" customFormat="1" ht="6.9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3" s="2" customFormat="1" ht="12" customHeight="1">
      <c r="A83" s="36"/>
      <c r="B83" s="37"/>
      <c r="C83" s="31" t="s">
        <v>16</v>
      </c>
      <c r="D83" s="38"/>
      <c r="E83" s="38"/>
      <c r="F83" s="38"/>
      <c r="G83" s="38"/>
      <c r="H83" s="38"/>
      <c r="I83" s="38"/>
      <c r="J83" s="38"/>
      <c r="K83" s="38"/>
      <c r="L83" s="108"/>
      <c r="S83" s="36"/>
      <c r="T83" s="36"/>
      <c r="U83" s="36"/>
      <c r="V83" s="36"/>
      <c r="W83" s="36"/>
      <c r="X83" s="36"/>
      <c r="Y83" s="36"/>
      <c r="Z83" s="36"/>
      <c r="AA83" s="36"/>
      <c r="AB83" s="36"/>
      <c r="AC83" s="36"/>
      <c r="AD83" s="36"/>
      <c r="AE83" s="36"/>
    </row>
    <row r="84" spans="1:63" s="2" customFormat="1" ht="16.5" customHeight="1">
      <c r="A84" s="36"/>
      <c r="B84" s="37"/>
      <c r="C84" s="38"/>
      <c r="D84" s="38"/>
      <c r="E84" s="384" t="str">
        <f>E7</f>
        <v>Vybudování chodníku podél silnice I/13 ul. Děčínská II. etapa, Česká Kamenice</v>
      </c>
      <c r="F84" s="385"/>
      <c r="G84" s="385"/>
      <c r="H84" s="385"/>
      <c r="I84" s="38"/>
      <c r="J84" s="38"/>
      <c r="K84" s="38"/>
      <c r="L84" s="108"/>
      <c r="S84" s="36"/>
      <c r="T84" s="36"/>
      <c r="U84" s="36"/>
      <c r="V84" s="36"/>
      <c r="W84" s="36"/>
      <c r="X84" s="36"/>
      <c r="Y84" s="36"/>
      <c r="Z84" s="36"/>
      <c r="AA84" s="36"/>
      <c r="AB84" s="36"/>
      <c r="AC84" s="36"/>
      <c r="AD84" s="36"/>
      <c r="AE84" s="36"/>
    </row>
    <row r="85" spans="1:63" s="2" customFormat="1" ht="12" customHeight="1">
      <c r="A85" s="36"/>
      <c r="B85" s="37"/>
      <c r="C85" s="31" t="s">
        <v>104</v>
      </c>
      <c r="D85" s="38"/>
      <c r="E85" s="38"/>
      <c r="F85" s="38"/>
      <c r="G85" s="38"/>
      <c r="H85" s="38"/>
      <c r="I85" s="38"/>
      <c r="J85" s="38"/>
      <c r="K85" s="38"/>
      <c r="L85" s="108"/>
      <c r="S85" s="36"/>
      <c r="T85" s="36"/>
      <c r="U85" s="36"/>
      <c r="V85" s="36"/>
      <c r="W85" s="36"/>
      <c r="X85" s="36"/>
      <c r="Y85" s="36"/>
      <c r="Z85" s="36"/>
      <c r="AA85" s="36"/>
      <c r="AB85" s="36"/>
      <c r="AC85" s="36"/>
      <c r="AD85" s="36"/>
      <c r="AE85" s="36"/>
    </row>
    <row r="86" spans="1:63" s="2" customFormat="1" ht="16.5" customHeight="1">
      <c r="A86" s="36"/>
      <c r="B86" s="37"/>
      <c r="C86" s="38"/>
      <c r="D86" s="38"/>
      <c r="E86" s="337" t="str">
        <f>E9</f>
        <v>SO 201 - Mostní objekty</v>
      </c>
      <c r="F86" s="386"/>
      <c r="G86" s="386"/>
      <c r="H86" s="386"/>
      <c r="I86" s="38"/>
      <c r="J86" s="38"/>
      <c r="K86" s="38"/>
      <c r="L86" s="108"/>
      <c r="S86" s="36"/>
      <c r="T86" s="36"/>
      <c r="U86" s="36"/>
      <c r="V86" s="36"/>
      <c r="W86" s="36"/>
      <c r="X86" s="36"/>
      <c r="Y86" s="36"/>
      <c r="Z86" s="36"/>
      <c r="AA86" s="36"/>
      <c r="AB86" s="36"/>
      <c r="AC86" s="36"/>
      <c r="AD86" s="36"/>
      <c r="AE86" s="36"/>
    </row>
    <row r="87" spans="1:63" s="2" customFormat="1" ht="6.95" customHeight="1">
      <c r="A87" s="36"/>
      <c r="B87" s="37"/>
      <c r="C87" s="38"/>
      <c r="D87" s="38"/>
      <c r="E87" s="38"/>
      <c r="F87" s="38"/>
      <c r="G87" s="38"/>
      <c r="H87" s="38"/>
      <c r="I87" s="38"/>
      <c r="J87" s="38"/>
      <c r="K87" s="38"/>
      <c r="L87" s="108"/>
      <c r="S87" s="36"/>
      <c r="T87" s="36"/>
      <c r="U87" s="36"/>
      <c r="V87" s="36"/>
      <c r="W87" s="36"/>
      <c r="X87" s="36"/>
      <c r="Y87" s="36"/>
      <c r="Z87" s="36"/>
      <c r="AA87" s="36"/>
      <c r="AB87" s="36"/>
      <c r="AC87" s="36"/>
      <c r="AD87" s="36"/>
      <c r="AE87" s="36"/>
    </row>
    <row r="88" spans="1:63" s="2" customFormat="1" ht="12" customHeight="1">
      <c r="A88" s="36"/>
      <c r="B88" s="37"/>
      <c r="C88" s="31" t="s">
        <v>21</v>
      </c>
      <c r="D88" s="38"/>
      <c r="E88" s="38"/>
      <c r="F88" s="29" t="str">
        <f>F12</f>
        <v xml:space="preserve"> </v>
      </c>
      <c r="G88" s="38"/>
      <c r="H88" s="38"/>
      <c r="I88" s="31" t="s">
        <v>23</v>
      </c>
      <c r="J88" s="61" t="str">
        <f>IF(J12="","",J12)</f>
        <v>14. 12. 2020</v>
      </c>
      <c r="K88" s="38"/>
      <c r="L88" s="108"/>
      <c r="S88" s="36"/>
      <c r="T88" s="36"/>
      <c r="U88" s="36"/>
      <c r="V88" s="36"/>
      <c r="W88" s="36"/>
      <c r="X88" s="36"/>
      <c r="Y88" s="36"/>
      <c r="Z88" s="36"/>
      <c r="AA88" s="36"/>
      <c r="AB88" s="36"/>
      <c r="AC88" s="36"/>
      <c r="AD88" s="36"/>
      <c r="AE88" s="36"/>
    </row>
    <row r="89" spans="1:63" s="2" customFormat="1" ht="6.95" customHeight="1">
      <c r="A89" s="36"/>
      <c r="B89" s="37"/>
      <c r="C89" s="38"/>
      <c r="D89" s="38"/>
      <c r="E89" s="38"/>
      <c r="F89" s="38"/>
      <c r="G89" s="38"/>
      <c r="H89" s="38"/>
      <c r="I89" s="38"/>
      <c r="J89" s="38"/>
      <c r="K89" s="38"/>
      <c r="L89" s="108"/>
      <c r="S89" s="36"/>
      <c r="T89" s="36"/>
      <c r="U89" s="36"/>
      <c r="V89" s="36"/>
      <c r="W89" s="36"/>
      <c r="X89" s="36"/>
      <c r="Y89" s="36"/>
      <c r="Z89" s="36"/>
      <c r="AA89" s="36"/>
      <c r="AB89" s="36"/>
      <c r="AC89" s="36"/>
      <c r="AD89" s="36"/>
      <c r="AE89" s="36"/>
    </row>
    <row r="90" spans="1:63" s="2" customFormat="1" ht="15.2" customHeight="1">
      <c r="A90" s="36"/>
      <c r="B90" s="37"/>
      <c r="C90" s="31" t="s">
        <v>25</v>
      </c>
      <c r="D90" s="38"/>
      <c r="E90" s="38"/>
      <c r="F90" s="29" t="str">
        <f>E15</f>
        <v>Město Česká Kamenice</v>
      </c>
      <c r="G90" s="38"/>
      <c r="H90" s="38"/>
      <c r="I90" s="31" t="s">
        <v>31</v>
      </c>
      <c r="J90" s="34" t="str">
        <f>E21</f>
        <v>IQ PROJEKT s.r.o.</v>
      </c>
      <c r="K90" s="38"/>
      <c r="L90" s="108"/>
      <c r="S90" s="36"/>
      <c r="T90" s="36"/>
      <c r="U90" s="36"/>
      <c r="V90" s="36"/>
      <c r="W90" s="36"/>
      <c r="X90" s="36"/>
      <c r="Y90" s="36"/>
      <c r="Z90" s="36"/>
      <c r="AA90" s="36"/>
      <c r="AB90" s="36"/>
      <c r="AC90" s="36"/>
      <c r="AD90" s="36"/>
      <c r="AE90" s="36"/>
    </row>
    <row r="91" spans="1:63" s="2" customFormat="1" ht="25.7" customHeight="1">
      <c r="A91" s="36"/>
      <c r="B91" s="37"/>
      <c r="C91" s="31" t="s">
        <v>29</v>
      </c>
      <c r="D91" s="38"/>
      <c r="E91" s="38"/>
      <c r="F91" s="29" t="str">
        <f>IF(E18="","",E18)</f>
        <v>Vyplň údaj</v>
      </c>
      <c r="G91" s="38"/>
      <c r="H91" s="38"/>
      <c r="I91" s="31" t="s">
        <v>35</v>
      </c>
      <c r="J91" s="34" t="str">
        <f>E24</f>
        <v>Ing. Kateřina Tumpachová</v>
      </c>
      <c r="K91" s="38"/>
      <c r="L91" s="108"/>
      <c r="S91" s="36"/>
      <c r="T91" s="36"/>
      <c r="U91" s="36"/>
      <c r="V91" s="36"/>
      <c r="W91" s="36"/>
      <c r="X91" s="36"/>
      <c r="Y91" s="36"/>
      <c r="Z91" s="36"/>
      <c r="AA91" s="36"/>
      <c r="AB91" s="36"/>
      <c r="AC91" s="36"/>
      <c r="AD91" s="36"/>
      <c r="AE91" s="36"/>
    </row>
    <row r="92" spans="1:63" s="2" customFormat="1" ht="10.35" customHeight="1">
      <c r="A92" s="36"/>
      <c r="B92" s="37"/>
      <c r="C92" s="38"/>
      <c r="D92" s="38"/>
      <c r="E92" s="38"/>
      <c r="F92" s="38"/>
      <c r="G92" s="38"/>
      <c r="H92" s="38"/>
      <c r="I92" s="38"/>
      <c r="J92" s="38"/>
      <c r="K92" s="38"/>
      <c r="L92" s="108"/>
      <c r="S92" s="36"/>
      <c r="T92" s="36"/>
      <c r="U92" s="36"/>
      <c r="V92" s="36"/>
      <c r="W92" s="36"/>
      <c r="X92" s="36"/>
      <c r="Y92" s="36"/>
      <c r="Z92" s="36"/>
      <c r="AA92" s="36"/>
      <c r="AB92" s="36"/>
      <c r="AC92" s="36"/>
      <c r="AD92" s="36"/>
      <c r="AE92" s="36"/>
    </row>
    <row r="93" spans="1:63" s="11" customFormat="1" ht="29.25" customHeight="1">
      <c r="A93" s="148"/>
      <c r="B93" s="149"/>
      <c r="C93" s="150" t="s">
        <v>126</v>
      </c>
      <c r="D93" s="151" t="s">
        <v>60</v>
      </c>
      <c r="E93" s="151" t="s">
        <v>56</v>
      </c>
      <c r="F93" s="151" t="s">
        <v>57</v>
      </c>
      <c r="G93" s="151" t="s">
        <v>127</v>
      </c>
      <c r="H93" s="151" t="s">
        <v>128</v>
      </c>
      <c r="I93" s="151" t="s">
        <v>129</v>
      </c>
      <c r="J93" s="151" t="s">
        <v>108</v>
      </c>
      <c r="K93" s="152" t="s">
        <v>130</v>
      </c>
      <c r="L93" s="153"/>
      <c r="M93" s="70" t="s">
        <v>19</v>
      </c>
      <c r="N93" s="71" t="s">
        <v>45</v>
      </c>
      <c r="O93" s="71" t="s">
        <v>131</v>
      </c>
      <c r="P93" s="71" t="s">
        <v>132</v>
      </c>
      <c r="Q93" s="71" t="s">
        <v>133</v>
      </c>
      <c r="R93" s="71" t="s">
        <v>134</v>
      </c>
      <c r="S93" s="71" t="s">
        <v>135</v>
      </c>
      <c r="T93" s="72" t="s">
        <v>136</v>
      </c>
      <c r="U93" s="148"/>
      <c r="V93" s="148"/>
      <c r="W93" s="148"/>
      <c r="X93" s="148"/>
      <c r="Y93" s="148"/>
      <c r="Z93" s="148"/>
      <c r="AA93" s="148"/>
      <c r="AB93" s="148"/>
      <c r="AC93" s="148"/>
      <c r="AD93" s="148"/>
      <c r="AE93" s="148"/>
    </row>
    <row r="94" spans="1:63" s="2" customFormat="1" ht="22.9" customHeight="1">
      <c r="A94" s="36"/>
      <c r="B94" s="37"/>
      <c r="C94" s="77" t="s">
        <v>137</v>
      </c>
      <c r="D94" s="38"/>
      <c r="E94" s="38"/>
      <c r="F94" s="38"/>
      <c r="G94" s="38"/>
      <c r="H94" s="38"/>
      <c r="I94" s="38"/>
      <c r="J94" s="154">
        <f>BK94</f>
        <v>0</v>
      </c>
      <c r="K94" s="38"/>
      <c r="L94" s="41"/>
      <c r="M94" s="73"/>
      <c r="N94" s="155"/>
      <c r="O94" s="74"/>
      <c r="P94" s="156">
        <f>P95+P324+P475</f>
        <v>0</v>
      </c>
      <c r="Q94" s="74"/>
      <c r="R94" s="156">
        <f>R95+R324+R475</f>
        <v>104.68116811784202</v>
      </c>
      <c r="S94" s="74"/>
      <c r="T94" s="157">
        <f>T95+T324+T475</f>
        <v>3.0190899999999998</v>
      </c>
      <c r="U94" s="36"/>
      <c r="V94" s="36"/>
      <c r="W94" s="36"/>
      <c r="X94" s="36"/>
      <c r="Y94" s="36"/>
      <c r="Z94" s="36"/>
      <c r="AA94" s="36"/>
      <c r="AB94" s="36"/>
      <c r="AC94" s="36"/>
      <c r="AD94" s="36"/>
      <c r="AE94" s="36"/>
      <c r="AT94" s="19" t="s">
        <v>74</v>
      </c>
      <c r="AU94" s="19" t="s">
        <v>109</v>
      </c>
      <c r="BK94" s="158">
        <f>BK95+BK324+BK475</f>
        <v>0</v>
      </c>
    </row>
    <row r="95" spans="1:63" s="12" customFormat="1" ht="25.9" customHeight="1">
      <c r="B95" s="159"/>
      <c r="C95" s="160"/>
      <c r="D95" s="161" t="s">
        <v>74</v>
      </c>
      <c r="E95" s="162" t="s">
        <v>138</v>
      </c>
      <c r="F95" s="162" t="s">
        <v>139</v>
      </c>
      <c r="G95" s="160"/>
      <c r="H95" s="160"/>
      <c r="I95" s="163"/>
      <c r="J95" s="164">
        <f>BK95</f>
        <v>0</v>
      </c>
      <c r="K95" s="160"/>
      <c r="L95" s="165"/>
      <c r="M95" s="166"/>
      <c r="N95" s="167"/>
      <c r="O95" s="167"/>
      <c r="P95" s="168">
        <f>P96+P198+P222+P258+P308+P319</f>
        <v>0</v>
      </c>
      <c r="Q95" s="167"/>
      <c r="R95" s="168">
        <f>R96+R198+R222+R258+R308+R319</f>
        <v>100.03775652692802</v>
      </c>
      <c r="S95" s="167"/>
      <c r="T95" s="169">
        <f>T96+T198+T222+T258+T308+T319</f>
        <v>0</v>
      </c>
      <c r="AR95" s="170" t="s">
        <v>83</v>
      </c>
      <c r="AT95" s="171" t="s">
        <v>74</v>
      </c>
      <c r="AU95" s="171" t="s">
        <v>75</v>
      </c>
      <c r="AY95" s="170" t="s">
        <v>140</v>
      </c>
      <c r="BK95" s="172">
        <f>BK96+BK198+BK222+BK258+BK308+BK319</f>
        <v>0</v>
      </c>
    </row>
    <row r="96" spans="1:63" s="12" customFormat="1" ht="22.9" customHeight="1">
      <c r="B96" s="159"/>
      <c r="C96" s="160"/>
      <c r="D96" s="161" t="s">
        <v>74</v>
      </c>
      <c r="E96" s="173" t="s">
        <v>83</v>
      </c>
      <c r="F96" s="173" t="s">
        <v>141</v>
      </c>
      <c r="G96" s="160"/>
      <c r="H96" s="160"/>
      <c r="I96" s="163"/>
      <c r="J96" s="174">
        <f>BK96</f>
        <v>0</v>
      </c>
      <c r="K96" s="160"/>
      <c r="L96" s="165"/>
      <c r="M96" s="166"/>
      <c r="N96" s="167"/>
      <c r="O96" s="167"/>
      <c r="P96" s="168">
        <f>SUM(P97:P197)</f>
        <v>0</v>
      </c>
      <c r="Q96" s="167"/>
      <c r="R96" s="168">
        <f>SUM(R97:R197)</f>
        <v>40.741672816000005</v>
      </c>
      <c r="S96" s="167"/>
      <c r="T96" s="169">
        <f>SUM(T97:T197)</f>
        <v>0</v>
      </c>
      <c r="AR96" s="170" t="s">
        <v>83</v>
      </c>
      <c r="AT96" s="171" t="s">
        <v>74</v>
      </c>
      <c r="AU96" s="171" t="s">
        <v>83</v>
      </c>
      <c r="AY96" s="170" t="s">
        <v>140</v>
      </c>
      <c r="BK96" s="172">
        <f>SUM(BK97:BK197)</f>
        <v>0</v>
      </c>
    </row>
    <row r="97" spans="1:65" s="2" customFormat="1" ht="16.5" customHeight="1">
      <c r="A97" s="36"/>
      <c r="B97" s="37"/>
      <c r="C97" s="175" t="s">
        <v>83</v>
      </c>
      <c r="D97" s="175" t="s">
        <v>142</v>
      </c>
      <c r="E97" s="176" t="s">
        <v>1434</v>
      </c>
      <c r="F97" s="177" t="s">
        <v>1435</v>
      </c>
      <c r="G97" s="178" t="s">
        <v>1424</v>
      </c>
      <c r="H97" s="179">
        <v>360</v>
      </c>
      <c r="I97" s="180"/>
      <c r="J97" s="181">
        <f>ROUND(I97*H97,2)</f>
        <v>0</v>
      </c>
      <c r="K97" s="177" t="s">
        <v>146</v>
      </c>
      <c r="L97" s="41"/>
      <c r="M97" s="182" t="s">
        <v>19</v>
      </c>
      <c r="N97" s="183" t="s">
        <v>46</v>
      </c>
      <c r="O97" s="66"/>
      <c r="P97" s="184">
        <f>O97*H97</f>
        <v>0</v>
      </c>
      <c r="Q97" s="184">
        <v>3.2634E-5</v>
      </c>
      <c r="R97" s="184">
        <f>Q97*H97</f>
        <v>1.174824E-2</v>
      </c>
      <c r="S97" s="184">
        <v>0</v>
      </c>
      <c r="T97" s="185">
        <f>S97*H97</f>
        <v>0</v>
      </c>
      <c r="U97" s="36"/>
      <c r="V97" s="36"/>
      <c r="W97" s="36"/>
      <c r="X97" s="36"/>
      <c r="Y97" s="36"/>
      <c r="Z97" s="36"/>
      <c r="AA97" s="36"/>
      <c r="AB97" s="36"/>
      <c r="AC97" s="36"/>
      <c r="AD97" s="36"/>
      <c r="AE97" s="36"/>
      <c r="AR97" s="186" t="s">
        <v>147</v>
      </c>
      <c r="AT97" s="186" t="s">
        <v>142</v>
      </c>
      <c r="AU97" s="186" t="s">
        <v>85</v>
      </c>
      <c r="AY97" s="19" t="s">
        <v>140</v>
      </c>
      <c r="BE97" s="187">
        <f>IF(N97="základní",J97,0)</f>
        <v>0</v>
      </c>
      <c r="BF97" s="187">
        <f>IF(N97="snížená",J97,0)</f>
        <v>0</v>
      </c>
      <c r="BG97" s="187">
        <f>IF(N97="zákl. přenesená",J97,0)</f>
        <v>0</v>
      </c>
      <c r="BH97" s="187">
        <f>IF(N97="sníž. přenesená",J97,0)</f>
        <v>0</v>
      </c>
      <c r="BI97" s="187">
        <f>IF(N97="nulová",J97,0)</f>
        <v>0</v>
      </c>
      <c r="BJ97" s="19" t="s">
        <v>83</v>
      </c>
      <c r="BK97" s="187">
        <f>ROUND(I97*H97,2)</f>
        <v>0</v>
      </c>
      <c r="BL97" s="19" t="s">
        <v>147</v>
      </c>
      <c r="BM97" s="186" t="s">
        <v>1436</v>
      </c>
    </row>
    <row r="98" spans="1:65" s="2" customFormat="1" ht="11.25">
      <c r="A98" s="36"/>
      <c r="B98" s="37"/>
      <c r="C98" s="38"/>
      <c r="D98" s="188" t="s">
        <v>149</v>
      </c>
      <c r="E98" s="38"/>
      <c r="F98" s="189" t="s">
        <v>1437</v>
      </c>
      <c r="G98" s="38"/>
      <c r="H98" s="38"/>
      <c r="I98" s="190"/>
      <c r="J98" s="38"/>
      <c r="K98" s="38"/>
      <c r="L98" s="41"/>
      <c r="M98" s="191"/>
      <c r="N98" s="192"/>
      <c r="O98" s="66"/>
      <c r="P98" s="66"/>
      <c r="Q98" s="66"/>
      <c r="R98" s="66"/>
      <c r="S98" s="66"/>
      <c r="T98" s="67"/>
      <c r="U98" s="36"/>
      <c r="V98" s="36"/>
      <c r="W98" s="36"/>
      <c r="X98" s="36"/>
      <c r="Y98" s="36"/>
      <c r="Z98" s="36"/>
      <c r="AA98" s="36"/>
      <c r="AB98" s="36"/>
      <c r="AC98" s="36"/>
      <c r="AD98" s="36"/>
      <c r="AE98" s="36"/>
      <c r="AT98" s="19" t="s">
        <v>149</v>
      </c>
      <c r="AU98" s="19" t="s">
        <v>85</v>
      </c>
    </row>
    <row r="99" spans="1:65" s="2" customFormat="1" ht="11.25">
      <c r="A99" s="36"/>
      <c r="B99" s="37"/>
      <c r="C99" s="38"/>
      <c r="D99" s="193" t="s">
        <v>151</v>
      </c>
      <c r="E99" s="38"/>
      <c r="F99" s="194" t="s">
        <v>1438</v>
      </c>
      <c r="G99" s="38"/>
      <c r="H99" s="38"/>
      <c r="I99" s="190"/>
      <c r="J99" s="38"/>
      <c r="K99" s="38"/>
      <c r="L99" s="41"/>
      <c r="M99" s="191"/>
      <c r="N99" s="192"/>
      <c r="O99" s="66"/>
      <c r="P99" s="66"/>
      <c r="Q99" s="66"/>
      <c r="R99" s="66"/>
      <c r="S99" s="66"/>
      <c r="T99" s="67"/>
      <c r="U99" s="36"/>
      <c r="V99" s="36"/>
      <c r="W99" s="36"/>
      <c r="X99" s="36"/>
      <c r="Y99" s="36"/>
      <c r="Z99" s="36"/>
      <c r="AA99" s="36"/>
      <c r="AB99" s="36"/>
      <c r="AC99" s="36"/>
      <c r="AD99" s="36"/>
      <c r="AE99" s="36"/>
      <c r="AT99" s="19" t="s">
        <v>151</v>
      </c>
      <c r="AU99" s="19" t="s">
        <v>85</v>
      </c>
    </row>
    <row r="100" spans="1:65" s="2" customFormat="1" ht="195">
      <c r="A100" s="36"/>
      <c r="B100" s="37"/>
      <c r="C100" s="38"/>
      <c r="D100" s="188" t="s">
        <v>153</v>
      </c>
      <c r="E100" s="38"/>
      <c r="F100" s="195" t="s">
        <v>1439</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153</v>
      </c>
      <c r="AU100" s="19" t="s">
        <v>85</v>
      </c>
    </row>
    <row r="101" spans="1:65" s="14" customFormat="1" ht="11.25">
      <c r="B101" s="206"/>
      <c r="C101" s="207"/>
      <c r="D101" s="188" t="s">
        <v>180</v>
      </c>
      <c r="E101" s="208" t="s">
        <v>19</v>
      </c>
      <c r="F101" s="209" t="s">
        <v>1440</v>
      </c>
      <c r="G101" s="207"/>
      <c r="H101" s="210">
        <v>360</v>
      </c>
      <c r="I101" s="211"/>
      <c r="J101" s="207"/>
      <c r="K101" s="207"/>
      <c r="L101" s="212"/>
      <c r="M101" s="213"/>
      <c r="N101" s="214"/>
      <c r="O101" s="214"/>
      <c r="P101" s="214"/>
      <c r="Q101" s="214"/>
      <c r="R101" s="214"/>
      <c r="S101" s="214"/>
      <c r="T101" s="215"/>
      <c r="AT101" s="216" t="s">
        <v>180</v>
      </c>
      <c r="AU101" s="216" t="s">
        <v>85</v>
      </c>
      <c r="AV101" s="14" t="s">
        <v>85</v>
      </c>
      <c r="AW101" s="14" t="s">
        <v>34</v>
      </c>
      <c r="AX101" s="14" t="s">
        <v>83</v>
      </c>
      <c r="AY101" s="216" t="s">
        <v>140</v>
      </c>
    </row>
    <row r="102" spans="1:65" s="2" customFormat="1" ht="16.5" customHeight="1">
      <c r="A102" s="36"/>
      <c r="B102" s="37"/>
      <c r="C102" s="175" t="s">
        <v>85</v>
      </c>
      <c r="D102" s="175" t="s">
        <v>142</v>
      </c>
      <c r="E102" s="176" t="s">
        <v>1441</v>
      </c>
      <c r="F102" s="177" t="s">
        <v>1442</v>
      </c>
      <c r="G102" s="178" t="s">
        <v>1443</v>
      </c>
      <c r="H102" s="179">
        <v>60</v>
      </c>
      <c r="I102" s="180"/>
      <c r="J102" s="181">
        <f>ROUND(I102*H102,2)</f>
        <v>0</v>
      </c>
      <c r="K102" s="177" t="s">
        <v>146</v>
      </c>
      <c r="L102" s="41"/>
      <c r="M102" s="182" t="s">
        <v>19</v>
      </c>
      <c r="N102" s="183" t="s">
        <v>46</v>
      </c>
      <c r="O102" s="66"/>
      <c r="P102" s="184">
        <f>O102*H102</f>
        <v>0</v>
      </c>
      <c r="Q102" s="184">
        <v>0</v>
      </c>
      <c r="R102" s="184">
        <f>Q102*H102</f>
        <v>0</v>
      </c>
      <c r="S102" s="184">
        <v>0</v>
      </c>
      <c r="T102" s="185">
        <f>S102*H102</f>
        <v>0</v>
      </c>
      <c r="U102" s="36"/>
      <c r="V102" s="36"/>
      <c r="W102" s="36"/>
      <c r="X102" s="36"/>
      <c r="Y102" s="36"/>
      <c r="Z102" s="36"/>
      <c r="AA102" s="36"/>
      <c r="AB102" s="36"/>
      <c r="AC102" s="36"/>
      <c r="AD102" s="36"/>
      <c r="AE102" s="36"/>
      <c r="AR102" s="186" t="s">
        <v>147</v>
      </c>
      <c r="AT102" s="186" t="s">
        <v>142</v>
      </c>
      <c r="AU102" s="186" t="s">
        <v>85</v>
      </c>
      <c r="AY102" s="19" t="s">
        <v>140</v>
      </c>
      <c r="BE102" s="187">
        <f>IF(N102="základní",J102,0)</f>
        <v>0</v>
      </c>
      <c r="BF102" s="187">
        <f>IF(N102="snížená",J102,0)</f>
        <v>0</v>
      </c>
      <c r="BG102" s="187">
        <f>IF(N102="zákl. přenesená",J102,0)</f>
        <v>0</v>
      </c>
      <c r="BH102" s="187">
        <f>IF(N102="sníž. přenesená",J102,0)</f>
        <v>0</v>
      </c>
      <c r="BI102" s="187">
        <f>IF(N102="nulová",J102,0)</f>
        <v>0</v>
      </c>
      <c r="BJ102" s="19" t="s">
        <v>83</v>
      </c>
      <c r="BK102" s="187">
        <f>ROUND(I102*H102,2)</f>
        <v>0</v>
      </c>
      <c r="BL102" s="19" t="s">
        <v>147</v>
      </c>
      <c r="BM102" s="186" t="s">
        <v>1444</v>
      </c>
    </row>
    <row r="103" spans="1:65" s="2" customFormat="1" ht="11.25">
      <c r="A103" s="36"/>
      <c r="B103" s="37"/>
      <c r="C103" s="38"/>
      <c r="D103" s="188" t="s">
        <v>149</v>
      </c>
      <c r="E103" s="38"/>
      <c r="F103" s="189" t="s">
        <v>1445</v>
      </c>
      <c r="G103" s="38"/>
      <c r="H103" s="38"/>
      <c r="I103" s="190"/>
      <c r="J103" s="38"/>
      <c r="K103" s="38"/>
      <c r="L103" s="41"/>
      <c r="M103" s="191"/>
      <c r="N103" s="192"/>
      <c r="O103" s="66"/>
      <c r="P103" s="66"/>
      <c r="Q103" s="66"/>
      <c r="R103" s="66"/>
      <c r="S103" s="66"/>
      <c r="T103" s="67"/>
      <c r="U103" s="36"/>
      <c r="V103" s="36"/>
      <c r="W103" s="36"/>
      <c r="X103" s="36"/>
      <c r="Y103" s="36"/>
      <c r="Z103" s="36"/>
      <c r="AA103" s="36"/>
      <c r="AB103" s="36"/>
      <c r="AC103" s="36"/>
      <c r="AD103" s="36"/>
      <c r="AE103" s="36"/>
      <c r="AT103" s="19" t="s">
        <v>149</v>
      </c>
      <c r="AU103" s="19" t="s">
        <v>85</v>
      </c>
    </row>
    <row r="104" spans="1:65" s="2" customFormat="1" ht="11.25">
      <c r="A104" s="36"/>
      <c r="B104" s="37"/>
      <c r="C104" s="38"/>
      <c r="D104" s="193" t="s">
        <v>151</v>
      </c>
      <c r="E104" s="38"/>
      <c r="F104" s="194" t="s">
        <v>1446</v>
      </c>
      <c r="G104" s="38"/>
      <c r="H104" s="38"/>
      <c r="I104" s="190"/>
      <c r="J104" s="38"/>
      <c r="K104" s="38"/>
      <c r="L104" s="41"/>
      <c r="M104" s="191"/>
      <c r="N104" s="192"/>
      <c r="O104" s="66"/>
      <c r="P104" s="66"/>
      <c r="Q104" s="66"/>
      <c r="R104" s="66"/>
      <c r="S104" s="66"/>
      <c r="T104" s="67"/>
      <c r="U104" s="36"/>
      <c r="V104" s="36"/>
      <c r="W104" s="36"/>
      <c r="X104" s="36"/>
      <c r="Y104" s="36"/>
      <c r="Z104" s="36"/>
      <c r="AA104" s="36"/>
      <c r="AB104" s="36"/>
      <c r="AC104" s="36"/>
      <c r="AD104" s="36"/>
      <c r="AE104" s="36"/>
      <c r="AT104" s="19" t="s">
        <v>151</v>
      </c>
      <c r="AU104" s="19" t="s">
        <v>85</v>
      </c>
    </row>
    <row r="105" spans="1:65" s="2" customFormat="1" ht="126.75">
      <c r="A105" s="36"/>
      <c r="B105" s="37"/>
      <c r="C105" s="38"/>
      <c r="D105" s="188" t="s">
        <v>153</v>
      </c>
      <c r="E105" s="38"/>
      <c r="F105" s="195" t="s">
        <v>1447</v>
      </c>
      <c r="G105" s="38"/>
      <c r="H105" s="38"/>
      <c r="I105" s="190"/>
      <c r="J105" s="38"/>
      <c r="K105" s="38"/>
      <c r="L105" s="41"/>
      <c r="M105" s="191"/>
      <c r="N105" s="192"/>
      <c r="O105" s="66"/>
      <c r="P105" s="66"/>
      <c r="Q105" s="66"/>
      <c r="R105" s="66"/>
      <c r="S105" s="66"/>
      <c r="T105" s="67"/>
      <c r="U105" s="36"/>
      <c r="V105" s="36"/>
      <c r="W105" s="36"/>
      <c r="X105" s="36"/>
      <c r="Y105" s="36"/>
      <c r="Z105" s="36"/>
      <c r="AA105" s="36"/>
      <c r="AB105" s="36"/>
      <c r="AC105" s="36"/>
      <c r="AD105" s="36"/>
      <c r="AE105" s="36"/>
      <c r="AT105" s="19" t="s">
        <v>153</v>
      </c>
      <c r="AU105" s="19" t="s">
        <v>85</v>
      </c>
    </row>
    <row r="106" spans="1:65" s="2" customFormat="1" ht="16.5" customHeight="1">
      <c r="A106" s="36"/>
      <c r="B106" s="37"/>
      <c r="C106" s="175" t="s">
        <v>160</v>
      </c>
      <c r="D106" s="175" t="s">
        <v>142</v>
      </c>
      <c r="E106" s="176" t="s">
        <v>1448</v>
      </c>
      <c r="F106" s="177" t="s">
        <v>1449</v>
      </c>
      <c r="G106" s="178" t="s">
        <v>175</v>
      </c>
      <c r="H106" s="179">
        <v>16</v>
      </c>
      <c r="I106" s="180"/>
      <c r="J106" s="181">
        <f>ROUND(I106*H106,2)</f>
        <v>0</v>
      </c>
      <c r="K106" s="177" t="s">
        <v>146</v>
      </c>
      <c r="L106" s="41"/>
      <c r="M106" s="182" t="s">
        <v>19</v>
      </c>
      <c r="N106" s="183" t="s">
        <v>46</v>
      </c>
      <c r="O106" s="66"/>
      <c r="P106" s="184">
        <f>O106*H106</f>
        <v>0</v>
      </c>
      <c r="Q106" s="184">
        <v>0</v>
      </c>
      <c r="R106" s="184">
        <f>Q106*H106</f>
        <v>0</v>
      </c>
      <c r="S106" s="184">
        <v>0</v>
      </c>
      <c r="T106" s="185">
        <f>S106*H106</f>
        <v>0</v>
      </c>
      <c r="U106" s="36"/>
      <c r="V106" s="36"/>
      <c r="W106" s="36"/>
      <c r="X106" s="36"/>
      <c r="Y106" s="36"/>
      <c r="Z106" s="36"/>
      <c r="AA106" s="36"/>
      <c r="AB106" s="36"/>
      <c r="AC106" s="36"/>
      <c r="AD106" s="36"/>
      <c r="AE106" s="36"/>
      <c r="AR106" s="186" t="s">
        <v>147</v>
      </c>
      <c r="AT106" s="186" t="s">
        <v>142</v>
      </c>
      <c r="AU106" s="186" t="s">
        <v>85</v>
      </c>
      <c r="AY106" s="19" t="s">
        <v>140</v>
      </c>
      <c r="BE106" s="187">
        <f>IF(N106="základní",J106,0)</f>
        <v>0</v>
      </c>
      <c r="BF106" s="187">
        <f>IF(N106="snížená",J106,0)</f>
        <v>0</v>
      </c>
      <c r="BG106" s="187">
        <f>IF(N106="zákl. přenesená",J106,0)</f>
        <v>0</v>
      </c>
      <c r="BH106" s="187">
        <f>IF(N106="sníž. přenesená",J106,0)</f>
        <v>0</v>
      </c>
      <c r="BI106" s="187">
        <f>IF(N106="nulová",J106,0)</f>
        <v>0</v>
      </c>
      <c r="BJ106" s="19" t="s">
        <v>83</v>
      </c>
      <c r="BK106" s="187">
        <f>ROUND(I106*H106,2)</f>
        <v>0</v>
      </c>
      <c r="BL106" s="19" t="s">
        <v>147</v>
      </c>
      <c r="BM106" s="186" t="s">
        <v>1450</v>
      </c>
    </row>
    <row r="107" spans="1:65" s="2" customFormat="1" ht="11.25">
      <c r="A107" s="36"/>
      <c r="B107" s="37"/>
      <c r="C107" s="38"/>
      <c r="D107" s="188" t="s">
        <v>149</v>
      </c>
      <c r="E107" s="38"/>
      <c r="F107" s="189" t="s">
        <v>1451</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149</v>
      </c>
      <c r="AU107" s="19" t="s">
        <v>85</v>
      </c>
    </row>
    <row r="108" spans="1:65" s="2" customFormat="1" ht="11.25">
      <c r="A108" s="36"/>
      <c r="B108" s="37"/>
      <c r="C108" s="38"/>
      <c r="D108" s="193" t="s">
        <v>151</v>
      </c>
      <c r="E108" s="38"/>
      <c r="F108" s="194" t="s">
        <v>1452</v>
      </c>
      <c r="G108" s="38"/>
      <c r="H108" s="38"/>
      <c r="I108" s="190"/>
      <c r="J108" s="38"/>
      <c r="K108" s="38"/>
      <c r="L108" s="41"/>
      <c r="M108" s="191"/>
      <c r="N108" s="192"/>
      <c r="O108" s="66"/>
      <c r="P108" s="66"/>
      <c r="Q108" s="66"/>
      <c r="R108" s="66"/>
      <c r="S108" s="66"/>
      <c r="T108" s="67"/>
      <c r="U108" s="36"/>
      <c r="V108" s="36"/>
      <c r="W108" s="36"/>
      <c r="X108" s="36"/>
      <c r="Y108" s="36"/>
      <c r="Z108" s="36"/>
      <c r="AA108" s="36"/>
      <c r="AB108" s="36"/>
      <c r="AC108" s="36"/>
      <c r="AD108" s="36"/>
      <c r="AE108" s="36"/>
      <c r="AT108" s="19" t="s">
        <v>151</v>
      </c>
      <c r="AU108" s="19" t="s">
        <v>85</v>
      </c>
    </row>
    <row r="109" spans="1:65" s="2" customFormat="1" ht="68.25">
      <c r="A109" s="36"/>
      <c r="B109" s="37"/>
      <c r="C109" s="38"/>
      <c r="D109" s="188" t="s">
        <v>153</v>
      </c>
      <c r="E109" s="38"/>
      <c r="F109" s="195" t="s">
        <v>1453</v>
      </c>
      <c r="G109" s="38"/>
      <c r="H109" s="38"/>
      <c r="I109" s="190"/>
      <c r="J109" s="38"/>
      <c r="K109" s="38"/>
      <c r="L109" s="41"/>
      <c r="M109" s="191"/>
      <c r="N109" s="192"/>
      <c r="O109" s="66"/>
      <c r="P109" s="66"/>
      <c r="Q109" s="66"/>
      <c r="R109" s="66"/>
      <c r="S109" s="66"/>
      <c r="T109" s="67"/>
      <c r="U109" s="36"/>
      <c r="V109" s="36"/>
      <c r="W109" s="36"/>
      <c r="X109" s="36"/>
      <c r="Y109" s="36"/>
      <c r="Z109" s="36"/>
      <c r="AA109" s="36"/>
      <c r="AB109" s="36"/>
      <c r="AC109" s="36"/>
      <c r="AD109" s="36"/>
      <c r="AE109" s="36"/>
      <c r="AT109" s="19" t="s">
        <v>153</v>
      </c>
      <c r="AU109" s="19" t="s">
        <v>85</v>
      </c>
    </row>
    <row r="110" spans="1:65" s="14" customFormat="1" ht="11.25">
      <c r="B110" s="206"/>
      <c r="C110" s="207"/>
      <c r="D110" s="188" t="s">
        <v>180</v>
      </c>
      <c r="E110" s="208" t="s">
        <v>19</v>
      </c>
      <c r="F110" s="209" t="s">
        <v>1454</v>
      </c>
      <c r="G110" s="207"/>
      <c r="H110" s="210">
        <v>16</v>
      </c>
      <c r="I110" s="211"/>
      <c r="J110" s="207"/>
      <c r="K110" s="207"/>
      <c r="L110" s="212"/>
      <c r="M110" s="213"/>
      <c r="N110" s="214"/>
      <c r="O110" s="214"/>
      <c r="P110" s="214"/>
      <c r="Q110" s="214"/>
      <c r="R110" s="214"/>
      <c r="S110" s="214"/>
      <c r="T110" s="215"/>
      <c r="AT110" s="216" t="s">
        <v>180</v>
      </c>
      <c r="AU110" s="216" t="s">
        <v>85</v>
      </c>
      <c r="AV110" s="14" t="s">
        <v>85</v>
      </c>
      <c r="AW110" s="14" t="s">
        <v>34</v>
      </c>
      <c r="AX110" s="14" t="s">
        <v>83</v>
      </c>
      <c r="AY110" s="216" t="s">
        <v>140</v>
      </c>
    </row>
    <row r="111" spans="1:65" s="2" customFormat="1" ht="16.5" customHeight="1">
      <c r="A111" s="36"/>
      <c r="B111" s="37"/>
      <c r="C111" s="175" t="s">
        <v>147</v>
      </c>
      <c r="D111" s="175" t="s">
        <v>142</v>
      </c>
      <c r="E111" s="176" t="s">
        <v>1455</v>
      </c>
      <c r="F111" s="177" t="s">
        <v>1456</v>
      </c>
      <c r="G111" s="178" t="s">
        <v>242</v>
      </c>
      <c r="H111" s="179">
        <v>19.62</v>
      </c>
      <c r="I111" s="180"/>
      <c r="J111" s="181">
        <f>ROUND(I111*H111,2)</f>
        <v>0</v>
      </c>
      <c r="K111" s="177" t="s">
        <v>146</v>
      </c>
      <c r="L111" s="41"/>
      <c r="M111" s="182" t="s">
        <v>19</v>
      </c>
      <c r="N111" s="183" t="s">
        <v>46</v>
      </c>
      <c r="O111" s="66"/>
      <c r="P111" s="184">
        <f>O111*H111</f>
        <v>0</v>
      </c>
      <c r="Q111" s="184">
        <v>0</v>
      </c>
      <c r="R111" s="184">
        <f>Q111*H111</f>
        <v>0</v>
      </c>
      <c r="S111" s="184">
        <v>0</v>
      </c>
      <c r="T111" s="185">
        <f>S111*H111</f>
        <v>0</v>
      </c>
      <c r="U111" s="36"/>
      <c r="V111" s="36"/>
      <c r="W111" s="36"/>
      <c r="X111" s="36"/>
      <c r="Y111" s="36"/>
      <c r="Z111" s="36"/>
      <c r="AA111" s="36"/>
      <c r="AB111" s="36"/>
      <c r="AC111" s="36"/>
      <c r="AD111" s="36"/>
      <c r="AE111" s="36"/>
      <c r="AR111" s="186" t="s">
        <v>147</v>
      </c>
      <c r="AT111" s="186" t="s">
        <v>142</v>
      </c>
      <c r="AU111" s="186" t="s">
        <v>85</v>
      </c>
      <c r="AY111" s="19" t="s">
        <v>140</v>
      </c>
      <c r="BE111" s="187">
        <f>IF(N111="základní",J111,0)</f>
        <v>0</v>
      </c>
      <c r="BF111" s="187">
        <f>IF(N111="snížená",J111,0)</f>
        <v>0</v>
      </c>
      <c r="BG111" s="187">
        <f>IF(N111="zákl. přenesená",J111,0)</f>
        <v>0</v>
      </c>
      <c r="BH111" s="187">
        <f>IF(N111="sníž. přenesená",J111,0)</f>
        <v>0</v>
      </c>
      <c r="BI111" s="187">
        <f>IF(N111="nulová",J111,0)</f>
        <v>0</v>
      </c>
      <c r="BJ111" s="19" t="s">
        <v>83</v>
      </c>
      <c r="BK111" s="187">
        <f>ROUND(I111*H111,2)</f>
        <v>0</v>
      </c>
      <c r="BL111" s="19" t="s">
        <v>147</v>
      </c>
      <c r="BM111" s="186" t="s">
        <v>1457</v>
      </c>
    </row>
    <row r="112" spans="1:65" s="2" customFormat="1" ht="19.5">
      <c r="A112" s="36"/>
      <c r="B112" s="37"/>
      <c r="C112" s="38"/>
      <c r="D112" s="188" t="s">
        <v>149</v>
      </c>
      <c r="E112" s="38"/>
      <c r="F112" s="189" t="s">
        <v>1458</v>
      </c>
      <c r="G112" s="38"/>
      <c r="H112" s="38"/>
      <c r="I112" s="190"/>
      <c r="J112" s="38"/>
      <c r="K112" s="38"/>
      <c r="L112" s="41"/>
      <c r="M112" s="191"/>
      <c r="N112" s="192"/>
      <c r="O112" s="66"/>
      <c r="P112" s="66"/>
      <c r="Q112" s="66"/>
      <c r="R112" s="66"/>
      <c r="S112" s="66"/>
      <c r="T112" s="67"/>
      <c r="U112" s="36"/>
      <c r="V112" s="36"/>
      <c r="W112" s="36"/>
      <c r="X112" s="36"/>
      <c r="Y112" s="36"/>
      <c r="Z112" s="36"/>
      <c r="AA112" s="36"/>
      <c r="AB112" s="36"/>
      <c r="AC112" s="36"/>
      <c r="AD112" s="36"/>
      <c r="AE112" s="36"/>
      <c r="AT112" s="19" t="s">
        <v>149</v>
      </c>
      <c r="AU112" s="19" t="s">
        <v>85</v>
      </c>
    </row>
    <row r="113" spans="1:65" s="2" customFormat="1" ht="11.25">
      <c r="A113" s="36"/>
      <c r="B113" s="37"/>
      <c r="C113" s="38"/>
      <c r="D113" s="193" t="s">
        <v>151</v>
      </c>
      <c r="E113" s="38"/>
      <c r="F113" s="194" t="s">
        <v>1459</v>
      </c>
      <c r="G113" s="38"/>
      <c r="H113" s="38"/>
      <c r="I113" s="190"/>
      <c r="J113" s="38"/>
      <c r="K113" s="38"/>
      <c r="L113" s="41"/>
      <c r="M113" s="191"/>
      <c r="N113" s="192"/>
      <c r="O113" s="66"/>
      <c r="P113" s="66"/>
      <c r="Q113" s="66"/>
      <c r="R113" s="66"/>
      <c r="S113" s="66"/>
      <c r="T113" s="67"/>
      <c r="U113" s="36"/>
      <c r="V113" s="36"/>
      <c r="W113" s="36"/>
      <c r="X113" s="36"/>
      <c r="Y113" s="36"/>
      <c r="Z113" s="36"/>
      <c r="AA113" s="36"/>
      <c r="AB113" s="36"/>
      <c r="AC113" s="36"/>
      <c r="AD113" s="36"/>
      <c r="AE113" s="36"/>
      <c r="AT113" s="19" t="s">
        <v>151</v>
      </c>
      <c r="AU113" s="19" t="s">
        <v>85</v>
      </c>
    </row>
    <row r="114" spans="1:65" s="2" customFormat="1" ht="58.5">
      <c r="A114" s="36"/>
      <c r="B114" s="37"/>
      <c r="C114" s="38"/>
      <c r="D114" s="188" t="s">
        <v>153</v>
      </c>
      <c r="E114" s="38"/>
      <c r="F114" s="195" t="s">
        <v>1460</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153</v>
      </c>
      <c r="AU114" s="19" t="s">
        <v>85</v>
      </c>
    </row>
    <row r="115" spans="1:65" s="13" customFormat="1" ht="11.25">
      <c r="B115" s="196"/>
      <c r="C115" s="197"/>
      <c r="D115" s="188" t="s">
        <v>180</v>
      </c>
      <c r="E115" s="198" t="s">
        <v>19</v>
      </c>
      <c r="F115" s="199" t="s">
        <v>1461</v>
      </c>
      <c r="G115" s="197"/>
      <c r="H115" s="198" t="s">
        <v>19</v>
      </c>
      <c r="I115" s="200"/>
      <c r="J115" s="197"/>
      <c r="K115" s="197"/>
      <c r="L115" s="201"/>
      <c r="M115" s="202"/>
      <c r="N115" s="203"/>
      <c r="O115" s="203"/>
      <c r="P115" s="203"/>
      <c r="Q115" s="203"/>
      <c r="R115" s="203"/>
      <c r="S115" s="203"/>
      <c r="T115" s="204"/>
      <c r="AT115" s="205" t="s">
        <v>180</v>
      </c>
      <c r="AU115" s="205" t="s">
        <v>85</v>
      </c>
      <c r="AV115" s="13" t="s">
        <v>83</v>
      </c>
      <c r="AW115" s="13" t="s">
        <v>34</v>
      </c>
      <c r="AX115" s="13" t="s">
        <v>75</v>
      </c>
      <c r="AY115" s="205" t="s">
        <v>140</v>
      </c>
    </row>
    <row r="116" spans="1:65" s="14" customFormat="1" ht="11.25">
      <c r="B116" s="206"/>
      <c r="C116" s="207"/>
      <c r="D116" s="188" t="s">
        <v>180</v>
      </c>
      <c r="E116" s="208" t="s">
        <v>19</v>
      </c>
      <c r="F116" s="209" t="s">
        <v>1462</v>
      </c>
      <c r="G116" s="207"/>
      <c r="H116" s="210">
        <v>22.968</v>
      </c>
      <c r="I116" s="211"/>
      <c r="J116" s="207"/>
      <c r="K116" s="207"/>
      <c r="L116" s="212"/>
      <c r="M116" s="213"/>
      <c r="N116" s="214"/>
      <c r="O116" s="214"/>
      <c r="P116" s="214"/>
      <c r="Q116" s="214"/>
      <c r="R116" s="214"/>
      <c r="S116" s="214"/>
      <c r="T116" s="215"/>
      <c r="AT116" s="216" t="s">
        <v>180</v>
      </c>
      <c r="AU116" s="216" t="s">
        <v>85</v>
      </c>
      <c r="AV116" s="14" t="s">
        <v>85</v>
      </c>
      <c r="AW116" s="14" t="s">
        <v>34</v>
      </c>
      <c r="AX116" s="14" t="s">
        <v>75</v>
      </c>
      <c r="AY116" s="216" t="s">
        <v>140</v>
      </c>
    </row>
    <row r="117" spans="1:65" s="13" customFormat="1" ht="11.25">
      <c r="B117" s="196"/>
      <c r="C117" s="197"/>
      <c r="D117" s="188" t="s">
        <v>180</v>
      </c>
      <c r="E117" s="198" t="s">
        <v>19</v>
      </c>
      <c r="F117" s="199" t="s">
        <v>1463</v>
      </c>
      <c r="G117" s="197"/>
      <c r="H117" s="198" t="s">
        <v>19</v>
      </c>
      <c r="I117" s="200"/>
      <c r="J117" s="197"/>
      <c r="K117" s="197"/>
      <c r="L117" s="201"/>
      <c r="M117" s="202"/>
      <c r="N117" s="203"/>
      <c r="O117" s="203"/>
      <c r="P117" s="203"/>
      <c r="Q117" s="203"/>
      <c r="R117" s="203"/>
      <c r="S117" s="203"/>
      <c r="T117" s="204"/>
      <c r="AT117" s="205" t="s">
        <v>180</v>
      </c>
      <c r="AU117" s="205" t="s">
        <v>85</v>
      </c>
      <c r="AV117" s="13" t="s">
        <v>83</v>
      </c>
      <c r="AW117" s="13" t="s">
        <v>34</v>
      </c>
      <c r="AX117" s="13" t="s">
        <v>75</v>
      </c>
      <c r="AY117" s="205" t="s">
        <v>140</v>
      </c>
    </row>
    <row r="118" spans="1:65" s="14" customFormat="1" ht="11.25">
      <c r="B118" s="206"/>
      <c r="C118" s="207"/>
      <c r="D118" s="188" t="s">
        <v>180</v>
      </c>
      <c r="E118" s="208" t="s">
        <v>19</v>
      </c>
      <c r="F118" s="209" t="s">
        <v>1464</v>
      </c>
      <c r="G118" s="207"/>
      <c r="H118" s="210">
        <v>7.6230000000000002</v>
      </c>
      <c r="I118" s="211"/>
      <c r="J118" s="207"/>
      <c r="K118" s="207"/>
      <c r="L118" s="212"/>
      <c r="M118" s="213"/>
      <c r="N118" s="214"/>
      <c r="O118" s="214"/>
      <c r="P118" s="214"/>
      <c r="Q118" s="214"/>
      <c r="R118" s="214"/>
      <c r="S118" s="214"/>
      <c r="T118" s="215"/>
      <c r="AT118" s="216" t="s">
        <v>180</v>
      </c>
      <c r="AU118" s="216" t="s">
        <v>85</v>
      </c>
      <c r="AV118" s="14" t="s">
        <v>85</v>
      </c>
      <c r="AW118" s="14" t="s">
        <v>34</v>
      </c>
      <c r="AX118" s="14" t="s">
        <v>75</v>
      </c>
      <c r="AY118" s="216" t="s">
        <v>140</v>
      </c>
    </row>
    <row r="119" spans="1:65" s="14" customFormat="1" ht="11.25">
      <c r="B119" s="206"/>
      <c r="C119" s="207"/>
      <c r="D119" s="188" t="s">
        <v>180</v>
      </c>
      <c r="E119" s="208" t="s">
        <v>19</v>
      </c>
      <c r="F119" s="209" t="s">
        <v>1465</v>
      </c>
      <c r="G119" s="207"/>
      <c r="H119" s="210">
        <v>8.6489999999999991</v>
      </c>
      <c r="I119" s="211"/>
      <c r="J119" s="207"/>
      <c r="K119" s="207"/>
      <c r="L119" s="212"/>
      <c r="M119" s="213"/>
      <c r="N119" s="214"/>
      <c r="O119" s="214"/>
      <c r="P119" s="214"/>
      <c r="Q119" s="214"/>
      <c r="R119" s="214"/>
      <c r="S119" s="214"/>
      <c r="T119" s="215"/>
      <c r="AT119" s="216" t="s">
        <v>180</v>
      </c>
      <c r="AU119" s="216" t="s">
        <v>85</v>
      </c>
      <c r="AV119" s="14" t="s">
        <v>85</v>
      </c>
      <c r="AW119" s="14" t="s">
        <v>34</v>
      </c>
      <c r="AX119" s="14" t="s">
        <v>75</v>
      </c>
      <c r="AY119" s="216" t="s">
        <v>140</v>
      </c>
    </row>
    <row r="120" spans="1:65" s="16" customFormat="1" ht="11.25">
      <c r="B120" s="238"/>
      <c r="C120" s="239"/>
      <c r="D120" s="188" t="s">
        <v>180</v>
      </c>
      <c r="E120" s="240" t="s">
        <v>19</v>
      </c>
      <c r="F120" s="241" t="s">
        <v>454</v>
      </c>
      <c r="G120" s="239"/>
      <c r="H120" s="242">
        <v>39.24</v>
      </c>
      <c r="I120" s="243"/>
      <c r="J120" s="239"/>
      <c r="K120" s="239"/>
      <c r="L120" s="244"/>
      <c r="M120" s="245"/>
      <c r="N120" s="246"/>
      <c r="O120" s="246"/>
      <c r="P120" s="246"/>
      <c r="Q120" s="246"/>
      <c r="R120" s="246"/>
      <c r="S120" s="246"/>
      <c r="T120" s="247"/>
      <c r="AT120" s="248" t="s">
        <v>180</v>
      </c>
      <c r="AU120" s="248" t="s">
        <v>85</v>
      </c>
      <c r="AV120" s="16" t="s">
        <v>160</v>
      </c>
      <c r="AW120" s="16" t="s">
        <v>34</v>
      </c>
      <c r="AX120" s="16" t="s">
        <v>75</v>
      </c>
      <c r="AY120" s="248" t="s">
        <v>140</v>
      </c>
    </row>
    <row r="121" spans="1:65" s="13" customFormat="1" ht="11.25">
      <c r="B121" s="196"/>
      <c r="C121" s="197"/>
      <c r="D121" s="188" t="s">
        <v>180</v>
      </c>
      <c r="E121" s="198" t="s">
        <v>19</v>
      </c>
      <c r="F121" s="199" t="s">
        <v>1466</v>
      </c>
      <c r="G121" s="197"/>
      <c r="H121" s="198" t="s">
        <v>19</v>
      </c>
      <c r="I121" s="200"/>
      <c r="J121" s="197"/>
      <c r="K121" s="197"/>
      <c r="L121" s="201"/>
      <c r="M121" s="202"/>
      <c r="N121" s="203"/>
      <c r="O121" s="203"/>
      <c r="P121" s="203"/>
      <c r="Q121" s="203"/>
      <c r="R121" s="203"/>
      <c r="S121" s="203"/>
      <c r="T121" s="204"/>
      <c r="AT121" s="205" t="s">
        <v>180</v>
      </c>
      <c r="AU121" s="205" t="s">
        <v>85</v>
      </c>
      <c r="AV121" s="13" t="s">
        <v>83</v>
      </c>
      <c r="AW121" s="13" t="s">
        <v>34</v>
      </c>
      <c r="AX121" s="13" t="s">
        <v>75</v>
      </c>
      <c r="AY121" s="205" t="s">
        <v>140</v>
      </c>
    </row>
    <row r="122" spans="1:65" s="14" customFormat="1" ht="11.25">
      <c r="B122" s="206"/>
      <c r="C122" s="207"/>
      <c r="D122" s="188" t="s">
        <v>180</v>
      </c>
      <c r="E122" s="208" t="s">
        <v>19</v>
      </c>
      <c r="F122" s="209" t="s">
        <v>1467</v>
      </c>
      <c r="G122" s="207"/>
      <c r="H122" s="210">
        <v>-19.62</v>
      </c>
      <c r="I122" s="211"/>
      <c r="J122" s="207"/>
      <c r="K122" s="207"/>
      <c r="L122" s="212"/>
      <c r="M122" s="213"/>
      <c r="N122" s="214"/>
      <c r="O122" s="214"/>
      <c r="P122" s="214"/>
      <c r="Q122" s="214"/>
      <c r="R122" s="214"/>
      <c r="S122" s="214"/>
      <c r="T122" s="215"/>
      <c r="AT122" s="216" t="s">
        <v>180</v>
      </c>
      <c r="AU122" s="216" t="s">
        <v>85</v>
      </c>
      <c r="AV122" s="14" t="s">
        <v>85</v>
      </c>
      <c r="AW122" s="14" t="s">
        <v>34</v>
      </c>
      <c r="AX122" s="14" t="s">
        <v>75</v>
      </c>
      <c r="AY122" s="216" t="s">
        <v>140</v>
      </c>
    </row>
    <row r="123" spans="1:65" s="15" customFormat="1" ht="11.25">
      <c r="B123" s="227"/>
      <c r="C123" s="228"/>
      <c r="D123" s="188" t="s">
        <v>180</v>
      </c>
      <c r="E123" s="229" t="s">
        <v>19</v>
      </c>
      <c r="F123" s="230" t="s">
        <v>402</v>
      </c>
      <c r="G123" s="228"/>
      <c r="H123" s="231">
        <v>19.62</v>
      </c>
      <c r="I123" s="232"/>
      <c r="J123" s="228"/>
      <c r="K123" s="228"/>
      <c r="L123" s="233"/>
      <c r="M123" s="234"/>
      <c r="N123" s="235"/>
      <c r="O123" s="235"/>
      <c r="P123" s="235"/>
      <c r="Q123" s="235"/>
      <c r="R123" s="235"/>
      <c r="S123" s="235"/>
      <c r="T123" s="236"/>
      <c r="AT123" s="237" t="s">
        <v>180</v>
      </c>
      <c r="AU123" s="237" t="s">
        <v>85</v>
      </c>
      <c r="AV123" s="15" t="s">
        <v>147</v>
      </c>
      <c r="AW123" s="15" t="s">
        <v>34</v>
      </c>
      <c r="AX123" s="15" t="s">
        <v>83</v>
      </c>
      <c r="AY123" s="237" t="s">
        <v>140</v>
      </c>
    </row>
    <row r="124" spans="1:65" s="2" customFormat="1" ht="16.5" customHeight="1">
      <c r="A124" s="36"/>
      <c r="B124" s="37"/>
      <c r="C124" s="175" t="s">
        <v>172</v>
      </c>
      <c r="D124" s="175" t="s">
        <v>142</v>
      </c>
      <c r="E124" s="176" t="s">
        <v>1468</v>
      </c>
      <c r="F124" s="177" t="s">
        <v>1469</v>
      </c>
      <c r="G124" s="178" t="s">
        <v>242</v>
      </c>
      <c r="H124" s="179">
        <v>19.62</v>
      </c>
      <c r="I124" s="180"/>
      <c r="J124" s="181">
        <f>ROUND(I124*H124,2)</f>
        <v>0</v>
      </c>
      <c r="K124" s="177" t="s">
        <v>146</v>
      </c>
      <c r="L124" s="41"/>
      <c r="M124" s="182" t="s">
        <v>19</v>
      </c>
      <c r="N124" s="183" t="s">
        <v>46</v>
      </c>
      <c r="O124" s="66"/>
      <c r="P124" s="184">
        <f>O124*H124</f>
        <v>0</v>
      </c>
      <c r="Q124" s="184">
        <v>0</v>
      </c>
      <c r="R124" s="184">
        <f>Q124*H124</f>
        <v>0</v>
      </c>
      <c r="S124" s="184">
        <v>0</v>
      </c>
      <c r="T124" s="185">
        <f>S124*H124</f>
        <v>0</v>
      </c>
      <c r="U124" s="36"/>
      <c r="V124" s="36"/>
      <c r="W124" s="36"/>
      <c r="X124" s="36"/>
      <c r="Y124" s="36"/>
      <c r="Z124" s="36"/>
      <c r="AA124" s="36"/>
      <c r="AB124" s="36"/>
      <c r="AC124" s="36"/>
      <c r="AD124" s="36"/>
      <c r="AE124" s="36"/>
      <c r="AR124" s="186" t="s">
        <v>147</v>
      </c>
      <c r="AT124" s="186" t="s">
        <v>142</v>
      </c>
      <c r="AU124" s="186" t="s">
        <v>85</v>
      </c>
      <c r="AY124" s="19" t="s">
        <v>140</v>
      </c>
      <c r="BE124" s="187">
        <f>IF(N124="základní",J124,0)</f>
        <v>0</v>
      </c>
      <c r="BF124" s="187">
        <f>IF(N124="snížená",J124,0)</f>
        <v>0</v>
      </c>
      <c r="BG124" s="187">
        <f>IF(N124="zákl. přenesená",J124,0)</f>
        <v>0</v>
      </c>
      <c r="BH124" s="187">
        <f>IF(N124="sníž. přenesená",J124,0)</f>
        <v>0</v>
      </c>
      <c r="BI124" s="187">
        <f>IF(N124="nulová",J124,0)</f>
        <v>0</v>
      </c>
      <c r="BJ124" s="19" t="s">
        <v>83</v>
      </c>
      <c r="BK124" s="187">
        <f>ROUND(I124*H124,2)</f>
        <v>0</v>
      </c>
      <c r="BL124" s="19" t="s">
        <v>147</v>
      </c>
      <c r="BM124" s="186" t="s">
        <v>1470</v>
      </c>
    </row>
    <row r="125" spans="1:65" s="2" customFormat="1" ht="19.5">
      <c r="A125" s="36"/>
      <c r="B125" s="37"/>
      <c r="C125" s="38"/>
      <c r="D125" s="188" t="s">
        <v>149</v>
      </c>
      <c r="E125" s="38"/>
      <c r="F125" s="189" t="s">
        <v>1471</v>
      </c>
      <c r="G125" s="38"/>
      <c r="H125" s="38"/>
      <c r="I125" s="190"/>
      <c r="J125" s="38"/>
      <c r="K125" s="38"/>
      <c r="L125" s="41"/>
      <c r="M125" s="191"/>
      <c r="N125" s="192"/>
      <c r="O125" s="66"/>
      <c r="P125" s="66"/>
      <c r="Q125" s="66"/>
      <c r="R125" s="66"/>
      <c r="S125" s="66"/>
      <c r="T125" s="67"/>
      <c r="U125" s="36"/>
      <c r="V125" s="36"/>
      <c r="W125" s="36"/>
      <c r="X125" s="36"/>
      <c r="Y125" s="36"/>
      <c r="Z125" s="36"/>
      <c r="AA125" s="36"/>
      <c r="AB125" s="36"/>
      <c r="AC125" s="36"/>
      <c r="AD125" s="36"/>
      <c r="AE125" s="36"/>
      <c r="AT125" s="19" t="s">
        <v>149</v>
      </c>
      <c r="AU125" s="19" t="s">
        <v>85</v>
      </c>
    </row>
    <row r="126" spans="1:65" s="2" customFormat="1" ht="11.25">
      <c r="A126" s="36"/>
      <c r="B126" s="37"/>
      <c r="C126" s="38"/>
      <c r="D126" s="193" t="s">
        <v>151</v>
      </c>
      <c r="E126" s="38"/>
      <c r="F126" s="194" t="s">
        <v>1472</v>
      </c>
      <c r="G126" s="38"/>
      <c r="H126" s="38"/>
      <c r="I126" s="190"/>
      <c r="J126" s="38"/>
      <c r="K126" s="38"/>
      <c r="L126" s="41"/>
      <c r="M126" s="191"/>
      <c r="N126" s="192"/>
      <c r="O126" s="66"/>
      <c r="P126" s="66"/>
      <c r="Q126" s="66"/>
      <c r="R126" s="66"/>
      <c r="S126" s="66"/>
      <c r="T126" s="67"/>
      <c r="U126" s="36"/>
      <c r="V126" s="36"/>
      <c r="W126" s="36"/>
      <c r="X126" s="36"/>
      <c r="Y126" s="36"/>
      <c r="Z126" s="36"/>
      <c r="AA126" s="36"/>
      <c r="AB126" s="36"/>
      <c r="AC126" s="36"/>
      <c r="AD126" s="36"/>
      <c r="AE126" s="36"/>
      <c r="AT126" s="19" t="s">
        <v>151</v>
      </c>
      <c r="AU126" s="19" t="s">
        <v>85</v>
      </c>
    </row>
    <row r="127" spans="1:65" s="2" customFormat="1" ht="58.5">
      <c r="A127" s="36"/>
      <c r="B127" s="37"/>
      <c r="C127" s="38"/>
      <c r="D127" s="188" t="s">
        <v>153</v>
      </c>
      <c r="E127" s="38"/>
      <c r="F127" s="195" t="s">
        <v>1460</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153</v>
      </c>
      <c r="AU127" s="19" t="s">
        <v>85</v>
      </c>
    </row>
    <row r="128" spans="1:65" s="2" customFormat="1" ht="16.5" customHeight="1">
      <c r="A128" s="36"/>
      <c r="B128" s="37"/>
      <c r="C128" s="175" t="s">
        <v>183</v>
      </c>
      <c r="D128" s="175" t="s">
        <v>142</v>
      </c>
      <c r="E128" s="176" t="s">
        <v>1473</v>
      </c>
      <c r="F128" s="177" t="s">
        <v>1474</v>
      </c>
      <c r="G128" s="178" t="s">
        <v>234</v>
      </c>
      <c r="H128" s="179">
        <v>96</v>
      </c>
      <c r="I128" s="180"/>
      <c r="J128" s="181">
        <f>ROUND(I128*H128,2)</f>
        <v>0</v>
      </c>
      <c r="K128" s="177" t="s">
        <v>146</v>
      </c>
      <c r="L128" s="41"/>
      <c r="M128" s="182" t="s">
        <v>19</v>
      </c>
      <c r="N128" s="183" t="s">
        <v>46</v>
      </c>
      <c r="O128" s="66"/>
      <c r="P128" s="184">
        <f>O128*H128</f>
        <v>0</v>
      </c>
      <c r="Q128" s="184">
        <v>1.3302559999999999E-3</v>
      </c>
      <c r="R128" s="184">
        <f>Q128*H128</f>
        <v>0.12770457599999999</v>
      </c>
      <c r="S128" s="184">
        <v>0</v>
      </c>
      <c r="T128" s="185">
        <f>S128*H128</f>
        <v>0</v>
      </c>
      <c r="U128" s="36"/>
      <c r="V128" s="36"/>
      <c r="W128" s="36"/>
      <c r="X128" s="36"/>
      <c r="Y128" s="36"/>
      <c r="Z128" s="36"/>
      <c r="AA128" s="36"/>
      <c r="AB128" s="36"/>
      <c r="AC128" s="36"/>
      <c r="AD128" s="36"/>
      <c r="AE128" s="36"/>
      <c r="AR128" s="186" t="s">
        <v>147</v>
      </c>
      <c r="AT128" s="186" t="s">
        <v>142</v>
      </c>
      <c r="AU128" s="186" t="s">
        <v>85</v>
      </c>
      <c r="AY128" s="19" t="s">
        <v>140</v>
      </c>
      <c r="BE128" s="187">
        <f>IF(N128="základní",J128,0)</f>
        <v>0</v>
      </c>
      <c r="BF128" s="187">
        <f>IF(N128="snížená",J128,0)</f>
        <v>0</v>
      </c>
      <c r="BG128" s="187">
        <f>IF(N128="zákl. přenesená",J128,0)</f>
        <v>0</v>
      </c>
      <c r="BH128" s="187">
        <f>IF(N128="sníž. přenesená",J128,0)</f>
        <v>0</v>
      </c>
      <c r="BI128" s="187">
        <f>IF(N128="nulová",J128,0)</f>
        <v>0</v>
      </c>
      <c r="BJ128" s="19" t="s">
        <v>83</v>
      </c>
      <c r="BK128" s="187">
        <f>ROUND(I128*H128,2)</f>
        <v>0</v>
      </c>
      <c r="BL128" s="19" t="s">
        <v>147</v>
      </c>
      <c r="BM128" s="186" t="s">
        <v>1475</v>
      </c>
    </row>
    <row r="129" spans="1:65" s="2" customFormat="1" ht="19.5">
      <c r="A129" s="36"/>
      <c r="B129" s="37"/>
      <c r="C129" s="38"/>
      <c r="D129" s="188" t="s">
        <v>149</v>
      </c>
      <c r="E129" s="38"/>
      <c r="F129" s="189" t="s">
        <v>1476</v>
      </c>
      <c r="G129" s="38"/>
      <c r="H129" s="38"/>
      <c r="I129" s="190"/>
      <c r="J129" s="38"/>
      <c r="K129" s="38"/>
      <c r="L129" s="41"/>
      <c r="M129" s="191"/>
      <c r="N129" s="192"/>
      <c r="O129" s="66"/>
      <c r="P129" s="66"/>
      <c r="Q129" s="66"/>
      <c r="R129" s="66"/>
      <c r="S129" s="66"/>
      <c r="T129" s="67"/>
      <c r="U129" s="36"/>
      <c r="V129" s="36"/>
      <c r="W129" s="36"/>
      <c r="X129" s="36"/>
      <c r="Y129" s="36"/>
      <c r="Z129" s="36"/>
      <c r="AA129" s="36"/>
      <c r="AB129" s="36"/>
      <c r="AC129" s="36"/>
      <c r="AD129" s="36"/>
      <c r="AE129" s="36"/>
      <c r="AT129" s="19" t="s">
        <v>149</v>
      </c>
      <c r="AU129" s="19" t="s">
        <v>85</v>
      </c>
    </row>
    <row r="130" spans="1:65" s="2" customFormat="1" ht="11.25">
      <c r="A130" s="36"/>
      <c r="B130" s="37"/>
      <c r="C130" s="38"/>
      <c r="D130" s="193" t="s">
        <v>151</v>
      </c>
      <c r="E130" s="38"/>
      <c r="F130" s="194" t="s">
        <v>1477</v>
      </c>
      <c r="G130" s="38"/>
      <c r="H130" s="38"/>
      <c r="I130" s="190"/>
      <c r="J130" s="38"/>
      <c r="K130" s="38"/>
      <c r="L130" s="41"/>
      <c r="M130" s="191"/>
      <c r="N130" s="192"/>
      <c r="O130" s="66"/>
      <c r="P130" s="66"/>
      <c r="Q130" s="66"/>
      <c r="R130" s="66"/>
      <c r="S130" s="66"/>
      <c r="T130" s="67"/>
      <c r="U130" s="36"/>
      <c r="V130" s="36"/>
      <c r="W130" s="36"/>
      <c r="X130" s="36"/>
      <c r="Y130" s="36"/>
      <c r="Z130" s="36"/>
      <c r="AA130" s="36"/>
      <c r="AB130" s="36"/>
      <c r="AC130" s="36"/>
      <c r="AD130" s="36"/>
      <c r="AE130" s="36"/>
      <c r="AT130" s="19" t="s">
        <v>151</v>
      </c>
      <c r="AU130" s="19" t="s">
        <v>85</v>
      </c>
    </row>
    <row r="131" spans="1:65" s="2" customFormat="1" ht="107.25">
      <c r="A131" s="36"/>
      <c r="B131" s="37"/>
      <c r="C131" s="38"/>
      <c r="D131" s="188" t="s">
        <v>153</v>
      </c>
      <c r="E131" s="38"/>
      <c r="F131" s="195" t="s">
        <v>1478</v>
      </c>
      <c r="G131" s="38"/>
      <c r="H131" s="38"/>
      <c r="I131" s="190"/>
      <c r="J131" s="38"/>
      <c r="K131" s="38"/>
      <c r="L131" s="41"/>
      <c r="M131" s="191"/>
      <c r="N131" s="192"/>
      <c r="O131" s="66"/>
      <c r="P131" s="66"/>
      <c r="Q131" s="66"/>
      <c r="R131" s="66"/>
      <c r="S131" s="66"/>
      <c r="T131" s="67"/>
      <c r="U131" s="36"/>
      <c r="V131" s="36"/>
      <c r="W131" s="36"/>
      <c r="X131" s="36"/>
      <c r="Y131" s="36"/>
      <c r="Z131" s="36"/>
      <c r="AA131" s="36"/>
      <c r="AB131" s="36"/>
      <c r="AC131" s="36"/>
      <c r="AD131" s="36"/>
      <c r="AE131" s="36"/>
      <c r="AT131" s="19" t="s">
        <v>153</v>
      </c>
      <c r="AU131" s="19" t="s">
        <v>85</v>
      </c>
    </row>
    <row r="132" spans="1:65" s="13" customFormat="1" ht="11.25">
      <c r="B132" s="196"/>
      <c r="C132" s="197"/>
      <c r="D132" s="188" t="s">
        <v>180</v>
      </c>
      <c r="E132" s="198" t="s">
        <v>19</v>
      </c>
      <c r="F132" s="199" t="s">
        <v>1479</v>
      </c>
      <c r="G132" s="197"/>
      <c r="H132" s="198" t="s">
        <v>19</v>
      </c>
      <c r="I132" s="200"/>
      <c r="J132" s="197"/>
      <c r="K132" s="197"/>
      <c r="L132" s="201"/>
      <c r="M132" s="202"/>
      <c r="N132" s="203"/>
      <c r="O132" s="203"/>
      <c r="P132" s="203"/>
      <c r="Q132" s="203"/>
      <c r="R132" s="203"/>
      <c r="S132" s="203"/>
      <c r="T132" s="204"/>
      <c r="AT132" s="205" t="s">
        <v>180</v>
      </c>
      <c r="AU132" s="205" t="s">
        <v>85</v>
      </c>
      <c r="AV132" s="13" t="s">
        <v>83</v>
      </c>
      <c r="AW132" s="13" t="s">
        <v>34</v>
      </c>
      <c r="AX132" s="13" t="s">
        <v>75</v>
      </c>
      <c r="AY132" s="205" t="s">
        <v>140</v>
      </c>
    </row>
    <row r="133" spans="1:65" s="14" customFormat="1" ht="11.25">
      <c r="B133" s="206"/>
      <c r="C133" s="207"/>
      <c r="D133" s="188" t="s">
        <v>180</v>
      </c>
      <c r="E133" s="208" t="s">
        <v>19</v>
      </c>
      <c r="F133" s="209" t="s">
        <v>1480</v>
      </c>
      <c r="G133" s="207"/>
      <c r="H133" s="210">
        <v>96</v>
      </c>
      <c r="I133" s="211"/>
      <c r="J133" s="207"/>
      <c r="K133" s="207"/>
      <c r="L133" s="212"/>
      <c r="M133" s="213"/>
      <c r="N133" s="214"/>
      <c r="O133" s="214"/>
      <c r="P133" s="214"/>
      <c r="Q133" s="214"/>
      <c r="R133" s="214"/>
      <c r="S133" s="214"/>
      <c r="T133" s="215"/>
      <c r="AT133" s="216" t="s">
        <v>180</v>
      </c>
      <c r="AU133" s="216" t="s">
        <v>85</v>
      </c>
      <c r="AV133" s="14" t="s">
        <v>85</v>
      </c>
      <c r="AW133" s="14" t="s">
        <v>34</v>
      </c>
      <c r="AX133" s="14" t="s">
        <v>83</v>
      </c>
      <c r="AY133" s="216" t="s">
        <v>140</v>
      </c>
    </row>
    <row r="134" spans="1:65" s="2" customFormat="1" ht="16.5" customHeight="1">
      <c r="A134" s="36"/>
      <c r="B134" s="37"/>
      <c r="C134" s="217" t="s">
        <v>192</v>
      </c>
      <c r="D134" s="217" t="s">
        <v>284</v>
      </c>
      <c r="E134" s="218" t="s">
        <v>1481</v>
      </c>
      <c r="F134" s="219" t="s">
        <v>1482</v>
      </c>
      <c r="G134" s="220" t="s">
        <v>424</v>
      </c>
      <c r="H134" s="221">
        <v>6.69</v>
      </c>
      <c r="I134" s="222"/>
      <c r="J134" s="223">
        <f>ROUND(I134*H134,2)</f>
        <v>0</v>
      </c>
      <c r="K134" s="219" t="s">
        <v>146</v>
      </c>
      <c r="L134" s="224"/>
      <c r="M134" s="225" t="s">
        <v>19</v>
      </c>
      <c r="N134" s="226" t="s">
        <v>46</v>
      </c>
      <c r="O134" s="66"/>
      <c r="P134" s="184">
        <f>O134*H134</f>
        <v>0</v>
      </c>
      <c r="Q134" s="184">
        <v>1</v>
      </c>
      <c r="R134" s="184">
        <f>Q134*H134</f>
        <v>6.69</v>
      </c>
      <c r="S134" s="184">
        <v>0</v>
      </c>
      <c r="T134" s="185">
        <f>S134*H134</f>
        <v>0</v>
      </c>
      <c r="U134" s="36"/>
      <c r="V134" s="36"/>
      <c r="W134" s="36"/>
      <c r="X134" s="36"/>
      <c r="Y134" s="36"/>
      <c r="Z134" s="36"/>
      <c r="AA134" s="36"/>
      <c r="AB134" s="36"/>
      <c r="AC134" s="36"/>
      <c r="AD134" s="36"/>
      <c r="AE134" s="36"/>
      <c r="AR134" s="186" t="s">
        <v>201</v>
      </c>
      <c r="AT134" s="186" t="s">
        <v>284</v>
      </c>
      <c r="AU134" s="186" t="s">
        <v>85</v>
      </c>
      <c r="AY134" s="19" t="s">
        <v>140</v>
      </c>
      <c r="BE134" s="187">
        <f>IF(N134="základní",J134,0)</f>
        <v>0</v>
      </c>
      <c r="BF134" s="187">
        <f>IF(N134="snížená",J134,0)</f>
        <v>0</v>
      </c>
      <c r="BG134" s="187">
        <f>IF(N134="zákl. přenesená",J134,0)</f>
        <v>0</v>
      </c>
      <c r="BH134" s="187">
        <f>IF(N134="sníž. přenesená",J134,0)</f>
        <v>0</v>
      </c>
      <c r="BI134" s="187">
        <f>IF(N134="nulová",J134,0)</f>
        <v>0</v>
      </c>
      <c r="BJ134" s="19" t="s">
        <v>83</v>
      </c>
      <c r="BK134" s="187">
        <f>ROUND(I134*H134,2)</f>
        <v>0</v>
      </c>
      <c r="BL134" s="19" t="s">
        <v>147</v>
      </c>
      <c r="BM134" s="186" t="s">
        <v>1483</v>
      </c>
    </row>
    <row r="135" spans="1:65" s="2" customFormat="1" ht="11.25">
      <c r="A135" s="36"/>
      <c r="B135" s="37"/>
      <c r="C135" s="38"/>
      <c r="D135" s="188" t="s">
        <v>149</v>
      </c>
      <c r="E135" s="38"/>
      <c r="F135" s="189" t="s">
        <v>1482</v>
      </c>
      <c r="G135" s="38"/>
      <c r="H135" s="38"/>
      <c r="I135" s="190"/>
      <c r="J135" s="38"/>
      <c r="K135" s="38"/>
      <c r="L135" s="41"/>
      <c r="M135" s="191"/>
      <c r="N135" s="192"/>
      <c r="O135" s="66"/>
      <c r="P135" s="66"/>
      <c r="Q135" s="66"/>
      <c r="R135" s="66"/>
      <c r="S135" s="66"/>
      <c r="T135" s="67"/>
      <c r="U135" s="36"/>
      <c r="V135" s="36"/>
      <c r="W135" s="36"/>
      <c r="X135" s="36"/>
      <c r="Y135" s="36"/>
      <c r="Z135" s="36"/>
      <c r="AA135" s="36"/>
      <c r="AB135" s="36"/>
      <c r="AC135" s="36"/>
      <c r="AD135" s="36"/>
      <c r="AE135" s="36"/>
      <c r="AT135" s="19" t="s">
        <v>149</v>
      </c>
      <c r="AU135" s="19" t="s">
        <v>85</v>
      </c>
    </row>
    <row r="136" spans="1:65" s="14" customFormat="1" ht="11.25">
      <c r="B136" s="206"/>
      <c r="C136" s="207"/>
      <c r="D136" s="188" t="s">
        <v>180</v>
      </c>
      <c r="E136" s="208" t="s">
        <v>19</v>
      </c>
      <c r="F136" s="209" t="s">
        <v>1484</v>
      </c>
      <c r="G136" s="207"/>
      <c r="H136" s="210">
        <v>3.3450000000000002</v>
      </c>
      <c r="I136" s="211"/>
      <c r="J136" s="207"/>
      <c r="K136" s="207"/>
      <c r="L136" s="212"/>
      <c r="M136" s="213"/>
      <c r="N136" s="214"/>
      <c r="O136" s="214"/>
      <c r="P136" s="214"/>
      <c r="Q136" s="214"/>
      <c r="R136" s="214"/>
      <c r="S136" s="214"/>
      <c r="T136" s="215"/>
      <c r="AT136" s="216" t="s">
        <v>180</v>
      </c>
      <c r="AU136" s="216" t="s">
        <v>85</v>
      </c>
      <c r="AV136" s="14" t="s">
        <v>85</v>
      </c>
      <c r="AW136" s="14" t="s">
        <v>34</v>
      </c>
      <c r="AX136" s="14" t="s">
        <v>83</v>
      </c>
      <c r="AY136" s="216" t="s">
        <v>140</v>
      </c>
    </row>
    <row r="137" spans="1:65" s="14" customFormat="1" ht="11.25">
      <c r="B137" s="206"/>
      <c r="C137" s="207"/>
      <c r="D137" s="188" t="s">
        <v>180</v>
      </c>
      <c r="E137" s="207"/>
      <c r="F137" s="209" t="s">
        <v>1485</v>
      </c>
      <c r="G137" s="207"/>
      <c r="H137" s="210">
        <v>6.69</v>
      </c>
      <c r="I137" s="211"/>
      <c r="J137" s="207"/>
      <c r="K137" s="207"/>
      <c r="L137" s="212"/>
      <c r="M137" s="213"/>
      <c r="N137" s="214"/>
      <c r="O137" s="214"/>
      <c r="P137" s="214"/>
      <c r="Q137" s="214"/>
      <c r="R137" s="214"/>
      <c r="S137" s="214"/>
      <c r="T137" s="215"/>
      <c r="AT137" s="216" t="s">
        <v>180</v>
      </c>
      <c r="AU137" s="216" t="s">
        <v>85</v>
      </c>
      <c r="AV137" s="14" t="s">
        <v>85</v>
      </c>
      <c r="AW137" s="14" t="s">
        <v>4</v>
      </c>
      <c r="AX137" s="14" t="s">
        <v>83</v>
      </c>
      <c r="AY137" s="216" t="s">
        <v>140</v>
      </c>
    </row>
    <row r="138" spans="1:65" s="2" customFormat="1" ht="16.5" customHeight="1">
      <c r="A138" s="36"/>
      <c r="B138" s="37"/>
      <c r="C138" s="217" t="s">
        <v>201</v>
      </c>
      <c r="D138" s="217" t="s">
        <v>284</v>
      </c>
      <c r="E138" s="218" t="s">
        <v>1486</v>
      </c>
      <c r="F138" s="219" t="s">
        <v>1487</v>
      </c>
      <c r="G138" s="220" t="s">
        <v>424</v>
      </c>
      <c r="H138" s="221">
        <v>11.231999999999999</v>
      </c>
      <c r="I138" s="222"/>
      <c r="J138" s="223">
        <f>ROUND(I138*H138,2)</f>
        <v>0</v>
      </c>
      <c r="K138" s="219" t="s">
        <v>146</v>
      </c>
      <c r="L138" s="224"/>
      <c r="M138" s="225" t="s">
        <v>19</v>
      </c>
      <c r="N138" s="226" t="s">
        <v>46</v>
      </c>
      <c r="O138" s="66"/>
      <c r="P138" s="184">
        <f>O138*H138</f>
        <v>0</v>
      </c>
      <c r="Q138" s="184">
        <v>1</v>
      </c>
      <c r="R138" s="184">
        <f>Q138*H138</f>
        <v>11.231999999999999</v>
      </c>
      <c r="S138" s="184">
        <v>0</v>
      </c>
      <c r="T138" s="185">
        <f>S138*H138</f>
        <v>0</v>
      </c>
      <c r="U138" s="36"/>
      <c r="V138" s="36"/>
      <c r="W138" s="36"/>
      <c r="X138" s="36"/>
      <c r="Y138" s="36"/>
      <c r="Z138" s="36"/>
      <c r="AA138" s="36"/>
      <c r="AB138" s="36"/>
      <c r="AC138" s="36"/>
      <c r="AD138" s="36"/>
      <c r="AE138" s="36"/>
      <c r="AR138" s="186" t="s">
        <v>201</v>
      </c>
      <c r="AT138" s="186" t="s">
        <v>284</v>
      </c>
      <c r="AU138" s="186" t="s">
        <v>85</v>
      </c>
      <c r="AY138" s="19" t="s">
        <v>140</v>
      </c>
      <c r="BE138" s="187">
        <f>IF(N138="základní",J138,0)</f>
        <v>0</v>
      </c>
      <c r="BF138" s="187">
        <f>IF(N138="snížená",J138,0)</f>
        <v>0</v>
      </c>
      <c r="BG138" s="187">
        <f>IF(N138="zákl. přenesená",J138,0)</f>
        <v>0</v>
      </c>
      <c r="BH138" s="187">
        <f>IF(N138="sníž. přenesená",J138,0)</f>
        <v>0</v>
      </c>
      <c r="BI138" s="187">
        <f>IF(N138="nulová",J138,0)</f>
        <v>0</v>
      </c>
      <c r="BJ138" s="19" t="s">
        <v>83</v>
      </c>
      <c r="BK138" s="187">
        <f>ROUND(I138*H138,2)</f>
        <v>0</v>
      </c>
      <c r="BL138" s="19" t="s">
        <v>147</v>
      </c>
      <c r="BM138" s="186" t="s">
        <v>1488</v>
      </c>
    </row>
    <row r="139" spans="1:65" s="2" customFormat="1" ht="11.25">
      <c r="A139" s="36"/>
      <c r="B139" s="37"/>
      <c r="C139" s="38"/>
      <c r="D139" s="188" t="s">
        <v>149</v>
      </c>
      <c r="E139" s="38"/>
      <c r="F139" s="189" t="s">
        <v>1487</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149</v>
      </c>
      <c r="AU139" s="19" t="s">
        <v>85</v>
      </c>
    </row>
    <row r="140" spans="1:65" s="14" customFormat="1" ht="11.25">
      <c r="B140" s="206"/>
      <c r="C140" s="207"/>
      <c r="D140" s="188" t="s">
        <v>180</v>
      </c>
      <c r="E140" s="208" t="s">
        <v>19</v>
      </c>
      <c r="F140" s="209" t="s">
        <v>1489</v>
      </c>
      <c r="G140" s="207"/>
      <c r="H140" s="210">
        <v>11.231999999999999</v>
      </c>
      <c r="I140" s="211"/>
      <c r="J140" s="207"/>
      <c r="K140" s="207"/>
      <c r="L140" s="212"/>
      <c r="M140" s="213"/>
      <c r="N140" s="214"/>
      <c r="O140" s="214"/>
      <c r="P140" s="214"/>
      <c r="Q140" s="214"/>
      <c r="R140" s="214"/>
      <c r="S140" s="214"/>
      <c r="T140" s="215"/>
      <c r="AT140" s="216" t="s">
        <v>180</v>
      </c>
      <c r="AU140" s="216" t="s">
        <v>85</v>
      </c>
      <c r="AV140" s="14" t="s">
        <v>85</v>
      </c>
      <c r="AW140" s="14" t="s">
        <v>34</v>
      </c>
      <c r="AX140" s="14" t="s">
        <v>83</v>
      </c>
      <c r="AY140" s="216" t="s">
        <v>140</v>
      </c>
    </row>
    <row r="141" spans="1:65" s="2" customFormat="1" ht="16.5" customHeight="1">
      <c r="A141" s="36"/>
      <c r="B141" s="37"/>
      <c r="C141" s="175" t="s">
        <v>208</v>
      </c>
      <c r="D141" s="175" t="s">
        <v>142</v>
      </c>
      <c r="E141" s="176" t="s">
        <v>1490</v>
      </c>
      <c r="F141" s="177" t="s">
        <v>1491</v>
      </c>
      <c r="G141" s="178" t="s">
        <v>234</v>
      </c>
      <c r="H141" s="179">
        <v>96</v>
      </c>
      <c r="I141" s="180"/>
      <c r="J141" s="181">
        <f>ROUND(I141*H141,2)</f>
        <v>0</v>
      </c>
      <c r="K141" s="177" t="s">
        <v>146</v>
      </c>
      <c r="L141" s="41"/>
      <c r="M141" s="182" t="s">
        <v>19</v>
      </c>
      <c r="N141" s="183" t="s">
        <v>46</v>
      </c>
      <c r="O141" s="66"/>
      <c r="P141" s="184">
        <f>O141*H141</f>
        <v>0</v>
      </c>
      <c r="Q141" s="184">
        <v>0</v>
      </c>
      <c r="R141" s="184">
        <f>Q141*H141</f>
        <v>0</v>
      </c>
      <c r="S141" s="184">
        <v>0</v>
      </c>
      <c r="T141" s="185">
        <f>S141*H141</f>
        <v>0</v>
      </c>
      <c r="U141" s="36"/>
      <c r="V141" s="36"/>
      <c r="W141" s="36"/>
      <c r="X141" s="36"/>
      <c r="Y141" s="36"/>
      <c r="Z141" s="36"/>
      <c r="AA141" s="36"/>
      <c r="AB141" s="36"/>
      <c r="AC141" s="36"/>
      <c r="AD141" s="36"/>
      <c r="AE141" s="36"/>
      <c r="AR141" s="186" t="s">
        <v>147</v>
      </c>
      <c r="AT141" s="186" t="s">
        <v>142</v>
      </c>
      <c r="AU141" s="186" t="s">
        <v>85</v>
      </c>
      <c r="AY141" s="19" t="s">
        <v>140</v>
      </c>
      <c r="BE141" s="187">
        <f>IF(N141="základní",J141,0)</f>
        <v>0</v>
      </c>
      <c r="BF141" s="187">
        <f>IF(N141="snížená",J141,0)</f>
        <v>0</v>
      </c>
      <c r="BG141" s="187">
        <f>IF(N141="zákl. přenesená",J141,0)</f>
        <v>0</v>
      </c>
      <c r="BH141" s="187">
        <f>IF(N141="sníž. přenesená",J141,0)</f>
        <v>0</v>
      </c>
      <c r="BI141" s="187">
        <f>IF(N141="nulová",J141,0)</f>
        <v>0</v>
      </c>
      <c r="BJ141" s="19" t="s">
        <v>83</v>
      </c>
      <c r="BK141" s="187">
        <f>ROUND(I141*H141,2)</f>
        <v>0</v>
      </c>
      <c r="BL141" s="19" t="s">
        <v>147</v>
      </c>
      <c r="BM141" s="186" t="s">
        <v>1492</v>
      </c>
    </row>
    <row r="142" spans="1:65" s="2" customFormat="1" ht="11.25">
      <c r="A142" s="36"/>
      <c r="B142" s="37"/>
      <c r="C142" s="38"/>
      <c r="D142" s="188" t="s">
        <v>149</v>
      </c>
      <c r="E142" s="38"/>
      <c r="F142" s="189" t="s">
        <v>1493</v>
      </c>
      <c r="G142" s="38"/>
      <c r="H142" s="38"/>
      <c r="I142" s="190"/>
      <c r="J142" s="38"/>
      <c r="K142" s="38"/>
      <c r="L142" s="41"/>
      <c r="M142" s="191"/>
      <c r="N142" s="192"/>
      <c r="O142" s="66"/>
      <c r="P142" s="66"/>
      <c r="Q142" s="66"/>
      <c r="R142" s="66"/>
      <c r="S142" s="66"/>
      <c r="T142" s="67"/>
      <c r="U142" s="36"/>
      <c r="V142" s="36"/>
      <c r="W142" s="36"/>
      <c r="X142" s="36"/>
      <c r="Y142" s="36"/>
      <c r="Z142" s="36"/>
      <c r="AA142" s="36"/>
      <c r="AB142" s="36"/>
      <c r="AC142" s="36"/>
      <c r="AD142" s="36"/>
      <c r="AE142" s="36"/>
      <c r="AT142" s="19" t="s">
        <v>149</v>
      </c>
      <c r="AU142" s="19" t="s">
        <v>85</v>
      </c>
    </row>
    <row r="143" spans="1:65" s="2" customFormat="1" ht="11.25">
      <c r="A143" s="36"/>
      <c r="B143" s="37"/>
      <c r="C143" s="38"/>
      <c r="D143" s="193" t="s">
        <v>151</v>
      </c>
      <c r="E143" s="38"/>
      <c r="F143" s="194" t="s">
        <v>1494</v>
      </c>
      <c r="G143" s="38"/>
      <c r="H143" s="38"/>
      <c r="I143" s="190"/>
      <c r="J143" s="38"/>
      <c r="K143" s="38"/>
      <c r="L143" s="41"/>
      <c r="M143" s="191"/>
      <c r="N143" s="192"/>
      <c r="O143" s="66"/>
      <c r="P143" s="66"/>
      <c r="Q143" s="66"/>
      <c r="R143" s="66"/>
      <c r="S143" s="66"/>
      <c r="T143" s="67"/>
      <c r="U143" s="36"/>
      <c r="V143" s="36"/>
      <c r="W143" s="36"/>
      <c r="X143" s="36"/>
      <c r="Y143" s="36"/>
      <c r="Z143" s="36"/>
      <c r="AA143" s="36"/>
      <c r="AB143" s="36"/>
      <c r="AC143" s="36"/>
      <c r="AD143" s="36"/>
      <c r="AE143" s="36"/>
      <c r="AT143" s="19" t="s">
        <v>151</v>
      </c>
      <c r="AU143" s="19" t="s">
        <v>85</v>
      </c>
    </row>
    <row r="144" spans="1:65" s="2" customFormat="1" ht="16.5" customHeight="1">
      <c r="A144" s="36"/>
      <c r="B144" s="37"/>
      <c r="C144" s="175" t="s">
        <v>216</v>
      </c>
      <c r="D144" s="175" t="s">
        <v>142</v>
      </c>
      <c r="E144" s="176" t="s">
        <v>1495</v>
      </c>
      <c r="F144" s="177" t="s">
        <v>1496</v>
      </c>
      <c r="G144" s="178" t="s">
        <v>175</v>
      </c>
      <c r="H144" s="179">
        <v>36</v>
      </c>
      <c r="I144" s="180"/>
      <c r="J144" s="181">
        <f>ROUND(I144*H144,2)</f>
        <v>0</v>
      </c>
      <c r="K144" s="177" t="s">
        <v>146</v>
      </c>
      <c r="L144" s="41"/>
      <c r="M144" s="182" t="s">
        <v>19</v>
      </c>
      <c r="N144" s="183" t="s">
        <v>46</v>
      </c>
      <c r="O144" s="66"/>
      <c r="P144" s="184">
        <f>O144*H144</f>
        <v>0</v>
      </c>
      <c r="Q144" s="184">
        <v>2.6394999999999998E-2</v>
      </c>
      <c r="R144" s="184">
        <f>Q144*H144</f>
        <v>0.95021999999999995</v>
      </c>
      <c r="S144" s="184">
        <v>0</v>
      </c>
      <c r="T144" s="185">
        <f>S144*H144</f>
        <v>0</v>
      </c>
      <c r="U144" s="36"/>
      <c r="V144" s="36"/>
      <c r="W144" s="36"/>
      <c r="X144" s="36"/>
      <c r="Y144" s="36"/>
      <c r="Z144" s="36"/>
      <c r="AA144" s="36"/>
      <c r="AB144" s="36"/>
      <c r="AC144" s="36"/>
      <c r="AD144" s="36"/>
      <c r="AE144" s="36"/>
      <c r="AR144" s="186" t="s">
        <v>147</v>
      </c>
      <c r="AT144" s="186" t="s">
        <v>142</v>
      </c>
      <c r="AU144" s="186" t="s">
        <v>85</v>
      </c>
      <c r="AY144" s="19" t="s">
        <v>140</v>
      </c>
      <c r="BE144" s="187">
        <f>IF(N144="základní",J144,0)</f>
        <v>0</v>
      </c>
      <c r="BF144" s="187">
        <f>IF(N144="snížená",J144,0)</f>
        <v>0</v>
      </c>
      <c r="BG144" s="187">
        <f>IF(N144="zákl. přenesená",J144,0)</f>
        <v>0</v>
      </c>
      <c r="BH144" s="187">
        <f>IF(N144="sníž. přenesená",J144,0)</f>
        <v>0</v>
      </c>
      <c r="BI144" s="187">
        <f>IF(N144="nulová",J144,0)</f>
        <v>0</v>
      </c>
      <c r="BJ144" s="19" t="s">
        <v>83</v>
      </c>
      <c r="BK144" s="187">
        <f>ROUND(I144*H144,2)</f>
        <v>0</v>
      </c>
      <c r="BL144" s="19" t="s">
        <v>147</v>
      </c>
      <c r="BM144" s="186" t="s">
        <v>1497</v>
      </c>
    </row>
    <row r="145" spans="1:65" s="2" customFormat="1" ht="11.25">
      <c r="A145" s="36"/>
      <c r="B145" s="37"/>
      <c r="C145" s="38"/>
      <c r="D145" s="188" t="s">
        <v>149</v>
      </c>
      <c r="E145" s="38"/>
      <c r="F145" s="189" t="s">
        <v>1498</v>
      </c>
      <c r="G145" s="38"/>
      <c r="H145" s="38"/>
      <c r="I145" s="190"/>
      <c r="J145" s="38"/>
      <c r="K145" s="38"/>
      <c r="L145" s="41"/>
      <c r="M145" s="191"/>
      <c r="N145" s="192"/>
      <c r="O145" s="66"/>
      <c r="P145" s="66"/>
      <c r="Q145" s="66"/>
      <c r="R145" s="66"/>
      <c r="S145" s="66"/>
      <c r="T145" s="67"/>
      <c r="U145" s="36"/>
      <c r="V145" s="36"/>
      <c r="W145" s="36"/>
      <c r="X145" s="36"/>
      <c r="Y145" s="36"/>
      <c r="Z145" s="36"/>
      <c r="AA145" s="36"/>
      <c r="AB145" s="36"/>
      <c r="AC145" s="36"/>
      <c r="AD145" s="36"/>
      <c r="AE145" s="36"/>
      <c r="AT145" s="19" t="s">
        <v>149</v>
      </c>
      <c r="AU145" s="19" t="s">
        <v>85</v>
      </c>
    </row>
    <row r="146" spans="1:65" s="2" customFormat="1" ht="11.25">
      <c r="A146" s="36"/>
      <c r="B146" s="37"/>
      <c r="C146" s="38"/>
      <c r="D146" s="193" t="s">
        <v>151</v>
      </c>
      <c r="E146" s="38"/>
      <c r="F146" s="194" t="s">
        <v>1499</v>
      </c>
      <c r="G146" s="38"/>
      <c r="H146" s="38"/>
      <c r="I146" s="190"/>
      <c r="J146" s="38"/>
      <c r="K146" s="38"/>
      <c r="L146" s="41"/>
      <c r="M146" s="191"/>
      <c r="N146" s="192"/>
      <c r="O146" s="66"/>
      <c r="P146" s="66"/>
      <c r="Q146" s="66"/>
      <c r="R146" s="66"/>
      <c r="S146" s="66"/>
      <c r="T146" s="67"/>
      <c r="U146" s="36"/>
      <c r="V146" s="36"/>
      <c r="W146" s="36"/>
      <c r="X146" s="36"/>
      <c r="Y146" s="36"/>
      <c r="Z146" s="36"/>
      <c r="AA146" s="36"/>
      <c r="AB146" s="36"/>
      <c r="AC146" s="36"/>
      <c r="AD146" s="36"/>
      <c r="AE146" s="36"/>
      <c r="AT146" s="19" t="s">
        <v>151</v>
      </c>
      <c r="AU146" s="19" t="s">
        <v>85</v>
      </c>
    </row>
    <row r="147" spans="1:65" s="2" customFormat="1" ht="58.5">
      <c r="A147" s="36"/>
      <c r="B147" s="37"/>
      <c r="C147" s="38"/>
      <c r="D147" s="188" t="s">
        <v>153</v>
      </c>
      <c r="E147" s="38"/>
      <c r="F147" s="195" t="s">
        <v>1500</v>
      </c>
      <c r="G147" s="38"/>
      <c r="H147" s="38"/>
      <c r="I147" s="190"/>
      <c r="J147" s="38"/>
      <c r="K147" s="38"/>
      <c r="L147" s="41"/>
      <c r="M147" s="191"/>
      <c r="N147" s="192"/>
      <c r="O147" s="66"/>
      <c r="P147" s="66"/>
      <c r="Q147" s="66"/>
      <c r="R147" s="66"/>
      <c r="S147" s="66"/>
      <c r="T147" s="67"/>
      <c r="U147" s="36"/>
      <c r="V147" s="36"/>
      <c r="W147" s="36"/>
      <c r="X147" s="36"/>
      <c r="Y147" s="36"/>
      <c r="Z147" s="36"/>
      <c r="AA147" s="36"/>
      <c r="AB147" s="36"/>
      <c r="AC147" s="36"/>
      <c r="AD147" s="36"/>
      <c r="AE147" s="36"/>
      <c r="AT147" s="19" t="s">
        <v>153</v>
      </c>
      <c r="AU147" s="19" t="s">
        <v>85</v>
      </c>
    </row>
    <row r="148" spans="1:65" s="14" customFormat="1" ht="11.25">
      <c r="B148" s="206"/>
      <c r="C148" s="207"/>
      <c r="D148" s="188" t="s">
        <v>180</v>
      </c>
      <c r="E148" s="208" t="s">
        <v>19</v>
      </c>
      <c r="F148" s="209" t="s">
        <v>1501</v>
      </c>
      <c r="G148" s="207"/>
      <c r="H148" s="210">
        <v>36</v>
      </c>
      <c r="I148" s="211"/>
      <c r="J148" s="207"/>
      <c r="K148" s="207"/>
      <c r="L148" s="212"/>
      <c r="M148" s="213"/>
      <c r="N148" s="214"/>
      <c r="O148" s="214"/>
      <c r="P148" s="214"/>
      <c r="Q148" s="214"/>
      <c r="R148" s="214"/>
      <c r="S148" s="214"/>
      <c r="T148" s="215"/>
      <c r="AT148" s="216" t="s">
        <v>180</v>
      </c>
      <c r="AU148" s="216" t="s">
        <v>85</v>
      </c>
      <c r="AV148" s="14" t="s">
        <v>85</v>
      </c>
      <c r="AW148" s="14" t="s">
        <v>34</v>
      </c>
      <c r="AX148" s="14" t="s">
        <v>83</v>
      </c>
      <c r="AY148" s="216" t="s">
        <v>140</v>
      </c>
    </row>
    <row r="149" spans="1:65" s="2" customFormat="1" ht="21.75" customHeight="1">
      <c r="A149" s="36"/>
      <c r="B149" s="37"/>
      <c r="C149" s="175" t="s">
        <v>224</v>
      </c>
      <c r="D149" s="175" t="s">
        <v>142</v>
      </c>
      <c r="E149" s="176" t="s">
        <v>371</v>
      </c>
      <c r="F149" s="177" t="s">
        <v>372</v>
      </c>
      <c r="G149" s="178" t="s">
        <v>242</v>
      </c>
      <c r="H149" s="179">
        <v>15.704000000000001</v>
      </c>
      <c r="I149" s="180"/>
      <c r="J149" s="181">
        <f>ROUND(I149*H149,2)</f>
        <v>0</v>
      </c>
      <c r="K149" s="177" t="s">
        <v>146</v>
      </c>
      <c r="L149" s="41"/>
      <c r="M149" s="182" t="s">
        <v>19</v>
      </c>
      <c r="N149" s="183" t="s">
        <v>46</v>
      </c>
      <c r="O149" s="66"/>
      <c r="P149" s="184">
        <f>O149*H149</f>
        <v>0</v>
      </c>
      <c r="Q149" s="184">
        <v>0</v>
      </c>
      <c r="R149" s="184">
        <f>Q149*H149</f>
        <v>0</v>
      </c>
      <c r="S149" s="184">
        <v>0</v>
      </c>
      <c r="T149" s="185">
        <f>S149*H149</f>
        <v>0</v>
      </c>
      <c r="U149" s="36"/>
      <c r="V149" s="36"/>
      <c r="W149" s="36"/>
      <c r="X149" s="36"/>
      <c r="Y149" s="36"/>
      <c r="Z149" s="36"/>
      <c r="AA149" s="36"/>
      <c r="AB149" s="36"/>
      <c r="AC149" s="36"/>
      <c r="AD149" s="36"/>
      <c r="AE149" s="36"/>
      <c r="AR149" s="186" t="s">
        <v>147</v>
      </c>
      <c r="AT149" s="186" t="s">
        <v>142</v>
      </c>
      <c r="AU149" s="186" t="s">
        <v>85</v>
      </c>
      <c r="AY149" s="19" t="s">
        <v>140</v>
      </c>
      <c r="BE149" s="187">
        <f>IF(N149="základní",J149,0)</f>
        <v>0</v>
      </c>
      <c r="BF149" s="187">
        <f>IF(N149="snížená",J149,0)</f>
        <v>0</v>
      </c>
      <c r="BG149" s="187">
        <f>IF(N149="zákl. přenesená",J149,0)</f>
        <v>0</v>
      </c>
      <c r="BH149" s="187">
        <f>IF(N149="sníž. přenesená",J149,0)</f>
        <v>0</v>
      </c>
      <c r="BI149" s="187">
        <f>IF(N149="nulová",J149,0)</f>
        <v>0</v>
      </c>
      <c r="BJ149" s="19" t="s">
        <v>83</v>
      </c>
      <c r="BK149" s="187">
        <f>ROUND(I149*H149,2)</f>
        <v>0</v>
      </c>
      <c r="BL149" s="19" t="s">
        <v>147</v>
      </c>
      <c r="BM149" s="186" t="s">
        <v>1502</v>
      </c>
    </row>
    <row r="150" spans="1:65" s="2" customFormat="1" ht="19.5">
      <c r="A150" s="36"/>
      <c r="B150" s="37"/>
      <c r="C150" s="38"/>
      <c r="D150" s="188" t="s">
        <v>149</v>
      </c>
      <c r="E150" s="38"/>
      <c r="F150" s="189" t="s">
        <v>374</v>
      </c>
      <c r="G150" s="38"/>
      <c r="H150" s="38"/>
      <c r="I150" s="190"/>
      <c r="J150" s="38"/>
      <c r="K150" s="38"/>
      <c r="L150" s="41"/>
      <c r="M150" s="191"/>
      <c r="N150" s="192"/>
      <c r="O150" s="66"/>
      <c r="P150" s="66"/>
      <c r="Q150" s="66"/>
      <c r="R150" s="66"/>
      <c r="S150" s="66"/>
      <c r="T150" s="67"/>
      <c r="U150" s="36"/>
      <c r="V150" s="36"/>
      <c r="W150" s="36"/>
      <c r="X150" s="36"/>
      <c r="Y150" s="36"/>
      <c r="Z150" s="36"/>
      <c r="AA150" s="36"/>
      <c r="AB150" s="36"/>
      <c r="AC150" s="36"/>
      <c r="AD150" s="36"/>
      <c r="AE150" s="36"/>
      <c r="AT150" s="19" t="s">
        <v>149</v>
      </c>
      <c r="AU150" s="19" t="s">
        <v>85</v>
      </c>
    </row>
    <row r="151" spans="1:65" s="2" customFormat="1" ht="11.25">
      <c r="A151" s="36"/>
      <c r="B151" s="37"/>
      <c r="C151" s="38"/>
      <c r="D151" s="193" t="s">
        <v>151</v>
      </c>
      <c r="E151" s="38"/>
      <c r="F151" s="194" t="s">
        <v>375</v>
      </c>
      <c r="G151" s="38"/>
      <c r="H151" s="38"/>
      <c r="I151" s="190"/>
      <c r="J151" s="38"/>
      <c r="K151" s="38"/>
      <c r="L151" s="41"/>
      <c r="M151" s="191"/>
      <c r="N151" s="192"/>
      <c r="O151" s="66"/>
      <c r="P151" s="66"/>
      <c r="Q151" s="66"/>
      <c r="R151" s="66"/>
      <c r="S151" s="66"/>
      <c r="T151" s="67"/>
      <c r="U151" s="36"/>
      <c r="V151" s="36"/>
      <c r="W151" s="36"/>
      <c r="X151" s="36"/>
      <c r="Y151" s="36"/>
      <c r="Z151" s="36"/>
      <c r="AA151" s="36"/>
      <c r="AB151" s="36"/>
      <c r="AC151" s="36"/>
      <c r="AD151" s="36"/>
      <c r="AE151" s="36"/>
      <c r="AT151" s="19" t="s">
        <v>151</v>
      </c>
      <c r="AU151" s="19" t="s">
        <v>85</v>
      </c>
    </row>
    <row r="152" spans="1:65" s="2" customFormat="1" ht="58.5">
      <c r="A152" s="36"/>
      <c r="B152" s="37"/>
      <c r="C152" s="38"/>
      <c r="D152" s="188" t="s">
        <v>153</v>
      </c>
      <c r="E152" s="38"/>
      <c r="F152" s="195" t="s">
        <v>369</v>
      </c>
      <c r="G152" s="38"/>
      <c r="H152" s="38"/>
      <c r="I152" s="190"/>
      <c r="J152" s="38"/>
      <c r="K152" s="38"/>
      <c r="L152" s="41"/>
      <c r="M152" s="191"/>
      <c r="N152" s="192"/>
      <c r="O152" s="66"/>
      <c r="P152" s="66"/>
      <c r="Q152" s="66"/>
      <c r="R152" s="66"/>
      <c r="S152" s="66"/>
      <c r="T152" s="67"/>
      <c r="U152" s="36"/>
      <c r="V152" s="36"/>
      <c r="W152" s="36"/>
      <c r="X152" s="36"/>
      <c r="Y152" s="36"/>
      <c r="Z152" s="36"/>
      <c r="AA152" s="36"/>
      <c r="AB152" s="36"/>
      <c r="AC152" s="36"/>
      <c r="AD152" s="36"/>
      <c r="AE152" s="36"/>
      <c r="AT152" s="19" t="s">
        <v>153</v>
      </c>
      <c r="AU152" s="19" t="s">
        <v>85</v>
      </c>
    </row>
    <row r="153" spans="1:65" s="14" customFormat="1" ht="11.25">
      <c r="B153" s="206"/>
      <c r="C153" s="207"/>
      <c r="D153" s="188" t="s">
        <v>180</v>
      </c>
      <c r="E153" s="208" t="s">
        <v>19</v>
      </c>
      <c r="F153" s="209" t="s">
        <v>1503</v>
      </c>
      <c r="G153" s="207"/>
      <c r="H153" s="210">
        <v>15.704000000000001</v>
      </c>
      <c r="I153" s="211"/>
      <c r="J153" s="207"/>
      <c r="K153" s="207"/>
      <c r="L153" s="212"/>
      <c r="M153" s="213"/>
      <c r="N153" s="214"/>
      <c r="O153" s="214"/>
      <c r="P153" s="214"/>
      <c r="Q153" s="214"/>
      <c r="R153" s="214"/>
      <c r="S153" s="214"/>
      <c r="T153" s="215"/>
      <c r="AT153" s="216" t="s">
        <v>180</v>
      </c>
      <c r="AU153" s="216" t="s">
        <v>85</v>
      </c>
      <c r="AV153" s="14" t="s">
        <v>85</v>
      </c>
      <c r="AW153" s="14" t="s">
        <v>34</v>
      </c>
      <c r="AX153" s="14" t="s">
        <v>83</v>
      </c>
      <c r="AY153" s="216" t="s">
        <v>140</v>
      </c>
    </row>
    <row r="154" spans="1:65" s="2" customFormat="1" ht="21.75" customHeight="1">
      <c r="A154" s="36"/>
      <c r="B154" s="37"/>
      <c r="C154" s="175" t="s">
        <v>231</v>
      </c>
      <c r="D154" s="175" t="s">
        <v>142</v>
      </c>
      <c r="E154" s="176" t="s">
        <v>1504</v>
      </c>
      <c r="F154" s="177" t="s">
        <v>1505</v>
      </c>
      <c r="G154" s="178" t="s">
        <v>242</v>
      </c>
      <c r="H154" s="179">
        <v>15.704000000000001</v>
      </c>
      <c r="I154" s="180"/>
      <c r="J154" s="181">
        <f>ROUND(I154*H154,2)</f>
        <v>0</v>
      </c>
      <c r="K154" s="177" t="s">
        <v>146</v>
      </c>
      <c r="L154" s="41"/>
      <c r="M154" s="182" t="s">
        <v>19</v>
      </c>
      <c r="N154" s="183" t="s">
        <v>46</v>
      </c>
      <c r="O154" s="66"/>
      <c r="P154" s="184">
        <f>O154*H154</f>
        <v>0</v>
      </c>
      <c r="Q154" s="184">
        <v>0</v>
      </c>
      <c r="R154" s="184">
        <f>Q154*H154</f>
        <v>0</v>
      </c>
      <c r="S154" s="184">
        <v>0</v>
      </c>
      <c r="T154" s="185">
        <f>S154*H154</f>
        <v>0</v>
      </c>
      <c r="U154" s="36"/>
      <c r="V154" s="36"/>
      <c r="W154" s="36"/>
      <c r="X154" s="36"/>
      <c r="Y154" s="36"/>
      <c r="Z154" s="36"/>
      <c r="AA154" s="36"/>
      <c r="AB154" s="36"/>
      <c r="AC154" s="36"/>
      <c r="AD154" s="36"/>
      <c r="AE154" s="36"/>
      <c r="AR154" s="186" t="s">
        <v>147</v>
      </c>
      <c r="AT154" s="186" t="s">
        <v>142</v>
      </c>
      <c r="AU154" s="186" t="s">
        <v>85</v>
      </c>
      <c r="AY154" s="19" t="s">
        <v>140</v>
      </c>
      <c r="BE154" s="187">
        <f>IF(N154="základní",J154,0)</f>
        <v>0</v>
      </c>
      <c r="BF154" s="187">
        <f>IF(N154="snížená",J154,0)</f>
        <v>0</v>
      </c>
      <c r="BG154" s="187">
        <f>IF(N154="zákl. přenesená",J154,0)</f>
        <v>0</v>
      </c>
      <c r="BH154" s="187">
        <f>IF(N154="sníž. přenesená",J154,0)</f>
        <v>0</v>
      </c>
      <c r="BI154" s="187">
        <f>IF(N154="nulová",J154,0)</f>
        <v>0</v>
      </c>
      <c r="BJ154" s="19" t="s">
        <v>83</v>
      </c>
      <c r="BK154" s="187">
        <f>ROUND(I154*H154,2)</f>
        <v>0</v>
      </c>
      <c r="BL154" s="19" t="s">
        <v>147</v>
      </c>
      <c r="BM154" s="186" t="s">
        <v>1506</v>
      </c>
    </row>
    <row r="155" spans="1:65" s="2" customFormat="1" ht="19.5">
      <c r="A155" s="36"/>
      <c r="B155" s="37"/>
      <c r="C155" s="38"/>
      <c r="D155" s="188" t="s">
        <v>149</v>
      </c>
      <c r="E155" s="38"/>
      <c r="F155" s="189" t="s">
        <v>1507</v>
      </c>
      <c r="G155" s="38"/>
      <c r="H155" s="38"/>
      <c r="I155" s="190"/>
      <c r="J155" s="38"/>
      <c r="K155" s="38"/>
      <c r="L155" s="41"/>
      <c r="M155" s="191"/>
      <c r="N155" s="192"/>
      <c r="O155" s="66"/>
      <c r="P155" s="66"/>
      <c r="Q155" s="66"/>
      <c r="R155" s="66"/>
      <c r="S155" s="66"/>
      <c r="T155" s="67"/>
      <c r="U155" s="36"/>
      <c r="V155" s="36"/>
      <c r="W155" s="36"/>
      <c r="X155" s="36"/>
      <c r="Y155" s="36"/>
      <c r="Z155" s="36"/>
      <c r="AA155" s="36"/>
      <c r="AB155" s="36"/>
      <c r="AC155" s="36"/>
      <c r="AD155" s="36"/>
      <c r="AE155" s="36"/>
      <c r="AT155" s="19" t="s">
        <v>149</v>
      </c>
      <c r="AU155" s="19" t="s">
        <v>85</v>
      </c>
    </row>
    <row r="156" spans="1:65" s="2" customFormat="1" ht="11.25">
      <c r="A156" s="36"/>
      <c r="B156" s="37"/>
      <c r="C156" s="38"/>
      <c r="D156" s="193" t="s">
        <v>151</v>
      </c>
      <c r="E156" s="38"/>
      <c r="F156" s="194" t="s">
        <v>1508</v>
      </c>
      <c r="G156" s="38"/>
      <c r="H156" s="38"/>
      <c r="I156" s="190"/>
      <c r="J156" s="38"/>
      <c r="K156" s="38"/>
      <c r="L156" s="41"/>
      <c r="M156" s="191"/>
      <c r="N156" s="192"/>
      <c r="O156" s="66"/>
      <c r="P156" s="66"/>
      <c r="Q156" s="66"/>
      <c r="R156" s="66"/>
      <c r="S156" s="66"/>
      <c r="T156" s="67"/>
      <c r="U156" s="36"/>
      <c r="V156" s="36"/>
      <c r="W156" s="36"/>
      <c r="X156" s="36"/>
      <c r="Y156" s="36"/>
      <c r="Z156" s="36"/>
      <c r="AA156" s="36"/>
      <c r="AB156" s="36"/>
      <c r="AC156" s="36"/>
      <c r="AD156" s="36"/>
      <c r="AE156" s="36"/>
      <c r="AT156" s="19" t="s">
        <v>151</v>
      </c>
      <c r="AU156" s="19" t="s">
        <v>85</v>
      </c>
    </row>
    <row r="157" spans="1:65" s="2" customFormat="1" ht="58.5">
      <c r="A157" s="36"/>
      <c r="B157" s="37"/>
      <c r="C157" s="38"/>
      <c r="D157" s="188" t="s">
        <v>153</v>
      </c>
      <c r="E157" s="38"/>
      <c r="F157" s="195" t="s">
        <v>369</v>
      </c>
      <c r="G157" s="38"/>
      <c r="H157" s="38"/>
      <c r="I157" s="190"/>
      <c r="J157" s="38"/>
      <c r="K157" s="38"/>
      <c r="L157" s="41"/>
      <c r="M157" s="191"/>
      <c r="N157" s="192"/>
      <c r="O157" s="66"/>
      <c r="P157" s="66"/>
      <c r="Q157" s="66"/>
      <c r="R157" s="66"/>
      <c r="S157" s="66"/>
      <c r="T157" s="67"/>
      <c r="U157" s="36"/>
      <c r="V157" s="36"/>
      <c r="W157" s="36"/>
      <c r="X157" s="36"/>
      <c r="Y157" s="36"/>
      <c r="Z157" s="36"/>
      <c r="AA157" s="36"/>
      <c r="AB157" s="36"/>
      <c r="AC157" s="36"/>
      <c r="AD157" s="36"/>
      <c r="AE157" s="36"/>
      <c r="AT157" s="19" t="s">
        <v>153</v>
      </c>
      <c r="AU157" s="19" t="s">
        <v>85</v>
      </c>
    </row>
    <row r="158" spans="1:65" s="14" customFormat="1" ht="11.25">
      <c r="B158" s="206"/>
      <c r="C158" s="207"/>
      <c r="D158" s="188" t="s">
        <v>180</v>
      </c>
      <c r="E158" s="208" t="s">
        <v>19</v>
      </c>
      <c r="F158" s="209" t="s">
        <v>1503</v>
      </c>
      <c r="G158" s="207"/>
      <c r="H158" s="210">
        <v>15.704000000000001</v>
      </c>
      <c r="I158" s="211"/>
      <c r="J158" s="207"/>
      <c r="K158" s="207"/>
      <c r="L158" s="212"/>
      <c r="M158" s="213"/>
      <c r="N158" s="214"/>
      <c r="O158" s="214"/>
      <c r="P158" s="214"/>
      <c r="Q158" s="214"/>
      <c r="R158" s="214"/>
      <c r="S158" s="214"/>
      <c r="T158" s="215"/>
      <c r="AT158" s="216" t="s">
        <v>180</v>
      </c>
      <c r="AU158" s="216" t="s">
        <v>85</v>
      </c>
      <c r="AV158" s="14" t="s">
        <v>85</v>
      </c>
      <c r="AW158" s="14" t="s">
        <v>34</v>
      </c>
      <c r="AX158" s="14" t="s">
        <v>83</v>
      </c>
      <c r="AY158" s="216" t="s">
        <v>140</v>
      </c>
    </row>
    <row r="159" spans="1:65" s="2" customFormat="1" ht="16.5" customHeight="1">
      <c r="A159" s="36"/>
      <c r="B159" s="37"/>
      <c r="C159" s="175" t="s">
        <v>239</v>
      </c>
      <c r="D159" s="175" t="s">
        <v>142</v>
      </c>
      <c r="E159" s="176" t="s">
        <v>391</v>
      </c>
      <c r="F159" s="177" t="s">
        <v>392</v>
      </c>
      <c r="G159" s="178" t="s">
        <v>242</v>
      </c>
      <c r="H159" s="179">
        <v>31.407</v>
      </c>
      <c r="I159" s="180"/>
      <c r="J159" s="181">
        <f>ROUND(I159*H159,2)</f>
        <v>0</v>
      </c>
      <c r="K159" s="177" t="s">
        <v>146</v>
      </c>
      <c r="L159" s="41"/>
      <c r="M159" s="182" t="s">
        <v>19</v>
      </c>
      <c r="N159" s="183" t="s">
        <v>46</v>
      </c>
      <c r="O159" s="66"/>
      <c r="P159" s="184">
        <f>O159*H159</f>
        <v>0</v>
      </c>
      <c r="Q159" s="184">
        <v>0</v>
      </c>
      <c r="R159" s="184">
        <f>Q159*H159</f>
        <v>0</v>
      </c>
      <c r="S159" s="184">
        <v>0</v>
      </c>
      <c r="T159" s="185">
        <f>S159*H159</f>
        <v>0</v>
      </c>
      <c r="U159" s="36"/>
      <c r="V159" s="36"/>
      <c r="W159" s="36"/>
      <c r="X159" s="36"/>
      <c r="Y159" s="36"/>
      <c r="Z159" s="36"/>
      <c r="AA159" s="36"/>
      <c r="AB159" s="36"/>
      <c r="AC159" s="36"/>
      <c r="AD159" s="36"/>
      <c r="AE159" s="36"/>
      <c r="AR159" s="186" t="s">
        <v>147</v>
      </c>
      <c r="AT159" s="186" t="s">
        <v>142</v>
      </c>
      <c r="AU159" s="186" t="s">
        <v>85</v>
      </c>
      <c r="AY159" s="19" t="s">
        <v>140</v>
      </c>
      <c r="BE159" s="187">
        <f>IF(N159="základní",J159,0)</f>
        <v>0</v>
      </c>
      <c r="BF159" s="187">
        <f>IF(N159="snížená",J159,0)</f>
        <v>0</v>
      </c>
      <c r="BG159" s="187">
        <f>IF(N159="zákl. přenesená",J159,0)</f>
        <v>0</v>
      </c>
      <c r="BH159" s="187">
        <f>IF(N159="sníž. přenesená",J159,0)</f>
        <v>0</v>
      </c>
      <c r="BI159" s="187">
        <f>IF(N159="nulová",J159,0)</f>
        <v>0</v>
      </c>
      <c r="BJ159" s="19" t="s">
        <v>83</v>
      </c>
      <c r="BK159" s="187">
        <f>ROUND(I159*H159,2)</f>
        <v>0</v>
      </c>
      <c r="BL159" s="19" t="s">
        <v>147</v>
      </c>
      <c r="BM159" s="186" t="s">
        <v>1509</v>
      </c>
    </row>
    <row r="160" spans="1:65" s="2" customFormat="1" ht="11.25">
      <c r="A160" s="36"/>
      <c r="B160" s="37"/>
      <c r="C160" s="38"/>
      <c r="D160" s="188" t="s">
        <v>149</v>
      </c>
      <c r="E160" s="38"/>
      <c r="F160" s="189" t="s">
        <v>394</v>
      </c>
      <c r="G160" s="38"/>
      <c r="H160" s="38"/>
      <c r="I160" s="190"/>
      <c r="J160" s="38"/>
      <c r="K160" s="38"/>
      <c r="L160" s="41"/>
      <c r="M160" s="191"/>
      <c r="N160" s="192"/>
      <c r="O160" s="66"/>
      <c r="P160" s="66"/>
      <c r="Q160" s="66"/>
      <c r="R160" s="66"/>
      <c r="S160" s="66"/>
      <c r="T160" s="67"/>
      <c r="U160" s="36"/>
      <c r="V160" s="36"/>
      <c r="W160" s="36"/>
      <c r="X160" s="36"/>
      <c r="Y160" s="36"/>
      <c r="Z160" s="36"/>
      <c r="AA160" s="36"/>
      <c r="AB160" s="36"/>
      <c r="AC160" s="36"/>
      <c r="AD160" s="36"/>
      <c r="AE160" s="36"/>
      <c r="AT160" s="19" t="s">
        <v>149</v>
      </c>
      <c r="AU160" s="19" t="s">
        <v>85</v>
      </c>
    </row>
    <row r="161" spans="1:65" s="2" customFormat="1" ht="11.25">
      <c r="A161" s="36"/>
      <c r="B161" s="37"/>
      <c r="C161" s="38"/>
      <c r="D161" s="193" t="s">
        <v>151</v>
      </c>
      <c r="E161" s="38"/>
      <c r="F161" s="194" t="s">
        <v>395</v>
      </c>
      <c r="G161" s="38"/>
      <c r="H161" s="38"/>
      <c r="I161" s="190"/>
      <c r="J161" s="38"/>
      <c r="K161" s="38"/>
      <c r="L161" s="41"/>
      <c r="M161" s="191"/>
      <c r="N161" s="192"/>
      <c r="O161" s="66"/>
      <c r="P161" s="66"/>
      <c r="Q161" s="66"/>
      <c r="R161" s="66"/>
      <c r="S161" s="66"/>
      <c r="T161" s="67"/>
      <c r="U161" s="36"/>
      <c r="V161" s="36"/>
      <c r="W161" s="36"/>
      <c r="X161" s="36"/>
      <c r="Y161" s="36"/>
      <c r="Z161" s="36"/>
      <c r="AA161" s="36"/>
      <c r="AB161" s="36"/>
      <c r="AC161" s="36"/>
      <c r="AD161" s="36"/>
      <c r="AE161" s="36"/>
      <c r="AT161" s="19" t="s">
        <v>151</v>
      </c>
      <c r="AU161" s="19" t="s">
        <v>85</v>
      </c>
    </row>
    <row r="162" spans="1:65" s="2" customFormat="1" ht="97.5">
      <c r="A162" s="36"/>
      <c r="B162" s="37"/>
      <c r="C162" s="38"/>
      <c r="D162" s="188" t="s">
        <v>153</v>
      </c>
      <c r="E162" s="38"/>
      <c r="F162" s="195" t="s">
        <v>396</v>
      </c>
      <c r="G162" s="38"/>
      <c r="H162" s="38"/>
      <c r="I162" s="190"/>
      <c r="J162" s="38"/>
      <c r="K162" s="38"/>
      <c r="L162" s="41"/>
      <c r="M162" s="191"/>
      <c r="N162" s="192"/>
      <c r="O162" s="66"/>
      <c r="P162" s="66"/>
      <c r="Q162" s="66"/>
      <c r="R162" s="66"/>
      <c r="S162" s="66"/>
      <c r="T162" s="67"/>
      <c r="U162" s="36"/>
      <c r="V162" s="36"/>
      <c r="W162" s="36"/>
      <c r="X162" s="36"/>
      <c r="Y162" s="36"/>
      <c r="Z162" s="36"/>
      <c r="AA162" s="36"/>
      <c r="AB162" s="36"/>
      <c r="AC162" s="36"/>
      <c r="AD162" s="36"/>
      <c r="AE162" s="36"/>
      <c r="AT162" s="19" t="s">
        <v>153</v>
      </c>
      <c r="AU162" s="19" t="s">
        <v>85</v>
      </c>
    </row>
    <row r="163" spans="1:65" s="14" customFormat="1" ht="11.25">
      <c r="B163" s="206"/>
      <c r="C163" s="207"/>
      <c r="D163" s="188" t="s">
        <v>180</v>
      </c>
      <c r="E163" s="208" t="s">
        <v>19</v>
      </c>
      <c r="F163" s="209" t="s">
        <v>1510</v>
      </c>
      <c r="G163" s="207"/>
      <c r="H163" s="210">
        <v>1.3320000000000001</v>
      </c>
      <c r="I163" s="211"/>
      <c r="J163" s="207"/>
      <c r="K163" s="207"/>
      <c r="L163" s="212"/>
      <c r="M163" s="213"/>
      <c r="N163" s="214"/>
      <c r="O163" s="214"/>
      <c r="P163" s="214"/>
      <c r="Q163" s="214"/>
      <c r="R163" s="214"/>
      <c r="S163" s="214"/>
      <c r="T163" s="215"/>
      <c r="AT163" s="216" t="s">
        <v>180</v>
      </c>
      <c r="AU163" s="216" t="s">
        <v>85</v>
      </c>
      <c r="AV163" s="14" t="s">
        <v>85</v>
      </c>
      <c r="AW163" s="14" t="s">
        <v>34</v>
      </c>
      <c r="AX163" s="14" t="s">
        <v>75</v>
      </c>
      <c r="AY163" s="216" t="s">
        <v>140</v>
      </c>
    </row>
    <row r="164" spans="1:65" s="13" customFormat="1" ht="11.25">
      <c r="B164" s="196"/>
      <c r="C164" s="197"/>
      <c r="D164" s="188" t="s">
        <v>180</v>
      </c>
      <c r="E164" s="198" t="s">
        <v>19</v>
      </c>
      <c r="F164" s="199" t="s">
        <v>1461</v>
      </c>
      <c r="G164" s="197"/>
      <c r="H164" s="198" t="s">
        <v>19</v>
      </c>
      <c r="I164" s="200"/>
      <c r="J164" s="197"/>
      <c r="K164" s="197"/>
      <c r="L164" s="201"/>
      <c r="M164" s="202"/>
      <c r="N164" s="203"/>
      <c r="O164" s="203"/>
      <c r="P164" s="203"/>
      <c r="Q164" s="203"/>
      <c r="R164" s="203"/>
      <c r="S164" s="203"/>
      <c r="T164" s="204"/>
      <c r="AT164" s="205" t="s">
        <v>180</v>
      </c>
      <c r="AU164" s="205" t="s">
        <v>85</v>
      </c>
      <c r="AV164" s="13" t="s">
        <v>83</v>
      </c>
      <c r="AW164" s="13" t="s">
        <v>34</v>
      </c>
      <c r="AX164" s="13" t="s">
        <v>75</v>
      </c>
      <c r="AY164" s="205" t="s">
        <v>140</v>
      </c>
    </row>
    <row r="165" spans="1:65" s="14" customFormat="1" ht="11.25">
      <c r="B165" s="206"/>
      <c r="C165" s="207"/>
      <c r="D165" s="188" t="s">
        <v>180</v>
      </c>
      <c r="E165" s="208" t="s">
        <v>19</v>
      </c>
      <c r="F165" s="209" t="s">
        <v>1511</v>
      </c>
      <c r="G165" s="207"/>
      <c r="H165" s="210">
        <v>4.2839999999999998</v>
      </c>
      <c r="I165" s="211"/>
      <c r="J165" s="207"/>
      <c r="K165" s="207"/>
      <c r="L165" s="212"/>
      <c r="M165" s="213"/>
      <c r="N165" s="214"/>
      <c r="O165" s="214"/>
      <c r="P165" s="214"/>
      <c r="Q165" s="214"/>
      <c r="R165" s="214"/>
      <c r="S165" s="214"/>
      <c r="T165" s="215"/>
      <c r="AT165" s="216" t="s">
        <v>180</v>
      </c>
      <c r="AU165" s="216" t="s">
        <v>85</v>
      </c>
      <c r="AV165" s="14" t="s">
        <v>85</v>
      </c>
      <c r="AW165" s="14" t="s">
        <v>34</v>
      </c>
      <c r="AX165" s="14" t="s">
        <v>75</v>
      </c>
      <c r="AY165" s="216" t="s">
        <v>140</v>
      </c>
    </row>
    <row r="166" spans="1:65" s="14" customFormat="1" ht="11.25">
      <c r="B166" s="206"/>
      <c r="C166" s="207"/>
      <c r="D166" s="188" t="s">
        <v>180</v>
      </c>
      <c r="E166" s="208" t="s">
        <v>19</v>
      </c>
      <c r="F166" s="209" t="s">
        <v>1512</v>
      </c>
      <c r="G166" s="207"/>
      <c r="H166" s="210">
        <v>1.6319999999999999</v>
      </c>
      <c r="I166" s="211"/>
      <c r="J166" s="207"/>
      <c r="K166" s="207"/>
      <c r="L166" s="212"/>
      <c r="M166" s="213"/>
      <c r="N166" s="214"/>
      <c r="O166" s="214"/>
      <c r="P166" s="214"/>
      <c r="Q166" s="214"/>
      <c r="R166" s="214"/>
      <c r="S166" s="214"/>
      <c r="T166" s="215"/>
      <c r="AT166" s="216" t="s">
        <v>180</v>
      </c>
      <c r="AU166" s="216" t="s">
        <v>85</v>
      </c>
      <c r="AV166" s="14" t="s">
        <v>85</v>
      </c>
      <c r="AW166" s="14" t="s">
        <v>34</v>
      </c>
      <c r="AX166" s="14" t="s">
        <v>75</v>
      </c>
      <c r="AY166" s="216" t="s">
        <v>140</v>
      </c>
    </row>
    <row r="167" spans="1:65" s="13" customFormat="1" ht="11.25">
      <c r="B167" s="196"/>
      <c r="C167" s="197"/>
      <c r="D167" s="188" t="s">
        <v>180</v>
      </c>
      <c r="E167" s="198" t="s">
        <v>19</v>
      </c>
      <c r="F167" s="199" t="s">
        <v>1463</v>
      </c>
      <c r="G167" s="197"/>
      <c r="H167" s="198" t="s">
        <v>19</v>
      </c>
      <c r="I167" s="200"/>
      <c r="J167" s="197"/>
      <c r="K167" s="197"/>
      <c r="L167" s="201"/>
      <c r="M167" s="202"/>
      <c r="N167" s="203"/>
      <c r="O167" s="203"/>
      <c r="P167" s="203"/>
      <c r="Q167" s="203"/>
      <c r="R167" s="203"/>
      <c r="S167" s="203"/>
      <c r="T167" s="204"/>
      <c r="AT167" s="205" t="s">
        <v>180</v>
      </c>
      <c r="AU167" s="205" t="s">
        <v>85</v>
      </c>
      <c r="AV167" s="13" t="s">
        <v>83</v>
      </c>
      <c r="AW167" s="13" t="s">
        <v>34</v>
      </c>
      <c r="AX167" s="13" t="s">
        <v>75</v>
      </c>
      <c r="AY167" s="205" t="s">
        <v>140</v>
      </c>
    </row>
    <row r="168" spans="1:65" s="14" customFormat="1" ht="11.25">
      <c r="B168" s="206"/>
      <c r="C168" s="207"/>
      <c r="D168" s="188" t="s">
        <v>180</v>
      </c>
      <c r="E168" s="208" t="s">
        <v>19</v>
      </c>
      <c r="F168" s="209" t="s">
        <v>1513</v>
      </c>
      <c r="G168" s="207"/>
      <c r="H168" s="210">
        <v>4.4459999999999997</v>
      </c>
      <c r="I168" s="211"/>
      <c r="J168" s="207"/>
      <c r="K168" s="207"/>
      <c r="L168" s="212"/>
      <c r="M168" s="213"/>
      <c r="N168" s="214"/>
      <c r="O168" s="214"/>
      <c r="P168" s="214"/>
      <c r="Q168" s="214"/>
      <c r="R168" s="214"/>
      <c r="S168" s="214"/>
      <c r="T168" s="215"/>
      <c r="AT168" s="216" t="s">
        <v>180</v>
      </c>
      <c r="AU168" s="216" t="s">
        <v>85</v>
      </c>
      <c r="AV168" s="14" t="s">
        <v>85</v>
      </c>
      <c r="AW168" s="14" t="s">
        <v>34</v>
      </c>
      <c r="AX168" s="14" t="s">
        <v>75</v>
      </c>
      <c r="AY168" s="216" t="s">
        <v>140</v>
      </c>
    </row>
    <row r="169" spans="1:65" s="14" customFormat="1" ht="11.25">
      <c r="B169" s="206"/>
      <c r="C169" s="207"/>
      <c r="D169" s="188" t="s">
        <v>180</v>
      </c>
      <c r="E169" s="208" t="s">
        <v>19</v>
      </c>
      <c r="F169" s="209" t="s">
        <v>1514</v>
      </c>
      <c r="G169" s="207"/>
      <c r="H169" s="210">
        <v>3.4020000000000001</v>
      </c>
      <c r="I169" s="211"/>
      <c r="J169" s="207"/>
      <c r="K169" s="207"/>
      <c r="L169" s="212"/>
      <c r="M169" s="213"/>
      <c r="N169" s="214"/>
      <c r="O169" s="214"/>
      <c r="P169" s="214"/>
      <c r="Q169" s="214"/>
      <c r="R169" s="214"/>
      <c r="S169" s="214"/>
      <c r="T169" s="215"/>
      <c r="AT169" s="216" t="s">
        <v>180</v>
      </c>
      <c r="AU169" s="216" t="s">
        <v>85</v>
      </c>
      <c r="AV169" s="14" t="s">
        <v>85</v>
      </c>
      <c r="AW169" s="14" t="s">
        <v>34</v>
      </c>
      <c r="AX169" s="14" t="s">
        <v>75</v>
      </c>
      <c r="AY169" s="216" t="s">
        <v>140</v>
      </c>
    </row>
    <row r="170" spans="1:65" s="16" customFormat="1" ht="11.25">
      <c r="B170" s="238"/>
      <c r="C170" s="239"/>
      <c r="D170" s="188" t="s">
        <v>180</v>
      </c>
      <c r="E170" s="240" t="s">
        <v>19</v>
      </c>
      <c r="F170" s="241" t="s">
        <v>454</v>
      </c>
      <c r="G170" s="239"/>
      <c r="H170" s="242">
        <v>15.096</v>
      </c>
      <c r="I170" s="243"/>
      <c r="J170" s="239"/>
      <c r="K170" s="239"/>
      <c r="L170" s="244"/>
      <c r="M170" s="245"/>
      <c r="N170" s="246"/>
      <c r="O170" s="246"/>
      <c r="P170" s="246"/>
      <c r="Q170" s="246"/>
      <c r="R170" s="246"/>
      <c r="S170" s="246"/>
      <c r="T170" s="247"/>
      <c r="AT170" s="248" t="s">
        <v>180</v>
      </c>
      <c r="AU170" s="248" t="s">
        <v>85</v>
      </c>
      <c r="AV170" s="16" t="s">
        <v>160</v>
      </c>
      <c r="AW170" s="16" t="s">
        <v>34</v>
      </c>
      <c r="AX170" s="16" t="s">
        <v>75</v>
      </c>
      <c r="AY170" s="248" t="s">
        <v>140</v>
      </c>
    </row>
    <row r="171" spans="1:65" s="13" customFormat="1" ht="11.25">
      <c r="B171" s="196"/>
      <c r="C171" s="197"/>
      <c r="D171" s="188" t="s">
        <v>180</v>
      </c>
      <c r="E171" s="198" t="s">
        <v>19</v>
      </c>
      <c r="F171" s="199" t="s">
        <v>1515</v>
      </c>
      <c r="G171" s="197"/>
      <c r="H171" s="198" t="s">
        <v>19</v>
      </c>
      <c r="I171" s="200"/>
      <c r="J171" s="197"/>
      <c r="K171" s="197"/>
      <c r="L171" s="201"/>
      <c r="M171" s="202"/>
      <c r="N171" s="203"/>
      <c r="O171" s="203"/>
      <c r="P171" s="203"/>
      <c r="Q171" s="203"/>
      <c r="R171" s="203"/>
      <c r="S171" s="203"/>
      <c r="T171" s="204"/>
      <c r="AT171" s="205" t="s">
        <v>180</v>
      </c>
      <c r="AU171" s="205" t="s">
        <v>85</v>
      </c>
      <c r="AV171" s="13" t="s">
        <v>83</v>
      </c>
      <c r="AW171" s="13" t="s">
        <v>34</v>
      </c>
      <c r="AX171" s="13" t="s">
        <v>75</v>
      </c>
      <c r="AY171" s="205" t="s">
        <v>140</v>
      </c>
    </row>
    <row r="172" spans="1:65" s="14" customFormat="1" ht="11.25">
      <c r="B172" s="206"/>
      <c r="C172" s="207"/>
      <c r="D172" s="188" t="s">
        <v>180</v>
      </c>
      <c r="E172" s="208" t="s">
        <v>19</v>
      </c>
      <c r="F172" s="209" t="s">
        <v>1516</v>
      </c>
      <c r="G172" s="207"/>
      <c r="H172" s="210">
        <v>12.071999999999999</v>
      </c>
      <c r="I172" s="211"/>
      <c r="J172" s="207"/>
      <c r="K172" s="207"/>
      <c r="L172" s="212"/>
      <c r="M172" s="213"/>
      <c r="N172" s="214"/>
      <c r="O172" s="214"/>
      <c r="P172" s="214"/>
      <c r="Q172" s="214"/>
      <c r="R172" s="214"/>
      <c r="S172" s="214"/>
      <c r="T172" s="215"/>
      <c r="AT172" s="216" t="s">
        <v>180</v>
      </c>
      <c r="AU172" s="216" t="s">
        <v>85</v>
      </c>
      <c r="AV172" s="14" t="s">
        <v>85</v>
      </c>
      <c r="AW172" s="14" t="s">
        <v>34</v>
      </c>
      <c r="AX172" s="14" t="s">
        <v>75</v>
      </c>
      <c r="AY172" s="216" t="s">
        <v>140</v>
      </c>
    </row>
    <row r="173" spans="1:65" s="13" customFormat="1" ht="11.25">
      <c r="B173" s="196"/>
      <c r="C173" s="197"/>
      <c r="D173" s="188" t="s">
        <v>180</v>
      </c>
      <c r="E173" s="198" t="s">
        <v>19</v>
      </c>
      <c r="F173" s="199" t="s">
        <v>1517</v>
      </c>
      <c r="G173" s="197"/>
      <c r="H173" s="198" t="s">
        <v>19</v>
      </c>
      <c r="I173" s="200"/>
      <c r="J173" s="197"/>
      <c r="K173" s="197"/>
      <c r="L173" s="201"/>
      <c r="M173" s="202"/>
      <c r="N173" s="203"/>
      <c r="O173" s="203"/>
      <c r="P173" s="203"/>
      <c r="Q173" s="203"/>
      <c r="R173" s="203"/>
      <c r="S173" s="203"/>
      <c r="T173" s="204"/>
      <c r="AT173" s="205" t="s">
        <v>180</v>
      </c>
      <c r="AU173" s="205" t="s">
        <v>85</v>
      </c>
      <c r="AV173" s="13" t="s">
        <v>83</v>
      </c>
      <c r="AW173" s="13" t="s">
        <v>34</v>
      </c>
      <c r="AX173" s="13" t="s">
        <v>75</v>
      </c>
      <c r="AY173" s="205" t="s">
        <v>140</v>
      </c>
    </row>
    <row r="174" spans="1:65" s="14" customFormat="1" ht="11.25">
      <c r="B174" s="206"/>
      <c r="C174" s="207"/>
      <c r="D174" s="188" t="s">
        <v>180</v>
      </c>
      <c r="E174" s="208" t="s">
        <v>19</v>
      </c>
      <c r="F174" s="209" t="s">
        <v>1518</v>
      </c>
      <c r="G174" s="207"/>
      <c r="H174" s="210">
        <v>4.2389999999999999</v>
      </c>
      <c r="I174" s="211"/>
      <c r="J174" s="207"/>
      <c r="K174" s="207"/>
      <c r="L174" s="212"/>
      <c r="M174" s="213"/>
      <c r="N174" s="214"/>
      <c r="O174" s="214"/>
      <c r="P174" s="214"/>
      <c r="Q174" s="214"/>
      <c r="R174" s="214"/>
      <c r="S174" s="214"/>
      <c r="T174" s="215"/>
      <c r="AT174" s="216" t="s">
        <v>180</v>
      </c>
      <c r="AU174" s="216" t="s">
        <v>85</v>
      </c>
      <c r="AV174" s="14" t="s">
        <v>85</v>
      </c>
      <c r="AW174" s="14" t="s">
        <v>34</v>
      </c>
      <c r="AX174" s="14" t="s">
        <v>75</v>
      </c>
      <c r="AY174" s="216" t="s">
        <v>140</v>
      </c>
    </row>
    <row r="175" spans="1:65" s="15" customFormat="1" ht="11.25">
      <c r="B175" s="227"/>
      <c r="C175" s="228"/>
      <c r="D175" s="188" t="s">
        <v>180</v>
      </c>
      <c r="E175" s="229" t="s">
        <v>19</v>
      </c>
      <c r="F175" s="230" t="s">
        <v>402</v>
      </c>
      <c r="G175" s="228"/>
      <c r="H175" s="231">
        <v>31.407</v>
      </c>
      <c r="I175" s="232"/>
      <c r="J175" s="228"/>
      <c r="K175" s="228"/>
      <c r="L175" s="233"/>
      <c r="M175" s="234"/>
      <c r="N175" s="235"/>
      <c r="O175" s="235"/>
      <c r="P175" s="235"/>
      <c r="Q175" s="235"/>
      <c r="R175" s="235"/>
      <c r="S175" s="235"/>
      <c r="T175" s="236"/>
      <c r="AT175" s="237" t="s">
        <v>180</v>
      </c>
      <c r="AU175" s="237" t="s">
        <v>85</v>
      </c>
      <c r="AV175" s="15" t="s">
        <v>147</v>
      </c>
      <c r="AW175" s="15" t="s">
        <v>34</v>
      </c>
      <c r="AX175" s="15" t="s">
        <v>83</v>
      </c>
      <c r="AY175" s="237" t="s">
        <v>140</v>
      </c>
    </row>
    <row r="176" spans="1:65" s="2" customFormat="1" ht="16.5" customHeight="1">
      <c r="A176" s="36"/>
      <c r="B176" s="37"/>
      <c r="C176" s="175" t="s">
        <v>249</v>
      </c>
      <c r="D176" s="175" t="s">
        <v>142</v>
      </c>
      <c r="E176" s="176" t="s">
        <v>404</v>
      </c>
      <c r="F176" s="177" t="s">
        <v>405</v>
      </c>
      <c r="G176" s="178" t="s">
        <v>242</v>
      </c>
      <c r="H176" s="179">
        <v>24.143999999999998</v>
      </c>
      <c r="I176" s="180"/>
      <c r="J176" s="181">
        <f>ROUND(I176*H176,2)</f>
        <v>0</v>
      </c>
      <c r="K176" s="177" t="s">
        <v>146</v>
      </c>
      <c r="L176" s="41"/>
      <c r="M176" s="182" t="s">
        <v>19</v>
      </c>
      <c r="N176" s="183" t="s">
        <v>46</v>
      </c>
      <c r="O176" s="66"/>
      <c r="P176" s="184">
        <f>O176*H176</f>
        <v>0</v>
      </c>
      <c r="Q176" s="184">
        <v>0</v>
      </c>
      <c r="R176" s="184">
        <f>Q176*H176</f>
        <v>0</v>
      </c>
      <c r="S176" s="184">
        <v>0</v>
      </c>
      <c r="T176" s="185">
        <f>S176*H176</f>
        <v>0</v>
      </c>
      <c r="U176" s="36"/>
      <c r="V176" s="36"/>
      <c r="W176" s="36"/>
      <c r="X176" s="36"/>
      <c r="Y176" s="36"/>
      <c r="Z176" s="36"/>
      <c r="AA176" s="36"/>
      <c r="AB176" s="36"/>
      <c r="AC176" s="36"/>
      <c r="AD176" s="36"/>
      <c r="AE176" s="36"/>
      <c r="AR176" s="186" t="s">
        <v>147</v>
      </c>
      <c r="AT176" s="186" t="s">
        <v>142</v>
      </c>
      <c r="AU176" s="186" t="s">
        <v>85</v>
      </c>
      <c r="AY176" s="19" t="s">
        <v>140</v>
      </c>
      <c r="BE176" s="187">
        <f>IF(N176="základní",J176,0)</f>
        <v>0</v>
      </c>
      <c r="BF176" s="187">
        <f>IF(N176="snížená",J176,0)</f>
        <v>0</v>
      </c>
      <c r="BG176" s="187">
        <f>IF(N176="zákl. přenesená",J176,0)</f>
        <v>0</v>
      </c>
      <c r="BH176" s="187">
        <f>IF(N176="sníž. přenesená",J176,0)</f>
        <v>0</v>
      </c>
      <c r="BI176" s="187">
        <f>IF(N176="nulová",J176,0)</f>
        <v>0</v>
      </c>
      <c r="BJ176" s="19" t="s">
        <v>83</v>
      </c>
      <c r="BK176" s="187">
        <f>ROUND(I176*H176,2)</f>
        <v>0</v>
      </c>
      <c r="BL176" s="19" t="s">
        <v>147</v>
      </c>
      <c r="BM176" s="186" t="s">
        <v>1519</v>
      </c>
    </row>
    <row r="177" spans="1:65" s="2" customFormat="1" ht="19.5">
      <c r="A177" s="36"/>
      <c r="B177" s="37"/>
      <c r="C177" s="38"/>
      <c r="D177" s="188" t="s">
        <v>149</v>
      </c>
      <c r="E177" s="38"/>
      <c r="F177" s="189" t="s">
        <v>407</v>
      </c>
      <c r="G177" s="38"/>
      <c r="H177" s="38"/>
      <c r="I177" s="190"/>
      <c r="J177" s="38"/>
      <c r="K177" s="38"/>
      <c r="L177" s="41"/>
      <c r="M177" s="191"/>
      <c r="N177" s="192"/>
      <c r="O177" s="66"/>
      <c r="P177" s="66"/>
      <c r="Q177" s="66"/>
      <c r="R177" s="66"/>
      <c r="S177" s="66"/>
      <c r="T177" s="67"/>
      <c r="U177" s="36"/>
      <c r="V177" s="36"/>
      <c r="W177" s="36"/>
      <c r="X177" s="36"/>
      <c r="Y177" s="36"/>
      <c r="Z177" s="36"/>
      <c r="AA177" s="36"/>
      <c r="AB177" s="36"/>
      <c r="AC177" s="36"/>
      <c r="AD177" s="36"/>
      <c r="AE177" s="36"/>
      <c r="AT177" s="19" t="s">
        <v>149</v>
      </c>
      <c r="AU177" s="19" t="s">
        <v>85</v>
      </c>
    </row>
    <row r="178" spans="1:65" s="2" customFormat="1" ht="11.25">
      <c r="A178" s="36"/>
      <c r="B178" s="37"/>
      <c r="C178" s="38"/>
      <c r="D178" s="193" t="s">
        <v>151</v>
      </c>
      <c r="E178" s="38"/>
      <c r="F178" s="194" t="s">
        <v>408</v>
      </c>
      <c r="G178" s="38"/>
      <c r="H178" s="38"/>
      <c r="I178" s="190"/>
      <c r="J178" s="38"/>
      <c r="K178" s="38"/>
      <c r="L178" s="41"/>
      <c r="M178" s="191"/>
      <c r="N178" s="192"/>
      <c r="O178" s="66"/>
      <c r="P178" s="66"/>
      <c r="Q178" s="66"/>
      <c r="R178" s="66"/>
      <c r="S178" s="66"/>
      <c r="T178" s="67"/>
      <c r="U178" s="36"/>
      <c r="V178" s="36"/>
      <c r="W178" s="36"/>
      <c r="X178" s="36"/>
      <c r="Y178" s="36"/>
      <c r="Z178" s="36"/>
      <c r="AA178" s="36"/>
      <c r="AB178" s="36"/>
      <c r="AC178" s="36"/>
      <c r="AD178" s="36"/>
      <c r="AE178" s="36"/>
      <c r="AT178" s="19" t="s">
        <v>151</v>
      </c>
      <c r="AU178" s="19" t="s">
        <v>85</v>
      </c>
    </row>
    <row r="179" spans="1:65" s="2" customFormat="1" ht="126.75">
      <c r="A179" s="36"/>
      <c r="B179" s="37"/>
      <c r="C179" s="38"/>
      <c r="D179" s="188" t="s">
        <v>153</v>
      </c>
      <c r="E179" s="38"/>
      <c r="F179" s="195" t="s">
        <v>409</v>
      </c>
      <c r="G179" s="38"/>
      <c r="H179" s="38"/>
      <c r="I179" s="190"/>
      <c r="J179" s="38"/>
      <c r="K179" s="38"/>
      <c r="L179" s="41"/>
      <c r="M179" s="191"/>
      <c r="N179" s="192"/>
      <c r="O179" s="66"/>
      <c r="P179" s="66"/>
      <c r="Q179" s="66"/>
      <c r="R179" s="66"/>
      <c r="S179" s="66"/>
      <c r="T179" s="67"/>
      <c r="U179" s="36"/>
      <c r="V179" s="36"/>
      <c r="W179" s="36"/>
      <c r="X179" s="36"/>
      <c r="Y179" s="36"/>
      <c r="Z179" s="36"/>
      <c r="AA179" s="36"/>
      <c r="AB179" s="36"/>
      <c r="AC179" s="36"/>
      <c r="AD179" s="36"/>
      <c r="AE179" s="36"/>
      <c r="AT179" s="19" t="s">
        <v>153</v>
      </c>
      <c r="AU179" s="19" t="s">
        <v>85</v>
      </c>
    </row>
    <row r="180" spans="1:65" s="2" customFormat="1" ht="29.25">
      <c r="A180" s="36"/>
      <c r="B180" s="37"/>
      <c r="C180" s="38"/>
      <c r="D180" s="188" t="s">
        <v>969</v>
      </c>
      <c r="E180" s="38"/>
      <c r="F180" s="195" t="s">
        <v>1520</v>
      </c>
      <c r="G180" s="38"/>
      <c r="H180" s="38"/>
      <c r="I180" s="190"/>
      <c r="J180" s="38"/>
      <c r="K180" s="38"/>
      <c r="L180" s="41"/>
      <c r="M180" s="191"/>
      <c r="N180" s="192"/>
      <c r="O180" s="66"/>
      <c r="P180" s="66"/>
      <c r="Q180" s="66"/>
      <c r="R180" s="66"/>
      <c r="S180" s="66"/>
      <c r="T180" s="67"/>
      <c r="U180" s="36"/>
      <c r="V180" s="36"/>
      <c r="W180" s="36"/>
      <c r="X180" s="36"/>
      <c r="Y180" s="36"/>
      <c r="Z180" s="36"/>
      <c r="AA180" s="36"/>
      <c r="AB180" s="36"/>
      <c r="AC180" s="36"/>
      <c r="AD180" s="36"/>
      <c r="AE180" s="36"/>
      <c r="AT180" s="19" t="s">
        <v>969</v>
      </c>
      <c r="AU180" s="19" t="s">
        <v>85</v>
      </c>
    </row>
    <row r="181" spans="1:65" s="14" customFormat="1" ht="11.25">
      <c r="B181" s="206"/>
      <c r="C181" s="207"/>
      <c r="D181" s="188" t="s">
        <v>180</v>
      </c>
      <c r="E181" s="208" t="s">
        <v>19</v>
      </c>
      <c r="F181" s="209" t="s">
        <v>1521</v>
      </c>
      <c r="G181" s="207"/>
      <c r="H181" s="210">
        <v>39.24</v>
      </c>
      <c r="I181" s="211"/>
      <c r="J181" s="207"/>
      <c r="K181" s="207"/>
      <c r="L181" s="212"/>
      <c r="M181" s="213"/>
      <c r="N181" s="214"/>
      <c r="O181" s="214"/>
      <c r="P181" s="214"/>
      <c r="Q181" s="214"/>
      <c r="R181" s="214"/>
      <c r="S181" s="214"/>
      <c r="T181" s="215"/>
      <c r="AT181" s="216" t="s">
        <v>180</v>
      </c>
      <c r="AU181" s="216" t="s">
        <v>85</v>
      </c>
      <c r="AV181" s="14" t="s">
        <v>85</v>
      </c>
      <c r="AW181" s="14" t="s">
        <v>34</v>
      </c>
      <c r="AX181" s="14" t="s">
        <v>75</v>
      </c>
      <c r="AY181" s="216" t="s">
        <v>140</v>
      </c>
    </row>
    <row r="182" spans="1:65" s="14" customFormat="1" ht="11.25">
      <c r="B182" s="206"/>
      <c r="C182" s="207"/>
      <c r="D182" s="188" t="s">
        <v>180</v>
      </c>
      <c r="E182" s="208" t="s">
        <v>19</v>
      </c>
      <c r="F182" s="209" t="s">
        <v>1522</v>
      </c>
      <c r="G182" s="207"/>
      <c r="H182" s="210">
        <v>-15.096</v>
      </c>
      <c r="I182" s="211"/>
      <c r="J182" s="207"/>
      <c r="K182" s="207"/>
      <c r="L182" s="212"/>
      <c r="M182" s="213"/>
      <c r="N182" s="214"/>
      <c r="O182" s="214"/>
      <c r="P182" s="214"/>
      <c r="Q182" s="214"/>
      <c r="R182" s="214"/>
      <c r="S182" s="214"/>
      <c r="T182" s="215"/>
      <c r="AT182" s="216" t="s">
        <v>180</v>
      </c>
      <c r="AU182" s="216" t="s">
        <v>85</v>
      </c>
      <c r="AV182" s="14" t="s">
        <v>85</v>
      </c>
      <c r="AW182" s="14" t="s">
        <v>34</v>
      </c>
      <c r="AX182" s="14" t="s">
        <v>75</v>
      </c>
      <c r="AY182" s="216" t="s">
        <v>140</v>
      </c>
    </row>
    <row r="183" spans="1:65" s="15" customFormat="1" ht="11.25">
      <c r="B183" s="227"/>
      <c r="C183" s="228"/>
      <c r="D183" s="188" t="s">
        <v>180</v>
      </c>
      <c r="E183" s="229" t="s">
        <v>19</v>
      </c>
      <c r="F183" s="230" t="s">
        <v>402</v>
      </c>
      <c r="G183" s="228"/>
      <c r="H183" s="231">
        <v>24.143999999999998</v>
      </c>
      <c r="I183" s="232"/>
      <c r="J183" s="228"/>
      <c r="K183" s="228"/>
      <c r="L183" s="233"/>
      <c r="M183" s="234"/>
      <c r="N183" s="235"/>
      <c r="O183" s="235"/>
      <c r="P183" s="235"/>
      <c r="Q183" s="235"/>
      <c r="R183" s="235"/>
      <c r="S183" s="235"/>
      <c r="T183" s="236"/>
      <c r="AT183" s="237" t="s">
        <v>180</v>
      </c>
      <c r="AU183" s="237" t="s">
        <v>85</v>
      </c>
      <c r="AV183" s="15" t="s">
        <v>147</v>
      </c>
      <c r="AW183" s="15" t="s">
        <v>34</v>
      </c>
      <c r="AX183" s="15" t="s">
        <v>83</v>
      </c>
      <c r="AY183" s="237" t="s">
        <v>140</v>
      </c>
    </row>
    <row r="184" spans="1:65" s="2" customFormat="1" ht="16.5" customHeight="1">
      <c r="A184" s="36"/>
      <c r="B184" s="37"/>
      <c r="C184" s="217" t="s">
        <v>8</v>
      </c>
      <c r="D184" s="217" t="s">
        <v>284</v>
      </c>
      <c r="E184" s="218" t="s">
        <v>1523</v>
      </c>
      <c r="F184" s="219" t="s">
        <v>1524</v>
      </c>
      <c r="G184" s="220" t="s">
        <v>424</v>
      </c>
      <c r="H184" s="221">
        <v>21.73</v>
      </c>
      <c r="I184" s="222"/>
      <c r="J184" s="223">
        <f>ROUND(I184*H184,2)</f>
        <v>0</v>
      </c>
      <c r="K184" s="219" t="s">
        <v>146</v>
      </c>
      <c r="L184" s="224"/>
      <c r="M184" s="225" t="s">
        <v>19</v>
      </c>
      <c r="N184" s="226" t="s">
        <v>46</v>
      </c>
      <c r="O184" s="66"/>
      <c r="P184" s="184">
        <f>O184*H184</f>
        <v>0</v>
      </c>
      <c r="Q184" s="184">
        <v>1</v>
      </c>
      <c r="R184" s="184">
        <f>Q184*H184</f>
        <v>21.73</v>
      </c>
      <c r="S184" s="184">
        <v>0</v>
      </c>
      <c r="T184" s="185">
        <f>S184*H184</f>
        <v>0</v>
      </c>
      <c r="U184" s="36"/>
      <c r="V184" s="36"/>
      <c r="W184" s="36"/>
      <c r="X184" s="36"/>
      <c r="Y184" s="36"/>
      <c r="Z184" s="36"/>
      <c r="AA184" s="36"/>
      <c r="AB184" s="36"/>
      <c r="AC184" s="36"/>
      <c r="AD184" s="36"/>
      <c r="AE184" s="36"/>
      <c r="AR184" s="186" t="s">
        <v>201</v>
      </c>
      <c r="AT184" s="186" t="s">
        <v>284</v>
      </c>
      <c r="AU184" s="186" t="s">
        <v>85</v>
      </c>
      <c r="AY184" s="19" t="s">
        <v>140</v>
      </c>
      <c r="BE184" s="187">
        <f>IF(N184="základní",J184,0)</f>
        <v>0</v>
      </c>
      <c r="BF184" s="187">
        <f>IF(N184="snížená",J184,0)</f>
        <v>0</v>
      </c>
      <c r="BG184" s="187">
        <f>IF(N184="zákl. přenesená",J184,0)</f>
        <v>0</v>
      </c>
      <c r="BH184" s="187">
        <f>IF(N184="sníž. přenesená",J184,0)</f>
        <v>0</v>
      </c>
      <c r="BI184" s="187">
        <f>IF(N184="nulová",J184,0)</f>
        <v>0</v>
      </c>
      <c r="BJ184" s="19" t="s">
        <v>83</v>
      </c>
      <c r="BK184" s="187">
        <f>ROUND(I184*H184,2)</f>
        <v>0</v>
      </c>
      <c r="BL184" s="19" t="s">
        <v>147</v>
      </c>
      <c r="BM184" s="186" t="s">
        <v>1525</v>
      </c>
    </row>
    <row r="185" spans="1:65" s="2" customFormat="1" ht="11.25">
      <c r="A185" s="36"/>
      <c r="B185" s="37"/>
      <c r="C185" s="38"/>
      <c r="D185" s="188" t="s">
        <v>149</v>
      </c>
      <c r="E185" s="38"/>
      <c r="F185" s="189" t="s">
        <v>1524</v>
      </c>
      <c r="G185" s="38"/>
      <c r="H185" s="38"/>
      <c r="I185" s="190"/>
      <c r="J185" s="38"/>
      <c r="K185" s="38"/>
      <c r="L185" s="41"/>
      <c r="M185" s="191"/>
      <c r="N185" s="192"/>
      <c r="O185" s="66"/>
      <c r="P185" s="66"/>
      <c r="Q185" s="66"/>
      <c r="R185" s="66"/>
      <c r="S185" s="66"/>
      <c r="T185" s="67"/>
      <c r="U185" s="36"/>
      <c r="V185" s="36"/>
      <c r="W185" s="36"/>
      <c r="X185" s="36"/>
      <c r="Y185" s="36"/>
      <c r="Z185" s="36"/>
      <c r="AA185" s="36"/>
      <c r="AB185" s="36"/>
      <c r="AC185" s="36"/>
      <c r="AD185" s="36"/>
      <c r="AE185" s="36"/>
      <c r="AT185" s="19" t="s">
        <v>149</v>
      </c>
      <c r="AU185" s="19" t="s">
        <v>85</v>
      </c>
    </row>
    <row r="186" spans="1:65" s="14" customFormat="1" ht="11.25">
      <c r="B186" s="206"/>
      <c r="C186" s="207"/>
      <c r="D186" s="188" t="s">
        <v>180</v>
      </c>
      <c r="E186" s="208" t="s">
        <v>19</v>
      </c>
      <c r="F186" s="209" t="s">
        <v>1516</v>
      </c>
      <c r="G186" s="207"/>
      <c r="H186" s="210">
        <v>12.071999999999999</v>
      </c>
      <c r="I186" s="211"/>
      <c r="J186" s="207"/>
      <c r="K186" s="207"/>
      <c r="L186" s="212"/>
      <c r="M186" s="213"/>
      <c r="N186" s="214"/>
      <c r="O186" s="214"/>
      <c r="P186" s="214"/>
      <c r="Q186" s="214"/>
      <c r="R186" s="214"/>
      <c r="S186" s="214"/>
      <c r="T186" s="215"/>
      <c r="AT186" s="216" t="s">
        <v>180</v>
      </c>
      <c r="AU186" s="216" t="s">
        <v>85</v>
      </c>
      <c r="AV186" s="14" t="s">
        <v>85</v>
      </c>
      <c r="AW186" s="14" t="s">
        <v>34</v>
      </c>
      <c r="AX186" s="14" t="s">
        <v>83</v>
      </c>
      <c r="AY186" s="216" t="s">
        <v>140</v>
      </c>
    </row>
    <row r="187" spans="1:65" s="14" customFormat="1" ht="11.25">
      <c r="B187" s="206"/>
      <c r="C187" s="207"/>
      <c r="D187" s="188" t="s">
        <v>180</v>
      </c>
      <c r="E187" s="207"/>
      <c r="F187" s="209" t="s">
        <v>1526</v>
      </c>
      <c r="G187" s="207"/>
      <c r="H187" s="210">
        <v>21.73</v>
      </c>
      <c r="I187" s="211"/>
      <c r="J187" s="207"/>
      <c r="K187" s="207"/>
      <c r="L187" s="212"/>
      <c r="M187" s="213"/>
      <c r="N187" s="214"/>
      <c r="O187" s="214"/>
      <c r="P187" s="214"/>
      <c r="Q187" s="214"/>
      <c r="R187" s="214"/>
      <c r="S187" s="214"/>
      <c r="T187" s="215"/>
      <c r="AT187" s="216" t="s">
        <v>180</v>
      </c>
      <c r="AU187" s="216" t="s">
        <v>85</v>
      </c>
      <c r="AV187" s="14" t="s">
        <v>85</v>
      </c>
      <c r="AW187" s="14" t="s">
        <v>4</v>
      </c>
      <c r="AX187" s="14" t="s">
        <v>83</v>
      </c>
      <c r="AY187" s="216" t="s">
        <v>140</v>
      </c>
    </row>
    <row r="188" spans="1:65" s="2" customFormat="1" ht="16.5" customHeight="1">
      <c r="A188" s="36"/>
      <c r="B188" s="37"/>
      <c r="C188" s="175" t="s">
        <v>265</v>
      </c>
      <c r="D188" s="175" t="s">
        <v>142</v>
      </c>
      <c r="E188" s="176" t="s">
        <v>1527</v>
      </c>
      <c r="F188" s="177" t="s">
        <v>1528</v>
      </c>
      <c r="G188" s="178" t="s">
        <v>175</v>
      </c>
      <c r="H188" s="179">
        <v>8.8800000000000008</v>
      </c>
      <c r="I188" s="180"/>
      <c r="J188" s="181">
        <f>ROUND(I188*H188,2)</f>
        <v>0</v>
      </c>
      <c r="K188" s="177" t="s">
        <v>146</v>
      </c>
      <c r="L188" s="41"/>
      <c r="M188" s="182" t="s">
        <v>19</v>
      </c>
      <c r="N188" s="183" t="s">
        <v>46</v>
      </c>
      <c r="O188" s="66"/>
      <c r="P188" s="184">
        <f>O188*H188</f>
        <v>0</v>
      </c>
      <c r="Q188" s="184">
        <v>0</v>
      </c>
      <c r="R188" s="184">
        <f>Q188*H188</f>
        <v>0</v>
      </c>
      <c r="S188" s="184">
        <v>0</v>
      </c>
      <c r="T188" s="185">
        <f>S188*H188</f>
        <v>0</v>
      </c>
      <c r="U188" s="36"/>
      <c r="V188" s="36"/>
      <c r="W188" s="36"/>
      <c r="X188" s="36"/>
      <c r="Y188" s="36"/>
      <c r="Z188" s="36"/>
      <c r="AA188" s="36"/>
      <c r="AB188" s="36"/>
      <c r="AC188" s="36"/>
      <c r="AD188" s="36"/>
      <c r="AE188" s="36"/>
      <c r="AR188" s="186" t="s">
        <v>147</v>
      </c>
      <c r="AT188" s="186" t="s">
        <v>142</v>
      </c>
      <c r="AU188" s="186" t="s">
        <v>85</v>
      </c>
      <c r="AY188" s="19" t="s">
        <v>140</v>
      </c>
      <c r="BE188" s="187">
        <f>IF(N188="základní",J188,0)</f>
        <v>0</v>
      </c>
      <c r="BF188" s="187">
        <f>IF(N188="snížená",J188,0)</f>
        <v>0</v>
      </c>
      <c r="BG188" s="187">
        <f>IF(N188="zákl. přenesená",J188,0)</f>
        <v>0</v>
      </c>
      <c r="BH188" s="187">
        <f>IF(N188="sníž. přenesená",J188,0)</f>
        <v>0</v>
      </c>
      <c r="BI188" s="187">
        <f>IF(N188="nulová",J188,0)</f>
        <v>0</v>
      </c>
      <c r="BJ188" s="19" t="s">
        <v>83</v>
      </c>
      <c r="BK188" s="187">
        <f>ROUND(I188*H188,2)</f>
        <v>0</v>
      </c>
      <c r="BL188" s="19" t="s">
        <v>147</v>
      </c>
      <c r="BM188" s="186" t="s">
        <v>1529</v>
      </c>
    </row>
    <row r="189" spans="1:65" s="2" customFormat="1" ht="11.25">
      <c r="A189" s="36"/>
      <c r="B189" s="37"/>
      <c r="C189" s="38"/>
      <c r="D189" s="188" t="s">
        <v>149</v>
      </c>
      <c r="E189" s="38"/>
      <c r="F189" s="189" t="s">
        <v>1530</v>
      </c>
      <c r="G189" s="38"/>
      <c r="H189" s="38"/>
      <c r="I189" s="190"/>
      <c r="J189" s="38"/>
      <c r="K189" s="38"/>
      <c r="L189" s="41"/>
      <c r="M189" s="191"/>
      <c r="N189" s="192"/>
      <c r="O189" s="66"/>
      <c r="P189" s="66"/>
      <c r="Q189" s="66"/>
      <c r="R189" s="66"/>
      <c r="S189" s="66"/>
      <c r="T189" s="67"/>
      <c r="U189" s="36"/>
      <c r="V189" s="36"/>
      <c r="W189" s="36"/>
      <c r="X189" s="36"/>
      <c r="Y189" s="36"/>
      <c r="Z189" s="36"/>
      <c r="AA189" s="36"/>
      <c r="AB189" s="36"/>
      <c r="AC189" s="36"/>
      <c r="AD189" s="36"/>
      <c r="AE189" s="36"/>
      <c r="AT189" s="19" t="s">
        <v>149</v>
      </c>
      <c r="AU189" s="19" t="s">
        <v>85</v>
      </c>
    </row>
    <row r="190" spans="1:65" s="2" customFormat="1" ht="11.25">
      <c r="A190" s="36"/>
      <c r="B190" s="37"/>
      <c r="C190" s="38"/>
      <c r="D190" s="193" t="s">
        <v>151</v>
      </c>
      <c r="E190" s="38"/>
      <c r="F190" s="194" t="s">
        <v>1531</v>
      </c>
      <c r="G190" s="38"/>
      <c r="H190" s="38"/>
      <c r="I190" s="190"/>
      <c r="J190" s="38"/>
      <c r="K190" s="38"/>
      <c r="L190" s="41"/>
      <c r="M190" s="191"/>
      <c r="N190" s="192"/>
      <c r="O190" s="66"/>
      <c r="P190" s="66"/>
      <c r="Q190" s="66"/>
      <c r="R190" s="66"/>
      <c r="S190" s="66"/>
      <c r="T190" s="67"/>
      <c r="U190" s="36"/>
      <c r="V190" s="36"/>
      <c r="W190" s="36"/>
      <c r="X190" s="36"/>
      <c r="Y190" s="36"/>
      <c r="Z190" s="36"/>
      <c r="AA190" s="36"/>
      <c r="AB190" s="36"/>
      <c r="AC190" s="36"/>
      <c r="AD190" s="36"/>
      <c r="AE190" s="36"/>
      <c r="AT190" s="19" t="s">
        <v>151</v>
      </c>
      <c r="AU190" s="19" t="s">
        <v>85</v>
      </c>
    </row>
    <row r="191" spans="1:65" s="2" customFormat="1" ht="87.75">
      <c r="A191" s="36"/>
      <c r="B191" s="37"/>
      <c r="C191" s="38"/>
      <c r="D191" s="188" t="s">
        <v>153</v>
      </c>
      <c r="E191" s="38"/>
      <c r="F191" s="195" t="s">
        <v>1532</v>
      </c>
      <c r="G191" s="38"/>
      <c r="H191" s="38"/>
      <c r="I191" s="190"/>
      <c r="J191" s="38"/>
      <c r="K191" s="38"/>
      <c r="L191" s="41"/>
      <c r="M191" s="191"/>
      <c r="N191" s="192"/>
      <c r="O191" s="66"/>
      <c r="P191" s="66"/>
      <c r="Q191" s="66"/>
      <c r="R191" s="66"/>
      <c r="S191" s="66"/>
      <c r="T191" s="67"/>
      <c r="U191" s="36"/>
      <c r="V191" s="36"/>
      <c r="W191" s="36"/>
      <c r="X191" s="36"/>
      <c r="Y191" s="36"/>
      <c r="Z191" s="36"/>
      <c r="AA191" s="36"/>
      <c r="AB191" s="36"/>
      <c r="AC191" s="36"/>
      <c r="AD191" s="36"/>
      <c r="AE191" s="36"/>
      <c r="AT191" s="19" t="s">
        <v>153</v>
      </c>
      <c r="AU191" s="19" t="s">
        <v>85</v>
      </c>
    </row>
    <row r="192" spans="1:65" s="13" customFormat="1" ht="11.25">
      <c r="B192" s="196"/>
      <c r="C192" s="197"/>
      <c r="D192" s="188" t="s">
        <v>180</v>
      </c>
      <c r="E192" s="198" t="s">
        <v>19</v>
      </c>
      <c r="F192" s="199" t="s">
        <v>1461</v>
      </c>
      <c r="G192" s="197"/>
      <c r="H192" s="198" t="s">
        <v>19</v>
      </c>
      <c r="I192" s="200"/>
      <c r="J192" s="197"/>
      <c r="K192" s="197"/>
      <c r="L192" s="201"/>
      <c r="M192" s="202"/>
      <c r="N192" s="203"/>
      <c r="O192" s="203"/>
      <c r="P192" s="203"/>
      <c r="Q192" s="203"/>
      <c r="R192" s="203"/>
      <c r="S192" s="203"/>
      <c r="T192" s="204"/>
      <c r="AT192" s="205" t="s">
        <v>180</v>
      </c>
      <c r="AU192" s="205" t="s">
        <v>85</v>
      </c>
      <c r="AV192" s="13" t="s">
        <v>83</v>
      </c>
      <c r="AW192" s="13" t="s">
        <v>34</v>
      </c>
      <c r="AX192" s="13" t="s">
        <v>75</v>
      </c>
      <c r="AY192" s="205" t="s">
        <v>140</v>
      </c>
    </row>
    <row r="193" spans="1:65" s="14" customFormat="1" ht="11.25">
      <c r="B193" s="206"/>
      <c r="C193" s="207"/>
      <c r="D193" s="188" t="s">
        <v>180</v>
      </c>
      <c r="E193" s="208" t="s">
        <v>19</v>
      </c>
      <c r="F193" s="209" t="s">
        <v>1533</v>
      </c>
      <c r="G193" s="207"/>
      <c r="H193" s="210">
        <v>4.08</v>
      </c>
      <c r="I193" s="211"/>
      <c r="J193" s="207"/>
      <c r="K193" s="207"/>
      <c r="L193" s="212"/>
      <c r="M193" s="213"/>
      <c r="N193" s="214"/>
      <c r="O193" s="214"/>
      <c r="P193" s="214"/>
      <c r="Q193" s="214"/>
      <c r="R193" s="214"/>
      <c r="S193" s="214"/>
      <c r="T193" s="215"/>
      <c r="AT193" s="216" t="s">
        <v>180</v>
      </c>
      <c r="AU193" s="216" t="s">
        <v>85</v>
      </c>
      <c r="AV193" s="14" t="s">
        <v>85</v>
      </c>
      <c r="AW193" s="14" t="s">
        <v>34</v>
      </c>
      <c r="AX193" s="14" t="s">
        <v>75</v>
      </c>
      <c r="AY193" s="216" t="s">
        <v>140</v>
      </c>
    </row>
    <row r="194" spans="1:65" s="13" customFormat="1" ht="11.25">
      <c r="B194" s="196"/>
      <c r="C194" s="197"/>
      <c r="D194" s="188" t="s">
        <v>180</v>
      </c>
      <c r="E194" s="198" t="s">
        <v>19</v>
      </c>
      <c r="F194" s="199" t="s">
        <v>1463</v>
      </c>
      <c r="G194" s="197"/>
      <c r="H194" s="198" t="s">
        <v>19</v>
      </c>
      <c r="I194" s="200"/>
      <c r="J194" s="197"/>
      <c r="K194" s="197"/>
      <c r="L194" s="201"/>
      <c r="M194" s="202"/>
      <c r="N194" s="203"/>
      <c r="O194" s="203"/>
      <c r="P194" s="203"/>
      <c r="Q194" s="203"/>
      <c r="R194" s="203"/>
      <c r="S194" s="203"/>
      <c r="T194" s="204"/>
      <c r="AT194" s="205" t="s">
        <v>180</v>
      </c>
      <c r="AU194" s="205" t="s">
        <v>85</v>
      </c>
      <c r="AV194" s="13" t="s">
        <v>83</v>
      </c>
      <c r="AW194" s="13" t="s">
        <v>34</v>
      </c>
      <c r="AX194" s="13" t="s">
        <v>75</v>
      </c>
      <c r="AY194" s="205" t="s">
        <v>140</v>
      </c>
    </row>
    <row r="195" spans="1:65" s="14" customFormat="1" ht="11.25">
      <c r="B195" s="206"/>
      <c r="C195" s="207"/>
      <c r="D195" s="188" t="s">
        <v>180</v>
      </c>
      <c r="E195" s="208" t="s">
        <v>19</v>
      </c>
      <c r="F195" s="209" t="s">
        <v>1534</v>
      </c>
      <c r="G195" s="207"/>
      <c r="H195" s="210">
        <v>2.2799999999999998</v>
      </c>
      <c r="I195" s="211"/>
      <c r="J195" s="207"/>
      <c r="K195" s="207"/>
      <c r="L195" s="212"/>
      <c r="M195" s="213"/>
      <c r="N195" s="214"/>
      <c r="O195" s="214"/>
      <c r="P195" s="214"/>
      <c r="Q195" s="214"/>
      <c r="R195" s="214"/>
      <c r="S195" s="214"/>
      <c r="T195" s="215"/>
      <c r="AT195" s="216" t="s">
        <v>180</v>
      </c>
      <c r="AU195" s="216" t="s">
        <v>85</v>
      </c>
      <c r="AV195" s="14" t="s">
        <v>85</v>
      </c>
      <c r="AW195" s="14" t="s">
        <v>34</v>
      </c>
      <c r="AX195" s="14" t="s">
        <v>75</v>
      </c>
      <c r="AY195" s="216" t="s">
        <v>140</v>
      </c>
    </row>
    <row r="196" spans="1:65" s="14" customFormat="1" ht="11.25">
      <c r="B196" s="206"/>
      <c r="C196" s="207"/>
      <c r="D196" s="188" t="s">
        <v>180</v>
      </c>
      <c r="E196" s="208" t="s">
        <v>19</v>
      </c>
      <c r="F196" s="209" t="s">
        <v>1535</v>
      </c>
      <c r="G196" s="207"/>
      <c r="H196" s="210">
        <v>2.52</v>
      </c>
      <c r="I196" s="211"/>
      <c r="J196" s="207"/>
      <c r="K196" s="207"/>
      <c r="L196" s="212"/>
      <c r="M196" s="213"/>
      <c r="N196" s="214"/>
      <c r="O196" s="214"/>
      <c r="P196" s="214"/>
      <c r="Q196" s="214"/>
      <c r="R196" s="214"/>
      <c r="S196" s="214"/>
      <c r="T196" s="215"/>
      <c r="AT196" s="216" t="s">
        <v>180</v>
      </c>
      <c r="AU196" s="216" t="s">
        <v>85</v>
      </c>
      <c r="AV196" s="14" t="s">
        <v>85</v>
      </c>
      <c r="AW196" s="14" t="s">
        <v>34</v>
      </c>
      <c r="AX196" s="14" t="s">
        <v>75</v>
      </c>
      <c r="AY196" s="216" t="s">
        <v>140</v>
      </c>
    </row>
    <row r="197" spans="1:65" s="15" customFormat="1" ht="11.25">
      <c r="B197" s="227"/>
      <c r="C197" s="228"/>
      <c r="D197" s="188" t="s">
        <v>180</v>
      </c>
      <c r="E197" s="229" t="s">
        <v>19</v>
      </c>
      <c r="F197" s="230" t="s">
        <v>402</v>
      </c>
      <c r="G197" s="228"/>
      <c r="H197" s="231">
        <v>8.8800000000000008</v>
      </c>
      <c r="I197" s="232"/>
      <c r="J197" s="228"/>
      <c r="K197" s="228"/>
      <c r="L197" s="233"/>
      <c r="M197" s="234"/>
      <c r="N197" s="235"/>
      <c r="O197" s="235"/>
      <c r="P197" s="235"/>
      <c r="Q197" s="235"/>
      <c r="R197" s="235"/>
      <c r="S197" s="235"/>
      <c r="T197" s="236"/>
      <c r="AT197" s="237" t="s">
        <v>180</v>
      </c>
      <c r="AU197" s="237" t="s">
        <v>85</v>
      </c>
      <c r="AV197" s="15" t="s">
        <v>147</v>
      </c>
      <c r="AW197" s="15" t="s">
        <v>34</v>
      </c>
      <c r="AX197" s="15" t="s">
        <v>83</v>
      </c>
      <c r="AY197" s="237" t="s">
        <v>140</v>
      </c>
    </row>
    <row r="198" spans="1:65" s="12" customFormat="1" ht="22.9" customHeight="1">
      <c r="B198" s="159"/>
      <c r="C198" s="160"/>
      <c r="D198" s="161" t="s">
        <v>74</v>
      </c>
      <c r="E198" s="173" t="s">
        <v>85</v>
      </c>
      <c r="F198" s="173" t="s">
        <v>474</v>
      </c>
      <c r="G198" s="160"/>
      <c r="H198" s="160"/>
      <c r="I198" s="163"/>
      <c r="J198" s="174">
        <f>BK198</f>
        <v>0</v>
      </c>
      <c r="K198" s="160"/>
      <c r="L198" s="165"/>
      <c r="M198" s="166"/>
      <c r="N198" s="167"/>
      <c r="O198" s="167"/>
      <c r="P198" s="168">
        <f>SUM(P199:P221)</f>
        <v>0</v>
      </c>
      <c r="Q198" s="167"/>
      <c r="R198" s="168">
        <f>SUM(R199:R221)</f>
        <v>3.1030837757279999</v>
      </c>
      <c r="S198" s="167"/>
      <c r="T198" s="169">
        <f>SUM(T199:T221)</f>
        <v>0</v>
      </c>
      <c r="AR198" s="170" t="s">
        <v>83</v>
      </c>
      <c r="AT198" s="171" t="s">
        <v>74</v>
      </c>
      <c r="AU198" s="171" t="s">
        <v>83</v>
      </c>
      <c r="AY198" s="170" t="s">
        <v>140</v>
      </c>
      <c r="BK198" s="172">
        <f>SUM(BK199:BK221)</f>
        <v>0</v>
      </c>
    </row>
    <row r="199" spans="1:65" s="2" customFormat="1" ht="16.5" customHeight="1">
      <c r="A199" s="36"/>
      <c r="B199" s="37"/>
      <c r="C199" s="175" t="s">
        <v>274</v>
      </c>
      <c r="D199" s="175" t="s">
        <v>142</v>
      </c>
      <c r="E199" s="176" t="s">
        <v>490</v>
      </c>
      <c r="F199" s="177" t="s">
        <v>491</v>
      </c>
      <c r="G199" s="178" t="s">
        <v>234</v>
      </c>
      <c r="H199" s="179">
        <v>60</v>
      </c>
      <c r="I199" s="180"/>
      <c r="J199" s="181">
        <f>ROUND(I199*H199,2)</f>
        <v>0</v>
      </c>
      <c r="K199" s="177" t="s">
        <v>146</v>
      </c>
      <c r="L199" s="41"/>
      <c r="M199" s="182" t="s">
        <v>19</v>
      </c>
      <c r="N199" s="183" t="s">
        <v>46</v>
      </c>
      <c r="O199" s="66"/>
      <c r="P199" s="184">
        <f>O199*H199</f>
        <v>0</v>
      </c>
      <c r="Q199" s="184">
        <v>3.0000000000000001E-5</v>
      </c>
      <c r="R199" s="184">
        <f>Q199*H199</f>
        <v>1.8E-3</v>
      </c>
      <c r="S199" s="184">
        <v>0</v>
      </c>
      <c r="T199" s="185">
        <f>S199*H199</f>
        <v>0</v>
      </c>
      <c r="U199" s="36"/>
      <c r="V199" s="36"/>
      <c r="W199" s="36"/>
      <c r="X199" s="36"/>
      <c r="Y199" s="36"/>
      <c r="Z199" s="36"/>
      <c r="AA199" s="36"/>
      <c r="AB199" s="36"/>
      <c r="AC199" s="36"/>
      <c r="AD199" s="36"/>
      <c r="AE199" s="36"/>
      <c r="AR199" s="186" t="s">
        <v>147</v>
      </c>
      <c r="AT199" s="186" t="s">
        <v>142</v>
      </c>
      <c r="AU199" s="186" t="s">
        <v>85</v>
      </c>
      <c r="AY199" s="19" t="s">
        <v>140</v>
      </c>
      <c r="BE199" s="187">
        <f>IF(N199="základní",J199,0)</f>
        <v>0</v>
      </c>
      <c r="BF199" s="187">
        <f>IF(N199="snížená",J199,0)</f>
        <v>0</v>
      </c>
      <c r="BG199" s="187">
        <f>IF(N199="zákl. přenesená",J199,0)</f>
        <v>0</v>
      </c>
      <c r="BH199" s="187">
        <f>IF(N199="sníž. přenesená",J199,0)</f>
        <v>0</v>
      </c>
      <c r="BI199" s="187">
        <f>IF(N199="nulová",J199,0)</f>
        <v>0</v>
      </c>
      <c r="BJ199" s="19" t="s">
        <v>83</v>
      </c>
      <c r="BK199" s="187">
        <f>ROUND(I199*H199,2)</f>
        <v>0</v>
      </c>
      <c r="BL199" s="19" t="s">
        <v>147</v>
      </c>
      <c r="BM199" s="186" t="s">
        <v>1536</v>
      </c>
    </row>
    <row r="200" spans="1:65" s="2" customFormat="1" ht="11.25">
      <c r="A200" s="36"/>
      <c r="B200" s="37"/>
      <c r="C200" s="38"/>
      <c r="D200" s="188" t="s">
        <v>149</v>
      </c>
      <c r="E200" s="38"/>
      <c r="F200" s="189" t="s">
        <v>493</v>
      </c>
      <c r="G200" s="38"/>
      <c r="H200" s="38"/>
      <c r="I200" s="190"/>
      <c r="J200" s="38"/>
      <c r="K200" s="38"/>
      <c r="L200" s="41"/>
      <c r="M200" s="191"/>
      <c r="N200" s="192"/>
      <c r="O200" s="66"/>
      <c r="P200" s="66"/>
      <c r="Q200" s="66"/>
      <c r="R200" s="66"/>
      <c r="S200" s="66"/>
      <c r="T200" s="67"/>
      <c r="U200" s="36"/>
      <c r="V200" s="36"/>
      <c r="W200" s="36"/>
      <c r="X200" s="36"/>
      <c r="Y200" s="36"/>
      <c r="Z200" s="36"/>
      <c r="AA200" s="36"/>
      <c r="AB200" s="36"/>
      <c r="AC200" s="36"/>
      <c r="AD200" s="36"/>
      <c r="AE200" s="36"/>
      <c r="AT200" s="19" t="s">
        <v>149</v>
      </c>
      <c r="AU200" s="19" t="s">
        <v>85</v>
      </c>
    </row>
    <row r="201" spans="1:65" s="2" customFormat="1" ht="11.25">
      <c r="A201" s="36"/>
      <c r="B201" s="37"/>
      <c r="C201" s="38"/>
      <c r="D201" s="193" t="s">
        <v>151</v>
      </c>
      <c r="E201" s="38"/>
      <c r="F201" s="194" t="s">
        <v>494</v>
      </c>
      <c r="G201" s="38"/>
      <c r="H201" s="38"/>
      <c r="I201" s="190"/>
      <c r="J201" s="38"/>
      <c r="K201" s="38"/>
      <c r="L201" s="41"/>
      <c r="M201" s="191"/>
      <c r="N201" s="192"/>
      <c r="O201" s="66"/>
      <c r="P201" s="66"/>
      <c r="Q201" s="66"/>
      <c r="R201" s="66"/>
      <c r="S201" s="66"/>
      <c r="T201" s="67"/>
      <c r="U201" s="36"/>
      <c r="V201" s="36"/>
      <c r="W201" s="36"/>
      <c r="X201" s="36"/>
      <c r="Y201" s="36"/>
      <c r="Z201" s="36"/>
      <c r="AA201" s="36"/>
      <c r="AB201" s="36"/>
      <c r="AC201" s="36"/>
      <c r="AD201" s="36"/>
      <c r="AE201" s="36"/>
      <c r="AT201" s="19" t="s">
        <v>151</v>
      </c>
      <c r="AU201" s="19" t="s">
        <v>85</v>
      </c>
    </row>
    <row r="202" spans="1:65" s="14" customFormat="1" ht="11.25">
      <c r="B202" s="206"/>
      <c r="C202" s="207"/>
      <c r="D202" s="188" t="s">
        <v>180</v>
      </c>
      <c r="E202" s="208" t="s">
        <v>19</v>
      </c>
      <c r="F202" s="209" t="s">
        <v>1537</v>
      </c>
      <c r="G202" s="207"/>
      <c r="H202" s="210">
        <v>60</v>
      </c>
      <c r="I202" s="211"/>
      <c r="J202" s="207"/>
      <c r="K202" s="207"/>
      <c r="L202" s="212"/>
      <c r="M202" s="213"/>
      <c r="N202" s="214"/>
      <c r="O202" s="214"/>
      <c r="P202" s="214"/>
      <c r="Q202" s="214"/>
      <c r="R202" s="214"/>
      <c r="S202" s="214"/>
      <c r="T202" s="215"/>
      <c r="AT202" s="216" t="s">
        <v>180</v>
      </c>
      <c r="AU202" s="216" t="s">
        <v>85</v>
      </c>
      <c r="AV202" s="14" t="s">
        <v>85</v>
      </c>
      <c r="AW202" s="14" t="s">
        <v>34</v>
      </c>
      <c r="AX202" s="14" t="s">
        <v>83</v>
      </c>
      <c r="AY202" s="216" t="s">
        <v>140</v>
      </c>
    </row>
    <row r="203" spans="1:65" s="2" customFormat="1" ht="16.5" customHeight="1">
      <c r="A203" s="36"/>
      <c r="B203" s="37"/>
      <c r="C203" s="175" t="s">
        <v>283</v>
      </c>
      <c r="D203" s="175" t="s">
        <v>142</v>
      </c>
      <c r="E203" s="176" t="s">
        <v>1538</v>
      </c>
      <c r="F203" s="177" t="s">
        <v>1539</v>
      </c>
      <c r="G203" s="178" t="s">
        <v>242</v>
      </c>
      <c r="H203" s="179">
        <v>1.3320000000000001</v>
      </c>
      <c r="I203" s="180"/>
      <c r="J203" s="181">
        <f>ROUND(I203*H203,2)</f>
        <v>0</v>
      </c>
      <c r="K203" s="177" t="s">
        <v>146</v>
      </c>
      <c r="L203" s="41"/>
      <c r="M203" s="182" t="s">
        <v>19</v>
      </c>
      <c r="N203" s="183" t="s">
        <v>46</v>
      </c>
      <c r="O203" s="66"/>
      <c r="P203" s="184">
        <f>O203*H203</f>
        <v>0</v>
      </c>
      <c r="Q203" s="184">
        <v>2.3010222040000001</v>
      </c>
      <c r="R203" s="184">
        <f>Q203*H203</f>
        <v>3.0649615757280002</v>
      </c>
      <c r="S203" s="184">
        <v>0</v>
      </c>
      <c r="T203" s="185">
        <f>S203*H203</f>
        <v>0</v>
      </c>
      <c r="U203" s="36"/>
      <c r="V203" s="36"/>
      <c r="W203" s="36"/>
      <c r="X203" s="36"/>
      <c r="Y203" s="36"/>
      <c r="Z203" s="36"/>
      <c r="AA203" s="36"/>
      <c r="AB203" s="36"/>
      <c r="AC203" s="36"/>
      <c r="AD203" s="36"/>
      <c r="AE203" s="36"/>
      <c r="AR203" s="186" t="s">
        <v>147</v>
      </c>
      <c r="AT203" s="186" t="s">
        <v>142</v>
      </c>
      <c r="AU203" s="186" t="s">
        <v>85</v>
      </c>
      <c r="AY203" s="19" t="s">
        <v>140</v>
      </c>
      <c r="BE203" s="187">
        <f>IF(N203="základní",J203,0)</f>
        <v>0</v>
      </c>
      <c r="BF203" s="187">
        <f>IF(N203="snížená",J203,0)</f>
        <v>0</v>
      </c>
      <c r="BG203" s="187">
        <f>IF(N203="zákl. přenesená",J203,0)</f>
        <v>0</v>
      </c>
      <c r="BH203" s="187">
        <f>IF(N203="sníž. přenesená",J203,0)</f>
        <v>0</v>
      </c>
      <c r="BI203" s="187">
        <f>IF(N203="nulová",J203,0)</f>
        <v>0</v>
      </c>
      <c r="BJ203" s="19" t="s">
        <v>83</v>
      </c>
      <c r="BK203" s="187">
        <f>ROUND(I203*H203,2)</f>
        <v>0</v>
      </c>
      <c r="BL203" s="19" t="s">
        <v>147</v>
      </c>
      <c r="BM203" s="186" t="s">
        <v>1540</v>
      </c>
    </row>
    <row r="204" spans="1:65" s="2" customFormat="1" ht="11.25">
      <c r="A204" s="36"/>
      <c r="B204" s="37"/>
      <c r="C204" s="38"/>
      <c r="D204" s="188" t="s">
        <v>149</v>
      </c>
      <c r="E204" s="38"/>
      <c r="F204" s="189" t="s">
        <v>1541</v>
      </c>
      <c r="G204" s="38"/>
      <c r="H204" s="38"/>
      <c r="I204" s="190"/>
      <c r="J204" s="38"/>
      <c r="K204" s="38"/>
      <c r="L204" s="41"/>
      <c r="M204" s="191"/>
      <c r="N204" s="192"/>
      <c r="O204" s="66"/>
      <c r="P204" s="66"/>
      <c r="Q204" s="66"/>
      <c r="R204" s="66"/>
      <c r="S204" s="66"/>
      <c r="T204" s="67"/>
      <c r="U204" s="36"/>
      <c r="V204" s="36"/>
      <c r="W204" s="36"/>
      <c r="X204" s="36"/>
      <c r="Y204" s="36"/>
      <c r="Z204" s="36"/>
      <c r="AA204" s="36"/>
      <c r="AB204" s="36"/>
      <c r="AC204" s="36"/>
      <c r="AD204" s="36"/>
      <c r="AE204" s="36"/>
      <c r="AT204" s="19" t="s">
        <v>149</v>
      </c>
      <c r="AU204" s="19" t="s">
        <v>85</v>
      </c>
    </row>
    <row r="205" spans="1:65" s="2" customFormat="1" ht="11.25">
      <c r="A205" s="36"/>
      <c r="B205" s="37"/>
      <c r="C205" s="38"/>
      <c r="D205" s="193" t="s">
        <v>151</v>
      </c>
      <c r="E205" s="38"/>
      <c r="F205" s="194" t="s">
        <v>1542</v>
      </c>
      <c r="G205" s="38"/>
      <c r="H205" s="38"/>
      <c r="I205" s="190"/>
      <c r="J205" s="38"/>
      <c r="K205" s="38"/>
      <c r="L205" s="41"/>
      <c r="M205" s="191"/>
      <c r="N205" s="192"/>
      <c r="O205" s="66"/>
      <c r="P205" s="66"/>
      <c r="Q205" s="66"/>
      <c r="R205" s="66"/>
      <c r="S205" s="66"/>
      <c r="T205" s="67"/>
      <c r="U205" s="36"/>
      <c r="V205" s="36"/>
      <c r="W205" s="36"/>
      <c r="X205" s="36"/>
      <c r="Y205" s="36"/>
      <c r="Z205" s="36"/>
      <c r="AA205" s="36"/>
      <c r="AB205" s="36"/>
      <c r="AC205" s="36"/>
      <c r="AD205" s="36"/>
      <c r="AE205" s="36"/>
      <c r="AT205" s="19" t="s">
        <v>151</v>
      </c>
      <c r="AU205" s="19" t="s">
        <v>85</v>
      </c>
    </row>
    <row r="206" spans="1:65" s="2" customFormat="1" ht="58.5">
      <c r="A206" s="36"/>
      <c r="B206" s="37"/>
      <c r="C206" s="38"/>
      <c r="D206" s="188" t="s">
        <v>153</v>
      </c>
      <c r="E206" s="38"/>
      <c r="F206" s="195" t="s">
        <v>551</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153</v>
      </c>
      <c r="AU206" s="19" t="s">
        <v>85</v>
      </c>
    </row>
    <row r="207" spans="1:65" s="2" customFormat="1" ht="19.5">
      <c r="A207" s="36"/>
      <c r="B207" s="37"/>
      <c r="C207" s="38"/>
      <c r="D207" s="188" t="s">
        <v>969</v>
      </c>
      <c r="E207" s="38"/>
      <c r="F207" s="195" t="s">
        <v>1543</v>
      </c>
      <c r="G207" s="38"/>
      <c r="H207" s="38"/>
      <c r="I207" s="190"/>
      <c r="J207" s="38"/>
      <c r="K207" s="38"/>
      <c r="L207" s="41"/>
      <c r="M207" s="191"/>
      <c r="N207" s="192"/>
      <c r="O207" s="66"/>
      <c r="P207" s="66"/>
      <c r="Q207" s="66"/>
      <c r="R207" s="66"/>
      <c r="S207" s="66"/>
      <c r="T207" s="67"/>
      <c r="U207" s="36"/>
      <c r="V207" s="36"/>
      <c r="W207" s="36"/>
      <c r="X207" s="36"/>
      <c r="Y207" s="36"/>
      <c r="Z207" s="36"/>
      <c r="AA207" s="36"/>
      <c r="AB207" s="36"/>
      <c r="AC207" s="36"/>
      <c r="AD207" s="36"/>
      <c r="AE207" s="36"/>
      <c r="AT207" s="19" t="s">
        <v>969</v>
      </c>
      <c r="AU207" s="19" t="s">
        <v>85</v>
      </c>
    </row>
    <row r="208" spans="1:65" s="13" customFormat="1" ht="11.25">
      <c r="B208" s="196"/>
      <c r="C208" s="197"/>
      <c r="D208" s="188" t="s">
        <v>180</v>
      </c>
      <c r="E208" s="198" t="s">
        <v>19</v>
      </c>
      <c r="F208" s="199" t="s">
        <v>1544</v>
      </c>
      <c r="G208" s="197"/>
      <c r="H208" s="198" t="s">
        <v>19</v>
      </c>
      <c r="I208" s="200"/>
      <c r="J208" s="197"/>
      <c r="K208" s="197"/>
      <c r="L208" s="201"/>
      <c r="M208" s="202"/>
      <c r="N208" s="203"/>
      <c r="O208" s="203"/>
      <c r="P208" s="203"/>
      <c r="Q208" s="203"/>
      <c r="R208" s="203"/>
      <c r="S208" s="203"/>
      <c r="T208" s="204"/>
      <c r="AT208" s="205" t="s">
        <v>180</v>
      </c>
      <c r="AU208" s="205" t="s">
        <v>85</v>
      </c>
      <c r="AV208" s="13" t="s">
        <v>83</v>
      </c>
      <c r="AW208" s="13" t="s">
        <v>34</v>
      </c>
      <c r="AX208" s="13" t="s">
        <v>75</v>
      </c>
      <c r="AY208" s="205" t="s">
        <v>140</v>
      </c>
    </row>
    <row r="209" spans="1:65" s="13" customFormat="1" ht="11.25">
      <c r="B209" s="196"/>
      <c r="C209" s="197"/>
      <c r="D209" s="188" t="s">
        <v>180</v>
      </c>
      <c r="E209" s="198" t="s">
        <v>19</v>
      </c>
      <c r="F209" s="199" t="s">
        <v>1461</v>
      </c>
      <c r="G209" s="197"/>
      <c r="H209" s="198" t="s">
        <v>19</v>
      </c>
      <c r="I209" s="200"/>
      <c r="J209" s="197"/>
      <c r="K209" s="197"/>
      <c r="L209" s="201"/>
      <c r="M209" s="202"/>
      <c r="N209" s="203"/>
      <c r="O209" s="203"/>
      <c r="P209" s="203"/>
      <c r="Q209" s="203"/>
      <c r="R209" s="203"/>
      <c r="S209" s="203"/>
      <c r="T209" s="204"/>
      <c r="AT209" s="205" t="s">
        <v>180</v>
      </c>
      <c r="AU209" s="205" t="s">
        <v>85</v>
      </c>
      <c r="AV209" s="13" t="s">
        <v>83</v>
      </c>
      <c r="AW209" s="13" t="s">
        <v>34</v>
      </c>
      <c r="AX209" s="13" t="s">
        <v>75</v>
      </c>
      <c r="AY209" s="205" t="s">
        <v>140</v>
      </c>
    </row>
    <row r="210" spans="1:65" s="14" customFormat="1" ht="11.25">
      <c r="B210" s="206"/>
      <c r="C210" s="207"/>
      <c r="D210" s="188" t="s">
        <v>180</v>
      </c>
      <c r="E210" s="208" t="s">
        <v>19</v>
      </c>
      <c r="F210" s="209" t="s">
        <v>1545</v>
      </c>
      <c r="G210" s="207"/>
      <c r="H210" s="210">
        <v>0.61199999999999999</v>
      </c>
      <c r="I210" s="211"/>
      <c r="J210" s="207"/>
      <c r="K210" s="207"/>
      <c r="L210" s="212"/>
      <c r="M210" s="213"/>
      <c r="N210" s="214"/>
      <c r="O210" s="214"/>
      <c r="P210" s="214"/>
      <c r="Q210" s="214"/>
      <c r="R210" s="214"/>
      <c r="S210" s="214"/>
      <c r="T210" s="215"/>
      <c r="AT210" s="216" t="s">
        <v>180</v>
      </c>
      <c r="AU210" s="216" t="s">
        <v>85</v>
      </c>
      <c r="AV210" s="14" t="s">
        <v>85</v>
      </c>
      <c r="AW210" s="14" t="s">
        <v>34</v>
      </c>
      <c r="AX210" s="14" t="s">
        <v>75</v>
      </c>
      <c r="AY210" s="216" t="s">
        <v>140</v>
      </c>
    </row>
    <row r="211" spans="1:65" s="13" customFormat="1" ht="11.25">
      <c r="B211" s="196"/>
      <c r="C211" s="197"/>
      <c r="D211" s="188" t="s">
        <v>180</v>
      </c>
      <c r="E211" s="198" t="s">
        <v>19</v>
      </c>
      <c r="F211" s="199" t="s">
        <v>1463</v>
      </c>
      <c r="G211" s="197"/>
      <c r="H211" s="198" t="s">
        <v>19</v>
      </c>
      <c r="I211" s="200"/>
      <c r="J211" s="197"/>
      <c r="K211" s="197"/>
      <c r="L211" s="201"/>
      <c r="M211" s="202"/>
      <c r="N211" s="203"/>
      <c r="O211" s="203"/>
      <c r="P211" s="203"/>
      <c r="Q211" s="203"/>
      <c r="R211" s="203"/>
      <c r="S211" s="203"/>
      <c r="T211" s="204"/>
      <c r="AT211" s="205" t="s">
        <v>180</v>
      </c>
      <c r="AU211" s="205" t="s">
        <v>85</v>
      </c>
      <c r="AV211" s="13" t="s">
        <v>83</v>
      </c>
      <c r="AW211" s="13" t="s">
        <v>34</v>
      </c>
      <c r="AX211" s="13" t="s">
        <v>75</v>
      </c>
      <c r="AY211" s="205" t="s">
        <v>140</v>
      </c>
    </row>
    <row r="212" spans="1:65" s="14" customFormat="1" ht="11.25">
      <c r="B212" s="206"/>
      <c r="C212" s="207"/>
      <c r="D212" s="188" t="s">
        <v>180</v>
      </c>
      <c r="E212" s="208" t="s">
        <v>19</v>
      </c>
      <c r="F212" s="209" t="s">
        <v>1546</v>
      </c>
      <c r="G212" s="207"/>
      <c r="H212" s="210">
        <v>0.378</v>
      </c>
      <c r="I212" s="211"/>
      <c r="J212" s="207"/>
      <c r="K212" s="207"/>
      <c r="L212" s="212"/>
      <c r="M212" s="213"/>
      <c r="N212" s="214"/>
      <c r="O212" s="214"/>
      <c r="P212" s="214"/>
      <c r="Q212" s="214"/>
      <c r="R212" s="214"/>
      <c r="S212" s="214"/>
      <c r="T212" s="215"/>
      <c r="AT212" s="216" t="s">
        <v>180</v>
      </c>
      <c r="AU212" s="216" t="s">
        <v>85</v>
      </c>
      <c r="AV212" s="14" t="s">
        <v>85</v>
      </c>
      <c r="AW212" s="14" t="s">
        <v>34</v>
      </c>
      <c r="AX212" s="14" t="s">
        <v>75</v>
      </c>
      <c r="AY212" s="216" t="s">
        <v>140</v>
      </c>
    </row>
    <row r="213" spans="1:65" s="14" customFormat="1" ht="11.25">
      <c r="B213" s="206"/>
      <c r="C213" s="207"/>
      <c r="D213" s="188" t="s">
        <v>180</v>
      </c>
      <c r="E213" s="208" t="s">
        <v>19</v>
      </c>
      <c r="F213" s="209" t="s">
        <v>1547</v>
      </c>
      <c r="G213" s="207"/>
      <c r="H213" s="210">
        <v>0.34200000000000003</v>
      </c>
      <c r="I213" s="211"/>
      <c r="J213" s="207"/>
      <c r="K213" s="207"/>
      <c r="L213" s="212"/>
      <c r="M213" s="213"/>
      <c r="N213" s="214"/>
      <c r="O213" s="214"/>
      <c r="P213" s="214"/>
      <c r="Q213" s="214"/>
      <c r="R213" s="214"/>
      <c r="S213" s="214"/>
      <c r="T213" s="215"/>
      <c r="AT213" s="216" t="s">
        <v>180</v>
      </c>
      <c r="AU213" s="216" t="s">
        <v>85</v>
      </c>
      <c r="AV213" s="14" t="s">
        <v>85</v>
      </c>
      <c r="AW213" s="14" t="s">
        <v>34</v>
      </c>
      <c r="AX213" s="14" t="s">
        <v>75</v>
      </c>
      <c r="AY213" s="216" t="s">
        <v>140</v>
      </c>
    </row>
    <row r="214" spans="1:65" s="15" customFormat="1" ht="11.25">
      <c r="B214" s="227"/>
      <c r="C214" s="228"/>
      <c r="D214" s="188" t="s">
        <v>180</v>
      </c>
      <c r="E214" s="229" t="s">
        <v>19</v>
      </c>
      <c r="F214" s="230" t="s">
        <v>402</v>
      </c>
      <c r="G214" s="228"/>
      <c r="H214" s="231">
        <v>1.3320000000000001</v>
      </c>
      <c r="I214" s="232"/>
      <c r="J214" s="228"/>
      <c r="K214" s="228"/>
      <c r="L214" s="233"/>
      <c r="M214" s="234"/>
      <c r="N214" s="235"/>
      <c r="O214" s="235"/>
      <c r="P214" s="235"/>
      <c r="Q214" s="235"/>
      <c r="R214" s="235"/>
      <c r="S214" s="235"/>
      <c r="T214" s="236"/>
      <c r="AT214" s="237" t="s">
        <v>180</v>
      </c>
      <c r="AU214" s="237" t="s">
        <v>85</v>
      </c>
      <c r="AV214" s="15" t="s">
        <v>147</v>
      </c>
      <c r="AW214" s="15" t="s">
        <v>34</v>
      </c>
      <c r="AX214" s="15" t="s">
        <v>83</v>
      </c>
      <c r="AY214" s="237" t="s">
        <v>140</v>
      </c>
    </row>
    <row r="215" spans="1:65" s="2" customFormat="1" ht="16.5" customHeight="1">
      <c r="A215" s="36"/>
      <c r="B215" s="37"/>
      <c r="C215" s="175" t="s">
        <v>289</v>
      </c>
      <c r="D215" s="175" t="s">
        <v>142</v>
      </c>
      <c r="E215" s="176" t="s">
        <v>1548</v>
      </c>
      <c r="F215" s="177" t="s">
        <v>1549</v>
      </c>
      <c r="G215" s="178" t="s">
        <v>175</v>
      </c>
      <c r="H215" s="179">
        <v>0.6</v>
      </c>
      <c r="I215" s="180"/>
      <c r="J215" s="181">
        <f>ROUND(I215*H215,2)</f>
        <v>0</v>
      </c>
      <c r="K215" s="177" t="s">
        <v>146</v>
      </c>
      <c r="L215" s="41"/>
      <c r="M215" s="182" t="s">
        <v>19</v>
      </c>
      <c r="N215" s="183" t="s">
        <v>46</v>
      </c>
      <c r="O215" s="66"/>
      <c r="P215" s="184">
        <f>O215*H215</f>
        <v>0</v>
      </c>
      <c r="Q215" s="184">
        <v>6.0537000000000001E-2</v>
      </c>
      <c r="R215" s="184">
        <f>Q215*H215</f>
        <v>3.6322199999999999E-2</v>
      </c>
      <c r="S215" s="184">
        <v>0</v>
      </c>
      <c r="T215" s="185">
        <f>S215*H215</f>
        <v>0</v>
      </c>
      <c r="U215" s="36"/>
      <c r="V215" s="36"/>
      <c r="W215" s="36"/>
      <c r="X215" s="36"/>
      <c r="Y215" s="36"/>
      <c r="Z215" s="36"/>
      <c r="AA215" s="36"/>
      <c r="AB215" s="36"/>
      <c r="AC215" s="36"/>
      <c r="AD215" s="36"/>
      <c r="AE215" s="36"/>
      <c r="AR215" s="186" t="s">
        <v>147</v>
      </c>
      <c r="AT215" s="186" t="s">
        <v>142</v>
      </c>
      <c r="AU215" s="186" t="s">
        <v>85</v>
      </c>
      <c r="AY215" s="19" t="s">
        <v>140</v>
      </c>
      <c r="BE215" s="187">
        <f>IF(N215="základní",J215,0)</f>
        <v>0</v>
      </c>
      <c r="BF215" s="187">
        <f>IF(N215="snížená",J215,0)</f>
        <v>0</v>
      </c>
      <c r="BG215" s="187">
        <f>IF(N215="zákl. přenesená",J215,0)</f>
        <v>0</v>
      </c>
      <c r="BH215" s="187">
        <f>IF(N215="sníž. přenesená",J215,0)</f>
        <v>0</v>
      </c>
      <c r="BI215" s="187">
        <f>IF(N215="nulová",J215,0)</f>
        <v>0</v>
      </c>
      <c r="BJ215" s="19" t="s">
        <v>83</v>
      </c>
      <c r="BK215" s="187">
        <f>ROUND(I215*H215,2)</f>
        <v>0</v>
      </c>
      <c r="BL215" s="19" t="s">
        <v>147</v>
      </c>
      <c r="BM215" s="186" t="s">
        <v>1550</v>
      </c>
    </row>
    <row r="216" spans="1:65" s="2" customFormat="1" ht="19.5">
      <c r="A216" s="36"/>
      <c r="B216" s="37"/>
      <c r="C216" s="38"/>
      <c r="D216" s="188" t="s">
        <v>149</v>
      </c>
      <c r="E216" s="38"/>
      <c r="F216" s="189" t="s">
        <v>1551</v>
      </c>
      <c r="G216" s="38"/>
      <c r="H216" s="38"/>
      <c r="I216" s="190"/>
      <c r="J216" s="38"/>
      <c r="K216" s="38"/>
      <c r="L216" s="41"/>
      <c r="M216" s="191"/>
      <c r="N216" s="192"/>
      <c r="O216" s="66"/>
      <c r="P216" s="66"/>
      <c r="Q216" s="66"/>
      <c r="R216" s="66"/>
      <c r="S216" s="66"/>
      <c r="T216" s="67"/>
      <c r="U216" s="36"/>
      <c r="V216" s="36"/>
      <c r="W216" s="36"/>
      <c r="X216" s="36"/>
      <c r="Y216" s="36"/>
      <c r="Z216" s="36"/>
      <c r="AA216" s="36"/>
      <c r="AB216" s="36"/>
      <c r="AC216" s="36"/>
      <c r="AD216" s="36"/>
      <c r="AE216" s="36"/>
      <c r="AT216" s="19" t="s">
        <v>149</v>
      </c>
      <c r="AU216" s="19" t="s">
        <v>85</v>
      </c>
    </row>
    <row r="217" spans="1:65" s="2" customFormat="1" ht="11.25">
      <c r="A217" s="36"/>
      <c r="B217" s="37"/>
      <c r="C217" s="38"/>
      <c r="D217" s="193" t="s">
        <v>151</v>
      </c>
      <c r="E217" s="38"/>
      <c r="F217" s="194" t="s">
        <v>1552</v>
      </c>
      <c r="G217" s="38"/>
      <c r="H217" s="38"/>
      <c r="I217" s="190"/>
      <c r="J217" s="38"/>
      <c r="K217" s="38"/>
      <c r="L217" s="41"/>
      <c r="M217" s="191"/>
      <c r="N217" s="192"/>
      <c r="O217" s="66"/>
      <c r="P217" s="66"/>
      <c r="Q217" s="66"/>
      <c r="R217" s="66"/>
      <c r="S217" s="66"/>
      <c r="T217" s="67"/>
      <c r="U217" s="36"/>
      <c r="V217" s="36"/>
      <c r="W217" s="36"/>
      <c r="X217" s="36"/>
      <c r="Y217" s="36"/>
      <c r="Z217" s="36"/>
      <c r="AA217" s="36"/>
      <c r="AB217" s="36"/>
      <c r="AC217" s="36"/>
      <c r="AD217" s="36"/>
      <c r="AE217" s="36"/>
      <c r="AT217" s="19" t="s">
        <v>151</v>
      </c>
      <c r="AU217" s="19" t="s">
        <v>85</v>
      </c>
    </row>
    <row r="218" spans="1:65" s="2" customFormat="1" ht="58.5">
      <c r="A218" s="36"/>
      <c r="B218" s="37"/>
      <c r="C218" s="38"/>
      <c r="D218" s="188" t="s">
        <v>153</v>
      </c>
      <c r="E218" s="38"/>
      <c r="F218" s="195" t="s">
        <v>1553</v>
      </c>
      <c r="G218" s="38"/>
      <c r="H218" s="38"/>
      <c r="I218" s="190"/>
      <c r="J218" s="38"/>
      <c r="K218" s="38"/>
      <c r="L218" s="41"/>
      <c r="M218" s="191"/>
      <c r="N218" s="192"/>
      <c r="O218" s="66"/>
      <c r="P218" s="66"/>
      <c r="Q218" s="66"/>
      <c r="R218" s="66"/>
      <c r="S218" s="66"/>
      <c r="T218" s="67"/>
      <c r="U218" s="36"/>
      <c r="V218" s="36"/>
      <c r="W218" s="36"/>
      <c r="X218" s="36"/>
      <c r="Y218" s="36"/>
      <c r="Z218" s="36"/>
      <c r="AA218" s="36"/>
      <c r="AB218" s="36"/>
      <c r="AC218" s="36"/>
      <c r="AD218" s="36"/>
      <c r="AE218" s="36"/>
      <c r="AT218" s="19" t="s">
        <v>153</v>
      </c>
      <c r="AU218" s="19" t="s">
        <v>85</v>
      </c>
    </row>
    <row r="219" spans="1:65" s="13" customFormat="1" ht="11.25">
      <c r="B219" s="196"/>
      <c r="C219" s="197"/>
      <c r="D219" s="188" t="s">
        <v>180</v>
      </c>
      <c r="E219" s="198" t="s">
        <v>19</v>
      </c>
      <c r="F219" s="199" t="s">
        <v>1554</v>
      </c>
      <c r="G219" s="197"/>
      <c r="H219" s="198" t="s">
        <v>19</v>
      </c>
      <c r="I219" s="200"/>
      <c r="J219" s="197"/>
      <c r="K219" s="197"/>
      <c r="L219" s="201"/>
      <c r="M219" s="202"/>
      <c r="N219" s="203"/>
      <c r="O219" s="203"/>
      <c r="P219" s="203"/>
      <c r="Q219" s="203"/>
      <c r="R219" s="203"/>
      <c r="S219" s="203"/>
      <c r="T219" s="204"/>
      <c r="AT219" s="205" t="s">
        <v>180</v>
      </c>
      <c r="AU219" s="205" t="s">
        <v>85</v>
      </c>
      <c r="AV219" s="13" t="s">
        <v>83</v>
      </c>
      <c r="AW219" s="13" t="s">
        <v>34</v>
      </c>
      <c r="AX219" s="13" t="s">
        <v>75</v>
      </c>
      <c r="AY219" s="205" t="s">
        <v>140</v>
      </c>
    </row>
    <row r="220" spans="1:65" s="13" customFormat="1" ht="11.25">
      <c r="B220" s="196"/>
      <c r="C220" s="197"/>
      <c r="D220" s="188" t="s">
        <v>180</v>
      </c>
      <c r="E220" s="198" t="s">
        <v>19</v>
      </c>
      <c r="F220" s="199" t="s">
        <v>1555</v>
      </c>
      <c r="G220" s="197"/>
      <c r="H220" s="198" t="s">
        <v>19</v>
      </c>
      <c r="I220" s="200"/>
      <c r="J220" s="197"/>
      <c r="K220" s="197"/>
      <c r="L220" s="201"/>
      <c r="M220" s="202"/>
      <c r="N220" s="203"/>
      <c r="O220" s="203"/>
      <c r="P220" s="203"/>
      <c r="Q220" s="203"/>
      <c r="R220" s="203"/>
      <c r="S220" s="203"/>
      <c r="T220" s="204"/>
      <c r="AT220" s="205" t="s">
        <v>180</v>
      </c>
      <c r="AU220" s="205" t="s">
        <v>85</v>
      </c>
      <c r="AV220" s="13" t="s">
        <v>83</v>
      </c>
      <c r="AW220" s="13" t="s">
        <v>34</v>
      </c>
      <c r="AX220" s="13" t="s">
        <v>75</v>
      </c>
      <c r="AY220" s="205" t="s">
        <v>140</v>
      </c>
    </row>
    <row r="221" spans="1:65" s="14" customFormat="1" ht="11.25">
      <c r="B221" s="206"/>
      <c r="C221" s="207"/>
      <c r="D221" s="188" t="s">
        <v>180</v>
      </c>
      <c r="E221" s="208" t="s">
        <v>19</v>
      </c>
      <c r="F221" s="209" t="s">
        <v>1556</v>
      </c>
      <c r="G221" s="207"/>
      <c r="H221" s="210">
        <v>0.6</v>
      </c>
      <c r="I221" s="211"/>
      <c r="J221" s="207"/>
      <c r="K221" s="207"/>
      <c r="L221" s="212"/>
      <c r="M221" s="213"/>
      <c r="N221" s="214"/>
      <c r="O221" s="214"/>
      <c r="P221" s="214"/>
      <c r="Q221" s="214"/>
      <c r="R221" s="214"/>
      <c r="S221" s="214"/>
      <c r="T221" s="215"/>
      <c r="AT221" s="216" t="s">
        <v>180</v>
      </c>
      <c r="AU221" s="216" t="s">
        <v>85</v>
      </c>
      <c r="AV221" s="14" t="s">
        <v>85</v>
      </c>
      <c r="AW221" s="14" t="s">
        <v>34</v>
      </c>
      <c r="AX221" s="14" t="s">
        <v>83</v>
      </c>
      <c r="AY221" s="216" t="s">
        <v>140</v>
      </c>
    </row>
    <row r="222" spans="1:65" s="12" customFormat="1" ht="22.9" customHeight="1">
      <c r="B222" s="159"/>
      <c r="C222" s="160"/>
      <c r="D222" s="161" t="s">
        <v>74</v>
      </c>
      <c r="E222" s="173" t="s">
        <v>160</v>
      </c>
      <c r="F222" s="173" t="s">
        <v>592</v>
      </c>
      <c r="G222" s="160"/>
      <c r="H222" s="160"/>
      <c r="I222" s="163"/>
      <c r="J222" s="174">
        <f>BK222</f>
        <v>0</v>
      </c>
      <c r="K222" s="160"/>
      <c r="L222" s="165"/>
      <c r="M222" s="166"/>
      <c r="N222" s="167"/>
      <c r="O222" s="167"/>
      <c r="P222" s="168">
        <f>SUM(P223:P257)</f>
        <v>0</v>
      </c>
      <c r="Q222" s="167"/>
      <c r="R222" s="168">
        <f>SUM(R223:R257)</f>
        <v>51.159815415200001</v>
      </c>
      <c r="S222" s="167"/>
      <c r="T222" s="169">
        <f>SUM(T223:T257)</f>
        <v>0</v>
      </c>
      <c r="AR222" s="170" t="s">
        <v>83</v>
      </c>
      <c r="AT222" s="171" t="s">
        <v>74</v>
      </c>
      <c r="AU222" s="171" t="s">
        <v>83</v>
      </c>
      <c r="AY222" s="170" t="s">
        <v>140</v>
      </c>
      <c r="BK222" s="172">
        <f>SUM(BK223:BK257)</f>
        <v>0</v>
      </c>
    </row>
    <row r="223" spans="1:65" s="2" customFormat="1" ht="16.5" customHeight="1">
      <c r="A223" s="36"/>
      <c r="B223" s="37"/>
      <c r="C223" s="175" t="s">
        <v>296</v>
      </c>
      <c r="D223" s="175" t="s">
        <v>142</v>
      </c>
      <c r="E223" s="176" t="s">
        <v>1557</v>
      </c>
      <c r="F223" s="177" t="s">
        <v>1558</v>
      </c>
      <c r="G223" s="178" t="s">
        <v>242</v>
      </c>
      <c r="H223" s="179">
        <v>19.076000000000001</v>
      </c>
      <c r="I223" s="180"/>
      <c r="J223" s="181">
        <f>ROUND(I223*H223,2)</f>
        <v>0</v>
      </c>
      <c r="K223" s="177" t="s">
        <v>146</v>
      </c>
      <c r="L223" s="41"/>
      <c r="M223" s="182" t="s">
        <v>19</v>
      </c>
      <c r="N223" s="183" t="s">
        <v>46</v>
      </c>
      <c r="O223" s="66"/>
      <c r="P223" s="184">
        <f>O223*H223</f>
        <v>0</v>
      </c>
      <c r="Q223" s="184">
        <v>2.5020899999999999</v>
      </c>
      <c r="R223" s="184">
        <f>Q223*H223</f>
        <v>47.729868840000002</v>
      </c>
      <c r="S223" s="184">
        <v>0</v>
      </c>
      <c r="T223" s="185">
        <f>S223*H223</f>
        <v>0</v>
      </c>
      <c r="U223" s="36"/>
      <c r="V223" s="36"/>
      <c r="W223" s="36"/>
      <c r="X223" s="36"/>
      <c r="Y223" s="36"/>
      <c r="Z223" s="36"/>
      <c r="AA223" s="36"/>
      <c r="AB223" s="36"/>
      <c r="AC223" s="36"/>
      <c r="AD223" s="36"/>
      <c r="AE223" s="36"/>
      <c r="AR223" s="186" t="s">
        <v>147</v>
      </c>
      <c r="AT223" s="186" t="s">
        <v>142</v>
      </c>
      <c r="AU223" s="186" t="s">
        <v>85</v>
      </c>
      <c r="AY223" s="19" t="s">
        <v>140</v>
      </c>
      <c r="BE223" s="187">
        <f>IF(N223="základní",J223,0)</f>
        <v>0</v>
      </c>
      <c r="BF223" s="187">
        <f>IF(N223="snížená",J223,0)</f>
        <v>0</v>
      </c>
      <c r="BG223" s="187">
        <f>IF(N223="zákl. přenesená",J223,0)</f>
        <v>0</v>
      </c>
      <c r="BH223" s="187">
        <f>IF(N223="sníž. přenesená",J223,0)</f>
        <v>0</v>
      </c>
      <c r="BI223" s="187">
        <f>IF(N223="nulová",J223,0)</f>
        <v>0</v>
      </c>
      <c r="BJ223" s="19" t="s">
        <v>83</v>
      </c>
      <c r="BK223" s="187">
        <f>ROUND(I223*H223,2)</f>
        <v>0</v>
      </c>
      <c r="BL223" s="19" t="s">
        <v>147</v>
      </c>
      <c r="BM223" s="186" t="s">
        <v>1559</v>
      </c>
    </row>
    <row r="224" spans="1:65" s="2" customFormat="1" ht="11.25">
      <c r="A224" s="36"/>
      <c r="B224" s="37"/>
      <c r="C224" s="38"/>
      <c r="D224" s="188" t="s">
        <v>149</v>
      </c>
      <c r="E224" s="38"/>
      <c r="F224" s="189" t="s">
        <v>1560</v>
      </c>
      <c r="G224" s="38"/>
      <c r="H224" s="38"/>
      <c r="I224" s="190"/>
      <c r="J224" s="38"/>
      <c r="K224" s="38"/>
      <c r="L224" s="41"/>
      <c r="M224" s="191"/>
      <c r="N224" s="192"/>
      <c r="O224" s="66"/>
      <c r="P224" s="66"/>
      <c r="Q224" s="66"/>
      <c r="R224" s="66"/>
      <c r="S224" s="66"/>
      <c r="T224" s="67"/>
      <c r="U224" s="36"/>
      <c r="V224" s="36"/>
      <c r="W224" s="36"/>
      <c r="X224" s="36"/>
      <c r="Y224" s="36"/>
      <c r="Z224" s="36"/>
      <c r="AA224" s="36"/>
      <c r="AB224" s="36"/>
      <c r="AC224" s="36"/>
      <c r="AD224" s="36"/>
      <c r="AE224" s="36"/>
      <c r="AT224" s="19" t="s">
        <v>149</v>
      </c>
      <c r="AU224" s="19" t="s">
        <v>85</v>
      </c>
    </row>
    <row r="225" spans="1:65" s="2" customFormat="1" ht="11.25">
      <c r="A225" s="36"/>
      <c r="B225" s="37"/>
      <c r="C225" s="38"/>
      <c r="D225" s="193" t="s">
        <v>151</v>
      </c>
      <c r="E225" s="38"/>
      <c r="F225" s="194" t="s">
        <v>1561</v>
      </c>
      <c r="G225" s="38"/>
      <c r="H225" s="38"/>
      <c r="I225" s="190"/>
      <c r="J225" s="38"/>
      <c r="K225" s="38"/>
      <c r="L225" s="41"/>
      <c r="M225" s="191"/>
      <c r="N225" s="192"/>
      <c r="O225" s="66"/>
      <c r="P225" s="66"/>
      <c r="Q225" s="66"/>
      <c r="R225" s="66"/>
      <c r="S225" s="66"/>
      <c r="T225" s="67"/>
      <c r="U225" s="36"/>
      <c r="V225" s="36"/>
      <c r="W225" s="36"/>
      <c r="X225" s="36"/>
      <c r="Y225" s="36"/>
      <c r="Z225" s="36"/>
      <c r="AA225" s="36"/>
      <c r="AB225" s="36"/>
      <c r="AC225" s="36"/>
      <c r="AD225" s="36"/>
      <c r="AE225" s="36"/>
      <c r="AT225" s="19" t="s">
        <v>151</v>
      </c>
      <c r="AU225" s="19" t="s">
        <v>85</v>
      </c>
    </row>
    <row r="226" spans="1:65" s="2" customFormat="1" ht="136.5">
      <c r="A226" s="36"/>
      <c r="B226" s="37"/>
      <c r="C226" s="38"/>
      <c r="D226" s="188" t="s">
        <v>153</v>
      </c>
      <c r="E226" s="38"/>
      <c r="F226" s="195" t="s">
        <v>1562</v>
      </c>
      <c r="G226" s="38"/>
      <c r="H226" s="38"/>
      <c r="I226" s="190"/>
      <c r="J226" s="38"/>
      <c r="K226" s="38"/>
      <c r="L226" s="41"/>
      <c r="M226" s="191"/>
      <c r="N226" s="192"/>
      <c r="O226" s="66"/>
      <c r="P226" s="66"/>
      <c r="Q226" s="66"/>
      <c r="R226" s="66"/>
      <c r="S226" s="66"/>
      <c r="T226" s="67"/>
      <c r="U226" s="36"/>
      <c r="V226" s="36"/>
      <c r="W226" s="36"/>
      <c r="X226" s="36"/>
      <c r="Y226" s="36"/>
      <c r="Z226" s="36"/>
      <c r="AA226" s="36"/>
      <c r="AB226" s="36"/>
      <c r="AC226" s="36"/>
      <c r="AD226" s="36"/>
      <c r="AE226" s="36"/>
      <c r="AT226" s="19" t="s">
        <v>153</v>
      </c>
      <c r="AU226" s="19" t="s">
        <v>85</v>
      </c>
    </row>
    <row r="227" spans="1:65" s="2" customFormat="1" ht="29.25">
      <c r="A227" s="36"/>
      <c r="B227" s="37"/>
      <c r="C227" s="38"/>
      <c r="D227" s="188" t="s">
        <v>969</v>
      </c>
      <c r="E227" s="38"/>
      <c r="F227" s="195" t="s">
        <v>1563</v>
      </c>
      <c r="G227" s="38"/>
      <c r="H227" s="38"/>
      <c r="I227" s="190"/>
      <c r="J227" s="38"/>
      <c r="K227" s="38"/>
      <c r="L227" s="41"/>
      <c r="M227" s="191"/>
      <c r="N227" s="192"/>
      <c r="O227" s="66"/>
      <c r="P227" s="66"/>
      <c r="Q227" s="66"/>
      <c r="R227" s="66"/>
      <c r="S227" s="66"/>
      <c r="T227" s="67"/>
      <c r="U227" s="36"/>
      <c r="V227" s="36"/>
      <c r="W227" s="36"/>
      <c r="X227" s="36"/>
      <c r="Y227" s="36"/>
      <c r="Z227" s="36"/>
      <c r="AA227" s="36"/>
      <c r="AB227" s="36"/>
      <c r="AC227" s="36"/>
      <c r="AD227" s="36"/>
      <c r="AE227" s="36"/>
      <c r="AT227" s="19" t="s">
        <v>969</v>
      </c>
      <c r="AU227" s="19" t="s">
        <v>85</v>
      </c>
    </row>
    <row r="228" spans="1:65" s="13" customFormat="1" ht="11.25">
      <c r="B228" s="196"/>
      <c r="C228" s="197"/>
      <c r="D228" s="188" t="s">
        <v>180</v>
      </c>
      <c r="E228" s="198" t="s">
        <v>19</v>
      </c>
      <c r="F228" s="199" t="s">
        <v>1461</v>
      </c>
      <c r="G228" s="197"/>
      <c r="H228" s="198" t="s">
        <v>19</v>
      </c>
      <c r="I228" s="200"/>
      <c r="J228" s="197"/>
      <c r="K228" s="197"/>
      <c r="L228" s="201"/>
      <c r="M228" s="202"/>
      <c r="N228" s="203"/>
      <c r="O228" s="203"/>
      <c r="P228" s="203"/>
      <c r="Q228" s="203"/>
      <c r="R228" s="203"/>
      <c r="S228" s="203"/>
      <c r="T228" s="204"/>
      <c r="AT228" s="205" t="s">
        <v>180</v>
      </c>
      <c r="AU228" s="205" t="s">
        <v>85</v>
      </c>
      <c r="AV228" s="13" t="s">
        <v>83</v>
      </c>
      <c r="AW228" s="13" t="s">
        <v>34</v>
      </c>
      <c r="AX228" s="13" t="s">
        <v>75</v>
      </c>
      <c r="AY228" s="205" t="s">
        <v>140</v>
      </c>
    </row>
    <row r="229" spans="1:65" s="14" customFormat="1" ht="11.25">
      <c r="B229" s="206"/>
      <c r="C229" s="207"/>
      <c r="D229" s="188" t="s">
        <v>180</v>
      </c>
      <c r="E229" s="208" t="s">
        <v>19</v>
      </c>
      <c r="F229" s="209" t="s">
        <v>1564</v>
      </c>
      <c r="G229" s="207"/>
      <c r="H229" s="210">
        <v>4.8250000000000002</v>
      </c>
      <c r="I229" s="211"/>
      <c r="J229" s="207"/>
      <c r="K229" s="207"/>
      <c r="L229" s="212"/>
      <c r="M229" s="213"/>
      <c r="N229" s="214"/>
      <c r="O229" s="214"/>
      <c r="P229" s="214"/>
      <c r="Q229" s="214"/>
      <c r="R229" s="214"/>
      <c r="S229" s="214"/>
      <c r="T229" s="215"/>
      <c r="AT229" s="216" t="s">
        <v>180</v>
      </c>
      <c r="AU229" s="216" t="s">
        <v>85</v>
      </c>
      <c r="AV229" s="14" t="s">
        <v>85</v>
      </c>
      <c r="AW229" s="14" t="s">
        <v>34</v>
      </c>
      <c r="AX229" s="14" t="s">
        <v>75</v>
      </c>
      <c r="AY229" s="216" t="s">
        <v>140</v>
      </c>
    </row>
    <row r="230" spans="1:65" s="14" customFormat="1" ht="11.25">
      <c r="B230" s="206"/>
      <c r="C230" s="207"/>
      <c r="D230" s="188" t="s">
        <v>180</v>
      </c>
      <c r="E230" s="208" t="s">
        <v>19</v>
      </c>
      <c r="F230" s="209" t="s">
        <v>1565</v>
      </c>
      <c r="G230" s="207"/>
      <c r="H230" s="210">
        <v>4.8040000000000003</v>
      </c>
      <c r="I230" s="211"/>
      <c r="J230" s="207"/>
      <c r="K230" s="207"/>
      <c r="L230" s="212"/>
      <c r="M230" s="213"/>
      <c r="N230" s="214"/>
      <c r="O230" s="214"/>
      <c r="P230" s="214"/>
      <c r="Q230" s="214"/>
      <c r="R230" s="214"/>
      <c r="S230" s="214"/>
      <c r="T230" s="215"/>
      <c r="AT230" s="216" t="s">
        <v>180</v>
      </c>
      <c r="AU230" s="216" t="s">
        <v>85</v>
      </c>
      <c r="AV230" s="14" t="s">
        <v>85</v>
      </c>
      <c r="AW230" s="14" t="s">
        <v>34</v>
      </c>
      <c r="AX230" s="14" t="s">
        <v>75</v>
      </c>
      <c r="AY230" s="216" t="s">
        <v>140</v>
      </c>
    </row>
    <row r="231" spans="1:65" s="13" customFormat="1" ht="11.25">
      <c r="B231" s="196"/>
      <c r="C231" s="197"/>
      <c r="D231" s="188" t="s">
        <v>180</v>
      </c>
      <c r="E231" s="198" t="s">
        <v>19</v>
      </c>
      <c r="F231" s="199" t="s">
        <v>1463</v>
      </c>
      <c r="G231" s="197"/>
      <c r="H231" s="198" t="s">
        <v>19</v>
      </c>
      <c r="I231" s="200"/>
      <c r="J231" s="197"/>
      <c r="K231" s="197"/>
      <c r="L231" s="201"/>
      <c r="M231" s="202"/>
      <c r="N231" s="203"/>
      <c r="O231" s="203"/>
      <c r="P231" s="203"/>
      <c r="Q231" s="203"/>
      <c r="R231" s="203"/>
      <c r="S231" s="203"/>
      <c r="T231" s="204"/>
      <c r="AT231" s="205" t="s">
        <v>180</v>
      </c>
      <c r="AU231" s="205" t="s">
        <v>85</v>
      </c>
      <c r="AV231" s="13" t="s">
        <v>83</v>
      </c>
      <c r="AW231" s="13" t="s">
        <v>34</v>
      </c>
      <c r="AX231" s="13" t="s">
        <v>75</v>
      </c>
      <c r="AY231" s="205" t="s">
        <v>140</v>
      </c>
    </row>
    <row r="232" spans="1:65" s="14" customFormat="1" ht="11.25">
      <c r="B232" s="206"/>
      <c r="C232" s="207"/>
      <c r="D232" s="188" t="s">
        <v>180</v>
      </c>
      <c r="E232" s="208" t="s">
        <v>19</v>
      </c>
      <c r="F232" s="209" t="s">
        <v>1566</v>
      </c>
      <c r="G232" s="207"/>
      <c r="H232" s="210">
        <v>5.3049999999999997</v>
      </c>
      <c r="I232" s="211"/>
      <c r="J232" s="207"/>
      <c r="K232" s="207"/>
      <c r="L232" s="212"/>
      <c r="M232" s="213"/>
      <c r="N232" s="214"/>
      <c r="O232" s="214"/>
      <c r="P232" s="214"/>
      <c r="Q232" s="214"/>
      <c r="R232" s="214"/>
      <c r="S232" s="214"/>
      <c r="T232" s="215"/>
      <c r="AT232" s="216" t="s">
        <v>180</v>
      </c>
      <c r="AU232" s="216" t="s">
        <v>85</v>
      </c>
      <c r="AV232" s="14" t="s">
        <v>85</v>
      </c>
      <c r="AW232" s="14" t="s">
        <v>34</v>
      </c>
      <c r="AX232" s="14" t="s">
        <v>75</v>
      </c>
      <c r="AY232" s="216" t="s">
        <v>140</v>
      </c>
    </row>
    <row r="233" spans="1:65" s="14" customFormat="1" ht="11.25">
      <c r="B233" s="206"/>
      <c r="C233" s="207"/>
      <c r="D233" s="188" t="s">
        <v>180</v>
      </c>
      <c r="E233" s="208" t="s">
        <v>19</v>
      </c>
      <c r="F233" s="209" t="s">
        <v>1567</v>
      </c>
      <c r="G233" s="207"/>
      <c r="H233" s="210">
        <v>4.1420000000000003</v>
      </c>
      <c r="I233" s="211"/>
      <c r="J233" s="207"/>
      <c r="K233" s="207"/>
      <c r="L233" s="212"/>
      <c r="M233" s="213"/>
      <c r="N233" s="214"/>
      <c r="O233" s="214"/>
      <c r="P233" s="214"/>
      <c r="Q233" s="214"/>
      <c r="R233" s="214"/>
      <c r="S233" s="214"/>
      <c r="T233" s="215"/>
      <c r="AT233" s="216" t="s">
        <v>180</v>
      </c>
      <c r="AU233" s="216" t="s">
        <v>85</v>
      </c>
      <c r="AV233" s="14" t="s">
        <v>85</v>
      </c>
      <c r="AW233" s="14" t="s">
        <v>34</v>
      </c>
      <c r="AX233" s="14" t="s">
        <v>75</v>
      </c>
      <c r="AY233" s="216" t="s">
        <v>140</v>
      </c>
    </row>
    <row r="234" spans="1:65" s="15" customFormat="1" ht="11.25">
      <c r="B234" s="227"/>
      <c r="C234" s="228"/>
      <c r="D234" s="188" t="s">
        <v>180</v>
      </c>
      <c r="E234" s="229" t="s">
        <v>19</v>
      </c>
      <c r="F234" s="230" t="s">
        <v>402</v>
      </c>
      <c r="G234" s="228"/>
      <c r="H234" s="231">
        <v>19.076000000000001</v>
      </c>
      <c r="I234" s="232"/>
      <c r="J234" s="228"/>
      <c r="K234" s="228"/>
      <c r="L234" s="233"/>
      <c r="M234" s="234"/>
      <c r="N234" s="235"/>
      <c r="O234" s="235"/>
      <c r="P234" s="235"/>
      <c r="Q234" s="235"/>
      <c r="R234" s="235"/>
      <c r="S234" s="235"/>
      <c r="T234" s="236"/>
      <c r="AT234" s="237" t="s">
        <v>180</v>
      </c>
      <c r="AU234" s="237" t="s">
        <v>85</v>
      </c>
      <c r="AV234" s="15" t="s">
        <v>147</v>
      </c>
      <c r="AW234" s="15" t="s">
        <v>34</v>
      </c>
      <c r="AX234" s="15" t="s">
        <v>83</v>
      </c>
      <c r="AY234" s="237" t="s">
        <v>140</v>
      </c>
    </row>
    <row r="235" spans="1:65" s="2" customFormat="1" ht="16.5" customHeight="1">
      <c r="A235" s="36"/>
      <c r="B235" s="37"/>
      <c r="C235" s="175" t="s">
        <v>7</v>
      </c>
      <c r="D235" s="175" t="s">
        <v>142</v>
      </c>
      <c r="E235" s="176" t="s">
        <v>1568</v>
      </c>
      <c r="F235" s="177" t="s">
        <v>1569</v>
      </c>
      <c r="G235" s="178" t="s">
        <v>242</v>
      </c>
      <c r="H235" s="179">
        <v>19.076000000000001</v>
      </c>
      <c r="I235" s="180"/>
      <c r="J235" s="181">
        <f>ROUND(I235*H235,2)</f>
        <v>0</v>
      </c>
      <c r="K235" s="177" t="s">
        <v>146</v>
      </c>
      <c r="L235" s="41"/>
      <c r="M235" s="182" t="s">
        <v>19</v>
      </c>
      <c r="N235" s="183" t="s">
        <v>46</v>
      </c>
      <c r="O235" s="66"/>
      <c r="P235" s="184">
        <f>O235*H235</f>
        <v>0</v>
      </c>
      <c r="Q235" s="184">
        <v>4.8579999999999998E-2</v>
      </c>
      <c r="R235" s="184">
        <f>Q235*H235</f>
        <v>0.92671207999999994</v>
      </c>
      <c r="S235" s="184">
        <v>0</v>
      </c>
      <c r="T235" s="185">
        <f>S235*H235</f>
        <v>0</v>
      </c>
      <c r="U235" s="36"/>
      <c r="V235" s="36"/>
      <c r="W235" s="36"/>
      <c r="X235" s="36"/>
      <c r="Y235" s="36"/>
      <c r="Z235" s="36"/>
      <c r="AA235" s="36"/>
      <c r="AB235" s="36"/>
      <c r="AC235" s="36"/>
      <c r="AD235" s="36"/>
      <c r="AE235" s="36"/>
      <c r="AR235" s="186" t="s">
        <v>147</v>
      </c>
      <c r="AT235" s="186" t="s">
        <v>142</v>
      </c>
      <c r="AU235" s="186" t="s">
        <v>85</v>
      </c>
      <c r="AY235" s="19" t="s">
        <v>140</v>
      </c>
      <c r="BE235" s="187">
        <f>IF(N235="základní",J235,0)</f>
        <v>0</v>
      </c>
      <c r="BF235" s="187">
        <f>IF(N235="snížená",J235,0)</f>
        <v>0</v>
      </c>
      <c r="BG235" s="187">
        <f>IF(N235="zákl. přenesená",J235,0)</f>
        <v>0</v>
      </c>
      <c r="BH235" s="187">
        <f>IF(N235="sníž. přenesená",J235,0)</f>
        <v>0</v>
      </c>
      <c r="BI235" s="187">
        <f>IF(N235="nulová",J235,0)</f>
        <v>0</v>
      </c>
      <c r="BJ235" s="19" t="s">
        <v>83</v>
      </c>
      <c r="BK235" s="187">
        <f>ROUND(I235*H235,2)</f>
        <v>0</v>
      </c>
      <c r="BL235" s="19" t="s">
        <v>147</v>
      </c>
      <c r="BM235" s="186" t="s">
        <v>1570</v>
      </c>
    </row>
    <row r="236" spans="1:65" s="2" customFormat="1" ht="11.25">
      <c r="A236" s="36"/>
      <c r="B236" s="37"/>
      <c r="C236" s="38"/>
      <c r="D236" s="188" t="s">
        <v>149</v>
      </c>
      <c r="E236" s="38"/>
      <c r="F236" s="189" t="s">
        <v>1571</v>
      </c>
      <c r="G236" s="38"/>
      <c r="H236" s="38"/>
      <c r="I236" s="190"/>
      <c r="J236" s="38"/>
      <c r="K236" s="38"/>
      <c r="L236" s="41"/>
      <c r="M236" s="191"/>
      <c r="N236" s="192"/>
      <c r="O236" s="66"/>
      <c r="P236" s="66"/>
      <c r="Q236" s="66"/>
      <c r="R236" s="66"/>
      <c r="S236" s="66"/>
      <c r="T236" s="67"/>
      <c r="U236" s="36"/>
      <c r="V236" s="36"/>
      <c r="W236" s="36"/>
      <c r="X236" s="36"/>
      <c r="Y236" s="36"/>
      <c r="Z236" s="36"/>
      <c r="AA236" s="36"/>
      <c r="AB236" s="36"/>
      <c r="AC236" s="36"/>
      <c r="AD236" s="36"/>
      <c r="AE236" s="36"/>
      <c r="AT236" s="19" t="s">
        <v>149</v>
      </c>
      <c r="AU236" s="19" t="s">
        <v>85</v>
      </c>
    </row>
    <row r="237" spans="1:65" s="2" customFormat="1" ht="11.25">
      <c r="A237" s="36"/>
      <c r="B237" s="37"/>
      <c r="C237" s="38"/>
      <c r="D237" s="193" t="s">
        <v>151</v>
      </c>
      <c r="E237" s="38"/>
      <c r="F237" s="194" t="s">
        <v>1572</v>
      </c>
      <c r="G237" s="38"/>
      <c r="H237" s="38"/>
      <c r="I237" s="190"/>
      <c r="J237" s="38"/>
      <c r="K237" s="38"/>
      <c r="L237" s="41"/>
      <c r="M237" s="191"/>
      <c r="N237" s="192"/>
      <c r="O237" s="66"/>
      <c r="P237" s="66"/>
      <c r="Q237" s="66"/>
      <c r="R237" s="66"/>
      <c r="S237" s="66"/>
      <c r="T237" s="67"/>
      <c r="U237" s="36"/>
      <c r="V237" s="36"/>
      <c r="W237" s="36"/>
      <c r="X237" s="36"/>
      <c r="Y237" s="36"/>
      <c r="Z237" s="36"/>
      <c r="AA237" s="36"/>
      <c r="AB237" s="36"/>
      <c r="AC237" s="36"/>
      <c r="AD237" s="36"/>
      <c r="AE237" s="36"/>
      <c r="AT237" s="19" t="s">
        <v>151</v>
      </c>
      <c r="AU237" s="19" t="s">
        <v>85</v>
      </c>
    </row>
    <row r="238" spans="1:65" s="2" customFormat="1" ht="136.5">
      <c r="A238" s="36"/>
      <c r="B238" s="37"/>
      <c r="C238" s="38"/>
      <c r="D238" s="188" t="s">
        <v>153</v>
      </c>
      <c r="E238" s="38"/>
      <c r="F238" s="195" t="s">
        <v>1562</v>
      </c>
      <c r="G238" s="38"/>
      <c r="H238" s="38"/>
      <c r="I238" s="190"/>
      <c r="J238" s="38"/>
      <c r="K238" s="38"/>
      <c r="L238" s="41"/>
      <c r="M238" s="191"/>
      <c r="N238" s="192"/>
      <c r="O238" s="66"/>
      <c r="P238" s="66"/>
      <c r="Q238" s="66"/>
      <c r="R238" s="66"/>
      <c r="S238" s="66"/>
      <c r="T238" s="67"/>
      <c r="U238" s="36"/>
      <c r="V238" s="36"/>
      <c r="W238" s="36"/>
      <c r="X238" s="36"/>
      <c r="Y238" s="36"/>
      <c r="Z238" s="36"/>
      <c r="AA238" s="36"/>
      <c r="AB238" s="36"/>
      <c r="AC238" s="36"/>
      <c r="AD238" s="36"/>
      <c r="AE238" s="36"/>
      <c r="AT238" s="19" t="s">
        <v>153</v>
      </c>
      <c r="AU238" s="19" t="s">
        <v>85</v>
      </c>
    </row>
    <row r="239" spans="1:65" s="2" customFormat="1" ht="16.5" customHeight="1">
      <c r="A239" s="36"/>
      <c r="B239" s="37"/>
      <c r="C239" s="175" t="s">
        <v>307</v>
      </c>
      <c r="D239" s="175" t="s">
        <v>142</v>
      </c>
      <c r="E239" s="176" t="s">
        <v>1573</v>
      </c>
      <c r="F239" s="177" t="s">
        <v>1574</v>
      </c>
      <c r="G239" s="178" t="s">
        <v>175</v>
      </c>
      <c r="H239" s="179">
        <v>67.835999999999999</v>
      </c>
      <c r="I239" s="180"/>
      <c r="J239" s="181">
        <f>ROUND(I239*H239,2)</f>
        <v>0</v>
      </c>
      <c r="K239" s="177" t="s">
        <v>146</v>
      </c>
      <c r="L239" s="41"/>
      <c r="M239" s="182" t="s">
        <v>19</v>
      </c>
      <c r="N239" s="183" t="s">
        <v>46</v>
      </c>
      <c r="O239" s="66"/>
      <c r="P239" s="184">
        <f>O239*H239</f>
        <v>0</v>
      </c>
      <c r="Q239" s="184">
        <v>1.8247000000000001E-3</v>
      </c>
      <c r="R239" s="184">
        <f>Q239*H239</f>
        <v>0.1237803492</v>
      </c>
      <c r="S239" s="184">
        <v>0</v>
      </c>
      <c r="T239" s="185">
        <f>S239*H239</f>
        <v>0</v>
      </c>
      <c r="U239" s="36"/>
      <c r="V239" s="36"/>
      <c r="W239" s="36"/>
      <c r="X239" s="36"/>
      <c r="Y239" s="36"/>
      <c r="Z239" s="36"/>
      <c r="AA239" s="36"/>
      <c r="AB239" s="36"/>
      <c r="AC239" s="36"/>
      <c r="AD239" s="36"/>
      <c r="AE239" s="36"/>
      <c r="AR239" s="186" t="s">
        <v>147</v>
      </c>
      <c r="AT239" s="186" t="s">
        <v>142</v>
      </c>
      <c r="AU239" s="186" t="s">
        <v>85</v>
      </c>
      <c r="AY239" s="19" t="s">
        <v>140</v>
      </c>
      <c r="BE239" s="187">
        <f>IF(N239="základní",J239,0)</f>
        <v>0</v>
      </c>
      <c r="BF239" s="187">
        <f>IF(N239="snížená",J239,0)</f>
        <v>0</v>
      </c>
      <c r="BG239" s="187">
        <f>IF(N239="zákl. přenesená",J239,0)</f>
        <v>0</v>
      </c>
      <c r="BH239" s="187">
        <f>IF(N239="sníž. přenesená",J239,0)</f>
        <v>0</v>
      </c>
      <c r="BI239" s="187">
        <f>IF(N239="nulová",J239,0)</f>
        <v>0</v>
      </c>
      <c r="BJ239" s="19" t="s">
        <v>83</v>
      </c>
      <c r="BK239" s="187">
        <f>ROUND(I239*H239,2)</f>
        <v>0</v>
      </c>
      <c r="BL239" s="19" t="s">
        <v>147</v>
      </c>
      <c r="BM239" s="186" t="s">
        <v>1575</v>
      </c>
    </row>
    <row r="240" spans="1:65" s="2" customFormat="1" ht="11.25">
      <c r="A240" s="36"/>
      <c r="B240" s="37"/>
      <c r="C240" s="38"/>
      <c r="D240" s="188" t="s">
        <v>149</v>
      </c>
      <c r="E240" s="38"/>
      <c r="F240" s="189" t="s">
        <v>1576</v>
      </c>
      <c r="G240" s="38"/>
      <c r="H240" s="38"/>
      <c r="I240" s="190"/>
      <c r="J240" s="38"/>
      <c r="K240" s="38"/>
      <c r="L240" s="41"/>
      <c r="M240" s="191"/>
      <c r="N240" s="192"/>
      <c r="O240" s="66"/>
      <c r="P240" s="66"/>
      <c r="Q240" s="66"/>
      <c r="R240" s="66"/>
      <c r="S240" s="66"/>
      <c r="T240" s="67"/>
      <c r="U240" s="36"/>
      <c r="V240" s="36"/>
      <c r="W240" s="36"/>
      <c r="X240" s="36"/>
      <c r="Y240" s="36"/>
      <c r="Z240" s="36"/>
      <c r="AA240" s="36"/>
      <c r="AB240" s="36"/>
      <c r="AC240" s="36"/>
      <c r="AD240" s="36"/>
      <c r="AE240" s="36"/>
      <c r="AT240" s="19" t="s">
        <v>149</v>
      </c>
      <c r="AU240" s="19" t="s">
        <v>85</v>
      </c>
    </row>
    <row r="241" spans="1:65" s="2" customFormat="1" ht="11.25">
      <c r="A241" s="36"/>
      <c r="B241" s="37"/>
      <c r="C241" s="38"/>
      <c r="D241" s="193" t="s">
        <v>151</v>
      </c>
      <c r="E241" s="38"/>
      <c r="F241" s="194" t="s">
        <v>1577</v>
      </c>
      <c r="G241" s="38"/>
      <c r="H241" s="38"/>
      <c r="I241" s="190"/>
      <c r="J241" s="38"/>
      <c r="K241" s="38"/>
      <c r="L241" s="41"/>
      <c r="M241" s="191"/>
      <c r="N241" s="192"/>
      <c r="O241" s="66"/>
      <c r="P241" s="66"/>
      <c r="Q241" s="66"/>
      <c r="R241" s="66"/>
      <c r="S241" s="66"/>
      <c r="T241" s="67"/>
      <c r="U241" s="36"/>
      <c r="V241" s="36"/>
      <c r="W241" s="36"/>
      <c r="X241" s="36"/>
      <c r="Y241" s="36"/>
      <c r="Z241" s="36"/>
      <c r="AA241" s="36"/>
      <c r="AB241" s="36"/>
      <c r="AC241" s="36"/>
      <c r="AD241" s="36"/>
      <c r="AE241" s="36"/>
      <c r="AT241" s="19" t="s">
        <v>151</v>
      </c>
      <c r="AU241" s="19" t="s">
        <v>85</v>
      </c>
    </row>
    <row r="242" spans="1:65" s="2" customFormat="1" ht="214.5">
      <c r="A242" s="36"/>
      <c r="B242" s="37"/>
      <c r="C242" s="38"/>
      <c r="D242" s="188" t="s">
        <v>153</v>
      </c>
      <c r="E242" s="38"/>
      <c r="F242" s="195" t="s">
        <v>1578</v>
      </c>
      <c r="G242" s="38"/>
      <c r="H242" s="38"/>
      <c r="I242" s="190"/>
      <c r="J242" s="38"/>
      <c r="K242" s="38"/>
      <c r="L242" s="41"/>
      <c r="M242" s="191"/>
      <c r="N242" s="192"/>
      <c r="O242" s="66"/>
      <c r="P242" s="66"/>
      <c r="Q242" s="66"/>
      <c r="R242" s="66"/>
      <c r="S242" s="66"/>
      <c r="T242" s="67"/>
      <c r="U242" s="36"/>
      <c r="V242" s="36"/>
      <c r="W242" s="36"/>
      <c r="X242" s="36"/>
      <c r="Y242" s="36"/>
      <c r="Z242" s="36"/>
      <c r="AA242" s="36"/>
      <c r="AB242" s="36"/>
      <c r="AC242" s="36"/>
      <c r="AD242" s="36"/>
      <c r="AE242" s="36"/>
      <c r="AT242" s="19" t="s">
        <v>153</v>
      </c>
      <c r="AU242" s="19" t="s">
        <v>85</v>
      </c>
    </row>
    <row r="243" spans="1:65" s="13" customFormat="1" ht="11.25">
      <c r="B243" s="196"/>
      <c r="C243" s="197"/>
      <c r="D243" s="188" t="s">
        <v>180</v>
      </c>
      <c r="E243" s="198" t="s">
        <v>19</v>
      </c>
      <c r="F243" s="199" t="s">
        <v>1461</v>
      </c>
      <c r="G243" s="197"/>
      <c r="H243" s="198" t="s">
        <v>19</v>
      </c>
      <c r="I243" s="200"/>
      <c r="J243" s="197"/>
      <c r="K243" s="197"/>
      <c r="L243" s="201"/>
      <c r="M243" s="202"/>
      <c r="N243" s="203"/>
      <c r="O243" s="203"/>
      <c r="P243" s="203"/>
      <c r="Q243" s="203"/>
      <c r="R243" s="203"/>
      <c r="S243" s="203"/>
      <c r="T243" s="204"/>
      <c r="AT243" s="205" t="s">
        <v>180</v>
      </c>
      <c r="AU243" s="205" t="s">
        <v>85</v>
      </c>
      <c r="AV243" s="13" t="s">
        <v>83</v>
      </c>
      <c r="AW243" s="13" t="s">
        <v>34</v>
      </c>
      <c r="AX243" s="13" t="s">
        <v>75</v>
      </c>
      <c r="AY243" s="205" t="s">
        <v>140</v>
      </c>
    </row>
    <row r="244" spans="1:65" s="14" customFormat="1" ht="11.25">
      <c r="B244" s="206"/>
      <c r="C244" s="207"/>
      <c r="D244" s="188" t="s">
        <v>180</v>
      </c>
      <c r="E244" s="208" t="s">
        <v>19</v>
      </c>
      <c r="F244" s="209" t="s">
        <v>1579</v>
      </c>
      <c r="G244" s="207"/>
      <c r="H244" s="210">
        <v>32.5</v>
      </c>
      <c r="I244" s="211"/>
      <c r="J244" s="207"/>
      <c r="K244" s="207"/>
      <c r="L244" s="212"/>
      <c r="M244" s="213"/>
      <c r="N244" s="214"/>
      <c r="O244" s="214"/>
      <c r="P244" s="214"/>
      <c r="Q244" s="214"/>
      <c r="R244" s="214"/>
      <c r="S244" s="214"/>
      <c r="T244" s="215"/>
      <c r="AT244" s="216" t="s">
        <v>180</v>
      </c>
      <c r="AU244" s="216" t="s">
        <v>85</v>
      </c>
      <c r="AV244" s="14" t="s">
        <v>85</v>
      </c>
      <c r="AW244" s="14" t="s">
        <v>34</v>
      </c>
      <c r="AX244" s="14" t="s">
        <v>75</v>
      </c>
      <c r="AY244" s="216" t="s">
        <v>140</v>
      </c>
    </row>
    <row r="245" spans="1:65" s="13" customFormat="1" ht="11.25">
      <c r="B245" s="196"/>
      <c r="C245" s="197"/>
      <c r="D245" s="188" t="s">
        <v>180</v>
      </c>
      <c r="E245" s="198" t="s">
        <v>19</v>
      </c>
      <c r="F245" s="199" t="s">
        <v>1463</v>
      </c>
      <c r="G245" s="197"/>
      <c r="H245" s="198" t="s">
        <v>19</v>
      </c>
      <c r="I245" s="200"/>
      <c r="J245" s="197"/>
      <c r="K245" s="197"/>
      <c r="L245" s="201"/>
      <c r="M245" s="202"/>
      <c r="N245" s="203"/>
      <c r="O245" s="203"/>
      <c r="P245" s="203"/>
      <c r="Q245" s="203"/>
      <c r="R245" s="203"/>
      <c r="S245" s="203"/>
      <c r="T245" s="204"/>
      <c r="AT245" s="205" t="s">
        <v>180</v>
      </c>
      <c r="AU245" s="205" t="s">
        <v>85</v>
      </c>
      <c r="AV245" s="13" t="s">
        <v>83</v>
      </c>
      <c r="AW245" s="13" t="s">
        <v>34</v>
      </c>
      <c r="AX245" s="13" t="s">
        <v>75</v>
      </c>
      <c r="AY245" s="205" t="s">
        <v>140</v>
      </c>
    </row>
    <row r="246" spans="1:65" s="14" customFormat="1" ht="11.25">
      <c r="B246" s="206"/>
      <c r="C246" s="207"/>
      <c r="D246" s="188" t="s">
        <v>180</v>
      </c>
      <c r="E246" s="208" t="s">
        <v>19</v>
      </c>
      <c r="F246" s="209" t="s">
        <v>1580</v>
      </c>
      <c r="G246" s="207"/>
      <c r="H246" s="210">
        <v>19.033999999999999</v>
      </c>
      <c r="I246" s="211"/>
      <c r="J246" s="207"/>
      <c r="K246" s="207"/>
      <c r="L246" s="212"/>
      <c r="M246" s="213"/>
      <c r="N246" s="214"/>
      <c r="O246" s="214"/>
      <c r="P246" s="214"/>
      <c r="Q246" s="214"/>
      <c r="R246" s="214"/>
      <c r="S246" s="214"/>
      <c r="T246" s="215"/>
      <c r="AT246" s="216" t="s">
        <v>180</v>
      </c>
      <c r="AU246" s="216" t="s">
        <v>85</v>
      </c>
      <c r="AV246" s="14" t="s">
        <v>85</v>
      </c>
      <c r="AW246" s="14" t="s">
        <v>34</v>
      </c>
      <c r="AX246" s="14" t="s">
        <v>75</v>
      </c>
      <c r="AY246" s="216" t="s">
        <v>140</v>
      </c>
    </row>
    <row r="247" spans="1:65" s="14" customFormat="1" ht="11.25">
      <c r="B247" s="206"/>
      <c r="C247" s="207"/>
      <c r="D247" s="188" t="s">
        <v>180</v>
      </c>
      <c r="E247" s="208" t="s">
        <v>19</v>
      </c>
      <c r="F247" s="209" t="s">
        <v>1581</v>
      </c>
      <c r="G247" s="207"/>
      <c r="H247" s="210">
        <v>16.302</v>
      </c>
      <c r="I247" s="211"/>
      <c r="J247" s="207"/>
      <c r="K247" s="207"/>
      <c r="L247" s="212"/>
      <c r="M247" s="213"/>
      <c r="N247" s="214"/>
      <c r="O247" s="214"/>
      <c r="P247" s="214"/>
      <c r="Q247" s="214"/>
      <c r="R247" s="214"/>
      <c r="S247" s="214"/>
      <c r="T247" s="215"/>
      <c r="AT247" s="216" t="s">
        <v>180</v>
      </c>
      <c r="AU247" s="216" t="s">
        <v>85</v>
      </c>
      <c r="AV247" s="14" t="s">
        <v>85</v>
      </c>
      <c r="AW247" s="14" t="s">
        <v>34</v>
      </c>
      <c r="AX247" s="14" t="s">
        <v>75</v>
      </c>
      <c r="AY247" s="216" t="s">
        <v>140</v>
      </c>
    </row>
    <row r="248" spans="1:65" s="15" customFormat="1" ht="11.25">
      <c r="B248" s="227"/>
      <c r="C248" s="228"/>
      <c r="D248" s="188" t="s">
        <v>180</v>
      </c>
      <c r="E248" s="229" t="s">
        <v>19</v>
      </c>
      <c r="F248" s="230" t="s">
        <v>402</v>
      </c>
      <c r="G248" s="228"/>
      <c r="H248" s="231">
        <v>67.835999999999999</v>
      </c>
      <c r="I248" s="232"/>
      <c r="J248" s="228"/>
      <c r="K248" s="228"/>
      <c r="L248" s="233"/>
      <c r="M248" s="234"/>
      <c r="N248" s="235"/>
      <c r="O248" s="235"/>
      <c r="P248" s="235"/>
      <c r="Q248" s="235"/>
      <c r="R248" s="235"/>
      <c r="S248" s="235"/>
      <c r="T248" s="236"/>
      <c r="AT248" s="237" t="s">
        <v>180</v>
      </c>
      <c r="AU248" s="237" t="s">
        <v>85</v>
      </c>
      <c r="AV248" s="15" t="s">
        <v>147</v>
      </c>
      <c r="AW248" s="15" t="s">
        <v>34</v>
      </c>
      <c r="AX248" s="15" t="s">
        <v>83</v>
      </c>
      <c r="AY248" s="237" t="s">
        <v>140</v>
      </c>
    </row>
    <row r="249" spans="1:65" s="2" customFormat="1" ht="16.5" customHeight="1">
      <c r="A249" s="36"/>
      <c r="B249" s="37"/>
      <c r="C249" s="175" t="s">
        <v>313</v>
      </c>
      <c r="D249" s="175" t="s">
        <v>142</v>
      </c>
      <c r="E249" s="176" t="s">
        <v>1582</v>
      </c>
      <c r="F249" s="177" t="s">
        <v>1583</v>
      </c>
      <c r="G249" s="178" t="s">
        <v>175</v>
      </c>
      <c r="H249" s="179">
        <v>67.835999999999999</v>
      </c>
      <c r="I249" s="180"/>
      <c r="J249" s="181">
        <f>ROUND(I249*H249,2)</f>
        <v>0</v>
      </c>
      <c r="K249" s="177" t="s">
        <v>146</v>
      </c>
      <c r="L249" s="41"/>
      <c r="M249" s="182" t="s">
        <v>19</v>
      </c>
      <c r="N249" s="183" t="s">
        <v>46</v>
      </c>
      <c r="O249" s="66"/>
      <c r="P249" s="184">
        <f>O249*H249</f>
        <v>0</v>
      </c>
      <c r="Q249" s="184">
        <v>3.6000000000000001E-5</v>
      </c>
      <c r="R249" s="184">
        <f>Q249*H249</f>
        <v>2.4420959999999999E-3</v>
      </c>
      <c r="S249" s="184">
        <v>0</v>
      </c>
      <c r="T249" s="185">
        <f>S249*H249</f>
        <v>0</v>
      </c>
      <c r="U249" s="36"/>
      <c r="V249" s="36"/>
      <c r="W249" s="36"/>
      <c r="X249" s="36"/>
      <c r="Y249" s="36"/>
      <c r="Z249" s="36"/>
      <c r="AA249" s="36"/>
      <c r="AB249" s="36"/>
      <c r="AC249" s="36"/>
      <c r="AD249" s="36"/>
      <c r="AE249" s="36"/>
      <c r="AR249" s="186" t="s">
        <v>147</v>
      </c>
      <c r="AT249" s="186" t="s">
        <v>142</v>
      </c>
      <c r="AU249" s="186" t="s">
        <v>85</v>
      </c>
      <c r="AY249" s="19" t="s">
        <v>140</v>
      </c>
      <c r="BE249" s="187">
        <f>IF(N249="základní",J249,0)</f>
        <v>0</v>
      </c>
      <c r="BF249" s="187">
        <f>IF(N249="snížená",J249,0)</f>
        <v>0</v>
      </c>
      <c r="BG249" s="187">
        <f>IF(N249="zákl. přenesená",J249,0)</f>
        <v>0</v>
      </c>
      <c r="BH249" s="187">
        <f>IF(N249="sníž. přenesená",J249,0)</f>
        <v>0</v>
      </c>
      <c r="BI249" s="187">
        <f>IF(N249="nulová",J249,0)</f>
        <v>0</v>
      </c>
      <c r="BJ249" s="19" t="s">
        <v>83</v>
      </c>
      <c r="BK249" s="187">
        <f>ROUND(I249*H249,2)</f>
        <v>0</v>
      </c>
      <c r="BL249" s="19" t="s">
        <v>147</v>
      </c>
      <c r="BM249" s="186" t="s">
        <v>1584</v>
      </c>
    </row>
    <row r="250" spans="1:65" s="2" customFormat="1" ht="11.25">
      <c r="A250" s="36"/>
      <c r="B250" s="37"/>
      <c r="C250" s="38"/>
      <c r="D250" s="188" t="s">
        <v>149</v>
      </c>
      <c r="E250" s="38"/>
      <c r="F250" s="189" t="s">
        <v>1585</v>
      </c>
      <c r="G250" s="38"/>
      <c r="H250" s="38"/>
      <c r="I250" s="190"/>
      <c r="J250" s="38"/>
      <c r="K250" s="38"/>
      <c r="L250" s="41"/>
      <c r="M250" s="191"/>
      <c r="N250" s="192"/>
      <c r="O250" s="66"/>
      <c r="P250" s="66"/>
      <c r="Q250" s="66"/>
      <c r="R250" s="66"/>
      <c r="S250" s="66"/>
      <c r="T250" s="67"/>
      <c r="U250" s="36"/>
      <c r="V250" s="36"/>
      <c r="W250" s="36"/>
      <c r="X250" s="36"/>
      <c r="Y250" s="36"/>
      <c r="Z250" s="36"/>
      <c r="AA250" s="36"/>
      <c r="AB250" s="36"/>
      <c r="AC250" s="36"/>
      <c r="AD250" s="36"/>
      <c r="AE250" s="36"/>
      <c r="AT250" s="19" t="s">
        <v>149</v>
      </c>
      <c r="AU250" s="19" t="s">
        <v>85</v>
      </c>
    </row>
    <row r="251" spans="1:65" s="2" customFormat="1" ht="11.25">
      <c r="A251" s="36"/>
      <c r="B251" s="37"/>
      <c r="C251" s="38"/>
      <c r="D251" s="193" t="s">
        <v>151</v>
      </c>
      <c r="E251" s="38"/>
      <c r="F251" s="194" t="s">
        <v>1586</v>
      </c>
      <c r="G251" s="38"/>
      <c r="H251" s="38"/>
      <c r="I251" s="190"/>
      <c r="J251" s="38"/>
      <c r="K251" s="38"/>
      <c r="L251" s="41"/>
      <c r="M251" s="191"/>
      <c r="N251" s="192"/>
      <c r="O251" s="66"/>
      <c r="P251" s="66"/>
      <c r="Q251" s="66"/>
      <c r="R251" s="66"/>
      <c r="S251" s="66"/>
      <c r="T251" s="67"/>
      <c r="U251" s="36"/>
      <c r="V251" s="36"/>
      <c r="W251" s="36"/>
      <c r="X251" s="36"/>
      <c r="Y251" s="36"/>
      <c r="Z251" s="36"/>
      <c r="AA251" s="36"/>
      <c r="AB251" s="36"/>
      <c r="AC251" s="36"/>
      <c r="AD251" s="36"/>
      <c r="AE251" s="36"/>
      <c r="AT251" s="19" t="s">
        <v>151</v>
      </c>
      <c r="AU251" s="19" t="s">
        <v>85</v>
      </c>
    </row>
    <row r="252" spans="1:65" s="2" customFormat="1" ht="214.5">
      <c r="A252" s="36"/>
      <c r="B252" s="37"/>
      <c r="C252" s="38"/>
      <c r="D252" s="188" t="s">
        <v>153</v>
      </c>
      <c r="E252" s="38"/>
      <c r="F252" s="195" t="s">
        <v>1578</v>
      </c>
      <c r="G252" s="38"/>
      <c r="H252" s="38"/>
      <c r="I252" s="190"/>
      <c r="J252" s="38"/>
      <c r="K252" s="38"/>
      <c r="L252" s="41"/>
      <c r="M252" s="191"/>
      <c r="N252" s="192"/>
      <c r="O252" s="66"/>
      <c r="P252" s="66"/>
      <c r="Q252" s="66"/>
      <c r="R252" s="66"/>
      <c r="S252" s="66"/>
      <c r="T252" s="67"/>
      <c r="U252" s="36"/>
      <c r="V252" s="36"/>
      <c r="W252" s="36"/>
      <c r="X252" s="36"/>
      <c r="Y252" s="36"/>
      <c r="Z252" s="36"/>
      <c r="AA252" s="36"/>
      <c r="AB252" s="36"/>
      <c r="AC252" s="36"/>
      <c r="AD252" s="36"/>
      <c r="AE252" s="36"/>
      <c r="AT252" s="19" t="s">
        <v>153</v>
      </c>
      <c r="AU252" s="19" t="s">
        <v>85</v>
      </c>
    </row>
    <row r="253" spans="1:65" s="2" customFormat="1" ht="16.5" customHeight="1">
      <c r="A253" s="36"/>
      <c r="B253" s="37"/>
      <c r="C253" s="175" t="s">
        <v>319</v>
      </c>
      <c r="D253" s="175" t="s">
        <v>142</v>
      </c>
      <c r="E253" s="176" t="s">
        <v>1587</v>
      </c>
      <c r="F253" s="177" t="s">
        <v>1588</v>
      </c>
      <c r="G253" s="178" t="s">
        <v>424</v>
      </c>
      <c r="H253" s="179">
        <v>2.2890000000000001</v>
      </c>
      <c r="I253" s="180"/>
      <c r="J253" s="181">
        <f>ROUND(I253*H253,2)</f>
        <v>0</v>
      </c>
      <c r="K253" s="177" t="s">
        <v>146</v>
      </c>
      <c r="L253" s="41"/>
      <c r="M253" s="182" t="s">
        <v>19</v>
      </c>
      <c r="N253" s="183" t="s">
        <v>46</v>
      </c>
      <c r="O253" s="66"/>
      <c r="P253" s="184">
        <f>O253*H253</f>
        <v>0</v>
      </c>
      <c r="Q253" s="184">
        <v>1.0384500000000001</v>
      </c>
      <c r="R253" s="184">
        <f>Q253*H253</f>
        <v>2.3770120500000003</v>
      </c>
      <c r="S253" s="184">
        <v>0</v>
      </c>
      <c r="T253" s="185">
        <f>S253*H253</f>
        <v>0</v>
      </c>
      <c r="U253" s="36"/>
      <c r="V253" s="36"/>
      <c r="W253" s="36"/>
      <c r="X253" s="36"/>
      <c r="Y253" s="36"/>
      <c r="Z253" s="36"/>
      <c r="AA253" s="36"/>
      <c r="AB253" s="36"/>
      <c r="AC253" s="36"/>
      <c r="AD253" s="36"/>
      <c r="AE253" s="36"/>
      <c r="AR253" s="186" t="s">
        <v>147</v>
      </c>
      <c r="AT253" s="186" t="s">
        <v>142</v>
      </c>
      <c r="AU253" s="186" t="s">
        <v>85</v>
      </c>
      <c r="AY253" s="19" t="s">
        <v>140</v>
      </c>
      <c r="BE253" s="187">
        <f>IF(N253="základní",J253,0)</f>
        <v>0</v>
      </c>
      <c r="BF253" s="187">
        <f>IF(N253="snížená",J253,0)</f>
        <v>0</v>
      </c>
      <c r="BG253" s="187">
        <f>IF(N253="zákl. přenesená",J253,0)</f>
        <v>0</v>
      </c>
      <c r="BH253" s="187">
        <f>IF(N253="sníž. přenesená",J253,0)</f>
        <v>0</v>
      </c>
      <c r="BI253" s="187">
        <f>IF(N253="nulová",J253,0)</f>
        <v>0</v>
      </c>
      <c r="BJ253" s="19" t="s">
        <v>83</v>
      </c>
      <c r="BK253" s="187">
        <f>ROUND(I253*H253,2)</f>
        <v>0</v>
      </c>
      <c r="BL253" s="19" t="s">
        <v>147</v>
      </c>
      <c r="BM253" s="186" t="s">
        <v>1589</v>
      </c>
    </row>
    <row r="254" spans="1:65" s="2" customFormat="1" ht="19.5">
      <c r="A254" s="36"/>
      <c r="B254" s="37"/>
      <c r="C254" s="38"/>
      <c r="D254" s="188" t="s">
        <v>149</v>
      </c>
      <c r="E254" s="38"/>
      <c r="F254" s="189" t="s">
        <v>1590</v>
      </c>
      <c r="G254" s="38"/>
      <c r="H254" s="38"/>
      <c r="I254" s="190"/>
      <c r="J254" s="38"/>
      <c r="K254" s="38"/>
      <c r="L254" s="41"/>
      <c r="M254" s="191"/>
      <c r="N254" s="192"/>
      <c r="O254" s="66"/>
      <c r="P254" s="66"/>
      <c r="Q254" s="66"/>
      <c r="R254" s="66"/>
      <c r="S254" s="66"/>
      <c r="T254" s="67"/>
      <c r="U254" s="36"/>
      <c r="V254" s="36"/>
      <c r="W254" s="36"/>
      <c r="X254" s="36"/>
      <c r="Y254" s="36"/>
      <c r="Z254" s="36"/>
      <c r="AA254" s="36"/>
      <c r="AB254" s="36"/>
      <c r="AC254" s="36"/>
      <c r="AD254" s="36"/>
      <c r="AE254" s="36"/>
      <c r="AT254" s="19" t="s">
        <v>149</v>
      </c>
      <c r="AU254" s="19" t="s">
        <v>85</v>
      </c>
    </row>
    <row r="255" spans="1:65" s="2" customFormat="1" ht="11.25">
      <c r="A255" s="36"/>
      <c r="B255" s="37"/>
      <c r="C255" s="38"/>
      <c r="D255" s="193" t="s">
        <v>151</v>
      </c>
      <c r="E255" s="38"/>
      <c r="F255" s="194" t="s">
        <v>1591</v>
      </c>
      <c r="G255" s="38"/>
      <c r="H255" s="38"/>
      <c r="I255" s="190"/>
      <c r="J255" s="38"/>
      <c r="K255" s="38"/>
      <c r="L255" s="41"/>
      <c r="M255" s="191"/>
      <c r="N255" s="192"/>
      <c r="O255" s="66"/>
      <c r="P255" s="66"/>
      <c r="Q255" s="66"/>
      <c r="R255" s="66"/>
      <c r="S255" s="66"/>
      <c r="T255" s="67"/>
      <c r="U255" s="36"/>
      <c r="V255" s="36"/>
      <c r="W255" s="36"/>
      <c r="X255" s="36"/>
      <c r="Y255" s="36"/>
      <c r="Z255" s="36"/>
      <c r="AA255" s="36"/>
      <c r="AB255" s="36"/>
      <c r="AC255" s="36"/>
      <c r="AD255" s="36"/>
      <c r="AE255" s="36"/>
      <c r="AT255" s="19" t="s">
        <v>151</v>
      </c>
      <c r="AU255" s="19" t="s">
        <v>85</v>
      </c>
    </row>
    <row r="256" spans="1:65" s="2" customFormat="1" ht="87.75">
      <c r="A256" s="36"/>
      <c r="B256" s="37"/>
      <c r="C256" s="38"/>
      <c r="D256" s="188" t="s">
        <v>153</v>
      </c>
      <c r="E256" s="38"/>
      <c r="F256" s="195" t="s">
        <v>1592</v>
      </c>
      <c r="G256" s="38"/>
      <c r="H256" s="38"/>
      <c r="I256" s="190"/>
      <c r="J256" s="38"/>
      <c r="K256" s="38"/>
      <c r="L256" s="41"/>
      <c r="M256" s="191"/>
      <c r="N256" s="192"/>
      <c r="O256" s="66"/>
      <c r="P256" s="66"/>
      <c r="Q256" s="66"/>
      <c r="R256" s="66"/>
      <c r="S256" s="66"/>
      <c r="T256" s="67"/>
      <c r="U256" s="36"/>
      <c r="V256" s="36"/>
      <c r="W256" s="36"/>
      <c r="X256" s="36"/>
      <c r="Y256" s="36"/>
      <c r="Z256" s="36"/>
      <c r="AA256" s="36"/>
      <c r="AB256" s="36"/>
      <c r="AC256" s="36"/>
      <c r="AD256" s="36"/>
      <c r="AE256" s="36"/>
      <c r="AT256" s="19" t="s">
        <v>153</v>
      </c>
      <c r="AU256" s="19" t="s">
        <v>85</v>
      </c>
    </row>
    <row r="257" spans="1:65" s="14" customFormat="1" ht="11.25">
      <c r="B257" s="206"/>
      <c r="C257" s="207"/>
      <c r="D257" s="188" t="s">
        <v>180</v>
      </c>
      <c r="E257" s="208" t="s">
        <v>19</v>
      </c>
      <c r="F257" s="209" t="s">
        <v>1593</v>
      </c>
      <c r="G257" s="207"/>
      <c r="H257" s="210">
        <v>2.2890000000000001</v>
      </c>
      <c r="I257" s="211"/>
      <c r="J257" s="207"/>
      <c r="K257" s="207"/>
      <c r="L257" s="212"/>
      <c r="M257" s="213"/>
      <c r="N257" s="214"/>
      <c r="O257" s="214"/>
      <c r="P257" s="214"/>
      <c r="Q257" s="214"/>
      <c r="R257" s="214"/>
      <c r="S257" s="214"/>
      <c r="T257" s="215"/>
      <c r="AT257" s="216" t="s">
        <v>180</v>
      </c>
      <c r="AU257" s="216" t="s">
        <v>85</v>
      </c>
      <c r="AV257" s="14" t="s">
        <v>85</v>
      </c>
      <c r="AW257" s="14" t="s">
        <v>34</v>
      </c>
      <c r="AX257" s="14" t="s">
        <v>83</v>
      </c>
      <c r="AY257" s="216" t="s">
        <v>140</v>
      </c>
    </row>
    <row r="258" spans="1:65" s="12" customFormat="1" ht="22.9" customHeight="1">
      <c r="B258" s="159"/>
      <c r="C258" s="160"/>
      <c r="D258" s="161" t="s">
        <v>74</v>
      </c>
      <c r="E258" s="173" t="s">
        <v>147</v>
      </c>
      <c r="F258" s="173" t="s">
        <v>1263</v>
      </c>
      <c r="G258" s="160"/>
      <c r="H258" s="160"/>
      <c r="I258" s="163"/>
      <c r="J258" s="174">
        <f>BK258</f>
        <v>0</v>
      </c>
      <c r="K258" s="160"/>
      <c r="L258" s="165"/>
      <c r="M258" s="166"/>
      <c r="N258" s="167"/>
      <c r="O258" s="167"/>
      <c r="P258" s="168">
        <f>SUM(P259:P307)</f>
        <v>0</v>
      </c>
      <c r="Q258" s="167"/>
      <c r="R258" s="168">
        <f>SUM(R259:R307)</f>
        <v>4.998405</v>
      </c>
      <c r="S258" s="167"/>
      <c r="T258" s="169">
        <f>SUM(T259:T307)</f>
        <v>0</v>
      </c>
      <c r="AR258" s="170" t="s">
        <v>83</v>
      </c>
      <c r="AT258" s="171" t="s">
        <v>74</v>
      </c>
      <c r="AU258" s="171" t="s">
        <v>83</v>
      </c>
      <c r="AY258" s="170" t="s">
        <v>140</v>
      </c>
      <c r="BK258" s="172">
        <f>SUM(BK259:BK307)</f>
        <v>0</v>
      </c>
    </row>
    <row r="259" spans="1:65" s="2" customFormat="1" ht="16.5" customHeight="1">
      <c r="A259" s="36"/>
      <c r="B259" s="37"/>
      <c r="C259" s="175" t="s">
        <v>325</v>
      </c>
      <c r="D259" s="175" t="s">
        <v>142</v>
      </c>
      <c r="E259" s="176" t="s">
        <v>1594</v>
      </c>
      <c r="F259" s="177" t="s">
        <v>1595</v>
      </c>
      <c r="G259" s="178" t="s">
        <v>424</v>
      </c>
      <c r="H259" s="179">
        <v>4.7830000000000004</v>
      </c>
      <c r="I259" s="180"/>
      <c r="J259" s="181">
        <f>ROUND(I259*H259,2)</f>
        <v>0</v>
      </c>
      <c r="K259" s="177" t="s">
        <v>146</v>
      </c>
      <c r="L259" s="41"/>
      <c r="M259" s="182" t="s">
        <v>19</v>
      </c>
      <c r="N259" s="183" t="s">
        <v>46</v>
      </c>
      <c r="O259" s="66"/>
      <c r="P259" s="184">
        <f>O259*H259</f>
        <v>0</v>
      </c>
      <c r="Q259" s="184">
        <v>4.4999999999999998E-2</v>
      </c>
      <c r="R259" s="184">
        <f>Q259*H259</f>
        <v>0.21523500000000001</v>
      </c>
      <c r="S259" s="184">
        <v>0</v>
      </c>
      <c r="T259" s="185">
        <f>S259*H259</f>
        <v>0</v>
      </c>
      <c r="U259" s="36"/>
      <c r="V259" s="36"/>
      <c r="W259" s="36"/>
      <c r="X259" s="36"/>
      <c r="Y259" s="36"/>
      <c r="Z259" s="36"/>
      <c r="AA259" s="36"/>
      <c r="AB259" s="36"/>
      <c r="AC259" s="36"/>
      <c r="AD259" s="36"/>
      <c r="AE259" s="36"/>
      <c r="AR259" s="186" t="s">
        <v>147</v>
      </c>
      <c r="AT259" s="186" t="s">
        <v>142</v>
      </c>
      <c r="AU259" s="186" t="s">
        <v>85</v>
      </c>
      <c r="AY259" s="19" t="s">
        <v>140</v>
      </c>
      <c r="BE259" s="187">
        <f>IF(N259="základní",J259,0)</f>
        <v>0</v>
      </c>
      <c r="BF259" s="187">
        <f>IF(N259="snížená",J259,0)</f>
        <v>0</v>
      </c>
      <c r="BG259" s="187">
        <f>IF(N259="zákl. přenesená",J259,0)</f>
        <v>0</v>
      </c>
      <c r="BH259" s="187">
        <f>IF(N259="sníž. přenesená",J259,0)</f>
        <v>0</v>
      </c>
      <c r="BI259" s="187">
        <f>IF(N259="nulová",J259,0)</f>
        <v>0</v>
      </c>
      <c r="BJ259" s="19" t="s">
        <v>83</v>
      </c>
      <c r="BK259" s="187">
        <f>ROUND(I259*H259,2)</f>
        <v>0</v>
      </c>
      <c r="BL259" s="19" t="s">
        <v>147</v>
      </c>
      <c r="BM259" s="186" t="s">
        <v>1596</v>
      </c>
    </row>
    <row r="260" spans="1:65" s="2" customFormat="1" ht="11.25">
      <c r="A260" s="36"/>
      <c r="B260" s="37"/>
      <c r="C260" s="38"/>
      <c r="D260" s="188" t="s">
        <v>149</v>
      </c>
      <c r="E260" s="38"/>
      <c r="F260" s="189" t="s">
        <v>1597</v>
      </c>
      <c r="G260" s="38"/>
      <c r="H260" s="38"/>
      <c r="I260" s="190"/>
      <c r="J260" s="38"/>
      <c r="K260" s="38"/>
      <c r="L260" s="41"/>
      <c r="M260" s="191"/>
      <c r="N260" s="192"/>
      <c r="O260" s="66"/>
      <c r="P260" s="66"/>
      <c r="Q260" s="66"/>
      <c r="R260" s="66"/>
      <c r="S260" s="66"/>
      <c r="T260" s="67"/>
      <c r="U260" s="36"/>
      <c r="V260" s="36"/>
      <c r="W260" s="36"/>
      <c r="X260" s="36"/>
      <c r="Y260" s="36"/>
      <c r="Z260" s="36"/>
      <c r="AA260" s="36"/>
      <c r="AB260" s="36"/>
      <c r="AC260" s="36"/>
      <c r="AD260" s="36"/>
      <c r="AE260" s="36"/>
      <c r="AT260" s="19" t="s">
        <v>149</v>
      </c>
      <c r="AU260" s="19" t="s">
        <v>85</v>
      </c>
    </row>
    <row r="261" spans="1:65" s="2" customFormat="1" ht="11.25">
      <c r="A261" s="36"/>
      <c r="B261" s="37"/>
      <c r="C261" s="38"/>
      <c r="D261" s="193" t="s">
        <v>151</v>
      </c>
      <c r="E261" s="38"/>
      <c r="F261" s="194" t="s">
        <v>1598</v>
      </c>
      <c r="G261" s="38"/>
      <c r="H261" s="38"/>
      <c r="I261" s="190"/>
      <c r="J261" s="38"/>
      <c r="K261" s="38"/>
      <c r="L261" s="41"/>
      <c r="M261" s="191"/>
      <c r="N261" s="192"/>
      <c r="O261" s="66"/>
      <c r="P261" s="66"/>
      <c r="Q261" s="66"/>
      <c r="R261" s="66"/>
      <c r="S261" s="66"/>
      <c r="T261" s="67"/>
      <c r="U261" s="36"/>
      <c r="V261" s="36"/>
      <c r="W261" s="36"/>
      <c r="X261" s="36"/>
      <c r="Y261" s="36"/>
      <c r="Z261" s="36"/>
      <c r="AA261" s="36"/>
      <c r="AB261" s="36"/>
      <c r="AC261" s="36"/>
      <c r="AD261" s="36"/>
      <c r="AE261" s="36"/>
      <c r="AT261" s="19" t="s">
        <v>151</v>
      </c>
      <c r="AU261" s="19" t="s">
        <v>85</v>
      </c>
    </row>
    <row r="262" spans="1:65" s="2" customFormat="1" ht="16.5" customHeight="1">
      <c r="A262" s="36"/>
      <c r="B262" s="37"/>
      <c r="C262" s="217" t="s">
        <v>332</v>
      </c>
      <c r="D262" s="217" t="s">
        <v>284</v>
      </c>
      <c r="E262" s="218" t="s">
        <v>1599</v>
      </c>
      <c r="F262" s="219" t="s">
        <v>1600</v>
      </c>
      <c r="G262" s="220" t="s">
        <v>437</v>
      </c>
      <c r="H262" s="221">
        <v>4783.17</v>
      </c>
      <c r="I262" s="222"/>
      <c r="J262" s="223">
        <f>ROUND(I262*H262,2)</f>
        <v>0</v>
      </c>
      <c r="K262" s="219" t="s">
        <v>518</v>
      </c>
      <c r="L262" s="224"/>
      <c r="M262" s="225" t="s">
        <v>19</v>
      </c>
      <c r="N262" s="226" t="s">
        <v>46</v>
      </c>
      <c r="O262" s="66"/>
      <c r="P262" s="184">
        <f>O262*H262</f>
        <v>0</v>
      </c>
      <c r="Q262" s="184">
        <v>1E-3</v>
      </c>
      <c r="R262" s="184">
        <f>Q262*H262</f>
        <v>4.7831700000000001</v>
      </c>
      <c r="S262" s="184">
        <v>0</v>
      </c>
      <c r="T262" s="185">
        <f>S262*H262</f>
        <v>0</v>
      </c>
      <c r="U262" s="36"/>
      <c r="V262" s="36"/>
      <c r="W262" s="36"/>
      <c r="X262" s="36"/>
      <c r="Y262" s="36"/>
      <c r="Z262" s="36"/>
      <c r="AA262" s="36"/>
      <c r="AB262" s="36"/>
      <c r="AC262" s="36"/>
      <c r="AD262" s="36"/>
      <c r="AE262" s="36"/>
      <c r="AR262" s="186" t="s">
        <v>201</v>
      </c>
      <c r="AT262" s="186" t="s">
        <v>284</v>
      </c>
      <c r="AU262" s="186" t="s">
        <v>85</v>
      </c>
      <c r="AY262" s="19" t="s">
        <v>140</v>
      </c>
      <c r="BE262" s="187">
        <f>IF(N262="základní",J262,0)</f>
        <v>0</v>
      </c>
      <c r="BF262" s="187">
        <f>IF(N262="snížená",J262,0)</f>
        <v>0</v>
      </c>
      <c r="BG262" s="187">
        <f>IF(N262="zákl. přenesená",J262,0)</f>
        <v>0</v>
      </c>
      <c r="BH262" s="187">
        <f>IF(N262="sníž. přenesená",J262,0)</f>
        <v>0</v>
      </c>
      <c r="BI262" s="187">
        <f>IF(N262="nulová",J262,0)</f>
        <v>0</v>
      </c>
      <c r="BJ262" s="19" t="s">
        <v>83</v>
      </c>
      <c r="BK262" s="187">
        <f>ROUND(I262*H262,2)</f>
        <v>0</v>
      </c>
      <c r="BL262" s="19" t="s">
        <v>147</v>
      </c>
      <c r="BM262" s="186" t="s">
        <v>1601</v>
      </c>
    </row>
    <row r="263" spans="1:65" s="2" customFormat="1" ht="11.25">
      <c r="A263" s="36"/>
      <c r="B263" s="37"/>
      <c r="C263" s="38"/>
      <c r="D263" s="188" t="s">
        <v>149</v>
      </c>
      <c r="E263" s="38"/>
      <c r="F263" s="189" t="s">
        <v>1600</v>
      </c>
      <c r="G263" s="38"/>
      <c r="H263" s="38"/>
      <c r="I263" s="190"/>
      <c r="J263" s="38"/>
      <c r="K263" s="38"/>
      <c r="L263" s="41"/>
      <c r="M263" s="191"/>
      <c r="N263" s="192"/>
      <c r="O263" s="66"/>
      <c r="P263" s="66"/>
      <c r="Q263" s="66"/>
      <c r="R263" s="66"/>
      <c r="S263" s="66"/>
      <c r="T263" s="67"/>
      <c r="U263" s="36"/>
      <c r="V263" s="36"/>
      <c r="W263" s="36"/>
      <c r="X263" s="36"/>
      <c r="Y263" s="36"/>
      <c r="Z263" s="36"/>
      <c r="AA263" s="36"/>
      <c r="AB263" s="36"/>
      <c r="AC263" s="36"/>
      <c r="AD263" s="36"/>
      <c r="AE263" s="36"/>
      <c r="AT263" s="19" t="s">
        <v>149</v>
      </c>
      <c r="AU263" s="19" t="s">
        <v>85</v>
      </c>
    </row>
    <row r="264" spans="1:65" s="2" customFormat="1" ht="19.5">
      <c r="A264" s="36"/>
      <c r="B264" s="37"/>
      <c r="C264" s="38"/>
      <c r="D264" s="188" t="s">
        <v>969</v>
      </c>
      <c r="E264" s="38"/>
      <c r="F264" s="195" t="s">
        <v>1602</v>
      </c>
      <c r="G264" s="38"/>
      <c r="H264" s="38"/>
      <c r="I264" s="190"/>
      <c r="J264" s="38"/>
      <c r="K264" s="38"/>
      <c r="L264" s="41"/>
      <c r="M264" s="191"/>
      <c r="N264" s="192"/>
      <c r="O264" s="66"/>
      <c r="P264" s="66"/>
      <c r="Q264" s="66"/>
      <c r="R264" s="66"/>
      <c r="S264" s="66"/>
      <c r="T264" s="67"/>
      <c r="U264" s="36"/>
      <c r="V264" s="36"/>
      <c r="W264" s="36"/>
      <c r="X264" s="36"/>
      <c r="Y264" s="36"/>
      <c r="Z264" s="36"/>
      <c r="AA264" s="36"/>
      <c r="AB264" s="36"/>
      <c r="AC264" s="36"/>
      <c r="AD264" s="36"/>
      <c r="AE264" s="36"/>
      <c r="AT264" s="19" t="s">
        <v>969</v>
      </c>
      <c r="AU264" s="19" t="s">
        <v>85</v>
      </c>
    </row>
    <row r="265" spans="1:65" s="13" customFormat="1" ht="11.25">
      <c r="B265" s="196"/>
      <c r="C265" s="197"/>
      <c r="D265" s="188" t="s">
        <v>180</v>
      </c>
      <c r="E265" s="198" t="s">
        <v>19</v>
      </c>
      <c r="F265" s="199" t="s">
        <v>1461</v>
      </c>
      <c r="G265" s="197"/>
      <c r="H265" s="198" t="s">
        <v>19</v>
      </c>
      <c r="I265" s="200"/>
      <c r="J265" s="197"/>
      <c r="K265" s="197"/>
      <c r="L265" s="201"/>
      <c r="M265" s="202"/>
      <c r="N265" s="203"/>
      <c r="O265" s="203"/>
      <c r="P265" s="203"/>
      <c r="Q265" s="203"/>
      <c r="R265" s="203"/>
      <c r="S265" s="203"/>
      <c r="T265" s="204"/>
      <c r="AT265" s="205" t="s">
        <v>180</v>
      </c>
      <c r="AU265" s="205" t="s">
        <v>85</v>
      </c>
      <c r="AV265" s="13" t="s">
        <v>83</v>
      </c>
      <c r="AW265" s="13" t="s">
        <v>34</v>
      </c>
      <c r="AX265" s="13" t="s">
        <v>75</v>
      </c>
      <c r="AY265" s="205" t="s">
        <v>140</v>
      </c>
    </row>
    <row r="266" spans="1:65" s="13" customFormat="1" ht="11.25">
      <c r="B266" s="196"/>
      <c r="C266" s="197"/>
      <c r="D266" s="188" t="s">
        <v>180</v>
      </c>
      <c r="E266" s="198" t="s">
        <v>19</v>
      </c>
      <c r="F266" s="199" t="s">
        <v>1603</v>
      </c>
      <c r="G266" s="197"/>
      <c r="H266" s="198" t="s">
        <v>19</v>
      </c>
      <c r="I266" s="200"/>
      <c r="J266" s="197"/>
      <c r="K266" s="197"/>
      <c r="L266" s="201"/>
      <c r="M266" s="202"/>
      <c r="N266" s="203"/>
      <c r="O266" s="203"/>
      <c r="P266" s="203"/>
      <c r="Q266" s="203"/>
      <c r="R266" s="203"/>
      <c r="S266" s="203"/>
      <c r="T266" s="204"/>
      <c r="AT266" s="205" t="s">
        <v>180</v>
      </c>
      <c r="AU266" s="205" t="s">
        <v>85</v>
      </c>
      <c r="AV266" s="13" t="s">
        <v>83</v>
      </c>
      <c r="AW266" s="13" t="s">
        <v>34</v>
      </c>
      <c r="AX266" s="13" t="s">
        <v>75</v>
      </c>
      <c r="AY266" s="205" t="s">
        <v>140</v>
      </c>
    </row>
    <row r="267" spans="1:65" s="14" customFormat="1" ht="11.25">
      <c r="B267" s="206"/>
      <c r="C267" s="207"/>
      <c r="D267" s="188" t="s">
        <v>180</v>
      </c>
      <c r="E267" s="208" t="s">
        <v>19</v>
      </c>
      <c r="F267" s="209" t="s">
        <v>1604</v>
      </c>
      <c r="G267" s="207"/>
      <c r="H267" s="210">
        <v>62.9</v>
      </c>
      <c r="I267" s="211"/>
      <c r="J267" s="207"/>
      <c r="K267" s="207"/>
      <c r="L267" s="212"/>
      <c r="M267" s="213"/>
      <c r="N267" s="214"/>
      <c r="O267" s="214"/>
      <c r="P267" s="214"/>
      <c r="Q267" s="214"/>
      <c r="R267" s="214"/>
      <c r="S267" s="214"/>
      <c r="T267" s="215"/>
      <c r="AT267" s="216" t="s">
        <v>180</v>
      </c>
      <c r="AU267" s="216" t="s">
        <v>85</v>
      </c>
      <c r="AV267" s="14" t="s">
        <v>85</v>
      </c>
      <c r="AW267" s="14" t="s">
        <v>34</v>
      </c>
      <c r="AX267" s="14" t="s">
        <v>75</v>
      </c>
      <c r="AY267" s="216" t="s">
        <v>140</v>
      </c>
    </row>
    <row r="268" spans="1:65" s="13" customFormat="1" ht="11.25">
      <c r="B268" s="196"/>
      <c r="C268" s="197"/>
      <c r="D268" s="188" t="s">
        <v>180</v>
      </c>
      <c r="E268" s="198" t="s">
        <v>19</v>
      </c>
      <c r="F268" s="199" t="s">
        <v>1605</v>
      </c>
      <c r="G268" s="197"/>
      <c r="H268" s="198" t="s">
        <v>19</v>
      </c>
      <c r="I268" s="200"/>
      <c r="J268" s="197"/>
      <c r="K268" s="197"/>
      <c r="L268" s="201"/>
      <c r="M268" s="202"/>
      <c r="N268" s="203"/>
      <c r="O268" s="203"/>
      <c r="P268" s="203"/>
      <c r="Q268" s="203"/>
      <c r="R268" s="203"/>
      <c r="S268" s="203"/>
      <c r="T268" s="204"/>
      <c r="AT268" s="205" t="s">
        <v>180</v>
      </c>
      <c r="AU268" s="205" t="s">
        <v>85</v>
      </c>
      <c r="AV268" s="13" t="s">
        <v>83</v>
      </c>
      <c r="AW268" s="13" t="s">
        <v>34</v>
      </c>
      <c r="AX268" s="13" t="s">
        <v>75</v>
      </c>
      <c r="AY268" s="205" t="s">
        <v>140</v>
      </c>
    </row>
    <row r="269" spans="1:65" s="14" customFormat="1" ht="11.25">
      <c r="B269" s="206"/>
      <c r="C269" s="207"/>
      <c r="D269" s="188" t="s">
        <v>180</v>
      </c>
      <c r="E269" s="208" t="s">
        <v>19</v>
      </c>
      <c r="F269" s="209" t="s">
        <v>1606</v>
      </c>
      <c r="G269" s="207"/>
      <c r="H269" s="210">
        <v>670.4</v>
      </c>
      <c r="I269" s="211"/>
      <c r="J269" s="207"/>
      <c r="K269" s="207"/>
      <c r="L269" s="212"/>
      <c r="M269" s="213"/>
      <c r="N269" s="214"/>
      <c r="O269" s="214"/>
      <c r="P269" s="214"/>
      <c r="Q269" s="214"/>
      <c r="R269" s="214"/>
      <c r="S269" s="214"/>
      <c r="T269" s="215"/>
      <c r="AT269" s="216" t="s">
        <v>180</v>
      </c>
      <c r="AU269" s="216" t="s">
        <v>85</v>
      </c>
      <c r="AV269" s="14" t="s">
        <v>85</v>
      </c>
      <c r="AW269" s="14" t="s">
        <v>34</v>
      </c>
      <c r="AX269" s="14" t="s">
        <v>75</v>
      </c>
      <c r="AY269" s="216" t="s">
        <v>140</v>
      </c>
    </row>
    <row r="270" spans="1:65" s="13" customFormat="1" ht="11.25">
      <c r="B270" s="196"/>
      <c r="C270" s="197"/>
      <c r="D270" s="188" t="s">
        <v>180</v>
      </c>
      <c r="E270" s="198" t="s">
        <v>19</v>
      </c>
      <c r="F270" s="199" t="s">
        <v>1607</v>
      </c>
      <c r="G270" s="197"/>
      <c r="H270" s="198" t="s">
        <v>19</v>
      </c>
      <c r="I270" s="200"/>
      <c r="J270" s="197"/>
      <c r="K270" s="197"/>
      <c r="L270" s="201"/>
      <c r="M270" s="202"/>
      <c r="N270" s="203"/>
      <c r="O270" s="203"/>
      <c r="P270" s="203"/>
      <c r="Q270" s="203"/>
      <c r="R270" s="203"/>
      <c r="S270" s="203"/>
      <c r="T270" s="204"/>
      <c r="AT270" s="205" t="s">
        <v>180</v>
      </c>
      <c r="AU270" s="205" t="s">
        <v>85</v>
      </c>
      <c r="AV270" s="13" t="s">
        <v>83</v>
      </c>
      <c r="AW270" s="13" t="s">
        <v>34</v>
      </c>
      <c r="AX270" s="13" t="s">
        <v>75</v>
      </c>
      <c r="AY270" s="205" t="s">
        <v>140</v>
      </c>
    </row>
    <row r="271" spans="1:65" s="14" customFormat="1" ht="11.25">
      <c r="B271" s="206"/>
      <c r="C271" s="207"/>
      <c r="D271" s="188" t="s">
        <v>180</v>
      </c>
      <c r="E271" s="208" t="s">
        <v>19</v>
      </c>
      <c r="F271" s="209" t="s">
        <v>1608</v>
      </c>
      <c r="G271" s="207"/>
      <c r="H271" s="210">
        <v>13.1</v>
      </c>
      <c r="I271" s="211"/>
      <c r="J271" s="207"/>
      <c r="K271" s="207"/>
      <c r="L271" s="212"/>
      <c r="M271" s="213"/>
      <c r="N271" s="214"/>
      <c r="O271" s="214"/>
      <c r="P271" s="214"/>
      <c r="Q271" s="214"/>
      <c r="R271" s="214"/>
      <c r="S271" s="214"/>
      <c r="T271" s="215"/>
      <c r="AT271" s="216" t="s">
        <v>180</v>
      </c>
      <c r="AU271" s="216" t="s">
        <v>85</v>
      </c>
      <c r="AV271" s="14" t="s">
        <v>85</v>
      </c>
      <c r="AW271" s="14" t="s">
        <v>34</v>
      </c>
      <c r="AX271" s="14" t="s">
        <v>75</v>
      </c>
      <c r="AY271" s="216" t="s">
        <v>140</v>
      </c>
    </row>
    <row r="272" spans="1:65" s="13" customFormat="1" ht="11.25">
      <c r="B272" s="196"/>
      <c r="C272" s="197"/>
      <c r="D272" s="188" t="s">
        <v>180</v>
      </c>
      <c r="E272" s="198" t="s">
        <v>19</v>
      </c>
      <c r="F272" s="199" t="s">
        <v>1609</v>
      </c>
      <c r="G272" s="197"/>
      <c r="H272" s="198" t="s">
        <v>19</v>
      </c>
      <c r="I272" s="200"/>
      <c r="J272" s="197"/>
      <c r="K272" s="197"/>
      <c r="L272" s="201"/>
      <c r="M272" s="202"/>
      <c r="N272" s="203"/>
      <c r="O272" s="203"/>
      <c r="P272" s="203"/>
      <c r="Q272" s="203"/>
      <c r="R272" s="203"/>
      <c r="S272" s="203"/>
      <c r="T272" s="204"/>
      <c r="AT272" s="205" t="s">
        <v>180</v>
      </c>
      <c r="AU272" s="205" t="s">
        <v>85</v>
      </c>
      <c r="AV272" s="13" t="s">
        <v>83</v>
      </c>
      <c r="AW272" s="13" t="s">
        <v>34</v>
      </c>
      <c r="AX272" s="13" t="s">
        <v>75</v>
      </c>
      <c r="AY272" s="205" t="s">
        <v>140</v>
      </c>
    </row>
    <row r="273" spans="2:51" s="14" customFormat="1" ht="11.25">
      <c r="B273" s="206"/>
      <c r="C273" s="207"/>
      <c r="D273" s="188" t="s">
        <v>180</v>
      </c>
      <c r="E273" s="208" t="s">
        <v>19</v>
      </c>
      <c r="F273" s="209" t="s">
        <v>1610</v>
      </c>
      <c r="G273" s="207"/>
      <c r="H273" s="210">
        <v>65.900000000000006</v>
      </c>
      <c r="I273" s="211"/>
      <c r="J273" s="207"/>
      <c r="K273" s="207"/>
      <c r="L273" s="212"/>
      <c r="M273" s="213"/>
      <c r="N273" s="214"/>
      <c r="O273" s="214"/>
      <c r="P273" s="214"/>
      <c r="Q273" s="214"/>
      <c r="R273" s="214"/>
      <c r="S273" s="214"/>
      <c r="T273" s="215"/>
      <c r="AT273" s="216" t="s">
        <v>180</v>
      </c>
      <c r="AU273" s="216" t="s">
        <v>85</v>
      </c>
      <c r="AV273" s="14" t="s">
        <v>85</v>
      </c>
      <c r="AW273" s="14" t="s">
        <v>34</v>
      </c>
      <c r="AX273" s="14" t="s">
        <v>75</v>
      </c>
      <c r="AY273" s="216" t="s">
        <v>140</v>
      </c>
    </row>
    <row r="274" spans="2:51" s="13" customFormat="1" ht="11.25">
      <c r="B274" s="196"/>
      <c r="C274" s="197"/>
      <c r="D274" s="188" t="s">
        <v>180</v>
      </c>
      <c r="E274" s="198" t="s">
        <v>19</v>
      </c>
      <c r="F274" s="199" t="s">
        <v>1611</v>
      </c>
      <c r="G274" s="197"/>
      <c r="H274" s="198" t="s">
        <v>19</v>
      </c>
      <c r="I274" s="200"/>
      <c r="J274" s="197"/>
      <c r="K274" s="197"/>
      <c r="L274" s="201"/>
      <c r="M274" s="202"/>
      <c r="N274" s="203"/>
      <c r="O274" s="203"/>
      <c r="P274" s="203"/>
      <c r="Q274" s="203"/>
      <c r="R274" s="203"/>
      <c r="S274" s="203"/>
      <c r="T274" s="204"/>
      <c r="AT274" s="205" t="s">
        <v>180</v>
      </c>
      <c r="AU274" s="205" t="s">
        <v>85</v>
      </c>
      <c r="AV274" s="13" t="s">
        <v>83</v>
      </c>
      <c r="AW274" s="13" t="s">
        <v>34</v>
      </c>
      <c r="AX274" s="13" t="s">
        <v>75</v>
      </c>
      <c r="AY274" s="205" t="s">
        <v>140</v>
      </c>
    </row>
    <row r="275" spans="2:51" s="14" customFormat="1" ht="11.25">
      <c r="B275" s="206"/>
      <c r="C275" s="207"/>
      <c r="D275" s="188" t="s">
        <v>180</v>
      </c>
      <c r="E275" s="208" t="s">
        <v>19</v>
      </c>
      <c r="F275" s="209" t="s">
        <v>1612</v>
      </c>
      <c r="G275" s="207"/>
      <c r="H275" s="210">
        <v>30.1</v>
      </c>
      <c r="I275" s="211"/>
      <c r="J275" s="207"/>
      <c r="K275" s="207"/>
      <c r="L275" s="212"/>
      <c r="M275" s="213"/>
      <c r="N275" s="214"/>
      <c r="O275" s="214"/>
      <c r="P275" s="214"/>
      <c r="Q275" s="214"/>
      <c r="R275" s="214"/>
      <c r="S275" s="214"/>
      <c r="T275" s="215"/>
      <c r="AT275" s="216" t="s">
        <v>180</v>
      </c>
      <c r="AU275" s="216" t="s">
        <v>85</v>
      </c>
      <c r="AV275" s="14" t="s">
        <v>85</v>
      </c>
      <c r="AW275" s="14" t="s">
        <v>34</v>
      </c>
      <c r="AX275" s="14" t="s">
        <v>75</v>
      </c>
      <c r="AY275" s="216" t="s">
        <v>140</v>
      </c>
    </row>
    <row r="276" spans="2:51" s="13" customFormat="1" ht="11.25">
      <c r="B276" s="196"/>
      <c r="C276" s="197"/>
      <c r="D276" s="188" t="s">
        <v>180</v>
      </c>
      <c r="E276" s="198" t="s">
        <v>19</v>
      </c>
      <c r="F276" s="199" t="s">
        <v>1613</v>
      </c>
      <c r="G276" s="197"/>
      <c r="H276" s="198" t="s">
        <v>19</v>
      </c>
      <c r="I276" s="200"/>
      <c r="J276" s="197"/>
      <c r="K276" s="197"/>
      <c r="L276" s="201"/>
      <c r="M276" s="202"/>
      <c r="N276" s="203"/>
      <c r="O276" s="203"/>
      <c r="P276" s="203"/>
      <c r="Q276" s="203"/>
      <c r="R276" s="203"/>
      <c r="S276" s="203"/>
      <c r="T276" s="204"/>
      <c r="AT276" s="205" t="s">
        <v>180</v>
      </c>
      <c r="AU276" s="205" t="s">
        <v>85</v>
      </c>
      <c r="AV276" s="13" t="s">
        <v>83</v>
      </c>
      <c r="AW276" s="13" t="s">
        <v>34</v>
      </c>
      <c r="AX276" s="13" t="s">
        <v>75</v>
      </c>
      <c r="AY276" s="205" t="s">
        <v>140</v>
      </c>
    </row>
    <row r="277" spans="2:51" s="14" customFormat="1" ht="11.25">
      <c r="B277" s="206"/>
      <c r="C277" s="207"/>
      <c r="D277" s="188" t="s">
        <v>180</v>
      </c>
      <c r="E277" s="208" t="s">
        <v>19</v>
      </c>
      <c r="F277" s="209" t="s">
        <v>1614</v>
      </c>
      <c r="G277" s="207"/>
      <c r="H277" s="210">
        <v>47.1</v>
      </c>
      <c r="I277" s="211"/>
      <c r="J277" s="207"/>
      <c r="K277" s="207"/>
      <c r="L277" s="212"/>
      <c r="M277" s="213"/>
      <c r="N277" s="214"/>
      <c r="O277" s="214"/>
      <c r="P277" s="214"/>
      <c r="Q277" s="214"/>
      <c r="R277" s="214"/>
      <c r="S277" s="214"/>
      <c r="T277" s="215"/>
      <c r="AT277" s="216" t="s">
        <v>180</v>
      </c>
      <c r="AU277" s="216" t="s">
        <v>85</v>
      </c>
      <c r="AV277" s="14" t="s">
        <v>85</v>
      </c>
      <c r="AW277" s="14" t="s">
        <v>34</v>
      </c>
      <c r="AX277" s="14" t="s">
        <v>75</v>
      </c>
      <c r="AY277" s="216" t="s">
        <v>140</v>
      </c>
    </row>
    <row r="278" spans="2:51" s="13" customFormat="1" ht="11.25">
      <c r="B278" s="196"/>
      <c r="C278" s="197"/>
      <c r="D278" s="188" t="s">
        <v>180</v>
      </c>
      <c r="E278" s="198" t="s">
        <v>19</v>
      </c>
      <c r="F278" s="199" t="s">
        <v>1615</v>
      </c>
      <c r="G278" s="197"/>
      <c r="H278" s="198" t="s">
        <v>19</v>
      </c>
      <c r="I278" s="200"/>
      <c r="J278" s="197"/>
      <c r="K278" s="197"/>
      <c r="L278" s="201"/>
      <c r="M278" s="202"/>
      <c r="N278" s="203"/>
      <c r="O278" s="203"/>
      <c r="P278" s="203"/>
      <c r="Q278" s="203"/>
      <c r="R278" s="203"/>
      <c r="S278" s="203"/>
      <c r="T278" s="204"/>
      <c r="AT278" s="205" t="s">
        <v>180</v>
      </c>
      <c r="AU278" s="205" t="s">
        <v>85</v>
      </c>
      <c r="AV278" s="13" t="s">
        <v>83</v>
      </c>
      <c r="AW278" s="13" t="s">
        <v>34</v>
      </c>
      <c r="AX278" s="13" t="s">
        <v>75</v>
      </c>
      <c r="AY278" s="205" t="s">
        <v>140</v>
      </c>
    </row>
    <row r="279" spans="2:51" s="14" customFormat="1" ht="11.25">
      <c r="B279" s="206"/>
      <c r="C279" s="207"/>
      <c r="D279" s="188" t="s">
        <v>180</v>
      </c>
      <c r="E279" s="208" t="s">
        <v>19</v>
      </c>
      <c r="F279" s="209" t="s">
        <v>1616</v>
      </c>
      <c r="G279" s="207"/>
      <c r="H279" s="210">
        <v>19.7</v>
      </c>
      <c r="I279" s="211"/>
      <c r="J279" s="207"/>
      <c r="K279" s="207"/>
      <c r="L279" s="212"/>
      <c r="M279" s="213"/>
      <c r="N279" s="214"/>
      <c r="O279" s="214"/>
      <c r="P279" s="214"/>
      <c r="Q279" s="214"/>
      <c r="R279" s="214"/>
      <c r="S279" s="214"/>
      <c r="T279" s="215"/>
      <c r="AT279" s="216" t="s">
        <v>180</v>
      </c>
      <c r="AU279" s="216" t="s">
        <v>85</v>
      </c>
      <c r="AV279" s="14" t="s">
        <v>85</v>
      </c>
      <c r="AW279" s="14" t="s">
        <v>34</v>
      </c>
      <c r="AX279" s="14" t="s">
        <v>75</v>
      </c>
      <c r="AY279" s="216" t="s">
        <v>140</v>
      </c>
    </row>
    <row r="280" spans="2:51" s="13" customFormat="1" ht="11.25">
      <c r="B280" s="196"/>
      <c r="C280" s="197"/>
      <c r="D280" s="188" t="s">
        <v>180</v>
      </c>
      <c r="E280" s="198" t="s">
        <v>19</v>
      </c>
      <c r="F280" s="199" t="s">
        <v>1617</v>
      </c>
      <c r="G280" s="197"/>
      <c r="H280" s="198" t="s">
        <v>19</v>
      </c>
      <c r="I280" s="200"/>
      <c r="J280" s="197"/>
      <c r="K280" s="197"/>
      <c r="L280" s="201"/>
      <c r="M280" s="202"/>
      <c r="N280" s="203"/>
      <c r="O280" s="203"/>
      <c r="P280" s="203"/>
      <c r="Q280" s="203"/>
      <c r="R280" s="203"/>
      <c r="S280" s="203"/>
      <c r="T280" s="204"/>
      <c r="AT280" s="205" t="s">
        <v>180</v>
      </c>
      <c r="AU280" s="205" t="s">
        <v>85</v>
      </c>
      <c r="AV280" s="13" t="s">
        <v>83</v>
      </c>
      <c r="AW280" s="13" t="s">
        <v>34</v>
      </c>
      <c r="AX280" s="13" t="s">
        <v>75</v>
      </c>
      <c r="AY280" s="205" t="s">
        <v>140</v>
      </c>
    </row>
    <row r="281" spans="2:51" s="14" customFormat="1" ht="11.25">
      <c r="B281" s="206"/>
      <c r="C281" s="207"/>
      <c r="D281" s="188" t="s">
        <v>180</v>
      </c>
      <c r="E281" s="208" t="s">
        <v>19</v>
      </c>
      <c r="F281" s="209" t="s">
        <v>1618</v>
      </c>
      <c r="G281" s="207"/>
      <c r="H281" s="210">
        <v>147.80000000000001</v>
      </c>
      <c r="I281" s="211"/>
      <c r="J281" s="207"/>
      <c r="K281" s="207"/>
      <c r="L281" s="212"/>
      <c r="M281" s="213"/>
      <c r="N281" s="214"/>
      <c r="O281" s="214"/>
      <c r="P281" s="214"/>
      <c r="Q281" s="214"/>
      <c r="R281" s="214"/>
      <c r="S281" s="214"/>
      <c r="T281" s="215"/>
      <c r="AT281" s="216" t="s">
        <v>180</v>
      </c>
      <c r="AU281" s="216" t="s">
        <v>85</v>
      </c>
      <c r="AV281" s="14" t="s">
        <v>85</v>
      </c>
      <c r="AW281" s="14" t="s">
        <v>34</v>
      </c>
      <c r="AX281" s="14" t="s">
        <v>75</v>
      </c>
      <c r="AY281" s="216" t="s">
        <v>140</v>
      </c>
    </row>
    <row r="282" spans="2:51" s="16" customFormat="1" ht="11.25">
      <c r="B282" s="238"/>
      <c r="C282" s="239"/>
      <c r="D282" s="188" t="s">
        <v>180</v>
      </c>
      <c r="E282" s="240" t="s">
        <v>19</v>
      </c>
      <c r="F282" s="241" t="s">
        <v>454</v>
      </c>
      <c r="G282" s="239"/>
      <c r="H282" s="242">
        <v>1057</v>
      </c>
      <c r="I282" s="243"/>
      <c r="J282" s="239"/>
      <c r="K282" s="239"/>
      <c r="L282" s="244"/>
      <c r="M282" s="245"/>
      <c r="N282" s="246"/>
      <c r="O282" s="246"/>
      <c r="P282" s="246"/>
      <c r="Q282" s="246"/>
      <c r="R282" s="246"/>
      <c r="S282" s="246"/>
      <c r="T282" s="247"/>
      <c r="AT282" s="248" t="s">
        <v>180</v>
      </c>
      <c r="AU282" s="248" t="s">
        <v>85</v>
      </c>
      <c r="AV282" s="16" t="s">
        <v>160</v>
      </c>
      <c r="AW282" s="16" t="s">
        <v>34</v>
      </c>
      <c r="AX282" s="16" t="s">
        <v>75</v>
      </c>
      <c r="AY282" s="248" t="s">
        <v>140</v>
      </c>
    </row>
    <row r="283" spans="2:51" s="13" customFormat="1" ht="11.25">
      <c r="B283" s="196"/>
      <c r="C283" s="197"/>
      <c r="D283" s="188" t="s">
        <v>180</v>
      </c>
      <c r="E283" s="198" t="s">
        <v>19</v>
      </c>
      <c r="F283" s="199" t="s">
        <v>1619</v>
      </c>
      <c r="G283" s="197"/>
      <c r="H283" s="198" t="s">
        <v>19</v>
      </c>
      <c r="I283" s="200"/>
      <c r="J283" s="197"/>
      <c r="K283" s="197"/>
      <c r="L283" s="201"/>
      <c r="M283" s="202"/>
      <c r="N283" s="203"/>
      <c r="O283" s="203"/>
      <c r="P283" s="203"/>
      <c r="Q283" s="203"/>
      <c r="R283" s="203"/>
      <c r="S283" s="203"/>
      <c r="T283" s="204"/>
      <c r="AT283" s="205" t="s">
        <v>180</v>
      </c>
      <c r="AU283" s="205" t="s">
        <v>85</v>
      </c>
      <c r="AV283" s="13" t="s">
        <v>83</v>
      </c>
      <c r="AW283" s="13" t="s">
        <v>34</v>
      </c>
      <c r="AX283" s="13" t="s">
        <v>75</v>
      </c>
      <c r="AY283" s="205" t="s">
        <v>140</v>
      </c>
    </row>
    <row r="284" spans="2:51" s="14" customFormat="1" ht="11.25">
      <c r="B284" s="206"/>
      <c r="C284" s="207"/>
      <c r="D284" s="188" t="s">
        <v>180</v>
      </c>
      <c r="E284" s="208" t="s">
        <v>19</v>
      </c>
      <c r="F284" s="209" t="s">
        <v>1620</v>
      </c>
      <c r="G284" s="207"/>
      <c r="H284" s="210">
        <v>52.85</v>
      </c>
      <c r="I284" s="211"/>
      <c r="J284" s="207"/>
      <c r="K284" s="207"/>
      <c r="L284" s="212"/>
      <c r="M284" s="213"/>
      <c r="N284" s="214"/>
      <c r="O284" s="214"/>
      <c r="P284" s="214"/>
      <c r="Q284" s="214"/>
      <c r="R284" s="214"/>
      <c r="S284" s="214"/>
      <c r="T284" s="215"/>
      <c r="AT284" s="216" t="s">
        <v>180</v>
      </c>
      <c r="AU284" s="216" t="s">
        <v>85</v>
      </c>
      <c r="AV284" s="14" t="s">
        <v>85</v>
      </c>
      <c r="AW284" s="14" t="s">
        <v>34</v>
      </c>
      <c r="AX284" s="14" t="s">
        <v>75</v>
      </c>
      <c r="AY284" s="216" t="s">
        <v>140</v>
      </c>
    </row>
    <row r="285" spans="2:51" s="16" customFormat="1" ht="11.25">
      <c r="B285" s="238"/>
      <c r="C285" s="239"/>
      <c r="D285" s="188" t="s">
        <v>180</v>
      </c>
      <c r="E285" s="240" t="s">
        <v>19</v>
      </c>
      <c r="F285" s="241" t="s">
        <v>454</v>
      </c>
      <c r="G285" s="239"/>
      <c r="H285" s="242">
        <v>52.85</v>
      </c>
      <c r="I285" s="243"/>
      <c r="J285" s="239"/>
      <c r="K285" s="239"/>
      <c r="L285" s="244"/>
      <c r="M285" s="245"/>
      <c r="N285" s="246"/>
      <c r="O285" s="246"/>
      <c r="P285" s="246"/>
      <c r="Q285" s="246"/>
      <c r="R285" s="246"/>
      <c r="S285" s="246"/>
      <c r="T285" s="247"/>
      <c r="AT285" s="248" t="s">
        <v>180</v>
      </c>
      <c r="AU285" s="248" t="s">
        <v>85</v>
      </c>
      <c r="AV285" s="16" t="s">
        <v>160</v>
      </c>
      <c r="AW285" s="16" t="s">
        <v>34</v>
      </c>
      <c r="AX285" s="16" t="s">
        <v>75</v>
      </c>
      <c r="AY285" s="248" t="s">
        <v>140</v>
      </c>
    </row>
    <row r="286" spans="2:51" s="13" customFormat="1" ht="11.25">
      <c r="B286" s="196"/>
      <c r="C286" s="197"/>
      <c r="D286" s="188" t="s">
        <v>180</v>
      </c>
      <c r="E286" s="198" t="s">
        <v>19</v>
      </c>
      <c r="F286" s="199" t="s">
        <v>1463</v>
      </c>
      <c r="G286" s="197"/>
      <c r="H286" s="198" t="s">
        <v>19</v>
      </c>
      <c r="I286" s="200"/>
      <c r="J286" s="197"/>
      <c r="K286" s="197"/>
      <c r="L286" s="201"/>
      <c r="M286" s="202"/>
      <c r="N286" s="203"/>
      <c r="O286" s="203"/>
      <c r="P286" s="203"/>
      <c r="Q286" s="203"/>
      <c r="R286" s="203"/>
      <c r="S286" s="203"/>
      <c r="T286" s="204"/>
      <c r="AT286" s="205" t="s">
        <v>180</v>
      </c>
      <c r="AU286" s="205" t="s">
        <v>85</v>
      </c>
      <c r="AV286" s="13" t="s">
        <v>83</v>
      </c>
      <c r="AW286" s="13" t="s">
        <v>34</v>
      </c>
      <c r="AX286" s="13" t="s">
        <v>75</v>
      </c>
      <c r="AY286" s="205" t="s">
        <v>140</v>
      </c>
    </row>
    <row r="287" spans="2:51" s="13" customFormat="1" ht="11.25">
      <c r="B287" s="196"/>
      <c r="C287" s="197"/>
      <c r="D287" s="188" t="s">
        <v>180</v>
      </c>
      <c r="E287" s="198" t="s">
        <v>19</v>
      </c>
      <c r="F287" s="199" t="s">
        <v>1621</v>
      </c>
      <c r="G287" s="197"/>
      <c r="H287" s="198" t="s">
        <v>19</v>
      </c>
      <c r="I287" s="200"/>
      <c r="J287" s="197"/>
      <c r="K287" s="197"/>
      <c r="L287" s="201"/>
      <c r="M287" s="202"/>
      <c r="N287" s="203"/>
      <c r="O287" s="203"/>
      <c r="P287" s="203"/>
      <c r="Q287" s="203"/>
      <c r="R287" s="203"/>
      <c r="S287" s="203"/>
      <c r="T287" s="204"/>
      <c r="AT287" s="205" t="s">
        <v>180</v>
      </c>
      <c r="AU287" s="205" t="s">
        <v>85</v>
      </c>
      <c r="AV287" s="13" t="s">
        <v>83</v>
      </c>
      <c r="AW287" s="13" t="s">
        <v>34</v>
      </c>
      <c r="AX287" s="13" t="s">
        <v>75</v>
      </c>
      <c r="AY287" s="205" t="s">
        <v>140</v>
      </c>
    </row>
    <row r="288" spans="2:51" s="14" customFormat="1" ht="11.25">
      <c r="B288" s="206"/>
      <c r="C288" s="207"/>
      <c r="D288" s="188" t="s">
        <v>180</v>
      </c>
      <c r="E288" s="208" t="s">
        <v>19</v>
      </c>
      <c r="F288" s="209" t="s">
        <v>1622</v>
      </c>
      <c r="G288" s="207"/>
      <c r="H288" s="210">
        <v>171.4</v>
      </c>
      <c r="I288" s="211"/>
      <c r="J288" s="207"/>
      <c r="K288" s="207"/>
      <c r="L288" s="212"/>
      <c r="M288" s="213"/>
      <c r="N288" s="214"/>
      <c r="O288" s="214"/>
      <c r="P288" s="214"/>
      <c r="Q288" s="214"/>
      <c r="R288" s="214"/>
      <c r="S288" s="214"/>
      <c r="T288" s="215"/>
      <c r="AT288" s="216" t="s">
        <v>180</v>
      </c>
      <c r="AU288" s="216" t="s">
        <v>85</v>
      </c>
      <c r="AV288" s="14" t="s">
        <v>85</v>
      </c>
      <c r="AW288" s="14" t="s">
        <v>34</v>
      </c>
      <c r="AX288" s="14" t="s">
        <v>75</v>
      </c>
      <c r="AY288" s="216" t="s">
        <v>140</v>
      </c>
    </row>
    <row r="289" spans="2:51" s="13" customFormat="1" ht="11.25">
      <c r="B289" s="196"/>
      <c r="C289" s="197"/>
      <c r="D289" s="188" t="s">
        <v>180</v>
      </c>
      <c r="E289" s="198" t="s">
        <v>19</v>
      </c>
      <c r="F289" s="199" t="s">
        <v>1623</v>
      </c>
      <c r="G289" s="197"/>
      <c r="H289" s="198" t="s">
        <v>19</v>
      </c>
      <c r="I289" s="200"/>
      <c r="J289" s="197"/>
      <c r="K289" s="197"/>
      <c r="L289" s="201"/>
      <c r="M289" s="202"/>
      <c r="N289" s="203"/>
      <c r="O289" s="203"/>
      <c r="P289" s="203"/>
      <c r="Q289" s="203"/>
      <c r="R289" s="203"/>
      <c r="S289" s="203"/>
      <c r="T289" s="204"/>
      <c r="AT289" s="205" t="s">
        <v>180</v>
      </c>
      <c r="AU289" s="205" t="s">
        <v>85</v>
      </c>
      <c r="AV289" s="13" t="s">
        <v>83</v>
      </c>
      <c r="AW289" s="13" t="s">
        <v>34</v>
      </c>
      <c r="AX289" s="13" t="s">
        <v>75</v>
      </c>
      <c r="AY289" s="205" t="s">
        <v>140</v>
      </c>
    </row>
    <row r="290" spans="2:51" s="14" customFormat="1" ht="11.25">
      <c r="B290" s="206"/>
      <c r="C290" s="207"/>
      <c r="D290" s="188" t="s">
        <v>180</v>
      </c>
      <c r="E290" s="208" t="s">
        <v>19</v>
      </c>
      <c r="F290" s="209" t="s">
        <v>1624</v>
      </c>
      <c r="G290" s="207"/>
      <c r="H290" s="210">
        <v>2842.7</v>
      </c>
      <c r="I290" s="211"/>
      <c r="J290" s="207"/>
      <c r="K290" s="207"/>
      <c r="L290" s="212"/>
      <c r="M290" s="213"/>
      <c r="N290" s="214"/>
      <c r="O290" s="214"/>
      <c r="P290" s="214"/>
      <c r="Q290" s="214"/>
      <c r="R290" s="214"/>
      <c r="S290" s="214"/>
      <c r="T290" s="215"/>
      <c r="AT290" s="216" t="s">
        <v>180</v>
      </c>
      <c r="AU290" s="216" t="s">
        <v>85</v>
      </c>
      <c r="AV290" s="14" t="s">
        <v>85</v>
      </c>
      <c r="AW290" s="14" t="s">
        <v>34</v>
      </c>
      <c r="AX290" s="14" t="s">
        <v>75</v>
      </c>
      <c r="AY290" s="216" t="s">
        <v>140</v>
      </c>
    </row>
    <row r="291" spans="2:51" s="13" customFormat="1" ht="11.25">
      <c r="B291" s="196"/>
      <c r="C291" s="197"/>
      <c r="D291" s="188" t="s">
        <v>180</v>
      </c>
      <c r="E291" s="198" t="s">
        <v>19</v>
      </c>
      <c r="F291" s="199" t="s">
        <v>1625</v>
      </c>
      <c r="G291" s="197"/>
      <c r="H291" s="198" t="s">
        <v>19</v>
      </c>
      <c r="I291" s="200"/>
      <c r="J291" s="197"/>
      <c r="K291" s="197"/>
      <c r="L291" s="201"/>
      <c r="M291" s="202"/>
      <c r="N291" s="203"/>
      <c r="O291" s="203"/>
      <c r="P291" s="203"/>
      <c r="Q291" s="203"/>
      <c r="R291" s="203"/>
      <c r="S291" s="203"/>
      <c r="T291" s="204"/>
      <c r="AT291" s="205" t="s">
        <v>180</v>
      </c>
      <c r="AU291" s="205" t="s">
        <v>85</v>
      </c>
      <c r="AV291" s="13" t="s">
        <v>83</v>
      </c>
      <c r="AW291" s="13" t="s">
        <v>34</v>
      </c>
      <c r="AX291" s="13" t="s">
        <v>75</v>
      </c>
      <c r="AY291" s="205" t="s">
        <v>140</v>
      </c>
    </row>
    <row r="292" spans="2:51" s="14" customFormat="1" ht="11.25">
      <c r="B292" s="206"/>
      <c r="C292" s="207"/>
      <c r="D292" s="188" t="s">
        <v>180</v>
      </c>
      <c r="E292" s="208" t="s">
        <v>19</v>
      </c>
      <c r="F292" s="209" t="s">
        <v>1626</v>
      </c>
      <c r="G292" s="207"/>
      <c r="H292" s="210">
        <v>78.099999999999994</v>
      </c>
      <c r="I292" s="211"/>
      <c r="J292" s="207"/>
      <c r="K292" s="207"/>
      <c r="L292" s="212"/>
      <c r="M292" s="213"/>
      <c r="N292" s="214"/>
      <c r="O292" s="214"/>
      <c r="P292" s="214"/>
      <c r="Q292" s="214"/>
      <c r="R292" s="214"/>
      <c r="S292" s="214"/>
      <c r="T292" s="215"/>
      <c r="AT292" s="216" t="s">
        <v>180</v>
      </c>
      <c r="AU292" s="216" t="s">
        <v>85</v>
      </c>
      <c r="AV292" s="14" t="s">
        <v>85</v>
      </c>
      <c r="AW292" s="14" t="s">
        <v>34</v>
      </c>
      <c r="AX292" s="14" t="s">
        <v>75</v>
      </c>
      <c r="AY292" s="216" t="s">
        <v>140</v>
      </c>
    </row>
    <row r="293" spans="2:51" s="13" customFormat="1" ht="11.25">
      <c r="B293" s="196"/>
      <c r="C293" s="197"/>
      <c r="D293" s="188" t="s">
        <v>180</v>
      </c>
      <c r="E293" s="198" t="s">
        <v>19</v>
      </c>
      <c r="F293" s="199" t="s">
        <v>1609</v>
      </c>
      <c r="G293" s="197"/>
      <c r="H293" s="198" t="s">
        <v>19</v>
      </c>
      <c r="I293" s="200"/>
      <c r="J293" s="197"/>
      <c r="K293" s="197"/>
      <c r="L293" s="201"/>
      <c r="M293" s="202"/>
      <c r="N293" s="203"/>
      <c r="O293" s="203"/>
      <c r="P293" s="203"/>
      <c r="Q293" s="203"/>
      <c r="R293" s="203"/>
      <c r="S293" s="203"/>
      <c r="T293" s="204"/>
      <c r="AT293" s="205" t="s">
        <v>180</v>
      </c>
      <c r="AU293" s="205" t="s">
        <v>85</v>
      </c>
      <c r="AV293" s="13" t="s">
        <v>83</v>
      </c>
      <c r="AW293" s="13" t="s">
        <v>34</v>
      </c>
      <c r="AX293" s="13" t="s">
        <v>75</v>
      </c>
      <c r="AY293" s="205" t="s">
        <v>140</v>
      </c>
    </row>
    <row r="294" spans="2:51" s="14" customFormat="1" ht="11.25">
      <c r="B294" s="206"/>
      <c r="C294" s="207"/>
      <c r="D294" s="188" t="s">
        <v>180</v>
      </c>
      <c r="E294" s="208" t="s">
        <v>19</v>
      </c>
      <c r="F294" s="209" t="s">
        <v>1610</v>
      </c>
      <c r="G294" s="207"/>
      <c r="H294" s="210">
        <v>65.900000000000006</v>
      </c>
      <c r="I294" s="211"/>
      <c r="J294" s="207"/>
      <c r="K294" s="207"/>
      <c r="L294" s="212"/>
      <c r="M294" s="213"/>
      <c r="N294" s="214"/>
      <c r="O294" s="214"/>
      <c r="P294" s="214"/>
      <c r="Q294" s="214"/>
      <c r="R294" s="214"/>
      <c r="S294" s="214"/>
      <c r="T294" s="215"/>
      <c r="AT294" s="216" t="s">
        <v>180</v>
      </c>
      <c r="AU294" s="216" t="s">
        <v>85</v>
      </c>
      <c r="AV294" s="14" t="s">
        <v>85</v>
      </c>
      <c r="AW294" s="14" t="s">
        <v>34</v>
      </c>
      <c r="AX294" s="14" t="s">
        <v>75</v>
      </c>
      <c r="AY294" s="216" t="s">
        <v>140</v>
      </c>
    </row>
    <row r="295" spans="2:51" s="13" customFormat="1" ht="11.25">
      <c r="B295" s="196"/>
      <c r="C295" s="197"/>
      <c r="D295" s="188" t="s">
        <v>180</v>
      </c>
      <c r="E295" s="198" t="s">
        <v>19</v>
      </c>
      <c r="F295" s="199" t="s">
        <v>1611</v>
      </c>
      <c r="G295" s="197"/>
      <c r="H295" s="198" t="s">
        <v>19</v>
      </c>
      <c r="I295" s="200"/>
      <c r="J295" s="197"/>
      <c r="K295" s="197"/>
      <c r="L295" s="201"/>
      <c r="M295" s="202"/>
      <c r="N295" s="203"/>
      <c r="O295" s="203"/>
      <c r="P295" s="203"/>
      <c r="Q295" s="203"/>
      <c r="R295" s="203"/>
      <c r="S295" s="203"/>
      <c r="T295" s="204"/>
      <c r="AT295" s="205" t="s">
        <v>180</v>
      </c>
      <c r="AU295" s="205" t="s">
        <v>85</v>
      </c>
      <c r="AV295" s="13" t="s">
        <v>83</v>
      </c>
      <c r="AW295" s="13" t="s">
        <v>34</v>
      </c>
      <c r="AX295" s="13" t="s">
        <v>75</v>
      </c>
      <c r="AY295" s="205" t="s">
        <v>140</v>
      </c>
    </row>
    <row r="296" spans="2:51" s="14" customFormat="1" ht="11.25">
      <c r="B296" s="206"/>
      <c r="C296" s="207"/>
      <c r="D296" s="188" t="s">
        <v>180</v>
      </c>
      <c r="E296" s="208" t="s">
        <v>19</v>
      </c>
      <c r="F296" s="209" t="s">
        <v>1612</v>
      </c>
      <c r="G296" s="207"/>
      <c r="H296" s="210">
        <v>30.1</v>
      </c>
      <c r="I296" s="211"/>
      <c r="J296" s="207"/>
      <c r="K296" s="207"/>
      <c r="L296" s="212"/>
      <c r="M296" s="213"/>
      <c r="N296" s="214"/>
      <c r="O296" s="214"/>
      <c r="P296" s="214"/>
      <c r="Q296" s="214"/>
      <c r="R296" s="214"/>
      <c r="S296" s="214"/>
      <c r="T296" s="215"/>
      <c r="AT296" s="216" t="s">
        <v>180</v>
      </c>
      <c r="AU296" s="216" t="s">
        <v>85</v>
      </c>
      <c r="AV296" s="14" t="s">
        <v>85</v>
      </c>
      <c r="AW296" s="14" t="s">
        <v>34</v>
      </c>
      <c r="AX296" s="14" t="s">
        <v>75</v>
      </c>
      <c r="AY296" s="216" t="s">
        <v>140</v>
      </c>
    </row>
    <row r="297" spans="2:51" s="13" customFormat="1" ht="11.25">
      <c r="B297" s="196"/>
      <c r="C297" s="197"/>
      <c r="D297" s="188" t="s">
        <v>180</v>
      </c>
      <c r="E297" s="198" t="s">
        <v>19</v>
      </c>
      <c r="F297" s="199" t="s">
        <v>1613</v>
      </c>
      <c r="G297" s="197"/>
      <c r="H297" s="198" t="s">
        <v>19</v>
      </c>
      <c r="I297" s="200"/>
      <c r="J297" s="197"/>
      <c r="K297" s="197"/>
      <c r="L297" s="201"/>
      <c r="M297" s="202"/>
      <c r="N297" s="203"/>
      <c r="O297" s="203"/>
      <c r="P297" s="203"/>
      <c r="Q297" s="203"/>
      <c r="R297" s="203"/>
      <c r="S297" s="203"/>
      <c r="T297" s="204"/>
      <c r="AT297" s="205" t="s">
        <v>180</v>
      </c>
      <c r="AU297" s="205" t="s">
        <v>85</v>
      </c>
      <c r="AV297" s="13" t="s">
        <v>83</v>
      </c>
      <c r="AW297" s="13" t="s">
        <v>34</v>
      </c>
      <c r="AX297" s="13" t="s">
        <v>75</v>
      </c>
      <c r="AY297" s="205" t="s">
        <v>140</v>
      </c>
    </row>
    <row r="298" spans="2:51" s="14" customFormat="1" ht="11.25">
      <c r="B298" s="206"/>
      <c r="C298" s="207"/>
      <c r="D298" s="188" t="s">
        <v>180</v>
      </c>
      <c r="E298" s="208" t="s">
        <v>19</v>
      </c>
      <c r="F298" s="209" t="s">
        <v>1614</v>
      </c>
      <c r="G298" s="207"/>
      <c r="H298" s="210">
        <v>47.1</v>
      </c>
      <c r="I298" s="211"/>
      <c r="J298" s="207"/>
      <c r="K298" s="207"/>
      <c r="L298" s="212"/>
      <c r="M298" s="213"/>
      <c r="N298" s="214"/>
      <c r="O298" s="214"/>
      <c r="P298" s="214"/>
      <c r="Q298" s="214"/>
      <c r="R298" s="214"/>
      <c r="S298" s="214"/>
      <c r="T298" s="215"/>
      <c r="AT298" s="216" t="s">
        <v>180</v>
      </c>
      <c r="AU298" s="216" t="s">
        <v>85</v>
      </c>
      <c r="AV298" s="14" t="s">
        <v>85</v>
      </c>
      <c r="AW298" s="14" t="s">
        <v>34</v>
      </c>
      <c r="AX298" s="14" t="s">
        <v>75</v>
      </c>
      <c r="AY298" s="216" t="s">
        <v>140</v>
      </c>
    </row>
    <row r="299" spans="2:51" s="13" customFormat="1" ht="11.25">
      <c r="B299" s="196"/>
      <c r="C299" s="197"/>
      <c r="D299" s="188" t="s">
        <v>180</v>
      </c>
      <c r="E299" s="198" t="s">
        <v>19</v>
      </c>
      <c r="F299" s="199" t="s">
        <v>1615</v>
      </c>
      <c r="G299" s="197"/>
      <c r="H299" s="198" t="s">
        <v>19</v>
      </c>
      <c r="I299" s="200"/>
      <c r="J299" s="197"/>
      <c r="K299" s="197"/>
      <c r="L299" s="201"/>
      <c r="M299" s="202"/>
      <c r="N299" s="203"/>
      <c r="O299" s="203"/>
      <c r="P299" s="203"/>
      <c r="Q299" s="203"/>
      <c r="R299" s="203"/>
      <c r="S299" s="203"/>
      <c r="T299" s="204"/>
      <c r="AT299" s="205" t="s">
        <v>180</v>
      </c>
      <c r="AU299" s="205" t="s">
        <v>85</v>
      </c>
      <c r="AV299" s="13" t="s">
        <v>83</v>
      </c>
      <c r="AW299" s="13" t="s">
        <v>34</v>
      </c>
      <c r="AX299" s="13" t="s">
        <v>75</v>
      </c>
      <c r="AY299" s="205" t="s">
        <v>140</v>
      </c>
    </row>
    <row r="300" spans="2:51" s="14" customFormat="1" ht="11.25">
      <c r="B300" s="206"/>
      <c r="C300" s="207"/>
      <c r="D300" s="188" t="s">
        <v>180</v>
      </c>
      <c r="E300" s="208" t="s">
        <v>19</v>
      </c>
      <c r="F300" s="209" t="s">
        <v>1627</v>
      </c>
      <c r="G300" s="207"/>
      <c r="H300" s="210">
        <v>16.8</v>
      </c>
      <c r="I300" s="211"/>
      <c r="J300" s="207"/>
      <c r="K300" s="207"/>
      <c r="L300" s="212"/>
      <c r="M300" s="213"/>
      <c r="N300" s="214"/>
      <c r="O300" s="214"/>
      <c r="P300" s="214"/>
      <c r="Q300" s="214"/>
      <c r="R300" s="214"/>
      <c r="S300" s="214"/>
      <c r="T300" s="215"/>
      <c r="AT300" s="216" t="s">
        <v>180</v>
      </c>
      <c r="AU300" s="216" t="s">
        <v>85</v>
      </c>
      <c r="AV300" s="14" t="s">
        <v>85</v>
      </c>
      <c r="AW300" s="14" t="s">
        <v>34</v>
      </c>
      <c r="AX300" s="14" t="s">
        <v>75</v>
      </c>
      <c r="AY300" s="216" t="s">
        <v>140</v>
      </c>
    </row>
    <row r="301" spans="2:51" s="13" customFormat="1" ht="11.25">
      <c r="B301" s="196"/>
      <c r="C301" s="197"/>
      <c r="D301" s="188" t="s">
        <v>180</v>
      </c>
      <c r="E301" s="198" t="s">
        <v>19</v>
      </c>
      <c r="F301" s="199" t="s">
        <v>1617</v>
      </c>
      <c r="G301" s="197"/>
      <c r="H301" s="198" t="s">
        <v>19</v>
      </c>
      <c r="I301" s="200"/>
      <c r="J301" s="197"/>
      <c r="K301" s="197"/>
      <c r="L301" s="201"/>
      <c r="M301" s="202"/>
      <c r="N301" s="203"/>
      <c r="O301" s="203"/>
      <c r="P301" s="203"/>
      <c r="Q301" s="203"/>
      <c r="R301" s="203"/>
      <c r="S301" s="203"/>
      <c r="T301" s="204"/>
      <c r="AT301" s="205" t="s">
        <v>180</v>
      </c>
      <c r="AU301" s="205" t="s">
        <v>85</v>
      </c>
      <c r="AV301" s="13" t="s">
        <v>83</v>
      </c>
      <c r="AW301" s="13" t="s">
        <v>34</v>
      </c>
      <c r="AX301" s="13" t="s">
        <v>75</v>
      </c>
      <c r="AY301" s="205" t="s">
        <v>140</v>
      </c>
    </row>
    <row r="302" spans="2:51" s="14" customFormat="1" ht="11.25">
      <c r="B302" s="206"/>
      <c r="C302" s="207"/>
      <c r="D302" s="188" t="s">
        <v>180</v>
      </c>
      <c r="E302" s="208" t="s">
        <v>19</v>
      </c>
      <c r="F302" s="209" t="s">
        <v>1628</v>
      </c>
      <c r="G302" s="207"/>
      <c r="H302" s="210">
        <v>246.3</v>
      </c>
      <c r="I302" s="211"/>
      <c r="J302" s="207"/>
      <c r="K302" s="207"/>
      <c r="L302" s="212"/>
      <c r="M302" s="213"/>
      <c r="N302" s="214"/>
      <c r="O302" s="214"/>
      <c r="P302" s="214"/>
      <c r="Q302" s="214"/>
      <c r="R302" s="214"/>
      <c r="S302" s="214"/>
      <c r="T302" s="215"/>
      <c r="AT302" s="216" t="s">
        <v>180</v>
      </c>
      <c r="AU302" s="216" t="s">
        <v>85</v>
      </c>
      <c r="AV302" s="14" t="s">
        <v>85</v>
      </c>
      <c r="AW302" s="14" t="s">
        <v>34</v>
      </c>
      <c r="AX302" s="14" t="s">
        <v>75</v>
      </c>
      <c r="AY302" s="216" t="s">
        <v>140</v>
      </c>
    </row>
    <row r="303" spans="2:51" s="16" customFormat="1" ht="11.25">
      <c r="B303" s="238"/>
      <c r="C303" s="239"/>
      <c r="D303" s="188" t="s">
        <v>180</v>
      </c>
      <c r="E303" s="240" t="s">
        <v>19</v>
      </c>
      <c r="F303" s="241" t="s">
        <v>454</v>
      </c>
      <c r="G303" s="239"/>
      <c r="H303" s="242">
        <v>3498.4</v>
      </c>
      <c r="I303" s="243"/>
      <c r="J303" s="239"/>
      <c r="K303" s="239"/>
      <c r="L303" s="244"/>
      <c r="M303" s="245"/>
      <c r="N303" s="246"/>
      <c r="O303" s="246"/>
      <c r="P303" s="246"/>
      <c r="Q303" s="246"/>
      <c r="R303" s="246"/>
      <c r="S303" s="246"/>
      <c r="T303" s="247"/>
      <c r="AT303" s="248" t="s">
        <v>180</v>
      </c>
      <c r="AU303" s="248" t="s">
        <v>85</v>
      </c>
      <c r="AV303" s="16" t="s">
        <v>160</v>
      </c>
      <c r="AW303" s="16" t="s">
        <v>34</v>
      </c>
      <c r="AX303" s="16" t="s">
        <v>75</v>
      </c>
      <c r="AY303" s="248" t="s">
        <v>140</v>
      </c>
    </row>
    <row r="304" spans="2:51" s="13" customFormat="1" ht="11.25">
      <c r="B304" s="196"/>
      <c r="C304" s="197"/>
      <c r="D304" s="188" t="s">
        <v>180</v>
      </c>
      <c r="E304" s="198" t="s">
        <v>19</v>
      </c>
      <c r="F304" s="199" t="s">
        <v>1619</v>
      </c>
      <c r="G304" s="197"/>
      <c r="H304" s="198" t="s">
        <v>19</v>
      </c>
      <c r="I304" s="200"/>
      <c r="J304" s="197"/>
      <c r="K304" s="197"/>
      <c r="L304" s="201"/>
      <c r="M304" s="202"/>
      <c r="N304" s="203"/>
      <c r="O304" s="203"/>
      <c r="P304" s="203"/>
      <c r="Q304" s="203"/>
      <c r="R304" s="203"/>
      <c r="S304" s="203"/>
      <c r="T304" s="204"/>
      <c r="AT304" s="205" t="s">
        <v>180</v>
      </c>
      <c r="AU304" s="205" t="s">
        <v>85</v>
      </c>
      <c r="AV304" s="13" t="s">
        <v>83</v>
      </c>
      <c r="AW304" s="13" t="s">
        <v>34</v>
      </c>
      <c r="AX304" s="13" t="s">
        <v>75</v>
      </c>
      <c r="AY304" s="205" t="s">
        <v>140</v>
      </c>
    </row>
    <row r="305" spans="1:65" s="14" customFormat="1" ht="11.25">
      <c r="B305" s="206"/>
      <c r="C305" s="207"/>
      <c r="D305" s="188" t="s">
        <v>180</v>
      </c>
      <c r="E305" s="208" t="s">
        <v>19</v>
      </c>
      <c r="F305" s="209" t="s">
        <v>1629</v>
      </c>
      <c r="G305" s="207"/>
      <c r="H305" s="210">
        <v>174.92</v>
      </c>
      <c r="I305" s="211"/>
      <c r="J305" s="207"/>
      <c r="K305" s="207"/>
      <c r="L305" s="212"/>
      <c r="M305" s="213"/>
      <c r="N305" s="214"/>
      <c r="O305" s="214"/>
      <c r="P305" s="214"/>
      <c r="Q305" s="214"/>
      <c r="R305" s="214"/>
      <c r="S305" s="214"/>
      <c r="T305" s="215"/>
      <c r="AT305" s="216" t="s">
        <v>180</v>
      </c>
      <c r="AU305" s="216" t="s">
        <v>85</v>
      </c>
      <c r="AV305" s="14" t="s">
        <v>85</v>
      </c>
      <c r="AW305" s="14" t="s">
        <v>34</v>
      </c>
      <c r="AX305" s="14" t="s">
        <v>75</v>
      </c>
      <c r="AY305" s="216" t="s">
        <v>140</v>
      </c>
    </row>
    <row r="306" spans="1:65" s="16" customFormat="1" ht="11.25">
      <c r="B306" s="238"/>
      <c r="C306" s="239"/>
      <c r="D306" s="188" t="s">
        <v>180</v>
      </c>
      <c r="E306" s="240" t="s">
        <v>19</v>
      </c>
      <c r="F306" s="241" t="s">
        <v>454</v>
      </c>
      <c r="G306" s="239"/>
      <c r="H306" s="242">
        <v>174.92</v>
      </c>
      <c r="I306" s="243"/>
      <c r="J306" s="239"/>
      <c r="K306" s="239"/>
      <c r="L306" s="244"/>
      <c r="M306" s="245"/>
      <c r="N306" s="246"/>
      <c r="O306" s="246"/>
      <c r="P306" s="246"/>
      <c r="Q306" s="246"/>
      <c r="R306" s="246"/>
      <c r="S306" s="246"/>
      <c r="T306" s="247"/>
      <c r="AT306" s="248" t="s">
        <v>180</v>
      </c>
      <c r="AU306" s="248" t="s">
        <v>85</v>
      </c>
      <c r="AV306" s="16" t="s">
        <v>160</v>
      </c>
      <c r="AW306" s="16" t="s">
        <v>34</v>
      </c>
      <c r="AX306" s="16" t="s">
        <v>75</v>
      </c>
      <c r="AY306" s="248" t="s">
        <v>140</v>
      </c>
    </row>
    <row r="307" spans="1:65" s="15" customFormat="1" ht="11.25">
      <c r="B307" s="227"/>
      <c r="C307" s="228"/>
      <c r="D307" s="188" t="s">
        <v>180</v>
      </c>
      <c r="E307" s="229" t="s">
        <v>19</v>
      </c>
      <c r="F307" s="230" t="s">
        <v>402</v>
      </c>
      <c r="G307" s="228"/>
      <c r="H307" s="231">
        <v>4783.17</v>
      </c>
      <c r="I307" s="232"/>
      <c r="J307" s="228"/>
      <c r="K307" s="228"/>
      <c r="L307" s="233"/>
      <c r="M307" s="234"/>
      <c r="N307" s="235"/>
      <c r="O307" s="235"/>
      <c r="P307" s="235"/>
      <c r="Q307" s="235"/>
      <c r="R307" s="235"/>
      <c r="S307" s="235"/>
      <c r="T307" s="236"/>
      <c r="AT307" s="237" t="s">
        <v>180</v>
      </c>
      <c r="AU307" s="237" t="s">
        <v>85</v>
      </c>
      <c r="AV307" s="15" t="s">
        <v>147</v>
      </c>
      <c r="AW307" s="15" t="s">
        <v>34</v>
      </c>
      <c r="AX307" s="15" t="s">
        <v>83</v>
      </c>
      <c r="AY307" s="237" t="s">
        <v>140</v>
      </c>
    </row>
    <row r="308" spans="1:65" s="12" customFormat="1" ht="22.9" customHeight="1">
      <c r="B308" s="159"/>
      <c r="C308" s="160"/>
      <c r="D308" s="161" t="s">
        <v>74</v>
      </c>
      <c r="E308" s="173" t="s">
        <v>208</v>
      </c>
      <c r="F308" s="173" t="s">
        <v>723</v>
      </c>
      <c r="G308" s="160"/>
      <c r="H308" s="160"/>
      <c r="I308" s="163"/>
      <c r="J308" s="174">
        <f>BK308</f>
        <v>0</v>
      </c>
      <c r="K308" s="160"/>
      <c r="L308" s="165"/>
      <c r="M308" s="166"/>
      <c r="N308" s="167"/>
      <c r="O308" s="167"/>
      <c r="P308" s="168">
        <f>SUM(P309:P318)</f>
        <v>0</v>
      </c>
      <c r="Q308" s="167"/>
      <c r="R308" s="168">
        <f>SUM(R309:R318)</f>
        <v>3.4779520000000001E-2</v>
      </c>
      <c r="S308" s="167"/>
      <c r="T308" s="169">
        <f>SUM(T309:T318)</f>
        <v>0</v>
      </c>
      <c r="AR308" s="170" t="s">
        <v>83</v>
      </c>
      <c r="AT308" s="171" t="s">
        <v>74</v>
      </c>
      <c r="AU308" s="171" t="s">
        <v>83</v>
      </c>
      <c r="AY308" s="170" t="s">
        <v>140</v>
      </c>
      <c r="BK308" s="172">
        <f>SUM(BK309:BK318)</f>
        <v>0</v>
      </c>
    </row>
    <row r="309" spans="1:65" s="2" customFormat="1" ht="16.5" customHeight="1">
      <c r="A309" s="36"/>
      <c r="B309" s="37"/>
      <c r="C309" s="175" t="s">
        <v>339</v>
      </c>
      <c r="D309" s="175" t="s">
        <v>142</v>
      </c>
      <c r="E309" s="176" t="s">
        <v>1630</v>
      </c>
      <c r="F309" s="177" t="s">
        <v>1631</v>
      </c>
      <c r="G309" s="178" t="s">
        <v>145</v>
      </c>
      <c r="H309" s="179">
        <v>32</v>
      </c>
      <c r="I309" s="180"/>
      <c r="J309" s="181">
        <f>ROUND(I309*H309,2)</f>
        <v>0</v>
      </c>
      <c r="K309" s="177" t="s">
        <v>146</v>
      </c>
      <c r="L309" s="41"/>
      <c r="M309" s="182" t="s">
        <v>19</v>
      </c>
      <c r="N309" s="183" t="s">
        <v>46</v>
      </c>
      <c r="O309" s="66"/>
      <c r="P309" s="184">
        <f>O309*H309</f>
        <v>0</v>
      </c>
      <c r="Q309" s="184">
        <v>1.0686E-4</v>
      </c>
      <c r="R309" s="184">
        <f>Q309*H309</f>
        <v>3.4195200000000001E-3</v>
      </c>
      <c r="S309" s="184">
        <v>0</v>
      </c>
      <c r="T309" s="185">
        <f>S309*H309</f>
        <v>0</v>
      </c>
      <c r="U309" s="36"/>
      <c r="V309" s="36"/>
      <c r="W309" s="36"/>
      <c r="X309" s="36"/>
      <c r="Y309" s="36"/>
      <c r="Z309" s="36"/>
      <c r="AA309" s="36"/>
      <c r="AB309" s="36"/>
      <c r="AC309" s="36"/>
      <c r="AD309" s="36"/>
      <c r="AE309" s="36"/>
      <c r="AR309" s="186" t="s">
        <v>147</v>
      </c>
      <c r="AT309" s="186" t="s">
        <v>142</v>
      </c>
      <c r="AU309" s="186" t="s">
        <v>85</v>
      </c>
      <c r="AY309" s="19" t="s">
        <v>140</v>
      </c>
      <c r="BE309" s="187">
        <f>IF(N309="základní",J309,0)</f>
        <v>0</v>
      </c>
      <c r="BF309" s="187">
        <f>IF(N309="snížená",J309,0)</f>
        <v>0</v>
      </c>
      <c r="BG309" s="187">
        <f>IF(N309="zákl. přenesená",J309,0)</f>
        <v>0</v>
      </c>
      <c r="BH309" s="187">
        <f>IF(N309="sníž. přenesená",J309,0)</f>
        <v>0</v>
      </c>
      <c r="BI309" s="187">
        <f>IF(N309="nulová",J309,0)</f>
        <v>0</v>
      </c>
      <c r="BJ309" s="19" t="s">
        <v>83</v>
      </c>
      <c r="BK309" s="187">
        <f>ROUND(I309*H309,2)</f>
        <v>0</v>
      </c>
      <c r="BL309" s="19" t="s">
        <v>147</v>
      </c>
      <c r="BM309" s="186" t="s">
        <v>1632</v>
      </c>
    </row>
    <row r="310" spans="1:65" s="2" customFormat="1" ht="11.25">
      <c r="A310" s="36"/>
      <c r="B310" s="37"/>
      <c r="C310" s="38"/>
      <c r="D310" s="188" t="s">
        <v>149</v>
      </c>
      <c r="E310" s="38"/>
      <c r="F310" s="189" t="s">
        <v>1633</v>
      </c>
      <c r="G310" s="38"/>
      <c r="H310" s="38"/>
      <c r="I310" s="190"/>
      <c r="J310" s="38"/>
      <c r="K310" s="38"/>
      <c r="L310" s="41"/>
      <c r="M310" s="191"/>
      <c r="N310" s="192"/>
      <c r="O310" s="66"/>
      <c r="P310" s="66"/>
      <c r="Q310" s="66"/>
      <c r="R310" s="66"/>
      <c r="S310" s="66"/>
      <c r="T310" s="67"/>
      <c r="U310" s="36"/>
      <c r="V310" s="36"/>
      <c r="W310" s="36"/>
      <c r="X310" s="36"/>
      <c r="Y310" s="36"/>
      <c r="Z310" s="36"/>
      <c r="AA310" s="36"/>
      <c r="AB310" s="36"/>
      <c r="AC310" s="36"/>
      <c r="AD310" s="36"/>
      <c r="AE310" s="36"/>
      <c r="AT310" s="19" t="s">
        <v>149</v>
      </c>
      <c r="AU310" s="19" t="s">
        <v>85</v>
      </c>
    </row>
    <row r="311" spans="1:65" s="2" customFormat="1" ht="11.25">
      <c r="A311" s="36"/>
      <c r="B311" s="37"/>
      <c r="C311" s="38"/>
      <c r="D311" s="193" t="s">
        <v>151</v>
      </c>
      <c r="E311" s="38"/>
      <c r="F311" s="194" t="s">
        <v>1634</v>
      </c>
      <c r="G311" s="38"/>
      <c r="H311" s="38"/>
      <c r="I311" s="190"/>
      <c r="J311" s="38"/>
      <c r="K311" s="38"/>
      <c r="L311" s="41"/>
      <c r="M311" s="191"/>
      <c r="N311" s="192"/>
      <c r="O311" s="66"/>
      <c r="P311" s="66"/>
      <c r="Q311" s="66"/>
      <c r="R311" s="66"/>
      <c r="S311" s="66"/>
      <c r="T311" s="67"/>
      <c r="U311" s="36"/>
      <c r="V311" s="36"/>
      <c r="W311" s="36"/>
      <c r="X311" s="36"/>
      <c r="Y311" s="36"/>
      <c r="Z311" s="36"/>
      <c r="AA311" s="36"/>
      <c r="AB311" s="36"/>
      <c r="AC311" s="36"/>
      <c r="AD311" s="36"/>
      <c r="AE311" s="36"/>
      <c r="AT311" s="19" t="s">
        <v>151</v>
      </c>
      <c r="AU311" s="19" t="s">
        <v>85</v>
      </c>
    </row>
    <row r="312" spans="1:65" s="2" customFormat="1" ht="87.75">
      <c r="A312" s="36"/>
      <c r="B312" s="37"/>
      <c r="C312" s="38"/>
      <c r="D312" s="188" t="s">
        <v>153</v>
      </c>
      <c r="E312" s="38"/>
      <c r="F312" s="195" t="s">
        <v>1635</v>
      </c>
      <c r="G312" s="38"/>
      <c r="H312" s="38"/>
      <c r="I312" s="190"/>
      <c r="J312" s="38"/>
      <c r="K312" s="38"/>
      <c r="L312" s="41"/>
      <c r="M312" s="191"/>
      <c r="N312" s="192"/>
      <c r="O312" s="66"/>
      <c r="P312" s="66"/>
      <c r="Q312" s="66"/>
      <c r="R312" s="66"/>
      <c r="S312" s="66"/>
      <c r="T312" s="67"/>
      <c r="U312" s="36"/>
      <c r="V312" s="36"/>
      <c r="W312" s="36"/>
      <c r="X312" s="36"/>
      <c r="Y312" s="36"/>
      <c r="Z312" s="36"/>
      <c r="AA312" s="36"/>
      <c r="AB312" s="36"/>
      <c r="AC312" s="36"/>
      <c r="AD312" s="36"/>
      <c r="AE312" s="36"/>
      <c r="AT312" s="19" t="s">
        <v>153</v>
      </c>
      <c r="AU312" s="19" t="s">
        <v>85</v>
      </c>
    </row>
    <row r="313" spans="1:65" s="13" customFormat="1" ht="11.25">
      <c r="B313" s="196"/>
      <c r="C313" s="197"/>
      <c r="D313" s="188" t="s">
        <v>180</v>
      </c>
      <c r="E313" s="198" t="s">
        <v>19</v>
      </c>
      <c r="F313" s="199" t="s">
        <v>1636</v>
      </c>
      <c r="G313" s="197"/>
      <c r="H313" s="198" t="s">
        <v>19</v>
      </c>
      <c r="I313" s="200"/>
      <c r="J313" s="197"/>
      <c r="K313" s="197"/>
      <c r="L313" s="201"/>
      <c r="M313" s="202"/>
      <c r="N313" s="203"/>
      <c r="O313" s="203"/>
      <c r="P313" s="203"/>
      <c r="Q313" s="203"/>
      <c r="R313" s="203"/>
      <c r="S313" s="203"/>
      <c r="T313" s="204"/>
      <c r="AT313" s="205" t="s">
        <v>180</v>
      </c>
      <c r="AU313" s="205" t="s">
        <v>85</v>
      </c>
      <c r="AV313" s="13" t="s">
        <v>83</v>
      </c>
      <c r="AW313" s="13" t="s">
        <v>34</v>
      </c>
      <c r="AX313" s="13" t="s">
        <v>75</v>
      </c>
      <c r="AY313" s="205" t="s">
        <v>140</v>
      </c>
    </row>
    <row r="314" spans="1:65" s="14" customFormat="1" ht="11.25">
      <c r="B314" s="206"/>
      <c r="C314" s="207"/>
      <c r="D314" s="188" t="s">
        <v>180</v>
      </c>
      <c r="E314" s="208" t="s">
        <v>19</v>
      </c>
      <c r="F314" s="209" t="s">
        <v>1637</v>
      </c>
      <c r="G314" s="207"/>
      <c r="H314" s="210">
        <v>32</v>
      </c>
      <c r="I314" s="211"/>
      <c r="J314" s="207"/>
      <c r="K314" s="207"/>
      <c r="L314" s="212"/>
      <c r="M314" s="213"/>
      <c r="N314" s="214"/>
      <c r="O314" s="214"/>
      <c r="P314" s="214"/>
      <c r="Q314" s="214"/>
      <c r="R314" s="214"/>
      <c r="S314" s="214"/>
      <c r="T314" s="215"/>
      <c r="AT314" s="216" t="s">
        <v>180</v>
      </c>
      <c r="AU314" s="216" t="s">
        <v>85</v>
      </c>
      <c r="AV314" s="14" t="s">
        <v>85</v>
      </c>
      <c r="AW314" s="14" t="s">
        <v>34</v>
      </c>
      <c r="AX314" s="14" t="s">
        <v>83</v>
      </c>
      <c r="AY314" s="216" t="s">
        <v>140</v>
      </c>
    </row>
    <row r="315" spans="1:65" s="2" customFormat="1" ht="16.5" customHeight="1">
      <c r="A315" s="36"/>
      <c r="B315" s="37"/>
      <c r="C315" s="175" t="s">
        <v>345</v>
      </c>
      <c r="D315" s="175" t="s">
        <v>142</v>
      </c>
      <c r="E315" s="176" t="s">
        <v>1638</v>
      </c>
      <c r="F315" s="177" t="s">
        <v>1639</v>
      </c>
      <c r="G315" s="178" t="s">
        <v>145</v>
      </c>
      <c r="H315" s="179">
        <v>32</v>
      </c>
      <c r="I315" s="180"/>
      <c r="J315" s="181">
        <f>ROUND(I315*H315,2)</f>
        <v>0</v>
      </c>
      <c r="K315" s="177" t="s">
        <v>146</v>
      </c>
      <c r="L315" s="41"/>
      <c r="M315" s="182" t="s">
        <v>19</v>
      </c>
      <c r="N315" s="183" t="s">
        <v>46</v>
      </c>
      <c r="O315" s="66"/>
      <c r="P315" s="184">
        <f>O315*H315</f>
        <v>0</v>
      </c>
      <c r="Q315" s="184">
        <v>9.7999999999999997E-4</v>
      </c>
      <c r="R315" s="184">
        <f>Q315*H315</f>
        <v>3.1359999999999999E-2</v>
      </c>
      <c r="S315" s="184">
        <v>0</v>
      </c>
      <c r="T315" s="185">
        <f>S315*H315</f>
        <v>0</v>
      </c>
      <c r="U315" s="36"/>
      <c r="V315" s="36"/>
      <c r="W315" s="36"/>
      <c r="X315" s="36"/>
      <c r="Y315" s="36"/>
      <c r="Z315" s="36"/>
      <c r="AA315" s="36"/>
      <c r="AB315" s="36"/>
      <c r="AC315" s="36"/>
      <c r="AD315" s="36"/>
      <c r="AE315" s="36"/>
      <c r="AR315" s="186" t="s">
        <v>147</v>
      </c>
      <c r="AT315" s="186" t="s">
        <v>142</v>
      </c>
      <c r="AU315" s="186" t="s">
        <v>85</v>
      </c>
      <c r="AY315" s="19" t="s">
        <v>140</v>
      </c>
      <c r="BE315" s="187">
        <f>IF(N315="základní",J315,0)</f>
        <v>0</v>
      </c>
      <c r="BF315" s="187">
        <f>IF(N315="snížená",J315,0)</f>
        <v>0</v>
      </c>
      <c r="BG315" s="187">
        <f>IF(N315="zákl. přenesená",J315,0)</f>
        <v>0</v>
      </c>
      <c r="BH315" s="187">
        <f>IF(N315="sníž. přenesená",J315,0)</f>
        <v>0</v>
      </c>
      <c r="BI315" s="187">
        <f>IF(N315="nulová",J315,0)</f>
        <v>0</v>
      </c>
      <c r="BJ315" s="19" t="s">
        <v>83</v>
      </c>
      <c r="BK315" s="187">
        <f>ROUND(I315*H315,2)</f>
        <v>0</v>
      </c>
      <c r="BL315" s="19" t="s">
        <v>147</v>
      </c>
      <c r="BM315" s="186" t="s">
        <v>1640</v>
      </c>
    </row>
    <row r="316" spans="1:65" s="2" customFormat="1" ht="11.25">
      <c r="A316" s="36"/>
      <c r="B316" s="37"/>
      <c r="C316" s="38"/>
      <c r="D316" s="188" t="s">
        <v>149</v>
      </c>
      <c r="E316" s="38"/>
      <c r="F316" s="189" t="s">
        <v>1641</v>
      </c>
      <c r="G316" s="38"/>
      <c r="H316" s="38"/>
      <c r="I316" s="190"/>
      <c r="J316" s="38"/>
      <c r="K316" s="38"/>
      <c r="L316" s="41"/>
      <c r="M316" s="191"/>
      <c r="N316" s="192"/>
      <c r="O316" s="66"/>
      <c r="P316" s="66"/>
      <c r="Q316" s="66"/>
      <c r="R316" s="66"/>
      <c r="S316" s="66"/>
      <c r="T316" s="67"/>
      <c r="U316" s="36"/>
      <c r="V316" s="36"/>
      <c r="W316" s="36"/>
      <c r="X316" s="36"/>
      <c r="Y316" s="36"/>
      <c r="Z316" s="36"/>
      <c r="AA316" s="36"/>
      <c r="AB316" s="36"/>
      <c r="AC316" s="36"/>
      <c r="AD316" s="36"/>
      <c r="AE316" s="36"/>
      <c r="AT316" s="19" t="s">
        <v>149</v>
      </c>
      <c r="AU316" s="19" t="s">
        <v>85</v>
      </c>
    </row>
    <row r="317" spans="1:65" s="2" customFormat="1" ht="11.25">
      <c r="A317" s="36"/>
      <c r="B317" s="37"/>
      <c r="C317" s="38"/>
      <c r="D317" s="193" t="s">
        <v>151</v>
      </c>
      <c r="E317" s="38"/>
      <c r="F317" s="194" t="s">
        <v>1642</v>
      </c>
      <c r="G317" s="38"/>
      <c r="H317" s="38"/>
      <c r="I317" s="190"/>
      <c r="J317" s="38"/>
      <c r="K317" s="38"/>
      <c r="L317" s="41"/>
      <c r="M317" s="191"/>
      <c r="N317" s="192"/>
      <c r="O317" s="66"/>
      <c r="P317" s="66"/>
      <c r="Q317" s="66"/>
      <c r="R317" s="66"/>
      <c r="S317" s="66"/>
      <c r="T317" s="67"/>
      <c r="U317" s="36"/>
      <c r="V317" s="36"/>
      <c r="W317" s="36"/>
      <c r="X317" s="36"/>
      <c r="Y317" s="36"/>
      <c r="Z317" s="36"/>
      <c r="AA317" s="36"/>
      <c r="AB317" s="36"/>
      <c r="AC317" s="36"/>
      <c r="AD317" s="36"/>
      <c r="AE317" s="36"/>
      <c r="AT317" s="19" t="s">
        <v>151</v>
      </c>
      <c r="AU317" s="19" t="s">
        <v>85</v>
      </c>
    </row>
    <row r="318" spans="1:65" s="2" customFormat="1" ht="87.75">
      <c r="A318" s="36"/>
      <c r="B318" s="37"/>
      <c r="C318" s="38"/>
      <c r="D318" s="188" t="s">
        <v>153</v>
      </c>
      <c r="E318" s="38"/>
      <c r="F318" s="195" t="s">
        <v>1635</v>
      </c>
      <c r="G318" s="38"/>
      <c r="H318" s="38"/>
      <c r="I318" s="190"/>
      <c r="J318" s="38"/>
      <c r="K318" s="38"/>
      <c r="L318" s="41"/>
      <c r="M318" s="191"/>
      <c r="N318" s="192"/>
      <c r="O318" s="66"/>
      <c r="P318" s="66"/>
      <c r="Q318" s="66"/>
      <c r="R318" s="66"/>
      <c r="S318" s="66"/>
      <c r="T318" s="67"/>
      <c r="U318" s="36"/>
      <c r="V318" s="36"/>
      <c r="W318" s="36"/>
      <c r="X318" s="36"/>
      <c r="Y318" s="36"/>
      <c r="Z318" s="36"/>
      <c r="AA318" s="36"/>
      <c r="AB318" s="36"/>
      <c r="AC318" s="36"/>
      <c r="AD318" s="36"/>
      <c r="AE318" s="36"/>
      <c r="AT318" s="19" t="s">
        <v>153</v>
      </c>
      <c r="AU318" s="19" t="s">
        <v>85</v>
      </c>
    </row>
    <row r="319" spans="1:65" s="12" customFormat="1" ht="22.9" customHeight="1">
      <c r="B319" s="159"/>
      <c r="C319" s="160"/>
      <c r="D319" s="161" t="s">
        <v>74</v>
      </c>
      <c r="E319" s="173" t="s">
        <v>951</v>
      </c>
      <c r="F319" s="173" t="s">
        <v>952</v>
      </c>
      <c r="G319" s="160"/>
      <c r="H319" s="160"/>
      <c r="I319" s="163"/>
      <c r="J319" s="174">
        <f>BK319</f>
        <v>0</v>
      </c>
      <c r="K319" s="160"/>
      <c r="L319" s="165"/>
      <c r="M319" s="166"/>
      <c r="N319" s="167"/>
      <c r="O319" s="167"/>
      <c r="P319" s="168">
        <f>SUM(P320:P323)</f>
        <v>0</v>
      </c>
      <c r="Q319" s="167"/>
      <c r="R319" s="168">
        <f>SUM(R320:R323)</f>
        <v>0</v>
      </c>
      <c r="S319" s="167"/>
      <c r="T319" s="169">
        <f>SUM(T320:T323)</f>
        <v>0</v>
      </c>
      <c r="AR319" s="170" t="s">
        <v>83</v>
      </c>
      <c r="AT319" s="171" t="s">
        <v>74</v>
      </c>
      <c r="AU319" s="171" t="s">
        <v>83</v>
      </c>
      <c r="AY319" s="170" t="s">
        <v>140</v>
      </c>
      <c r="BK319" s="172">
        <f>SUM(BK320:BK323)</f>
        <v>0</v>
      </c>
    </row>
    <row r="320" spans="1:65" s="2" customFormat="1" ht="16.5" customHeight="1">
      <c r="A320" s="36"/>
      <c r="B320" s="37"/>
      <c r="C320" s="175" t="s">
        <v>351</v>
      </c>
      <c r="D320" s="175" t="s">
        <v>142</v>
      </c>
      <c r="E320" s="176" t="s">
        <v>1643</v>
      </c>
      <c r="F320" s="177" t="s">
        <v>1644</v>
      </c>
      <c r="G320" s="178" t="s">
        <v>424</v>
      </c>
      <c r="H320" s="179">
        <v>100.038</v>
      </c>
      <c r="I320" s="180"/>
      <c r="J320" s="181">
        <f>ROUND(I320*H320,2)</f>
        <v>0</v>
      </c>
      <c r="K320" s="177" t="s">
        <v>146</v>
      </c>
      <c r="L320" s="41"/>
      <c r="M320" s="182" t="s">
        <v>19</v>
      </c>
      <c r="N320" s="183" t="s">
        <v>46</v>
      </c>
      <c r="O320" s="66"/>
      <c r="P320" s="184">
        <f>O320*H320</f>
        <v>0</v>
      </c>
      <c r="Q320" s="184">
        <v>0</v>
      </c>
      <c r="R320" s="184">
        <f>Q320*H320</f>
        <v>0</v>
      </c>
      <c r="S320" s="184">
        <v>0</v>
      </c>
      <c r="T320" s="185">
        <f>S320*H320</f>
        <v>0</v>
      </c>
      <c r="U320" s="36"/>
      <c r="V320" s="36"/>
      <c r="W320" s="36"/>
      <c r="X320" s="36"/>
      <c r="Y320" s="36"/>
      <c r="Z320" s="36"/>
      <c r="AA320" s="36"/>
      <c r="AB320" s="36"/>
      <c r="AC320" s="36"/>
      <c r="AD320" s="36"/>
      <c r="AE320" s="36"/>
      <c r="AR320" s="186" t="s">
        <v>147</v>
      </c>
      <c r="AT320" s="186" t="s">
        <v>142</v>
      </c>
      <c r="AU320" s="186" t="s">
        <v>85</v>
      </c>
      <c r="AY320" s="19" t="s">
        <v>140</v>
      </c>
      <c r="BE320" s="187">
        <f>IF(N320="základní",J320,0)</f>
        <v>0</v>
      </c>
      <c r="BF320" s="187">
        <f>IF(N320="snížená",J320,0)</f>
        <v>0</v>
      </c>
      <c r="BG320" s="187">
        <f>IF(N320="zákl. přenesená",J320,0)</f>
        <v>0</v>
      </c>
      <c r="BH320" s="187">
        <f>IF(N320="sníž. přenesená",J320,0)</f>
        <v>0</v>
      </c>
      <c r="BI320" s="187">
        <f>IF(N320="nulová",J320,0)</f>
        <v>0</v>
      </c>
      <c r="BJ320" s="19" t="s">
        <v>83</v>
      </c>
      <c r="BK320" s="187">
        <f>ROUND(I320*H320,2)</f>
        <v>0</v>
      </c>
      <c r="BL320" s="19" t="s">
        <v>147</v>
      </c>
      <c r="BM320" s="186" t="s">
        <v>1645</v>
      </c>
    </row>
    <row r="321" spans="1:65" s="2" customFormat="1" ht="19.5">
      <c r="A321" s="36"/>
      <c r="B321" s="37"/>
      <c r="C321" s="38"/>
      <c r="D321" s="188" t="s">
        <v>149</v>
      </c>
      <c r="E321" s="38"/>
      <c r="F321" s="189" t="s">
        <v>1646</v>
      </c>
      <c r="G321" s="38"/>
      <c r="H321" s="38"/>
      <c r="I321" s="190"/>
      <c r="J321" s="38"/>
      <c r="K321" s="38"/>
      <c r="L321" s="41"/>
      <c r="M321" s="191"/>
      <c r="N321" s="192"/>
      <c r="O321" s="66"/>
      <c r="P321" s="66"/>
      <c r="Q321" s="66"/>
      <c r="R321" s="66"/>
      <c r="S321" s="66"/>
      <c r="T321" s="67"/>
      <c r="U321" s="36"/>
      <c r="V321" s="36"/>
      <c r="W321" s="36"/>
      <c r="X321" s="36"/>
      <c r="Y321" s="36"/>
      <c r="Z321" s="36"/>
      <c r="AA321" s="36"/>
      <c r="AB321" s="36"/>
      <c r="AC321" s="36"/>
      <c r="AD321" s="36"/>
      <c r="AE321" s="36"/>
      <c r="AT321" s="19" t="s">
        <v>149</v>
      </c>
      <c r="AU321" s="19" t="s">
        <v>85</v>
      </c>
    </row>
    <row r="322" spans="1:65" s="2" customFormat="1" ht="11.25">
      <c r="A322" s="36"/>
      <c r="B322" s="37"/>
      <c r="C322" s="38"/>
      <c r="D322" s="193" t="s">
        <v>151</v>
      </c>
      <c r="E322" s="38"/>
      <c r="F322" s="194" t="s">
        <v>1647</v>
      </c>
      <c r="G322" s="38"/>
      <c r="H322" s="38"/>
      <c r="I322" s="190"/>
      <c r="J322" s="38"/>
      <c r="K322" s="38"/>
      <c r="L322" s="41"/>
      <c r="M322" s="191"/>
      <c r="N322" s="192"/>
      <c r="O322" s="66"/>
      <c r="P322" s="66"/>
      <c r="Q322" s="66"/>
      <c r="R322" s="66"/>
      <c r="S322" s="66"/>
      <c r="T322" s="67"/>
      <c r="U322" s="36"/>
      <c r="V322" s="36"/>
      <c r="W322" s="36"/>
      <c r="X322" s="36"/>
      <c r="Y322" s="36"/>
      <c r="Z322" s="36"/>
      <c r="AA322" s="36"/>
      <c r="AB322" s="36"/>
      <c r="AC322" s="36"/>
      <c r="AD322" s="36"/>
      <c r="AE322" s="36"/>
      <c r="AT322" s="19" t="s">
        <v>151</v>
      </c>
      <c r="AU322" s="19" t="s">
        <v>85</v>
      </c>
    </row>
    <row r="323" spans="1:65" s="2" customFormat="1" ht="58.5">
      <c r="A323" s="36"/>
      <c r="B323" s="37"/>
      <c r="C323" s="38"/>
      <c r="D323" s="188" t="s">
        <v>153</v>
      </c>
      <c r="E323" s="38"/>
      <c r="F323" s="195" t="s">
        <v>1648</v>
      </c>
      <c r="G323" s="38"/>
      <c r="H323" s="38"/>
      <c r="I323" s="190"/>
      <c r="J323" s="38"/>
      <c r="K323" s="38"/>
      <c r="L323" s="41"/>
      <c r="M323" s="191"/>
      <c r="N323" s="192"/>
      <c r="O323" s="66"/>
      <c r="P323" s="66"/>
      <c r="Q323" s="66"/>
      <c r="R323" s="66"/>
      <c r="S323" s="66"/>
      <c r="T323" s="67"/>
      <c r="U323" s="36"/>
      <c r="V323" s="36"/>
      <c r="W323" s="36"/>
      <c r="X323" s="36"/>
      <c r="Y323" s="36"/>
      <c r="Z323" s="36"/>
      <c r="AA323" s="36"/>
      <c r="AB323" s="36"/>
      <c r="AC323" s="36"/>
      <c r="AD323" s="36"/>
      <c r="AE323" s="36"/>
      <c r="AT323" s="19" t="s">
        <v>153</v>
      </c>
      <c r="AU323" s="19" t="s">
        <v>85</v>
      </c>
    </row>
    <row r="324" spans="1:65" s="12" customFormat="1" ht="25.9" customHeight="1">
      <c r="B324" s="159"/>
      <c r="C324" s="160"/>
      <c r="D324" s="161" t="s">
        <v>74</v>
      </c>
      <c r="E324" s="162" t="s">
        <v>959</v>
      </c>
      <c r="F324" s="162" t="s">
        <v>960</v>
      </c>
      <c r="G324" s="160"/>
      <c r="H324" s="160"/>
      <c r="I324" s="163"/>
      <c r="J324" s="164">
        <f>BK324</f>
        <v>0</v>
      </c>
      <c r="K324" s="160"/>
      <c r="L324" s="165"/>
      <c r="M324" s="166"/>
      <c r="N324" s="167"/>
      <c r="O324" s="167"/>
      <c r="P324" s="168">
        <f>P325+P358+P390+P410+P441</f>
        <v>0</v>
      </c>
      <c r="Q324" s="167"/>
      <c r="R324" s="168">
        <f>R325+R358+R390+R410+R441</f>
        <v>4.6434115909140008</v>
      </c>
      <c r="S324" s="167"/>
      <c r="T324" s="169">
        <f>T325+T358+T390+T410+T441</f>
        <v>3.0190899999999998</v>
      </c>
      <c r="AR324" s="170" t="s">
        <v>85</v>
      </c>
      <c r="AT324" s="171" t="s">
        <v>74</v>
      </c>
      <c r="AU324" s="171" t="s">
        <v>75</v>
      </c>
      <c r="AY324" s="170" t="s">
        <v>140</v>
      </c>
      <c r="BK324" s="172">
        <f>BK325+BK358+BK390+BK410+BK441</f>
        <v>0</v>
      </c>
    </row>
    <row r="325" spans="1:65" s="12" customFormat="1" ht="22.9" customHeight="1">
      <c r="B325" s="159"/>
      <c r="C325" s="160"/>
      <c r="D325" s="161" t="s">
        <v>74</v>
      </c>
      <c r="E325" s="173" t="s">
        <v>1649</v>
      </c>
      <c r="F325" s="173" t="s">
        <v>1650</v>
      </c>
      <c r="G325" s="160"/>
      <c r="H325" s="160"/>
      <c r="I325" s="163"/>
      <c r="J325" s="174">
        <f>BK325</f>
        <v>0</v>
      </c>
      <c r="K325" s="160"/>
      <c r="L325" s="165"/>
      <c r="M325" s="166"/>
      <c r="N325" s="167"/>
      <c r="O325" s="167"/>
      <c r="P325" s="168">
        <f>SUM(P326:P357)</f>
        <v>0</v>
      </c>
      <c r="Q325" s="167"/>
      <c r="R325" s="168">
        <f>SUM(R326:R357)</f>
        <v>0.14583400000000002</v>
      </c>
      <c r="S325" s="167"/>
      <c r="T325" s="169">
        <f>SUM(T326:T357)</f>
        <v>0</v>
      </c>
      <c r="AR325" s="170" t="s">
        <v>85</v>
      </c>
      <c r="AT325" s="171" t="s">
        <v>74</v>
      </c>
      <c r="AU325" s="171" t="s">
        <v>83</v>
      </c>
      <c r="AY325" s="170" t="s">
        <v>140</v>
      </c>
      <c r="BK325" s="172">
        <f>SUM(BK326:BK357)</f>
        <v>0</v>
      </c>
    </row>
    <row r="326" spans="1:65" s="2" customFormat="1" ht="16.5" customHeight="1">
      <c r="A326" s="36"/>
      <c r="B326" s="37"/>
      <c r="C326" s="175" t="s">
        <v>357</v>
      </c>
      <c r="D326" s="175" t="s">
        <v>142</v>
      </c>
      <c r="E326" s="176" t="s">
        <v>1651</v>
      </c>
      <c r="F326" s="177" t="s">
        <v>1652</v>
      </c>
      <c r="G326" s="178" t="s">
        <v>175</v>
      </c>
      <c r="H326" s="179">
        <v>194.72399999999999</v>
      </c>
      <c r="I326" s="180"/>
      <c r="J326" s="181">
        <f>ROUND(I326*H326,2)</f>
        <v>0</v>
      </c>
      <c r="K326" s="177" t="s">
        <v>146</v>
      </c>
      <c r="L326" s="41"/>
      <c r="M326" s="182" t="s">
        <v>19</v>
      </c>
      <c r="N326" s="183" t="s">
        <v>46</v>
      </c>
      <c r="O326" s="66"/>
      <c r="P326" s="184">
        <f>O326*H326</f>
        <v>0</v>
      </c>
      <c r="Q326" s="184">
        <v>0</v>
      </c>
      <c r="R326" s="184">
        <f>Q326*H326</f>
        <v>0</v>
      </c>
      <c r="S326" s="184">
        <v>0</v>
      </c>
      <c r="T326" s="185">
        <f>S326*H326</f>
        <v>0</v>
      </c>
      <c r="U326" s="36"/>
      <c r="V326" s="36"/>
      <c r="W326" s="36"/>
      <c r="X326" s="36"/>
      <c r="Y326" s="36"/>
      <c r="Z326" s="36"/>
      <c r="AA326" s="36"/>
      <c r="AB326" s="36"/>
      <c r="AC326" s="36"/>
      <c r="AD326" s="36"/>
      <c r="AE326" s="36"/>
      <c r="AR326" s="186" t="s">
        <v>265</v>
      </c>
      <c r="AT326" s="186" t="s">
        <v>142</v>
      </c>
      <c r="AU326" s="186" t="s">
        <v>85</v>
      </c>
      <c r="AY326" s="19" t="s">
        <v>140</v>
      </c>
      <c r="BE326" s="187">
        <f>IF(N326="základní",J326,0)</f>
        <v>0</v>
      </c>
      <c r="BF326" s="187">
        <f>IF(N326="snížená",J326,0)</f>
        <v>0</v>
      </c>
      <c r="BG326" s="187">
        <f>IF(N326="zákl. přenesená",J326,0)</f>
        <v>0</v>
      </c>
      <c r="BH326" s="187">
        <f>IF(N326="sníž. přenesená",J326,0)</f>
        <v>0</v>
      </c>
      <c r="BI326" s="187">
        <f>IF(N326="nulová",J326,0)</f>
        <v>0</v>
      </c>
      <c r="BJ326" s="19" t="s">
        <v>83</v>
      </c>
      <c r="BK326" s="187">
        <f>ROUND(I326*H326,2)</f>
        <v>0</v>
      </c>
      <c r="BL326" s="19" t="s">
        <v>265</v>
      </c>
      <c r="BM326" s="186" t="s">
        <v>1653</v>
      </c>
    </row>
    <row r="327" spans="1:65" s="2" customFormat="1" ht="11.25">
      <c r="A327" s="36"/>
      <c r="B327" s="37"/>
      <c r="C327" s="38"/>
      <c r="D327" s="188" t="s">
        <v>149</v>
      </c>
      <c r="E327" s="38"/>
      <c r="F327" s="189" t="s">
        <v>1654</v>
      </c>
      <c r="G327" s="38"/>
      <c r="H327" s="38"/>
      <c r="I327" s="190"/>
      <c r="J327" s="38"/>
      <c r="K327" s="38"/>
      <c r="L327" s="41"/>
      <c r="M327" s="191"/>
      <c r="N327" s="192"/>
      <c r="O327" s="66"/>
      <c r="P327" s="66"/>
      <c r="Q327" s="66"/>
      <c r="R327" s="66"/>
      <c r="S327" s="66"/>
      <c r="T327" s="67"/>
      <c r="U327" s="36"/>
      <c r="V327" s="36"/>
      <c r="W327" s="36"/>
      <c r="X327" s="36"/>
      <c r="Y327" s="36"/>
      <c r="Z327" s="36"/>
      <c r="AA327" s="36"/>
      <c r="AB327" s="36"/>
      <c r="AC327" s="36"/>
      <c r="AD327" s="36"/>
      <c r="AE327" s="36"/>
      <c r="AT327" s="19" t="s">
        <v>149</v>
      </c>
      <c r="AU327" s="19" t="s">
        <v>85</v>
      </c>
    </row>
    <row r="328" spans="1:65" s="2" customFormat="1" ht="11.25">
      <c r="A328" s="36"/>
      <c r="B328" s="37"/>
      <c r="C328" s="38"/>
      <c r="D328" s="193" t="s">
        <v>151</v>
      </c>
      <c r="E328" s="38"/>
      <c r="F328" s="194" t="s">
        <v>1655</v>
      </c>
      <c r="G328" s="38"/>
      <c r="H328" s="38"/>
      <c r="I328" s="190"/>
      <c r="J328" s="38"/>
      <c r="K328" s="38"/>
      <c r="L328" s="41"/>
      <c r="M328" s="191"/>
      <c r="N328" s="192"/>
      <c r="O328" s="66"/>
      <c r="P328" s="66"/>
      <c r="Q328" s="66"/>
      <c r="R328" s="66"/>
      <c r="S328" s="66"/>
      <c r="T328" s="67"/>
      <c r="U328" s="36"/>
      <c r="V328" s="36"/>
      <c r="W328" s="36"/>
      <c r="X328" s="36"/>
      <c r="Y328" s="36"/>
      <c r="Z328" s="36"/>
      <c r="AA328" s="36"/>
      <c r="AB328" s="36"/>
      <c r="AC328" s="36"/>
      <c r="AD328" s="36"/>
      <c r="AE328" s="36"/>
      <c r="AT328" s="19" t="s">
        <v>151</v>
      </c>
      <c r="AU328" s="19" t="s">
        <v>85</v>
      </c>
    </row>
    <row r="329" spans="1:65" s="2" customFormat="1" ht="29.25">
      <c r="A329" s="36"/>
      <c r="B329" s="37"/>
      <c r="C329" s="38"/>
      <c r="D329" s="188" t="s">
        <v>153</v>
      </c>
      <c r="E329" s="38"/>
      <c r="F329" s="195" t="s">
        <v>1656</v>
      </c>
      <c r="G329" s="38"/>
      <c r="H329" s="38"/>
      <c r="I329" s="190"/>
      <c r="J329" s="38"/>
      <c r="K329" s="38"/>
      <c r="L329" s="41"/>
      <c r="M329" s="191"/>
      <c r="N329" s="192"/>
      <c r="O329" s="66"/>
      <c r="P329" s="66"/>
      <c r="Q329" s="66"/>
      <c r="R329" s="66"/>
      <c r="S329" s="66"/>
      <c r="T329" s="67"/>
      <c r="U329" s="36"/>
      <c r="V329" s="36"/>
      <c r="W329" s="36"/>
      <c r="X329" s="36"/>
      <c r="Y329" s="36"/>
      <c r="Z329" s="36"/>
      <c r="AA329" s="36"/>
      <c r="AB329" s="36"/>
      <c r="AC329" s="36"/>
      <c r="AD329" s="36"/>
      <c r="AE329" s="36"/>
      <c r="AT329" s="19" t="s">
        <v>153</v>
      </c>
      <c r="AU329" s="19" t="s">
        <v>85</v>
      </c>
    </row>
    <row r="330" spans="1:65" s="13" customFormat="1" ht="11.25">
      <c r="B330" s="196"/>
      <c r="C330" s="197"/>
      <c r="D330" s="188" t="s">
        <v>180</v>
      </c>
      <c r="E330" s="198" t="s">
        <v>19</v>
      </c>
      <c r="F330" s="199" t="s">
        <v>1657</v>
      </c>
      <c r="G330" s="197"/>
      <c r="H330" s="198" t="s">
        <v>19</v>
      </c>
      <c r="I330" s="200"/>
      <c r="J330" s="197"/>
      <c r="K330" s="197"/>
      <c r="L330" s="201"/>
      <c r="M330" s="202"/>
      <c r="N330" s="203"/>
      <c r="O330" s="203"/>
      <c r="P330" s="203"/>
      <c r="Q330" s="203"/>
      <c r="R330" s="203"/>
      <c r="S330" s="203"/>
      <c r="T330" s="204"/>
      <c r="AT330" s="205" t="s">
        <v>180</v>
      </c>
      <c r="AU330" s="205" t="s">
        <v>85</v>
      </c>
      <c r="AV330" s="13" t="s">
        <v>83</v>
      </c>
      <c r="AW330" s="13" t="s">
        <v>34</v>
      </c>
      <c r="AX330" s="13" t="s">
        <v>75</v>
      </c>
      <c r="AY330" s="205" t="s">
        <v>140</v>
      </c>
    </row>
    <row r="331" spans="1:65" s="13" customFormat="1" ht="11.25">
      <c r="B331" s="196"/>
      <c r="C331" s="197"/>
      <c r="D331" s="188" t="s">
        <v>180</v>
      </c>
      <c r="E331" s="198" t="s">
        <v>19</v>
      </c>
      <c r="F331" s="199" t="s">
        <v>1658</v>
      </c>
      <c r="G331" s="197"/>
      <c r="H331" s="198" t="s">
        <v>19</v>
      </c>
      <c r="I331" s="200"/>
      <c r="J331" s="197"/>
      <c r="K331" s="197"/>
      <c r="L331" s="201"/>
      <c r="M331" s="202"/>
      <c r="N331" s="203"/>
      <c r="O331" s="203"/>
      <c r="P331" s="203"/>
      <c r="Q331" s="203"/>
      <c r="R331" s="203"/>
      <c r="S331" s="203"/>
      <c r="T331" s="204"/>
      <c r="AT331" s="205" t="s">
        <v>180</v>
      </c>
      <c r="AU331" s="205" t="s">
        <v>85</v>
      </c>
      <c r="AV331" s="13" t="s">
        <v>83</v>
      </c>
      <c r="AW331" s="13" t="s">
        <v>34</v>
      </c>
      <c r="AX331" s="13" t="s">
        <v>75</v>
      </c>
      <c r="AY331" s="205" t="s">
        <v>140</v>
      </c>
    </row>
    <row r="332" spans="1:65" s="13" customFormat="1" ht="11.25">
      <c r="B332" s="196"/>
      <c r="C332" s="197"/>
      <c r="D332" s="188" t="s">
        <v>180</v>
      </c>
      <c r="E332" s="198" t="s">
        <v>19</v>
      </c>
      <c r="F332" s="199" t="s">
        <v>1659</v>
      </c>
      <c r="G332" s="197"/>
      <c r="H332" s="198" t="s">
        <v>19</v>
      </c>
      <c r="I332" s="200"/>
      <c r="J332" s="197"/>
      <c r="K332" s="197"/>
      <c r="L332" s="201"/>
      <c r="M332" s="202"/>
      <c r="N332" s="203"/>
      <c r="O332" s="203"/>
      <c r="P332" s="203"/>
      <c r="Q332" s="203"/>
      <c r="R332" s="203"/>
      <c r="S332" s="203"/>
      <c r="T332" s="204"/>
      <c r="AT332" s="205" t="s">
        <v>180</v>
      </c>
      <c r="AU332" s="205" t="s">
        <v>85</v>
      </c>
      <c r="AV332" s="13" t="s">
        <v>83</v>
      </c>
      <c r="AW332" s="13" t="s">
        <v>34</v>
      </c>
      <c r="AX332" s="13" t="s">
        <v>75</v>
      </c>
      <c r="AY332" s="205" t="s">
        <v>140</v>
      </c>
    </row>
    <row r="333" spans="1:65" s="13" customFormat="1" ht="11.25">
      <c r="B333" s="196"/>
      <c r="C333" s="197"/>
      <c r="D333" s="188" t="s">
        <v>180</v>
      </c>
      <c r="E333" s="198" t="s">
        <v>19</v>
      </c>
      <c r="F333" s="199" t="s">
        <v>1660</v>
      </c>
      <c r="G333" s="197"/>
      <c r="H333" s="198" t="s">
        <v>19</v>
      </c>
      <c r="I333" s="200"/>
      <c r="J333" s="197"/>
      <c r="K333" s="197"/>
      <c r="L333" s="201"/>
      <c r="M333" s="202"/>
      <c r="N333" s="203"/>
      <c r="O333" s="203"/>
      <c r="P333" s="203"/>
      <c r="Q333" s="203"/>
      <c r="R333" s="203"/>
      <c r="S333" s="203"/>
      <c r="T333" s="204"/>
      <c r="AT333" s="205" t="s">
        <v>180</v>
      </c>
      <c r="AU333" s="205" t="s">
        <v>85</v>
      </c>
      <c r="AV333" s="13" t="s">
        <v>83</v>
      </c>
      <c r="AW333" s="13" t="s">
        <v>34</v>
      </c>
      <c r="AX333" s="13" t="s">
        <v>75</v>
      </c>
      <c r="AY333" s="205" t="s">
        <v>140</v>
      </c>
    </row>
    <row r="334" spans="1:65" s="13" customFormat="1" ht="11.25">
      <c r="B334" s="196"/>
      <c r="C334" s="197"/>
      <c r="D334" s="188" t="s">
        <v>180</v>
      </c>
      <c r="E334" s="198" t="s">
        <v>19</v>
      </c>
      <c r="F334" s="199" t="s">
        <v>1461</v>
      </c>
      <c r="G334" s="197"/>
      <c r="H334" s="198" t="s">
        <v>19</v>
      </c>
      <c r="I334" s="200"/>
      <c r="J334" s="197"/>
      <c r="K334" s="197"/>
      <c r="L334" s="201"/>
      <c r="M334" s="202"/>
      <c r="N334" s="203"/>
      <c r="O334" s="203"/>
      <c r="P334" s="203"/>
      <c r="Q334" s="203"/>
      <c r="R334" s="203"/>
      <c r="S334" s="203"/>
      <c r="T334" s="204"/>
      <c r="AT334" s="205" t="s">
        <v>180</v>
      </c>
      <c r="AU334" s="205" t="s">
        <v>85</v>
      </c>
      <c r="AV334" s="13" t="s">
        <v>83</v>
      </c>
      <c r="AW334" s="13" t="s">
        <v>34</v>
      </c>
      <c r="AX334" s="13" t="s">
        <v>75</v>
      </c>
      <c r="AY334" s="205" t="s">
        <v>140</v>
      </c>
    </row>
    <row r="335" spans="1:65" s="14" customFormat="1" ht="11.25">
      <c r="B335" s="206"/>
      <c r="C335" s="207"/>
      <c r="D335" s="188" t="s">
        <v>180</v>
      </c>
      <c r="E335" s="208" t="s">
        <v>19</v>
      </c>
      <c r="F335" s="209" t="s">
        <v>1661</v>
      </c>
      <c r="G335" s="207"/>
      <c r="H335" s="210">
        <v>31.108000000000001</v>
      </c>
      <c r="I335" s="211"/>
      <c r="J335" s="207"/>
      <c r="K335" s="207"/>
      <c r="L335" s="212"/>
      <c r="M335" s="213"/>
      <c r="N335" s="214"/>
      <c r="O335" s="214"/>
      <c r="P335" s="214"/>
      <c r="Q335" s="214"/>
      <c r="R335" s="214"/>
      <c r="S335" s="214"/>
      <c r="T335" s="215"/>
      <c r="AT335" s="216" t="s">
        <v>180</v>
      </c>
      <c r="AU335" s="216" t="s">
        <v>85</v>
      </c>
      <c r="AV335" s="14" t="s">
        <v>85</v>
      </c>
      <c r="AW335" s="14" t="s">
        <v>34</v>
      </c>
      <c r="AX335" s="14" t="s">
        <v>75</v>
      </c>
      <c r="AY335" s="216" t="s">
        <v>140</v>
      </c>
    </row>
    <row r="336" spans="1:65" s="13" customFormat="1" ht="11.25">
      <c r="B336" s="196"/>
      <c r="C336" s="197"/>
      <c r="D336" s="188" t="s">
        <v>180</v>
      </c>
      <c r="E336" s="198" t="s">
        <v>19</v>
      </c>
      <c r="F336" s="199" t="s">
        <v>1463</v>
      </c>
      <c r="G336" s="197"/>
      <c r="H336" s="198" t="s">
        <v>19</v>
      </c>
      <c r="I336" s="200"/>
      <c r="J336" s="197"/>
      <c r="K336" s="197"/>
      <c r="L336" s="201"/>
      <c r="M336" s="202"/>
      <c r="N336" s="203"/>
      <c r="O336" s="203"/>
      <c r="P336" s="203"/>
      <c r="Q336" s="203"/>
      <c r="R336" s="203"/>
      <c r="S336" s="203"/>
      <c r="T336" s="204"/>
      <c r="AT336" s="205" t="s">
        <v>180</v>
      </c>
      <c r="AU336" s="205" t="s">
        <v>85</v>
      </c>
      <c r="AV336" s="13" t="s">
        <v>83</v>
      </c>
      <c r="AW336" s="13" t="s">
        <v>34</v>
      </c>
      <c r="AX336" s="13" t="s">
        <v>75</v>
      </c>
      <c r="AY336" s="205" t="s">
        <v>140</v>
      </c>
    </row>
    <row r="337" spans="1:65" s="14" customFormat="1" ht="11.25">
      <c r="B337" s="206"/>
      <c r="C337" s="207"/>
      <c r="D337" s="188" t="s">
        <v>180</v>
      </c>
      <c r="E337" s="208" t="s">
        <v>19</v>
      </c>
      <c r="F337" s="209" t="s">
        <v>1662</v>
      </c>
      <c r="G337" s="207"/>
      <c r="H337" s="210">
        <v>18.29</v>
      </c>
      <c r="I337" s="211"/>
      <c r="J337" s="207"/>
      <c r="K337" s="207"/>
      <c r="L337" s="212"/>
      <c r="M337" s="213"/>
      <c r="N337" s="214"/>
      <c r="O337" s="214"/>
      <c r="P337" s="214"/>
      <c r="Q337" s="214"/>
      <c r="R337" s="214"/>
      <c r="S337" s="214"/>
      <c r="T337" s="215"/>
      <c r="AT337" s="216" t="s">
        <v>180</v>
      </c>
      <c r="AU337" s="216" t="s">
        <v>85</v>
      </c>
      <c r="AV337" s="14" t="s">
        <v>85</v>
      </c>
      <c r="AW337" s="14" t="s">
        <v>34</v>
      </c>
      <c r="AX337" s="14" t="s">
        <v>75</v>
      </c>
      <c r="AY337" s="216" t="s">
        <v>140</v>
      </c>
    </row>
    <row r="338" spans="1:65" s="14" customFormat="1" ht="11.25">
      <c r="B338" s="206"/>
      <c r="C338" s="207"/>
      <c r="D338" s="188" t="s">
        <v>180</v>
      </c>
      <c r="E338" s="208" t="s">
        <v>19</v>
      </c>
      <c r="F338" s="209" t="s">
        <v>1663</v>
      </c>
      <c r="G338" s="207"/>
      <c r="H338" s="210">
        <v>15.51</v>
      </c>
      <c r="I338" s="211"/>
      <c r="J338" s="207"/>
      <c r="K338" s="207"/>
      <c r="L338" s="212"/>
      <c r="M338" s="213"/>
      <c r="N338" s="214"/>
      <c r="O338" s="214"/>
      <c r="P338" s="214"/>
      <c r="Q338" s="214"/>
      <c r="R338" s="214"/>
      <c r="S338" s="214"/>
      <c r="T338" s="215"/>
      <c r="AT338" s="216" t="s">
        <v>180</v>
      </c>
      <c r="AU338" s="216" t="s">
        <v>85</v>
      </c>
      <c r="AV338" s="14" t="s">
        <v>85</v>
      </c>
      <c r="AW338" s="14" t="s">
        <v>34</v>
      </c>
      <c r="AX338" s="14" t="s">
        <v>75</v>
      </c>
      <c r="AY338" s="216" t="s">
        <v>140</v>
      </c>
    </row>
    <row r="339" spans="1:65" s="16" customFormat="1" ht="11.25">
      <c r="B339" s="238"/>
      <c r="C339" s="239"/>
      <c r="D339" s="188" t="s">
        <v>180</v>
      </c>
      <c r="E339" s="240" t="s">
        <v>19</v>
      </c>
      <c r="F339" s="241" t="s">
        <v>454</v>
      </c>
      <c r="G339" s="239"/>
      <c r="H339" s="242">
        <v>64.908000000000001</v>
      </c>
      <c r="I339" s="243"/>
      <c r="J339" s="239"/>
      <c r="K339" s="239"/>
      <c r="L339" s="244"/>
      <c r="M339" s="245"/>
      <c r="N339" s="246"/>
      <c r="O339" s="246"/>
      <c r="P339" s="246"/>
      <c r="Q339" s="246"/>
      <c r="R339" s="246"/>
      <c r="S339" s="246"/>
      <c r="T339" s="247"/>
      <c r="AT339" s="248" t="s">
        <v>180</v>
      </c>
      <c r="AU339" s="248" t="s">
        <v>85</v>
      </c>
      <c r="AV339" s="16" t="s">
        <v>160</v>
      </c>
      <c r="AW339" s="16" t="s">
        <v>34</v>
      </c>
      <c r="AX339" s="16" t="s">
        <v>75</v>
      </c>
      <c r="AY339" s="248" t="s">
        <v>140</v>
      </c>
    </row>
    <row r="340" spans="1:65" s="13" customFormat="1" ht="11.25">
      <c r="B340" s="196"/>
      <c r="C340" s="197"/>
      <c r="D340" s="188" t="s">
        <v>180</v>
      </c>
      <c r="E340" s="198" t="s">
        <v>19</v>
      </c>
      <c r="F340" s="199" t="s">
        <v>1664</v>
      </c>
      <c r="G340" s="197"/>
      <c r="H340" s="198" t="s">
        <v>19</v>
      </c>
      <c r="I340" s="200"/>
      <c r="J340" s="197"/>
      <c r="K340" s="197"/>
      <c r="L340" s="201"/>
      <c r="M340" s="202"/>
      <c r="N340" s="203"/>
      <c r="O340" s="203"/>
      <c r="P340" s="203"/>
      <c r="Q340" s="203"/>
      <c r="R340" s="203"/>
      <c r="S340" s="203"/>
      <c r="T340" s="204"/>
      <c r="AT340" s="205" t="s">
        <v>180</v>
      </c>
      <c r="AU340" s="205" t="s">
        <v>85</v>
      </c>
      <c r="AV340" s="13" t="s">
        <v>83</v>
      </c>
      <c r="AW340" s="13" t="s">
        <v>34</v>
      </c>
      <c r="AX340" s="13" t="s">
        <v>75</v>
      </c>
      <c r="AY340" s="205" t="s">
        <v>140</v>
      </c>
    </row>
    <row r="341" spans="1:65" s="14" customFormat="1" ht="11.25">
      <c r="B341" s="206"/>
      <c r="C341" s="207"/>
      <c r="D341" s="188" t="s">
        <v>180</v>
      </c>
      <c r="E341" s="208" t="s">
        <v>19</v>
      </c>
      <c r="F341" s="209" t="s">
        <v>1665</v>
      </c>
      <c r="G341" s="207"/>
      <c r="H341" s="210">
        <v>129.816</v>
      </c>
      <c r="I341" s="211"/>
      <c r="J341" s="207"/>
      <c r="K341" s="207"/>
      <c r="L341" s="212"/>
      <c r="M341" s="213"/>
      <c r="N341" s="214"/>
      <c r="O341" s="214"/>
      <c r="P341" s="214"/>
      <c r="Q341" s="214"/>
      <c r="R341" s="214"/>
      <c r="S341" s="214"/>
      <c r="T341" s="215"/>
      <c r="AT341" s="216" t="s">
        <v>180</v>
      </c>
      <c r="AU341" s="216" t="s">
        <v>85</v>
      </c>
      <c r="AV341" s="14" t="s">
        <v>85</v>
      </c>
      <c r="AW341" s="14" t="s">
        <v>34</v>
      </c>
      <c r="AX341" s="14" t="s">
        <v>75</v>
      </c>
      <c r="AY341" s="216" t="s">
        <v>140</v>
      </c>
    </row>
    <row r="342" spans="1:65" s="15" customFormat="1" ht="11.25">
      <c r="B342" s="227"/>
      <c r="C342" s="228"/>
      <c r="D342" s="188" t="s">
        <v>180</v>
      </c>
      <c r="E342" s="229" t="s">
        <v>19</v>
      </c>
      <c r="F342" s="230" t="s">
        <v>402</v>
      </c>
      <c r="G342" s="228"/>
      <c r="H342" s="231">
        <v>194.72399999999999</v>
      </c>
      <c r="I342" s="232"/>
      <c r="J342" s="228"/>
      <c r="K342" s="228"/>
      <c r="L342" s="233"/>
      <c r="M342" s="234"/>
      <c r="N342" s="235"/>
      <c r="O342" s="235"/>
      <c r="P342" s="235"/>
      <c r="Q342" s="235"/>
      <c r="R342" s="235"/>
      <c r="S342" s="235"/>
      <c r="T342" s="236"/>
      <c r="AT342" s="237" t="s">
        <v>180</v>
      </c>
      <c r="AU342" s="237" t="s">
        <v>85</v>
      </c>
      <c r="AV342" s="15" t="s">
        <v>147</v>
      </c>
      <c r="AW342" s="15" t="s">
        <v>34</v>
      </c>
      <c r="AX342" s="15" t="s">
        <v>83</v>
      </c>
      <c r="AY342" s="237" t="s">
        <v>140</v>
      </c>
    </row>
    <row r="343" spans="1:65" s="2" customFormat="1" ht="16.5" customHeight="1">
      <c r="A343" s="36"/>
      <c r="B343" s="37"/>
      <c r="C343" s="217" t="s">
        <v>363</v>
      </c>
      <c r="D343" s="217" t="s">
        <v>284</v>
      </c>
      <c r="E343" s="218" t="s">
        <v>1666</v>
      </c>
      <c r="F343" s="219" t="s">
        <v>1667</v>
      </c>
      <c r="G343" s="220" t="s">
        <v>424</v>
      </c>
      <c r="H343" s="221">
        <v>2.9000000000000001E-2</v>
      </c>
      <c r="I343" s="222"/>
      <c r="J343" s="223">
        <f>ROUND(I343*H343,2)</f>
        <v>0</v>
      </c>
      <c r="K343" s="219" t="s">
        <v>146</v>
      </c>
      <c r="L343" s="224"/>
      <c r="M343" s="225" t="s">
        <v>19</v>
      </c>
      <c r="N343" s="226" t="s">
        <v>46</v>
      </c>
      <c r="O343" s="66"/>
      <c r="P343" s="184">
        <f>O343*H343</f>
        <v>0</v>
      </c>
      <c r="Q343" s="184">
        <v>1</v>
      </c>
      <c r="R343" s="184">
        <f>Q343*H343</f>
        <v>2.9000000000000001E-2</v>
      </c>
      <c r="S343" s="184">
        <v>0</v>
      </c>
      <c r="T343" s="185">
        <f>S343*H343</f>
        <v>0</v>
      </c>
      <c r="U343" s="36"/>
      <c r="V343" s="36"/>
      <c r="W343" s="36"/>
      <c r="X343" s="36"/>
      <c r="Y343" s="36"/>
      <c r="Z343" s="36"/>
      <c r="AA343" s="36"/>
      <c r="AB343" s="36"/>
      <c r="AC343" s="36"/>
      <c r="AD343" s="36"/>
      <c r="AE343" s="36"/>
      <c r="AR343" s="186" t="s">
        <v>370</v>
      </c>
      <c r="AT343" s="186" t="s">
        <v>284</v>
      </c>
      <c r="AU343" s="186" t="s">
        <v>85</v>
      </c>
      <c r="AY343" s="19" t="s">
        <v>140</v>
      </c>
      <c r="BE343" s="187">
        <f>IF(N343="základní",J343,0)</f>
        <v>0</v>
      </c>
      <c r="BF343" s="187">
        <f>IF(N343="snížená",J343,0)</f>
        <v>0</v>
      </c>
      <c r="BG343" s="187">
        <f>IF(N343="zákl. přenesená",J343,0)</f>
        <v>0</v>
      </c>
      <c r="BH343" s="187">
        <f>IF(N343="sníž. přenesená",J343,0)</f>
        <v>0</v>
      </c>
      <c r="BI343" s="187">
        <f>IF(N343="nulová",J343,0)</f>
        <v>0</v>
      </c>
      <c r="BJ343" s="19" t="s">
        <v>83</v>
      </c>
      <c r="BK343" s="187">
        <f>ROUND(I343*H343,2)</f>
        <v>0</v>
      </c>
      <c r="BL343" s="19" t="s">
        <v>265</v>
      </c>
      <c r="BM343" s="186" t="s">
        <v>1668</v>
      </c>
    </row>
    <row r="344" spans="1:65" s="2" customFormat="1" ht="11.25">
      <c r="A344" s="36"/>
      <c r="B344" s="37"/>
      <c r="C344" s="38"/>
      <c r="D344" s="188" t="s">
        <v>149</v>
      </c>
      <c r="E344" s="38"/>
      <c r="F344" s="189" t="s">
        <v>1667</v>
      </c>
      <c r="G344" s="38"/>
      <c r="H344" s="38"/>
      <c r="I344" s="190"/>
      <c r="J344" s="38"/>
      <c r="K344" s="38"/>
      <c r="L344" s="41"/>
      <c r="M344" s="191"/>
      <c r="N344" s="192"/>
      <c r="O344" s="66"/>
      <c r="P344" s="66"/>
      <c r="Q344" s="66"/>
      <c r="R344" s="66"/>
      <c r="S344" s="66"/>
      <c r="T344" s="67"/>
      <c r="U344" s="36"/>
      <c r="V344" s="36"/>
      <c r="W344" s="36"/>
      <c r="X344" s="36"/>
      <c r="Y344" s="36"/>
      <c r="Z344" s="36"/>
      <c r="AA344" s="36"/>
      <c r="AB344" s="36"/>
      <c r="AC344" s="36"/>
      <c r="AD344" s="36"/>
      <c r="AE344" s="36"/>
      <c r="AT344" s="19" t="s">
        <v>149</v>
      </c>
      <c r="AU344" s="19" t="s">
        <v>85</v>
      </c>
    </row>
    <row r="345" spans="1:65" s="14" customFormat="1" ht="11.25">
      <c r="B345" s="206"/>
      <c r="C345" s="207"/>
      <c r="D345" s="188" t="s">
        <v>180</v>
      </c>
      <c r="E345" s="207"/>
      <c r="F345" s="209" t="s">
        <v>1669</v>
      </c>
      <c r="G345" s="207"/>
      <c r="H345" s="210">
        <v>2.9000000000000001E-2</v>
      </c>
      <c r="I345" s="211"/>
      <c r="J345" s="207"/>
      <c r="K345" s="207"/>
      <c r="L345" s="212"/>
      <c r="M345" s="213"/>
      <c r="N345" s="214"/>
      <c r="O345" s="214"/>
      <c r="P345" s="214"/>
      <c r="Q345" s="214"/>
      <c r="R345" s="214"/>
      <c r="S345" s="214"/>
      <c r="T345" s="215"/>
      <c r="AT345" s="216" t="s">
        <v>180</v>
      </c>
      <c r="AU345" s="216" t="s">
        <v>85</v>
      </c>
      <c r="AV345" s="14" t="s">
        <v>85</v>
      </c>
      <c r="AW345" s="14" t="s">
        <v>4</v>
      </c>
      <c r="AX345" s="14" t="s">
        <v>83</v>
      </c>
      <c r="AY345" s="216" t="s">
        <v>140</v>
      </c>
    </row>
    <row r="346" spans="1:65" s="2" customFormat="1" ht="16.5" customHeight="1">
      <c r="A346" s="36"/>
      <c r="B346" s="37"/>
      <c r="C346" s="217" t="s">
        <v>370</v>
      </c>
      <c r="D346" s="217" t="s">
        <v>284</v>
      </c>
      <c r="E346" s="218" t="s">
        <v>1670</v>
      </c>
      <c r="F346" s="219" t="s">
        <v>1671</v>
      </c>
      <c r="G346" s="220" t="s">
        <v>437</v>
      </c>
      <c r="H346" s="221">
        <v>116.834</v>
      </c>
      <c r="I346" s="222"/>
      <c r="J346" s="223">
        <f>ROUND(I346*H346,2)</f>
        <v>0</v>
      </c>
      <c r="K346" s="219" t="s">
        <v>518</v>
      </c>
      <c r="L346" s="224"/>
      <c r="M346" s="225" t="s">
        <v>19</v>
      </c>
      <c r="N346" s="226" t="s">
        <v>46</v>
      </c>
      <c r="O346" s="66"/>
      <c r="P346" s="184">
        <f>O346*H346</f>
        <v>0</v>
      </c>
      <c r="Q346" s="184">
        <v>1E-3</v>
      </c>
      <c r="R346" s="184">
        <f>Q346*H346</f>
        <v>0.11683400000000001</v>
      </c>
      <c r="S346" s="184">
        <v>0</v>
      </c>
      <c r="T346" s="185">
        <f>S346*H346</f>
        <v>0</v>
      </c>
      <c r="U346" s="36"/>
      <c r="V346" s="36"/>
      <c r="W346" s="36"/>
      <c r="X346" s="36"/>
      <c r="Y346" s="36"/>
      <c r="Z346" s="36"/>
      <c r="AA346" s="36"/>
      <c r="AB346" s="36"/>
      <c r="AC346" s="36"/>
      <c r="AD346" s="36"/>
      <c r="AE346" s="36"/>
      <c r="AR346" s="186" t="s">
        <v>370</v>
      </c>
      <c r="AT346" s="186" t="s">
        <v>284</v>
      </c>
      <c r="AU346" s="186" t="s">
        <v>85</v>
      </c>
      <c r="AY346" s="19" t="s">
        <v>140</v>
      </c>
      <c r="BE346" s="187">
        <f>IF(N346="základní",J346,0)</f>
        <v>0</v>
      </c>
      <c r="BF346" s="187">
        <f>IF(N346="snížená",J346,0)</f>
        <v>0</v>
      </c>
      <c r="BG346" s="187">
        <f>IF(N346="zákl. přenesená",J346,0)</f>
        <v>0</v>
      </c>
      <c r="BH346" s="187">
        <f>IF(N346="sníž. přenesená",J346,0)</f>
        <v>0</v>
      </c>
      <c r="BI346" s="187">
        <f>IF(N346="nulová",J346,0)</f>
        <v>0</v>
      </c>
      <c r="BJ346" s="19" t="s">
        <v>83</v>
      </c>
      <c r="BK346" s="187">
        <f>ROUND(I346*H346,2)</f>
        <v>0</v>
      </c>
      <c r="BL346" s="19" t="s">
        <v>265</v>
      </c>
      <c r="BM346" s="186" t="s">
        <v>1672</v>
      </c>
    </row>
    <row r="347" spans="1:65" s="2" customFormat="1" ht="11.25">
      <c r="A347" s="36"/>
      <c r="B347" s="37"/>
      <c r="C347" s="38"/>
      <c r="D347" s="188" t="s">
        <v>149</v>
      </c>
      <c r="E347" s="38"/>
      <c r="F347" s="189" t="s">
        <v>1671</v>
      </c>
      <c r="G347" s="38"/>
      <c r="H347" s="38"/>
      <c r="I347" s="190"/>
      <c r="J347" s="38"/>
      <c r="K347" s="38"/>
      <c r="L347" s="41"/>
      <c r="M347" s="191"/>
      <c r="N347" s="192"/>
      <c r="O347" s="66"/>
      <c r="P347" s="66"/>
      <c r="Q347" s="66"/>
      <c r="R347" s="66"/>
      <c r="S347" s="66"/>
      <c r="T347" s="67"/>
      <c r="U347" s="36"/>
      <c r="V347" s="36"/>
      <c r="W347" s="36"/>
      <c r="X347" s="36"/>
      <c r="Y347" s="36"/>
      <c r="Z347" s="36"/>
      <c r="AA347" s="36"/>
      <c r="AB347" s="36"/>
      <c r="AC347" s="36"/>
      <c r="AD347" s="36"/>
      <c r="AE347" s="36"/>
      <c r="AT347" s="19" t="s">
        <v>149</v>
      </c>
      <c r="AU347" s="19" t="s">
        <v>85</v>
      </c>
    </row>
    <row r="348" spans="1:65" s="14" customFormat="1" ht="11.25">
      <c r="B348" s="206"/>
      <c r="C348" s="207"/>
      <c r="D348" s="188" t="s">
        <v>180</v>
      </c>
      <c r="E348" s="208" t="s">
        <v>19</v>
      </c>
      <c r="F348" s="209" t="s">
        <v>1673</v>
      </c>
      <c r="G348" s="207"/>
      <c r="H348" s="210">
        <v>129.816</v>
      </c>
      <c r="I348" s="211"/>
      <c r="J348" s="207"/>
      <c r="K348" s="207"/>
      <c r="L348" s="212"/>
      <c r="M348" s="213"/>
      <c r="N348" s="214"/>
      <c r="O348" s="214"/>
      <c r="P348" s="214"/>
      <c r="Q348" s="214"/>
      <c r="R348" s="214"/>
      <c r="S348" s="214"/>
      <c r="T348" s="215"/>
      <c r="AT348" s="216" t="s">
        <v>180</v>
      </c>
      <c r="AU348" s="216" t="s">
        <v>85</v>
      </c>
      <c r="AV348" s="14" t="s">
        <v>85</v>
      </c>
      <c r="AW348" s="14" t="s">
        <v>34</v>
      </c>
      <c r="AX348" s="14" t="s">
        <v>83</v>
      </c>
      <c r="AY348" s="216" t="s">
        <v>140</v>
      </c>
    </row>
    <row r="349" spans="1:65" s="14" customFormat="1" ht="11.25">
      <c r="B349" s="206"/>
      <c r="C349" s="207"/>
      <c r="D349" s="188" t="s">
        <v>180</v>
      </c>
      <c r="E349" s="207"/>
      <c r="F349" s="209" t="s">
        <v>1674</v>
      </c>
      <c r="G349" s="207"/>
      <c r="H349" s="210">
        <v>116.834</v>
      </c>
      <c r="I349" s="211"/>
      <c r="J349" s="207"/>
      <c r="K349" s="207"/>
      <c r="L349" s="212"/>
      <c r="M349" s="213"/>
      <c r="N349" s="214"/>
      <c r="O349" s="214"/>
      <c r="P349" s="214"/>
      <c r="Q349" s="214"/>
      <c r="R349" s="214"/>
      <c r="S349" s="214"/>
      <c r="T349" s="215"/>
      <c r="AT349" s="216" t="s">
        <v>180</v>
      </c>
      <c r="AU349" s="216" t="s">
        <v>85</v>
      </c>
      <c r="AV349" s="14" t="s">
        <v>85</v>
      </c>
      <c r="AW349" s="14" t="s">
        <v>4</v>
      </c>
      <c r="AX349" s="14" t="s">
        <v>83</v>
      </c>
      <c r="AY349" s="216" t="s">
        <v>140</v>
      </c>
    </row>
    <row r="350" spans="1:65" s="2" customFormat="1" ht="16.5" customHeight="1">
      <c r="A350" s="36"/>
      <c r="B350" s="37"/>
      <c r="C350" s="175" t="s">
        <v>376</v>
      </c>
      <c r="D350" s="175" t="s">
        <v>142</v>
      </c>
      <c r="E350" s="176" t="s">
        <v>1675</v>
      </c>
      <c r="F350" s="177" t="s">
        <v>1676</v>
      </c>
      <c r="G350" s="178" t="s">
        <v>424</v>
      </c>
      <c r="H350" s="179">
        <v>0.14599999999999999</v>
      </c>
      <c r="I350" s="180"/>
      <c r="J350" s="181">
        <f>ROUND(I350*H350,2)</f>
        <v>0</v>
      </c>
      <c r="K350" s="177" t="s">
        <v>146</v>
      </c>
      <c r="L350" s="41"/>
      <c r="M350" s="182" t="s">
        <v>19</v>
      </c>
      <c r="N350" s="183" t="s">
        <v>46</v>
      </c>
      <c r="O350" s="66"/>
      <c r="P350" s="184">
        <f>O350*H350</f>
        <v>0</v>
      </c>
      <c r="Q350" s="184">
        <v>0</v>
      </c>
      <c r="R350" s="184">
        <f>Q350*H350</f>
        <v>0</v>
      </c>
      <c r="S350" s="184">
        <v>0</v>
      </c>
      <c r="T350" s="185">
        <f>S350*H350</f>
        <v>0</v>
      </c>
      <c r="U350" s="36"/>
      <c r="V350" s="36"/>
      <c r="W350" s="36"/>
      <c r="X350" s="36"/>
      <c r="Y350" s="36"/>
      <c r="Z350" s="36"/>
      <c r="AA350" s="36"/>
      <c r="AB350" s="36"/>
      <c r="AC350" s="36"/>
      <c r="AD350" s="36"/>
      <c r="AE350" s="36"/>
      <c r="AR350" s="186" t="s">
        <v>265</v>
      </c>
      <c r="AT350" s="186" t="s">
        <v>142</v>
      </c>
      <c r="AU350" s="186" t="s">
        <v>85</v>
      </c>
      <c r="AY350" s="19" t="s">
        <v>140</v>
      </c>
      <c r="BE350" s="187">
        <f>IF(N350="základní",J350,0)</f>
        <v>0</v>
      </c>
      <c r="BF350" s="187">
        <f>IF(N350="snížená",J350,0)</f>
        <v>0</v>
      </c>
      <c r="BG350" s="187">
        <f>IF(N350="zákl. přenesená",J350,0)</f>
        <v>0</v>
      </c>
      <c r="BH350" s="187">
        <f>IF(N350="sníž. přenesená",J350,0)</f>
        <v>0</v>
      </c>
      <c r="BI350" s="187">
        <f>IF(N350="nulová",J350,0)</f>
        <v>0</v>
      </c>
      <c r="BJ350" s="19" t="s">
        <v>83</v>
      </c>
      <c r="BK350" s="187">
        <f>ROUND(I350*H350,2)</f>
        <v>0</v>
      </c>
      <c r="BL350" s="19" t="s">
        <v>265</v>
      </c>
      <c r="BM350" s="186" t="s">
        <v>1677</v>
      </c>
    </row>
    <row r="351" spans="1:65" s="2" customFormat="1" ht="19.5">
      <c r="A351" s="36"/>
      <c r="B351" s="37"/>
      <c r="C351" s="38"/>
      <c r="D351" s="188" t="s">
        <v>149</v>
      </c>
      <c r="E351" s="38"/>
      <c r="F351" s="189" t="s">
        <v>1678</v>
      </c>
      <c r="G351" s="38"/>
      <c r="H351" s="38"/>
      <c r="I351" s="190"/>
      <c r="J351" s="38"/>
      <c r="K351" s="38"/>
      <c r="L351" s="41"/>
      <c r="M351" s="191"/>
      <c r="N351" s="192"/>
      <c r="O351" s="66"/>
      <c r="P351" s="66"/>
      <c r="Q351" s="66"/>
      <c r="R351" s="66"/>
      <c r="S351" s="66"/>
      <c r="T351" s="67"/>
      <c r="U351" s="36"/>
      <c r="V351" s="36"/>
      <c r="W351" s="36"/>
      <c r="X351" s="36"/>
      <c r="Y351" s="36"/>
      <c r="Z351" s="36"/>
      <c r="AA351" s="36"/>
      <c r="AB351" s="36"/>
      <c r="AC351" s="36"/>
      <c r="AD351" s="36"/>
      <c r="AE351" s="36"/>
      <c r="AT351" s="19" t="s">
        <v>149</v>
      </c>
      <c r="AU351" s="19" t="s">
        <v>85</v>
      </c>
    </row>
    <row r="352" spans="1:65" s="2" customFormat="1" ht="11.25">
      <c r="A352" s="36"/>
      <c r="B352" s="37"/>
      <c r="C352" s="38"/>
      <c r="D352" s="193" t="s">
        <v>151</v>
      </c>
      <c r="E352" s="38"/>
      <c r="F352" s="194" t="s">
        <v>1679</v>
      </c>
      <c r="G352" s="38"/>
      <c r="H352" s="38"/>
      <c r="I352" s="190"/>
      <c r="J352" s="38"/>
      <c r="K352" s="38"/>
      <c r="L352" s="41"/>
      <c r="M352" s="191"/>
      <c r="N352" s="192"/>
      <c r="O352" s="66"/>
      <c r="P352" s="66"/>
      <c r="Q352" s="66"/>
      <c r="R352" s="66"/>
      <c r="S352" s="66"/>
      <c r="T352" s="67"/>
      <c r="U352" s="36"/>
      <c r="V352" s="36"/>
      <c r="W352" s="36"/>
      <c r="X352" s="36"/>
      <c r="Y352" s="36"/>
      <c r="Z352" s="36"/>
      <c r="AA352" s="36"/>
      <c r="AB352" s="36"/>
      <c r="AC352" s="36"/>
      <c r="AD352" s="36"/>
      <c r="AE352" s="36"/>
      <c r="AT352" s="19" t="s">
        <v>151</v>
      </c>
      <c r="AU352" s="19" t="s">
        <v>85</v>
      </c>
    </row>
    <row r="353" spans="1:65" s="2" customFormat="1" ht="78">
      <c r="A353" s="36"/>
      <c r="B353" s="37"/>
      <c r="C353" s="38"/>
      <c r="D353" s="188" t="s">
        <v>153</v>
      </c>
      <c r="E353" s="38"/>
      <c r="F353" s="195" t="s">
        <v>1680</v>
      </c>
      <c r="G353" s="38"/>
      <c r="H353" s="38"/>
      <c r="I353" s="190"/>
      <c r="J353" s="38"/>
      <c r="K353" s="38"/>
      <c r="L353" s="41"/>
      <c r="M353" s="191"/>
      <c r="N353" s="192"/>
      <c r="O353" s="66"/>
      <c r="P353" s="66"/>
      <c r="Q353" s="66"/>
      <c r="R353" s="66"/>
      <c r="S353" s="66"/>
      <c r="T353" s="67"/>
      <c r="U353" s="36"/>
      <c r="V353" s="36"/>
      <c r="W353" s="36"/>
      <c r="X353" s="36"/>
      <c r="Y353" s="36"/>
      <c r="Z353" s="36"/>
      <c r="AA353" s="36"/>
      <c r="AB353" s="36"/>
      <c r="AC353" s="36"/>
      <c r="AD353" s="36"/>
      <c r="AE353" s="36"/>
      <c r="AT353" s="19" t="s">
        <v>153</v>
      </c>
      <c r="AU353" s="19" t="s">
        <v>85</v>
      </c>
    </row>
    <row r="354" spans="1:65" s="2" customFormat="1" ht="16.5" customHeight="1">
      <c r="A354" s="36"/>
      <c r="B354" s="37"/>
      <c r="C354" s="175" t="s">
        <v>383</v>
      </c>
      <c r="D354" s="175" t="s">
        <v>142</v>
      </c>
      <c r="E354" s="176" t="s">
        <v>1681</v>
      </c>
      <c r="F354" s="177" t="s">
        <v>1682</v>
      </c>
      <c r="G354" s="178" t="s">
        <v>424</v>
      </c>
      <c r="H354" s="179">
        <v>0.14599999999999999</v>
      </c>
      <c r="I354" s="180"/>
      <c r="J354" s="181">
        <f>ROUND(I354*H354,2)</f>
        <v>0</v>
      </c>
      <c r="K354" s="177" t="s">
        <v>146</v>
      </c>
      <c r="L354" s="41"/>
      <c r="M354" s="182" t="s">
        <v>19</v>
      </c>
      <c r="N354" s="183" t="s">
        <v>46</v>
      </c>
      <c r="O354" s="66"/>
      <c r="P354" s="184">
        <f>O354*H354</f>
        <v>0</v>
      </c>
      <c r="Q354" s="184">
        <v>0</v>
      </c>
      <c r="R354" s="184">
        <f>Q354*H354</f>
        <v>0</v>
      </c>
      <c r="S354" s="184">
        <v>0</v>
      </c>
      <c r="T354" s="185">
        <f>S354*H354</f>
        <v>0</v>
      </c>
      <c r="U354" s="36"/>
      <c r="V354" s="36"/>
      <c r="W354" s="36"/>
      <c r="X354" s="36"/>
      <c r="Y354" s="36"/>
      <c r="Z354" s="36"/>
      <c r="AA354" s="36"/>
      <c r="AB354" s="36"/>
      <c r="AC354" s="36"/>
      <c r="AD354" s="36"/>
      <c r="AE354" s="36"/>
      <c r="AR354" s="186" t="s">
        <v>265</v>
      </c>
      <c r="AT354" s="186" t="s">
        <v>142</v>
      </c>
      <c r="AU354" s="186" t="s">
        <v>85</v>
      </c>
      <c r="AY354" s="19" t="s">
        <v>140</v>
      </c>
      <c r="BE354" s="187">
        <f>IF(N354="základní",J354,0)</f>
        <v>0</v>
      </c>
      <c r="BF354" s="187">
        <f>IF(N354="snížená",J354,0)</f>
        <v>0</v>
      </c>
      <c r="BG354" s="187">
        <f>IF(N354="zákl. přenesená",J354,0)</f>
        <v>0</v>
      </c>
      <c r="BH354" s="187">
        <f>IF(N354="sníž. přenesená",J354,0)</f>
        <v>0</v>
      </c>
      <c r="BI354" s="187">
        <f>IF(N354="nulová",J354,0)</f>
        <v>0</v>
      </c>
      <c r="BJ354" s="19" t="s">
        <v>83</v>
      </c>
      <c r="BK354" s="187">
        <f>ROUND(I354*H354,2)</f>
        <v>0</v>
      </c>
      <c r="BL354" s="19" t="s">
        <v>265</v>
      </c>
      <c r="BM354" s="186" t="s">
        <v>1683</v>
      </c>
    </row>
    <row r="355" spans="1:65" s="2" customFormat="1" ht="19.5">
      <c r="A355" s="36"/>
      <c r="B355" s="37"/>
      <c r="C355" s="38"/>
      <c r="D355" s="188" t="s">
        <v>149</v>
      </c>
      <c r="E355" s="38"/>
      <c r="F355" s="189" t="s">
        <v>1684</v>
      </c>
      <c r="G355" s="38"/>
      <c r="H355" s="38"/>
      <c r="I355" s="190"/>
      <c r="J355" s="38"/>
      <c r="K355" s="38"/>
      <c r="L355" s="41"/>
      <c r="M355" s="191"/>
      <c r="N355" s="192"/>
      <c r="O355" s="66"/>
      <c r="P355" s="66"/>
      <c r="Q355" s="66"/>
      <c r="R355" s="66"/>
      <c r="S355" s="66"/>
      <c r="T355" s="67"/>
      <c r="U355" s="36"/>
      <c r="V355" s="36"/>
      <c r="W355" s="36"/>
      <c r="X355" s="36"/>
      <c r="Y355" s="36"/>
      <c r="Z355" s="36"/>
      <c r="AA355" s="36"/>
      <c r="AB355" s="36"/>
      <c r="AC355" s="36"/>
      <c r="AD355" s="36"/>
      <c r="AE355" s="36"/>
      <c r="AT355" s="19" t="s">
        <v>149</v>
      </c>
      <c r="AU355" s="19" t="s">
        <v>85</v>
      </c>
    </row>
    <row r="356" spans="1:65" s="2" customFormat="1" ht="11.25">
      <c r="A356" s="36"/>
      <c r="B356" s="37"/>
      <c r="C356" s="38"/>
      <c r="D356" s="193" t="s">
        <v>151</v>
      </c>
      <c r="E356" s="38"/>
      <c r="F356" s="194" t="s">
        <v>1685</v>
      </c>
      <c r="G356" s="38"/>
      <c r="H356" s="38"/>
      <c r="I356" s="190"/>
      <c r="J356" s="38"/>
      <c r="K356" s="38"/>
      <c r="L356" s="41"/>
      <c r="M356" s="191"/>
      <c r="N356" s="192"/>
      <c r="O356" s="66"/>
      <c r="P356" s="66"/>
      <c r="Q356" s="66"/>
      <c r="R356" s="66"/>
      <c r="S356" s="66"/>
      <c r="T356" s="67"/>
      <c r="U356" s="36"/>
      <c r="V356" s="36"/>
      <c r="W356" s="36"/>
      <c r="X356" s="36"/>
      <c r="Y356" s="36"/>
      <c r="Z356" s="36"/>
      <c r="AA356" s="36"/>
      <c r="AB356" s="36"/>
      <c r="AC356" s="36"/>
      <c r="AD356" s="36"/>
      <c r="AE356" s="36"/>
      <c r="AT356" s="19" t="s">
        <v>151</v>
      </c>
      <c r="AU356" s="19" t="s">
        <v>85</v>
      </c>
    </row>
    <row r="357" spans="1:65" s="2" customFormat="1" ht="78">
      <c r="A357" s="36"/>
      <c r="B357" s="37"/>
      <c r="C357" s="38"/>
      <c r="D357" s="188" t="s">
        <v>153</v>
      </c>
      <c r="E357" s="38"/>
      <c r="F357" s="195" t="s">
        <v>1680</v>
      </c>
      <c r="G357" s="38"/>
      <c r="H357" s="38"/>
      <c r="I357" s="190"/>
      <c r="J357" s="38"/>
      <c r="K357" s="38"/>
      <c r="L357" s="41"/>
      <c r="M357" s="191"/>
      <c r="N357" s="192"/>
      <c r="O357" s="66"/>
      <c r="P357" s="66"/>
      <c r="Q357" s="66"/>
      <c r="R357" s="66"/>
      <c r="S357" s="66"/>
      <c r="T357" s="67"/>
      <c r="U357" s="36"/>
      <c r="V357" s="36"/>
      <c r="W357" s="36"/>
      <c r="X357" s="36"/>
      <c r="Y357" s="36"/>
      <c r="Z357" s="36"/>
      <c r="AA357" s="36"/>
      <c r="AB357" s="36"/>
      <c r="AC357" s="36"/>
      <c r="AD357" s="36"/>
      <c r="AE357" s="36"/>
      <c r="AT357" s="19" t="s">
        <v>153</v>
      </c>
      <c r="AU357" s="19" t="s">
        <v>85</v>
      </c>
    </row>
    <row r="358" spans="1:65" s="12" customFormat="1" ht="22.9" customHeight="1">
      <c r="B358" s="159"/>
      <c r="C358" s="160"/>
      <c r="D358" s="161" t="s">
        <v>74</v>
      </c>
      <c r="E358" s="173" t="s">
        <v>961</v>
      </c>
      <c r="F358" s="173" t="s">
        <v>962</v>
      </c>
      <c r="G358" s="160"/>
      <c r="H358" s="160"/>
      <c r="I358" s="163"/>
      <c r="J358" s="174">
        <f>BK358</f>
        <v>0</v>
      </c>
      <c r="K358" s="160"/>
      <c r="L358" s="165"/>
      <c r="M358" s="166"/>
      <c r="N358" s="167"/>
      <c r="O358" s="167"/>
      <c r="P358" s="168">
        <f>SUM(P359:P389)</f>
        <v>0</v>
      </c>
      <c r="Q358" s="167"/>
      <c r="R358" s="168">
        <f>SUM(R359:R389)</f>
        <v>0.10160094979999998</v>
      </c>
      <c r="S358" s="167"/>
      <c r="T358" s="169">
        <f>SUM(T359:T389)</f>
        <v>0</v>
      </c>
      <c r="AR358" s="170" t="s">
        <v>85</v>
      </c>
      <c r="AT358" s="171" t="s">
        <v>74</v>
      </c>
      <c r="AU358" s="171" t="s">
        <v>83</v>
      </c>
      <c r="AY358" s="170" t="s">
        <v>140</v>
      </c>
      <c r="BK358" s="172">
        <f>SUM(BK359:BK389)</f>
        <v>0</v>
      </c>
    </row>
    <row r="359" spans="1:65" s="2" customFormat="1" ht="16.5" customHeight="1">
      <c r="A359" s="36"/>
      <c r="B359" s="37"/>
      <c r="C359" s="175" t="s">
        <v>390</v>
      </c>
      <c r="D359" s="175" t="s">
        <v>142</v>
      </c>
      <c r="E359" s="176" t="s">
        <v>964</v>
      </c>
      <c r="F359" s="177" t="s">
        <v>965</v>
      </c>
      <c r="G359" s="178" t="s">
        <v>234</v>
      </c>
      <c r="H359" s="179">
        <v>314.41800000000001</v>
      </c>
      <c r="I359" s="180"/>
      <c r="J359" s="181">
        <f>ROUND(I359*H359,2)</f>
        <v>0</v>
      </c>
      <c r="K359" s="177" t="s">
        <v>146</v>
      </c>
      <c r="L359" s="41"/>
      <c r="M359" s="182" t="s">
        <v>19</v>
      </c>
      <c r="N359" s="183" t="s">
        <v>46</v>
      </c>
      <c r="O359" s="66"/>
      <c r="P359" s="184">
        <f>O359*H359</f>
        <v>0</v>
      </c>
      <c r="Q359" s="184">
        <v>0</v>
      </c>
      <c r="R359" s="184">
        <f>Q359*H359</f>
        <v>0</v>
      </c>
      <c r="S359" s="184">
        <v>0</v>
      </c>
      <c r="T359" s="185">
        <f>S359*H359</f>
        <v>0</v>
      </c>
      <c r="U359" s="36"/>
      <c r="V359" s="36"/>
      <c r="W359" s="36"/>
      <c r="X359" s="36"/>
      <c r="Y359" s="36"/>
      <c r="Z359" s="36"/>
      <c r="AA359" s="36"/>
      <c r="AB359" s="36"/>
      <c r="AC359" s="36"/>
      <c r="AD359" s="36"/>
      <c r="AE359" s="36"/>
      <c r="AR359" s="186" t="s">
        <v>265</v>
      </c>
      <c r="AT359" s="186" t="s">
        <v>142</v>
      </c>
      <c r="AU359" s="186" t="s">
        <v>85</v>
      </c>
      <c r="AY359" s="19" t="s">
        <v>140</v>
      </c>
      <c r="BE359" s="187">
        <f>IF(N359="základní",J359,0)</f>
        <v>0</v>
      </c>
      <c r="BF359" s="187">
        <f>IF(N359="snížená",J359,0)</f>
        <v>0</v>
      </c>
      <c r="BG359" s="187">
        <f>IF(N359="zákl. přenesená",J359,0)</f>
        <v>0</v>
      </c>
      <c r="BH359" s="187">
        <f>IF(N359="sníž. přenesená",J359,0)</f>
        <v>0</v>
      </c>
      <c r="BI359" s="187">
        <f>IF(N359="nulová",J359,0)</f>
        <v>0</v>
      </c>
      <c r="BJ359" s="19" t="s">
        <v>83</v>
      </c>
      <c r="BK359" s="187">
        <f>ROUND(I359*H359,2)</f>
        <v>0</v>
      </c>
      <c r="BL359" s="19" t="s">
        <v>265</v>
      </c>
      <c r="BM359" s="186" t="s">
        <v>1686</v>
      </c>
    </row>
    <row r="360" spans="1:65" s="2" customFormat="1" ht="11.25">
      <c r="A360" s="36"/>
      <c r="B360" s="37"/>
      <c r="C360" s="38"/>
      <c r="D360" s="188" t="s">
        <v>149</v>
      </c>
      <c r="E360" s="38"/>
      <c r="F360" s="189" t="s">
        <v>967</v>
      </c>
      <c r="G360" s="38"/>
      <c r="H360" s="38"/>
      <c r="I360" s="190"/>
      <c r="J360" s="38"/>
      <c r="K360" s="38"/>
      <c r="L360" s="41"/>
      <c r="M360" s="191"/>
      <c r="N360" s="192"/>
      <c r="O360" s="66"/>
      <c r="P360" s="66"/>
      <c r="Q360" s="66"/>
      <c r="R360" s="66"/>
      <c r="S360" s="66"/>
      <c r="T360" s="67"/>
      <c r="U360" s="36"/>
      <c r="V360" s="36"/>
      <c r="W360" s="36"/>
      <c r="X360" s="36"/>
      <c r="Y360" s="36"/>
      <c r="Z360" s="36"/>
      <c r="AA360" s="36"/>
      <c r="AB360" s="36"/>
      <c r="AC360" s="36"/>
      <c r="AD360" s="36"/>
      <c r="AE360" s="36"/>
      <c r="AT360" s="19" t="s">
        <v>149</v>
      </c>
      <c r="AU360" s="19" t="s">
        <v>85</v>
      </c>
    </row>
    <row r="361" spans="1:65" s="2" customFormat="1" ht="11.25">
      <c r="A361" s="36"/>
      <c r="B361" s="37"/>
      <c r="C361" s="38"/>
      <c r="D361" s="193" t="s">
        <v>151</v>
      </c>
      <c r="E361" s="38"/>
      <c r="F361" s="194" t="s">
        <v>968</v>
      </c>
      <c r="G361" s="38"/>
      <c r="H361" s="38"/>
      <c r="I361" s="190"/>
      <c r="J361" s="38"/>
      <c r="K361" s="38"/>
      <c r="L361" s="41"/>
      <c r="M361" s="191"/>
      <c r="N361" s="192"/>
      <c r="O361" s="66"/>
      <c r="P361" s="66"/>
      <c r="Q361" s="66"/>
      <c r="R361" s="66"/>
      <c r="S361" s="66"/>
      <c r="T361" s="67"/>
      <c r="U361" s="36"/>
      <c r="V361" s="36"/>
      <c r="W361" s="36"/>
      <c r="X361" s="36"/>
      <c r="Y361" s="36"/>
      <c r="Z361" s="36"/>
      <c r="AA361" s="36"/>
      <c r="AB361" s="36"/>
      <c r="AC361" s="36"/>
      <c r="AD361" s="36"/>
      <c r="AE361" s="36"/>
      <c r="AT361" s="19" t="s">
        <v>151</v>
      </c>
      <c r="AU361" s="19" t="s">
        <v>85</v>
      </c>
    </row>
    <row r="362" spans="1:65" s="2" customFormat="1" ht="19.5">
      <c r="A362" s="36"/>
      <c r="B362" s="37"/>
      <c r="C362" s="38"/>
      <c r="D362" s="188" t="s">
        <v>969</v>
      </c>
      <c r="E362" s="38"/>
      <c r="F362" s="195" t="s">
        <v>970</v>
      </c>
      <c r="G362" s="38"/>
      <c r="H362" s="38"/>
      <c r="I362" s="190"/>
      <c r="J362" s="38"/>
      <c r="K362" s="38"/>
      <c r="L362" s="41"/>
      <c r="M362" s="191"/>
      <c r="N362" s="192"/>
      <c r="O362" s="66"/>
      <c r="P362" s="66"/>
      <c r="Q362" s="66"/>
      <c r="R362" s="66"/>
      <c r="S362" s="66"/>
      <c r="T362" s="67"/>
      <c r="U362" s="36"/>
      <c r="V362" s="36"/>
      <c r="W362" s="36"/>
      <c r="X362" s="36"/>
      <c r="Y362" s="36"/>
      <c r="Z362" s="36"/>
      <c r="AA362" s="36"/>
      <c r="AB362" s="36"/>
      <c r="AC362" s="36"/>
      <c r="AD362" s="36"/>
      <c r="AE362" s="36"/>
      <c r="AT362" s="19" t="s">
        <v>969</v>
      </c>
      <c r="AU362" s="19" t="s">
        <v>85</v>
      </c>
    </row>
    <row r="363" spans="1:65" s="13" customFormat="1" ht="11.25">
      <c r="B363" s="196"/>
      <c r="C363" s="197"/>
      <c r="D363" s="188" t="s">
        <v>180</v>
      </c>
      <c r="E363" s="198" t="s">
        <v>19</v>
      </c>
      <c r="F363" s="199" t="s">
        <v>1687</v>
      </c>
      <c r="G363" s="197"/>
      <c r="H363" s="198" t="s">
        <v>19</v>
      </c>
      <c r="I363" s="200"/>
      <c r="J363" s="197"/>
      <c r="K363" s="197"/>
      <c r="L363" s="201"/>
      <c r="M363" s="202"/>
      <c r="N363" s="203"/>
      <c r="O363" s="203"/>
      <c r="P363" s="203"/>
      <c r="Q363" s="203"/>
      <c r="R363" s="203"/>
      <c r="S363" s="203"/>
      <c r="T363" s="204"/>
      <c r="AT363" s="205" t="s">
        <v>180</v>
      </c>
      <c r="AU363" s="205" t="s">
        <v>85</v>
      </c>
      <c r="AV363" s="13" t="s">
        <v>83</v>
      </c>
      <c r="AW363" s="13" t="s">
        <v>34</v>
      </c>
      <c r="AX363" s="13" t="s">
        <v>75</v>
      </c>
      <c r="AY363" s="205" t="s">
        <v>140</v>
      </c>
    </row>
    <row r="364" spans="1:65" s="13" customFormat="1" ht="11.25">
      <c r="B364" s="196"/>
      <c r="C364" s="197"/>
      <c r="D364" s="188" t="s">
        <v>180</v>
      </c>
      <c r="E364" s="198" t="s">
        <v>19</v>
      </c>
      <c r="F364" s="199" t="s">
        <v>1461</v>
      </c>
      <c r="G364" s="197"/>
      <c r="H364" s="198" t="s">
        <v>19</v>
      </c>
      <c r="I364" s="200"/>
      <c r="J364" s="197"/>
      <c r="K364" s="197"/>
      <c r="L364" s="201"/>
      <c r="M364" s="202"/>
      <c r="N364" s="203"/>
      <c r="O364" s="203"/>
      <c r="P364" s="203"/>
      <c r="Q364" s="203"/>
      <c r="R364" s="203"/>
      <c r="S364" s="203"/>
      <c r="T364" s="204"/>
      <c r="AT364" s="205" t="s">
        <v>180</v>
      </c>
      <c r="AU364" s="205" t="s">
        <v>85</v>
      </c>
      <c r="AV364" s="13" t="s">
        <v>83</v>
      </c>
      <c r="AW364" s="13" t="s">
        <v>34</v>
      </c>
      <c r="AX364" s="13" t="s">
        <v>75</v>
      </c>
      <c r="AY364" s="205" t="s">
        <v>140</v>
      </c>
    </row>
    <row r="365" spans="1:65" s="13" customFormat="1" ht="11.25">
      <c r="B365" s="196"/>
      <c r="C365" s="197"/>
      <c r="D365" s="188" t="s">
        <v>180</v>
      </c>
      <c r="E365" s="198" t="s">
        <v>19</v>
      </c>
      <c r="F365" s="199" t="s">
        <v>1417</v>
      </c>
      <c r="G365" s="197"/>
      <c r="H365" s="198" t="s">
        <v>19</v>
      </c>
      <c r="I365" s="200"/>
      <c r="J365" s="197"/>
      <c r="K365" s="197"/>
      <c r="L365" s="201"/>
      <c r="M365" s="202"/>
      <c r="N365" s="203"/>
      <c r="O365" s="203"/>
      <c r="P365" s="203"/>
      <c r="Q365" s="203"/>
      <c r="R365" s="203"/>
      <c r="S365" s="203"/>
      <c r="T365" s="204"/>
      <c r="AT365" s="205" t="s">
        <v>180</v>
      </c>
      <c r="AU365" s="205" t="s">
        <v>85</v>
      </c>
      <c r="AV365" s="13" t="s">
        <v>83</v>
      </c>
      <c r="AW365" s="13" t="s">
        <v>34</v>
      </c>
      <c r="AX365" s="13" t="s">
        <v>75</v>
      </c>
      <c r="AY365" s="205" t="s">
        <v>140</v>
      </c>
    </row>
    <row r="366" spans="1:65" s="14" customFormat="1" ht="11.25">
      <c r="B366" s="206"/>
      <c r="C366" s="207"/>
      <c r="D366" s="188" t="s">
        <v>180</v>
      </c>
      <c r="E366" s="208" t="s">
        <v>19</v>
      </c>
      <c r="F366" s="209" t="s">
        <v>1688</v>
      </c>
      <c r="G366" s="207"/>
      <c r="H366" s="210">
        <v>82.932000000000002</v>
      </c>
      <c r="I366" s="211"/>
      <c r="J366" s="207"/>
      <c r="K366" s="207"/>
      <c r="L366" s="212"/>
      <c r="M366" s="213"/>
      <c r="N366" s="214"/>
      <c r="O366" s="214"/>
      <c r="P366" s="214"/>
      <c r="Q366" s="214"/>
      <c r="R366" s="214"/>
      <c r="S366" s="214"/>
      <c r="T366" s="215"/>
      <c r="AT366" s="216" t="s">
        <v>180</v>
      </c>
      <c r="AU366" s="216" t="s">
        <v>85</v>
      </c>
      <c r="AV366" s="14" t="s">
        <v>85</v>
      </c>
      <c r="AW366" s="14" t="s">
        <v>34</v>
      </c>
      <c r="AX366" s="14" t="s">
        <v>75</v>
      </c>
      <c r="AY366" s="216" t="s">
        <v>140</v>
      </c>
    </row>
    <row r="367" spans="1:65" s="13" customFormat="1" ht="11.25">
      <c r="B367" s="196"/>
      <c r="C367" s="197"/>
      <c r="D367" s="188" t="s">
        <v>180</v>
      </c>
      <c r="E367" s="198" t="s">
        <v>19</v>
      </c>
      <c r="F367" s="199" t="s">
        <v>1689</v>
      </c>
      <c r="G367" s="197"/>
      <c r="H367" s="198" t="s">
        <v>19</v>
      </c>
      <c r="I367" s="200"/>
      <c r="J367" s="197"/>
      <c r="K367" s="197"/>
      <c r="L367" s="201"/>
      <c r="M367" s="202"/>
      <c r="N367" s="203"/>
      <c r="O367" s="203"/>
      <c r="P367" s="203"/>
      <c r="Q367" s="203"/>
      <c r="R367" s="203"/>
      <c r="S367" s="203"/>
      <c r="T367" s="204"/>
      <c r="AT367" s="205" t="s">
        <v>180</v>
      </c>
      <c r="AU367" s="205" t="s">
        <v>85</v>
      </c>
      <c r="AV367" s="13" t="s">
        <v>83</v>
      </c>
      <c r="AW367" s="13" t="s">
        <v>34</v>
      </c>
      <c r="AX367" s="13" t="s">
        <v>75</v>
      </c>
      <c r="AY367" s="205" t="s">
        <v>140</v>
      </c>
    </row>
    <row r="368" spans="1:65" s="14" customFormat="1" ht="11.25">
      <c r="B368" s="206"/>
      <c r="C368" s="207"/>
      <c r="D368" s="188" t="s">
        <v>180</v>
      </c>
      <c r="E368" s="208" t="s">
        <v>19</v>
      </c>
      <c r="F368" s="209" t="s">
        <v>1690</v>
      </c>
      <c r="G368" s="207"/>
      <c r="H368" s="210">
        <v>13.821999999999999</v>
      </c>
      <c r="I368" s="211"/>
      <c r="J368" s="207"/>
      <c r="K368" s="207"/>
      <c r="L368" s="212"/>
      <c r="M368" s="213"/>
      <c r="N368" s="214"/>
      <c r="O368" s="214"/>
      <c r="P368" s="214"/>
      <c r="Q368" s="214"/>
      <c r="R368" s="214"/>
      <c r="S368" s="214"/>
      <c r="T368" s="215"/>
      <c r="AT368" s="216" t="s">
        <v>180</v>
      </c>
      <c r="AU368" s="216" t="s">
        <v>85</v>
      </c>
      <c r="AV368" s="14" t="s">
        <v>85</v>
      </c>
      <c r="AW368" s="14" t="s">
        <v>34</v>
      </c>
      <c r="AX368" s="14" t="s">
        <v>75</v>
      </c>
      <c r="AY368" s="216" t="s">
        <v>140</v>
      </c>
    </row>
    <row r="369" spans="1:65" s="16" customFormat="1" ht="11.25">
      <c r="B369" s="238"/>
      <c r="C369" s="239"/>
      <c r="D369" s="188" t="s">
        <v>180</v>
      </c>
      <c r="E369" s="240" t="s">
        <v>19</v>
      </c>
      <c r="F369" s="241" t="s">
        <v>454</v>
      </c>
      <c r="G369" s="239"/>
      <c r="H369" s="242">
        <v>96.754000000000005</v>
      </c>
      <c r="I369" s="243"/>
      <c r="J369" s="239"/>
      <c r="K369" s="239"/>
      <c r="L369" s="244"/>
      <c r="M369" s="245"/>
      <c r="N369" s="246"/>
      <c r="O369" s="246"/>
      <c r="P369" s="246"/>
      <c r="Q369" s="246"/>
      <c r="R369" s="246"/>
      <c r="S369" s="246"/>
      <c r="T369" s="247"/>
      <c r="AT369" s="248" t="s">
        <v>180</v>
      </c>
      <c r="AU369" s="248" t="s">
        <v>85</v>
      </c>
      <c r="AV369" s="16" t="s">
        <v>160</v>
      </c>
      <c r="AW369" s="16" t="s">
        <v>34</v>
      </c>
      <c r="AX369" s="16" t="s">
        <v>75</v>
      </c>
      <c r="AY369" s="248" t="s">
        <v>140</v>
      </c>
    </row>
    <row r="370" spans="1:65" s="13" customFormat="1" ht="11.25">
      <c r="B370" s="196"/>
      <c r="C370" s="197"/>
      <c r="D370" s="188" t="s">
        <v>180</v>
      </c>
      <c r="E370" s="198" t="s">
        <v>19</v>
      </c>
      <c r="F370" s="199" t="s">
        <v>1461</v>
      </c>
      <c r="G370" s="197"/>
      <c r="H370" s="198" t="s">
        <v>19</v>
      </c>
      <c r="I370" s="200"/>
      <c r="J370" s="197"/>
      <c r="K370" s="197"/>
      <c r="L370" s="201"/>
      <c r="M370" s="202"/>
      <c r="N370" s="203"/>
      <c r="O370" s="203"/>
      <c r="P370" s="203"/>
      <c r="Q370" s="203"/>
      <c r="R370" s="203"/>
      <c r="S370" s="203"/>
      <c r="T370" s="204"/>
      <c r="AT370" s="205" t="s">
        <v>180</v>
      </c>
      <c r="AU370" s="205" t="s">
        <v>85</v>
      </c>
      <c r="AV370" s="13" t="s">
        <v>83</v>
      </c>
      <c r="AW370" s="13" t="s">
        <v>34</v>
      </c>
      <c r="AX370" s="13" t="s">
        <v>75</v>
      </c>
      <c r="AY370" s="205" t="s">
        <v>140</v>
      </c>
    </row>
    <row r="371" spans="1:65" s="13" customFormat="1" ht="11.25">
      <c r="B371" s="196"/>
      <c r="C371" s="197"/>
      <c r="D371" s="188" t="s">
        <v>180</v>
      </c>
      <c r="E371" s="198" t="s">
        <v>19</v>
      </c>
      <c r="F371" s="199" t="s">
        <v>1417</v>
      </c>
      <c r="G371" s="197"/>
      <c r="H371" s="198" t="s">
        <v>19</v>
      </c>
      <c r="I371" s="200"/>
      <c r="J371" s="197"/>
      <c r="K371" s="197"/>
      <c r="L371" s="201"/>
      <c r="M371" s="202"/>
      <c r="N371" s="203"/>
      <c r="O371" s="203"/>
      <c r="P371" s="203"/>
      <c r="Q371" s="203"/>
      <c r="R371" s="203"/>
      <c r="S371" s="203"/>
      <c r="T371" s="204"/>
      <c r="AT371" s="205" t="s">
        <v>180</v>
      </c>
      <c r="AU371" s="205" t="s">
        <v>85</v>
      </c>
      <c r="AV371" s="13" t="s">
        <v>83</v>
      </c>
      <c r="AW371" s="13" t="s">
        <v>34</v>
      </c>
      <c r="AX371" s="13" t="s">
        <v>75</v>
      </c>
      <c r="AY371" s="205" t="s">
        <v>140</v>
      </c>
    </row>
    <row r="372" spans="1:65" s="14" customFormat="1" ht="11.25">
      <c r="B372" s="206"/>
      <c r="C372" s="207"/>
      <c r="D372" s="188" t="s">
        <v>180</v>
      </c>
      <c r="E372" s="208" t="s">
        <v>19</v>
      </c>
      <c r="F372" s="209" t="s">
        <v>1691</v>
      </c>
      <c r="G372" s="207"/>
      <c r="H372" s="210">
        <v>190.45599999999999</v>
      </c>
      <c r="I372" s="211"/>
      <c r="J372" s="207"/>
      <c r="K372" s="207"/>
      <c r="L372" s="212"/>
      <c r="M372" s="213"/>
      <c r="N372" s="214"/>
      <c r="O372" s="214"/>
      <c r="P372" s="214"/>
      <c r="Q372" s="214"/>
      <c r="R372" s="214"/>
      <c r="S372" s="214"/>
      <c r="T372" s="215"/>
      <c r="AT372" s="216" t="s">
        <v>180</v>
      </c>
      <c r="AU372" s="216" t="s">
        <v>85</v>
      </c>
      <c r="AV372" s="14" t="s">
        <v>85</v>
      </c>
      <c r="AW372" s="14" t="s">
        <v>34</v>
      </c>
      <c r="AX372" s="14" t="s">
        <v>75</v>
      </c>
      <c r="AY372" s="216" t="s">
        <v>140</v>
      </c>
    </row>
    <row r="373" spans="1:65" s="13" customFormat="1" ht="11.25">
      <c r="B373" s="196"/>
      <c r="C373" s="197"/>
      <c r="D373" s="188" t="s">
        <v>180</v>
      </c>
      <c r="E373" s="198" t="s">
        <v>19</v>
      </c>
      <c r="F373" s="199" t="s">
        <v>1689</v>
      </c>
      <c r="G373" s="197"/>
      <c r="H373" s="198" t="s">
        <v>19</v>
      </c>
      <c r="I373" s="200"/>
      <c r="J373" s="197"/>
      <c r="K373" s="197"/>
      <c r="L373" s="201"/>
      <c r="M373" s="202"/>
      <c r="N373" s="203"/>
      <c r="O373" s="203"/>
      <c r="P373" s="203"/>
      <c r="Q373" s="203"/>
      <c r="R373" s="203"/>
      <c r="S373" s="203"/>
      <c r="T373" s="204"/>
      <c r="AT373" s="205" t="s">
        <v>180</v>
      </c>
      <c r="AU373" s="205" t="s">
        <v>85</v>
      </c>
      <c r="AV373" s="13" t="s">
        <v>83</v>
      </c>
      <c r="AW373" s="13" t="s">
        <v>34</v>
      </c>
      <c r="AX373" s="13" t="s">
        <v>75</v>
      </c>
      <c r="AY373" s="205" t="s">
        <v>140</v>
      </c>
    </row>
    <row r="374" spans="1:65" s="14" customFormat="1" ht="11.25">
      <c r="B374" s="206"/>
      <c r="C374" s="207"/>
      <c r="D374" s="188" t="s">
        <v>180</v>
      </c>
      <c r="E374" s="208" t="s">
        <v>19</v>
      </c>
      <c r="F374" s="209" t="s">
        <v>1692</v>
      </c>
      <c r="G374" s="207"/>
      <c r="H374" s="210">
        <v>27.207999999999998</v>
      </c>
      <c r="I374" s="211"/>
      <c r="J374" s="207"/>
      <c r="K374" s="207"/>
      <c r="L374" s="212"/>
      <c r="M374" s="213"/>
      <c r="N374" s="214"/>
      <c r="O374" s="214"/>
      <c r="P374" s="214"/>
      <c r="Q374" s="214"/>
      <c r="R374" s="214"/>
      <c r="S374" s="214"/>
      <c r="T374" s="215"/>
      <c r="AT374" s="216" t="s">
        <v>180</v>
      </c>
      <c r="AU374" s="216" t="s">
        <v>85</v>
      </c>
      <c r="AV374" s="14" t="s">
        <v>85</v>
      </c>
      <c r="AW374" s="14" t="s">
        <v>34</v>
      </c>
      <c r="AX374" s="14" t="s">
        <v>75</v>
      </c>
      <c r="AY374" s="216" t="s">
        <v>140</v>
      </c>
    </row>
    <row r="375" spans="1:65" s="16" customFormat="1" ht="11.25">
      <c r="B375" s="238"/>
      <c r="C375" s="239"/>
      <c r="D375" s="188" t="s">
        <v>180</v>
      </c>
      <c r="E375" s="240" t="s">
        <v>19</v>
      </c>
      <c r="F375" s="241" t="s">
        <v>454</v>
      </c>
      <c r="G375" s="239"/>
      <c r="H375" s="242">
        <v>217.66399999999999</v>
      </c>
      <c r="I375" s="243"/>
      <c r="J375" s="239"/>
      <c r="K375" s="239"/>
      <c r="L375" s="244"/>
      <c r="M375" s="245"/>
      <c r="N375" s="246"/>
      <c r="O375" s="246"/>
      <c r="P375" s="246"/>
      <c r="Q375" s="246"/>
      <c r="R375" s="246"/>
      <c r="S375" s="246"/>
      <c r="T375" s="247"/>
      <c r="AT375" s="248" t="s">
        <v>180</v>
      </c>
      <c r="AU375" s="248" t="s">
        <v>85</v>
      </c>
      <c r="AV375" s="16" t="s">
        <v>160</v>
      </c>
      <c r="AW375" s="16" t="s">
        <v>34</v>
      </c>
      <c r="AX375" s="16" t="s">
        <v>75</v>
      </c>
      <c r="AY375" s="248" t="s">
        <v>140</v>
      </c>
    </row>
    <row r="376" spans="1:65" s="15" customFormat="1" ht="11.25">
      <c r="B376" s="227"/>
      <c r="C376" s="228"/>
      <c r="D376" s="188" t="s">
        <v>180</v>
      </c>
      <c r="E376" s="229" t="s">
        <v>19</v>
      </c>
      <c r="F376" s="230" t="s">
        <v>402</v>
      </c>
      <c r="G376" s="228"/>
      <c r="H376" s="231">
        <v>314.41800000000001</v>
      </c>
      <c r="I376" s="232"/>
      <c r="J376" s="228"/>
      <c r="K376" s="228"/>
      <c r="L376" s="233"/>
      <c r="M376" s="234"/>
      <c r="N376" s="235"/>
      <c r="O376" s="235"/>
      <c r="P376" s="235"/>
      <c r="Q376" s="235"/>
      <c r="R376" s="235"/>
      <c r="S376" s="235"/>
      <c r="T376" s="236"/>
      <c r="AT376" s="237" t="s">
        <v>180</v>
      </c>
      <c r="AU376" s="237" t="s">
        <v>85</v>
      </c>
      <c r="AV376" s="15" t="s">
        <v>147</v>
      </c>
      <c r="AW376" s="15" t="s">
        <v>34</v>
      </c>
      <c r="AX376" s="15" t="s">
        <v>83</v>
      </c>
      <c r="AY376" s="237" t="s">
        <v>140</v>
      </c>
    </row>
    <row r="377" spans="1:65" s="2" customFormat="1" ht="16.5" customHeight="1">
      <c r="A377" s="36"/>
      <c r="B377" s="37"/>
      <c r="C377" s="175" t="s">
        <v>403</v>
      </c>
      <c r="D377" s="175" t="s">
        <v>142</v>
      </c>
      <c r="E377" s="176" t="s">
        <v>981</v>
      </c>
      <c r="F377" s="177" t="s">
        <v>982</v>
      </c>
      <c r="G377" s="178" t="s">
        <v>242</v>
      </c>
      <c r="H377" s="179">
        <v>8.0269999999999992</v>
      </c>
      <c r="I377" s="180"/>
      <c r="J377" s="181">
        <f>ROUND(I377*H377,2)</f>
        <v>0</v>
      </c>
      <c r="K377" s="177" t="s">
        <v>146</v>
      </c>
      <c r="L377" s="41"/>
      <c r="M377" s="182" t="s">
        <v>19</v>
      </c>
      <c r="N377" s="183" t="s">
        <v>46</v>
      </c>
      <c r="O377" s="66"/>
      <c r="P377" s="184">
        <f>O377*H377</f>
        <v>0</v>
      </c>
      <c r="Q377" s="184">
        <v>1.2657399999999999E-2</v>
      </c>
      <c r="R377" s="184">
        <f>Q377*H377</f>
        <v>0.10160094979999998</v>
      </c>
      <c r="S377" s="184">
        <v>0</v>
      </c>
      <c r="T377" s="185">
        <f>S377*H377</f>
        <v>0</v>
      </c>
      <c r="U377" s="36"/>
      <c r="V377" s="36"/>
      <c r="W377" s="36"/>
      <c r="X377" s="36"/>
      <c r="Y377" s="36"/>
      <c r="Z377" s="36"/>
      <c r="AA377" s="36"/>
      <c r="AB377" s="36"/>
      <c r="AC377" s="36"/>
      <c r="AD377" s="36"/>
      <c r="AE377" s="36"/>
      <c r="AR377" s="186" t="s">
        <v>265</v>
      </c>
      <c r="AT377" s="186" t="s">
        <v>142</v>
      </c>
      <c r="AU377" s="186" t="s">
        <v>85</v>
      </c>
      <c r="AY377" s="19" t="s">
        <v>140</v>
      </c>
      <c r="BE377" s="187">
        <f>IF(N377="základní",J377,0)</f>
        <v>0</v>
      </c>
      <c r="BF377" s="187">
        <f>IF(N377="snížená",J377,0)</f>
        <v>0</v>
      </c>
      <c r="BG377" s="187">
        <f>IF(N377="zákl. přenesená",J377,0)</f>
        <v>0</v>
      </c>
      <c r="BH377" s="187">
        <f>IF(N377="sníž. přenesená",J377,0)</f>
        <v>0</v>
      </c>
      <c r="BI377" s="187">
        <f>IF(N377="nulová",J377,0)</f>
        <v>0</v>
      </c>
      <c r="BJ377" s="19" t="s">
        <v>83</v>
      </c>
      <c r="BK377" s="187">
        <f>ROUND(I377*H377,2)</f>
        <v>0</v>
      </c>
      <c r="BL377" s="19" t="s">
        <v>265</v>
      </c>
      <c r="BM377" s="186" t="s">
        <v>1693</v>
      </c>
    </row>
    <row r="378" spans="1:65" s="2" customFormat="1" ht="11.25">
      <c r="A378" s="36"/>
      <c r="B378" s="37"/>
      <c r="C378" s="38"/>
      <c r="D378" s="188" t="s">
        <v>149</v>
      </c>
      <c r="E378" s="38"/>
      <c r="F378" s="189" t="s">
        <v>984</v>
      </c>
      <c r="G378" s="38"/>
      <c r="H378" s="38"/>
      <c r="I378" s="190"/>
      <c r="J378" s="38"/>
      <c r="K378" s="38"/>
      <c r="L378" s="41"/>
      <c r="M378" s="191"/>
      <c r="N378" s="192"/>
      <c r="O378" s="66"/>
      <c r="P378" s="66"/>
      <c r="Q378" s="66"/>
      <c r="R378" s="66"/>
      <c r="S378" s="66"/>
      <c r="T378" s="67"/>
      <c r="U378" s="36"/>
      <c r="V378" s="36"/>
      <c r="W378" s="36"/>
      <c r="X378" s="36"/>
      <c r="Y378" s="36"/>
      <c r="Z378" s="36"/>
      <c r="AA378" s="36"/>
      <c r="AB378" s="36"/>
      <c r="AC378" s="36"/>
      <c r="AD378" s="36"/>
      <c r="AE378" s="36"/>
      <c r="AT378" s="19" t="s">
        <v>149</v>
      </c>
      <c r="AU378" s="19" t="s">
        <v>85</v>
      </c>
    </row>
    <row r="379" spans="1:65" s="2" customFormat="1" ht="11.25">
      <c r="A379" s="36"/>
      <c r="B379" s="37"/>
      <c r="C379" s="38"/>
      <c r="D379" s="193" t="s">
        <v>151</v>
      </c>
      <c r="E379" s="38"/>
      <c r="F379" s="194" t="s">
        <v>985</v>
      </c>
      <c r="G379" s="38"/>
      <c r="H379" s="38"/>
      <c r="I379" s="190"/>
      <c r="J379" s="38"/>
      <c r="K379" s="38"/>
      <c r="L379" s="41"/>
      <c r="M379" s="191"/>
      <c r="N379" s="192"/>
      <c r="O379" s="66"/>
      <c r="P379" s="66"/>
      <c r="Q379" s="66"/>
      <c r="R379" s="66"/>
      <c r="S379" s="66"/>
      <c r="T379" s="67"/>
      <c r="U379" s="36"/>
      <c r="V379" s="36"/>
      <c r="W379" s="36"/>
      <c r="X379" s="36"/>
      <c r="Y379" s="36"/>
      <c r="Z379" s="36"/>
      <c r="AA379" s="36"/>
      <c r="AB379" s="36"/>
      <c r="AC379" s="36"/>
      <c r="AD379" s="36"/>
      <c r="AE379" s="36"/>
      <c r="AT379" s="19" t="s">
        <v>151</v>
      </c>
      <c r="AU379" s="19" t="s">
        <v>85</v>
      </c>
    </row>
    <row r="380" spans="1:65" s="2" customFormat="1" ht="78">
      <c r="A380" s="36"/>
      <c r="B380" s="37"/>
      <c r="C380" s="38"/>
      <c r="D380" s="188" t="s">
        <v>153</v>
      </c>
      <c r="E380" s="38"/>
      <c r="F380" s="195" t="s">
        <v>986</v>
      </c>
      <c r="G380" s="38"/>
      <c r="H380" s="38"/>
      <c r="I380" s="190"/>
      <c r="J380" s="38"/>
      <c r="K380" s="38"/>
      <c r="L380" s="41"/>
      <c r="M380" s="191"/>
      <c r="N380" s="192"/>
      <c r="O380" s="66"/>
      <c r="P380" s="66"/>
      <c r="Q380" s="66"/>
      <c r="R380" s="66"/>
      <c r="S380" s="66"/>
      <c r="T380" s="67"/>
      <c r="U380" s="36"/>
      <c r="V380" s="36"/>
      <c r="W380" s="36"/>
      <c r="X380" s="36"/>
      <c r="Y380" s="36"/>
      <c r="Z380" s="36"/>
      <c r="AA380" s="36"/>
      <c r="AB380" s="36"/>
      <c r="AC380" s="36"/>
      <c r="AD380" s="36"/>
      <c r="AE380" s="36"/>
      <c r="AT380" s="19" t="s">
        <v>153</v>
      </c>
      <c r="AU380" s="19" t="s">
        <v>85</v>
      </c>
    </row>
    <row r="381" spans="1:65" s="14" customFormat="1" ht="11.25">
      <c r="B381" s="206"/>
      <c r="C381" s="207"/>
      <c r="D381" s="188" t="s">
        <v>180</v>
      </c>
      <c r="E381" s="208" t="s">
        <v>19</v>
      </c>
      <c r="F381" s="209" t="s">
        <v>987</v>
      </c>
      <c r="G381" s="207"/>
      <c r="H381" s="210">
        <v>8.0269999999999992</v>
      </c>
      <c r="I381" s="211"/>
      <c r="J381" s="207"/>
      <c r="K381" s="207"/>
      <c r="L381" s="212"/>
      <c r="M381" s="213"/>
      <c r="N381" s="214"/>
      <c r="O381" s="214"/>
      <c r="P381" s="214"/>
      <c r="Q381" s="214"/>
      <c r="R381" s="214"/>
      <c r="S381" s="214"/>
      <c r="T381" s="215"/>
      <c r="AT381" s="216" t="s">
        <v>180</v>
      </c>
      <c r="AU381" s="216" t="s">
        <v>85</v>
      </c>
      <c r="AV381" s="14" t="s">
        <v>85</v>
      </c>
      <c r="AW381" s="14" t="s">
        <v>34</v>
      </c>
      <c r="AX381" s="14" t="s">
        <v>83</v>
      </c>
      <c r="AY381" s="216" t="s">
        <v>140</v>
      </c>
    </row>
    <row r="382" spans="1:65" s="2" customFormat="1" ht="16.5" customHeight="1">
      <c r="A382" s="36"/>
      <c r="B382" s="37"/>
      <c r="C382" s="175" t="s">
        <v>412</v>
      </c>
      <c r="D382" s="175" t="s">
        <v>142</v>
      </c>
      <c r="E382" s="176" t="s">
        <v>989</v>
      </c>
      <c r="F382" s="177" t="s">
        <v>990</v>
      </c>
      <c r="G382" s="178" t="s">
        <v>424</v>
      </c>
      <c r="H382" s="179">
        <v>0.10199999999999999</v>
      </c>
      <c r="I382" s="180"/>
      <c r="J382" s="181">
        <f>ROUND(I382*H382,2)</f>
        <v>0</v>
      </c>
      <c r="K382" s="177" t="s">
        <v>146</v>
      </c>
      <c r="L382" s="41"/>
      <c r="M382" s="182" t="s">
        <v>19</v>
      </c>
      <c r="N382" s="183" t="s">
        <v>46</v>
      </c>
      <c r="O382" s="66"/>
      <c r="P382" s="184">
        <f>O382*H382</f>
        <v>0</v>
      </c>
      <c r="Q382" s="184">
        <v>0</v>
      </c>
      <c r="R382" s="184">
        <f>Q382*H382</f>
        <v>0</v>
      </c>
      <c r="S382" s="184">
        <v>0</v>
      </c>
      <c r="T382" s="185">
        <f>S382*H382</f>
        <v>0</v>
      </c>
      <c r="U382" s="36"/>
      <c r="V382" s="36"/>
      <c r="W382" s="36"/>
      <c r="X382" s="36"/>
      <c r="Y382" s="36"/>
      <c r="Z382" s="36"/>
      <c r="AA382" s="36"/>
      <c r="AB382" s="36"/>
      <c r="AC382" s="36"/>
      <c r="AD382" s="36"/>
      <c r="AE382" s="36"/>
      <c r="AR382" s="186" t="s">
        <v>265</v>
      </c>
      <c r="AT382" s="186" t="s">
        <v>142</v>
      </c>
      <c r="AU382" s="186" t="s">
        <v>85</v>
      </c>
      <c r="AY382" s="19" t="s">
        <v>140</v>
      </c>
      <c r="BE382" s="187">
        <f>IF(N382="základní",J382,0)</f>
        <v>0</v>
      </c>
      <c r="BF382" s="187">
        <f>IF(N382="snížená",J382,0)</f>
        <v>0</v>
      </c>
      <c r="BG382" s="187">
        <f>IF(N382="zákl. přenesená",J382,0)</f>
        <v>0</v>
      </c>
      <c r="BH382" s="187">
        <f>IF(N382="sníž. přenesená",J382,0)</f>
        <v>0</v>
      </c>
      <c r="BI382" s="187">
        <f>IF(N382="nulová",J382,0)</f>
        <v>0</v>
      </c>
      <c r="BJ382" s="19" t="s">
        <v>83</v>
      </c>
      <c r="BK382" s="187">
        <f>ROUND(I382*H382,2)</f>
        <v>0</v>
      </c>
      <c r="BL382" s="19" t="s">
        <v>265</v>
      </c>
      <c r="BM382" s="186" t="s">
        <v>1694</v>
      </c>
    </row>
    <row r="383" spans="1:65" s="2" customFormat="1" ht="19.5">
      <c r="A383" s="36"/>
      <c r="B383" s="37"/>
      <c r="C383" s="38"/>
      <c r="D383" s="188" t="s">
        <v>149</v>
      </c>
      <c r="E383" s="38"/>
      <c r="F383" s="189" t="s">
        <v>992</v>
      </c>
      <c r="G383" s="38"/>
      <c r="H383" s="38"/>
      <c r="I383" s="190"/>
      <c r="J383" s="38"/>
      <c r="K383" s="38"/>
      <c r="L383" s="41"/>
      <c r="M383" s="191"/>
      <c r="N383" s="192"/>
      <c r="O383" s="66"/>
      <c r="P383" s="66"/>
      <c r="Q383" s="66"/>
      <c r="R383" s="66"/>
      <c r="S383" s="66"/>
      <c r="T383" s="67"/>
      <c r="U383" s="36"/>
      <c r="V383" s="36"/>
      <c r="W383" s="36"/>
      <c r="X383" s="36"/>
      <c r="Y383" s="36"/>
      <c r="Z383" s="36"/>
      <c r="AA383" s="36"/>
      <c r="AB383" s="36"/>
      <c r="AC383" s="36"/>
      <c r="AD383" s="36"/>
      <c r="AE383" s="36"/>
      <c r="AT383" s="19" t="s">
        <v>149</v>
      </c>
      <c r="AU383" s="19" t="s">
        <v>85</v>
      </c>
    </row>
    <row r="384" spans="1:65" s="2" customFormat="1" ht="11.25">
      <c r="A384" s="36"/>
      <c r="B384" s="37"/>
      <c r="C384" s="38"/>
      <c r="D384" s="193" t="s">
        <v>151</v>
      </c>
      <c r="E384" s="38"/>
      <c r="F384" s="194" t="s">
        <v>993</v>
      </c>
      <c r="G384" s="38"/>
      <c r="H384" s="38"/>
      <c r="I384" s="190"/>
      <c r="J384" s="38"/>
      <c r="K384" s="38"/>
      <c r="L384" s="41"/>
      <c r="M384" s="191"/>
      <c r="N384" s="192"/>
      <c r="O384" s="66"/>
      <c r="P384" s="66"/>
      <c r="Q384" s="66"/>
      <c r="R384" s="66"/>
      <c r="S384" s="66"/>
      <c r="T384" s="67"/>
      <c r="U384" s="36"/>
      <c r="V384" s="36"/>
      <c r="W384" s="36"/>
      <c r="X384" s="36"/>
      <c r="Y384" s="36"/>
      <c r="Z384" s="36"/>
      <c r="AA384" s="36"/>
      <c r="AB384" s="36"/>
      <c r="AC384" s="36"/>
      <c r="AD384" s="36"/>
      <c r="AE384" s="36"/>
      <c r="AT384" s="19" t="s">
        <v>151</v>
      </c>
      <c r="AU384" s="19" t="s">
        <v>85</v>
      </c>
    </row>
    <row r="385" spans="1:65" s="2" customFormat="1" ht="78">
      <c r="A385" s="36"/>
      <c r="B385" s="37"/>
      <c r="C385" s="38"/>
      <c r="D385" s="188" t="s">
        <v>153</v>
      </c>
      <c r="E385" s="38"/>
      <c r="F385" s="195" t="s">
        <v>994</v>
      </c>
      <c r="G385" s="38"/>
      <c r="H385" s="38"/>
      <c r="I385" s="190"/>
      <c r="J385" s="38"/>
      <c r="K385" s="38"/>
      <c r="L385" s="41"/>
      <c r="M385" s="191"/>
      <c r="N385" s="192"/>
      <c r="O385" s="66"/>
      <c r="P385" s="66"/>
      <c r="Q385" s="66"/>
      <c r="R385" s="66"/>
      <c r="S385" s="66"/>
      <c r="T385" s="67"/>
      <c r="U385" s="36"/>
      <c r="V385" s="36"/>
      <c r="W385" s="36"/>
      <c r="X385" s="36"/>
      <c r="Y385" s="36"/>
      <c r="Z385" s="36"/>
      <c r="AA385" s="36"/>
      <c r="AB385" s="36"/>
      <c r="AC385" s="36"/>
      <c r="AD385" s="36"/>
      <c r="AE385" s="36"/>
      <c r="AT385" s="19" t="s">
        <v>153</v>
      </c>
      <c r="AU385" s="19" t="s">
        <v>85</v>
      </c>
    </row>
    <row r="386" spans="1:65" s="2" customFormat="1" ht="16.5" customHeight="1">
      <c r="A386" s="36"/>
      <c r="B386" s="37"/>
      <c r="C386" s="175" t="s">
        <v>421</v>
      </c>
      <c r="D386" s="175" t="s">
        <v>142</v>
      </c>
      <c r="E386" s="176" t="s">
        <v>996</v>
      </c>
      <c r="F386" s="177" t="s">
        <v>997</v>
      </c>
      <c r="G386" s="178" t="s">
        <v>424</v>
      </c>
      <c r="H386" s="179">
        <v>0.10199999999999999</v>
      </c>
      <c r="I386" s="180"/>
      <c r="J386" s="181">
        <f>ROUND(I386*H386,2)</f>
        <v>0</v>
      </c>
      <c r="K386" s="177" t="s">
        <v>146</v>
      </c>
      <c r="L386" s="41"/>
      <c r="M386" s="182" t="s">
        <v>19</v>
      </c>
      <c r="N386" s="183" t="s">
        <v>46</v>
      </c>
      <c r="O386" s="66"/>
      <c r="P386" s="184">
        <f>O386*H386</f>
        <v>0</v>
      </c>
      <c r="Q386" s="184">
        <v>0</v>
      </c>
      <c r="R386" s="184">
        <f>Q386*H386</f>
        <v>0</v>
      </c>
      <c r="S386" s="184">
        <v>0</v>
      </c>
      <c r="T386" s="185">
        <f>S386*H386</f>
        <v>0</v>
      </c>
      <c r="U386" s="36"/>
      <c r="V386" s="36"/>
      <c r="W386" s="36"/>
      <c r="X386" s="36"/>
      <c r="Y386" s="36"/>
      <c r="Z386" s="36"/>
      <c r="AA386" s="36"/>
      <c r="AB386" s="36"/>
      <c r="AC386" s="36"/>
      <c r="AD386" s="36"/>
      <c r="AE386" s="36"/>
      <c r="AR386" s="186" t="s">
        <v>265</v>
      </c>
      <c r="AT386" s="186" t="s">
        <v>142</v>
      </c>
      <c r="AU386" s="186" t="s">
        <v>85</v>
      </c>
      <c r="AY386" s="19" t="s">
        <v>140</v>
      </c>
      <c r="BE386" s="187">
        <f>IF(N386="základní",J386,0)</f>
        <v>0</v>
      </c>
      <c r="BF386" s="187">
        <f>IF(N386="snížená",J386,0)</f>
        <v>0</v>
      </c>
      <c r="BG386" s="187">
        <f>IF(N386="zákl. přenesená",J386,0)</f>
        <v>0</v>
      </c>
      <c r="BH386" s="187">
        <f>IF(N386="sníž. přenesená",J386,0)</f>
        <v>0</v>
      </c>
      <c r="BI386" s="187">
        <f>IF(N386="nulová",J386,0)</f>
        <v>0</v>
      </c>
      <c r="BJ386" s="19" t="s">
        <v>83</v>
      </c>
      <c r="BK386" s="187">
        <f>ROUND(I386*H386,2)</f>
        <v>0</v>
      </c>
      <c r="BL386" s="19" t="s">
        <v>265</v>
      </c>
      <c r="BM386" s="186" t="s">
        <v>1695</v>
      </c>
    </row>
    <row r="387" spans="1:65" s="2" customFormat="1" ht="19.5">
      <c r="A387" s="36"/>
      <c r="B387" s="37"/>
      <c r="C387" s="38"/>
      <c r="D387" s="188" t="s">
        <v>149</v>
      </c>
      <c r="E387" s="38"/>
      <c r="F387" s="189" t="s">
        <v>999</v>
      </c>
      <c r="G387" s="38"/>
      <c r="H387" s="38"/>
      <c r="I387" s="190"/>
      <c r="J387" s="38"/>
      <c r="K387" s="38"/>
      <c r="L387" s="41"/>
      <c r="M387" s="191"/>
      <c r="N387" s="192"/>
      <c r="O387" s="66"/>
      <c r="P387" s="66"/>
      <c r="Q387" s="66"/>
      <c r="R387" s="66"/>
      <c r="S387" s="66"/>
      <c r="T387" s="67"/>
      <c r="U387" s="36"/>
      <c r="V387" s="36"/>
      <c r="W387" s="36"/>
      <c r="X387" s="36"/>
      <c r="Y387" s="36"/>
      <c r="Z387" s="36"/>
      <c r="AA387" s="36"/>
      <c r="AB387" s="36"/>
      <c r="AC387" s="36"/>
      <c r="AD387" s="36"/>
      <c r="AE387" s="36"/>
      <c r="AT387" s="19" t="s">
        <v>149</v>
      </c>
      <c r="AU387" s="19" t="s">
        <v>85</v>
      </c>
    </row>
    <row r="388" spans="1:65" s="2" customFormat="1" ht="11.25">
      <c r="A388" s="36"/>
      <c r="B388" s="37"/>
      <c r="C388" s="38"/>
      <c r="D388" s="193" t="s">
        <v>151</v>
      </c>
      <c r="E388" s="38"/>
      <c r="F388" s="194" t="s">
        <v>1000</v>
      </c>
      <c r="G388" s="38"/>
      <c r="H388" s="38"/>
      <c r="I388" s="190"/>
      <c r="J388" s="38"/>
      <c r="K388" s="38"/>
      <c r="L388" s="41"/>
      <c r="M388" s="191"/>
      <c r="N388" s="192"/>
      <c r="O388" s="66"/>
      <c r="P388" s="66"/>
      <c r="Q388" s="66"/>
      <c r="R388" s="66"/>
      <c r="S388" s="66"/>
      <c r="T388" s="67"/>
      <c r="U388" s="36"/>
      <c r="V388" s="36"/>
      <c r="W388" s="36"/>
      <c r="X388" s="36"/>
      <c r="Y388" s="36"/>
      <c r="Z388" s="36"/>
      <c r="AA388" s="36"/>
      <c r="AB388" s="36"/>
      <c r="AC388" s="36"/>
      <c r="AD388" s="36"/>
      <c r="AE388" s="36"/>
      <c r="AT388" s="19" t="s">
        <v>151</v>
      </c>
      <c r="AU388" s="19" t="s">
        <v>85</v>
      </c>
    </row>
    <row r="389" spans="1:65" s="2" customFormat="1" ht="78">
      <c r="A389" s="36"/>
      <c r="B389" s="37"/>
      <c r="C389" s="38"/>
      <c r="D389" s="188" t="s">
        <v>153</v>
      </c>
      <c r="E389" s="38"/>
      <c r="F389" s="195" t="s">
        <v>994</v>
      </c>
      <c r="G389" s="38"/>
      <c r="H389" s="38"/>
      <c r="I389" s="190"/>
      <c r="J389" s="38"/>
      <c r="K389" s="38"/>
      <c r="L389" s="41"/>
      <c r="M389" s="191"/>
      <c r="N389" s="192"/>
      <c r="O389" s="66"/>
      <c r="P389" s="66"/>
      <c r="Q389" s="66"/>
      <c r="R389" s="66"/>
      <c r="S389" s="66"/>
      <c r="T389" s="67"/>
      <c r="U389" s="36"/>
      <c r="V389" s="36"/>
      <c r="W389" s="36"/>
      <c r="X389" s="36"/>
      <c r="Y389" s="36"/>
      <c r="Z389" s="36"/>
      <c r="AA389" s="36"/>
      <c r="AB389" s="36"/>
      <c r="AC389" s="36"/>
      <c r="AD389" s="36"/>
      <c r="AE389" s="36"/>
      <c r="AT389" s="19" t="s">
        <v>153</v>
      </c>
      <c r="AU389" s="19" t="s">
        <v>85</v>
      </c>
    </row>
    <row r="390" spans="1:65" s="12" customFormat="1" ht="22.9" customHeight="1">
      <c r="B390" s="159"/>
      <c r="C390" s="160"/>
      <c r="D390" s="161" t="s">
        <v>74</v>
      </c>
      <c r="E390" s="173" t="s">
        <v>1001</v>
      </c>
      <c r="F390" s="173" t="s">
        <v>1002</v>
      </c>
      <c r="G390" s="160"/>
      <c r="H390" s="160"/>
      <c r="I390" s="163"/>
      <c r="J390" s="174">
        <f>BK390</f>
        <v>0</v>
      </c>
      <c r="K390" s="160"/>
      <c r="L390" s="165"/>
      <c r="M390" s="166"/>
      <c r="N390" s="167"/>
      <c r="O390" s="167"/>
      <c r="P390" s="168">
        <f>SUM(P391:P409)</f>
        <v>0</v>
      </c>
      <c r="Q390" s="167"/>
      <c r="R390" s="168">
        <f>SUM(R391:R409)</f>
        <v>0.91379490000000008</v>
      </c>
      <c r="S390" s="167"/>
      <c r="T390" s="169">
        <f>SUM(T391:T409)</f>
        <v>0</v>
      </c>
      <c r="AR390" s="170" t="s">
        <v>85</v>
      </c>
      <c r="AT390" s="171" t="s">
        <v>74</v>
      </c>
      <c r="AU390" s="171" t="s">
        <v>83</v>
      </c>
      <c r="AY390" s="170" t="s">
        <v>140</v>
      </c>
      <c r="BK390" s="172">
        <f>SUM(BK391:BK409)</f>
        <v>0</v>
      </c>
    </row>
    <row r="391" spans="1:65" s="2" customFormat="1" ht="16.5" customHeight="1">
      <c r="A391" s="36"/>
      <c r="B391" s="37"/>
      <c r="C391" s="175" t="s">
        <v>427</v>
      </c>
      <c r="D391" s="175" t="s">
        <v>142</v>
      </c>
      <c r="E391" s="176" t="s">
        <v>1020</v>
      </c>
      <c r="F391" s="177" t="s">
        <v>1021</v>
      </c>
      <c r="G391" s="178" t="s">
        <v>437</v>
      </c>
      <c r="H391" s="179">
        <v>394.7</v>
      </c>
      <c r="I391" s="180"/>
      <c r="J391" s="181">
        <f>ROUND(I391*H391,2)</f>
        <v>0</v>
      </c>
      <c r="K391" s="177" t="s">
        <v>146</v>
      </c>
      <c r="L391" s="41"/>
      <c r="M391" s="182" t="s">
        <v>19</v>
      </c>
      <c r="N391" s="183" t="s">
        <v>46</v>
      </c>
      <c r="O391" s="66"/>
      <c r="P391" s="184">
        <f>O391*H391</f>
        <v>0</v>
      </c>
      <c r="Q391" s="184">
        <v>4.6999999999999997E-5</v>
      </c>
      <c r="R391" s="184">
        <f>Q391*H391</f>
        <v>1.8550899999999999E-2</v>
      </c>
      <c r="S391" s="184">
        <v>0</v>
      </c>
      <c r="T391" s="185">
        <f>S391*H391</f>
        <v>0</v>
      </c>
      <c r="U391" s="36"/>
      <c r="V391" s="36"/>
      <c r="W391" s="36"/>
      <c r="X391" s="36"/>
      <c r="Y391" s="36"/>
      <c r="Z391" s="36"/>
      <c r="AA391" s="36"/>
      <c r="AB391" s="36"/>
      <c r="AC391" s="36"/>
      <c r="AD391" s="36"/>
      <c r="AE391" s="36"/>
      <c r="AR391" s="186" t="s">
        <v>265</v>
      </c>
      <c r="AT391" s="186" t="s">
        <v>142</v>
      </c>
      <c r="AU391" s="186" t="s">
        <v>85</v>
      </c>
      <c r="AY391" s="19" t="s">
        <v>140</v>
      </c>
      <c r="BE391" s="187">
        <f>IF(N391="základní",J391,0)</f>
        <v>0</v>
      </c>
      <c r="BF391" s="187">
        <f>IF(N391="snížená",J391,0)</f>
        <v>0</v>
      </c>
      <c r="BG391" s="187">
        <f>IF(N391="zákl. přenesená",J391,0)</f>
        <v>0</v>
      </c>
      <c r="BH391" s="187">
        <f>IF(N391="sníž. přenesená",J391,0)</f>
        <v>0</v>
      </c>
      <c r="BI391" s="187">
        <f>IF(N391="nulová",J391,0)</f>
        <v>0</v>
      </c>
      <c r="BJ391" s="19" t="s">
        <v>83</v>
      </c>
      <c r="BK391" s="187">
        <f>ROUND(I391*H391,2)</f>
        <v>0</v>
      </c>
      <c r="BL391" s="19" t="s">
        <v>265</v>
      </c>
      <c r="BM391" s="186" t="s">
        <v>1696</v>
      </c>
    </row>
    <row r="392" spans="1:65" s="2" customFormat="1" ht="11.25">
      <c r="A392" s="36"/>
      <c r="B392" s="37"/>
      <c r="C392" s="38"/>
      <c r="D392" s="188" t="s">
        <v>149</v>
      </c>
      <c r="E392" s="38"/>
      <c r="F392" s="189" t="s">
        <v>1023</v>
      </c>
      <c r="G392" s="38"/>
      <c r="H392" s="38"/>
      <c r="I392" s="190"/>
      <c r="J392" s="38"/>
      <c r="K392" s="38"/>
      <c r="L392" s="41"/>
      <c r="M392" s="191"/>
      <c r="N392" s="192"/>
      <c r="O392" s="66"/>
      <c r="P392" s="66"/>
      <c r="Q392" s="66"/>
      <c r="R392" s="66"/>
      <c r="S392" s="66"/>
      <c r="T392" s="67"/>
      <c r="U392" s="36"/>
      <c r="V392" s="36"/>
      <c r="W392" s="36"/>
      <c r="X392" s="36"/>
      <c r="Y392" s="36"/>
      <c r="Z392" s="36"/>
      <c r="AA392" s="36"/>
      <c r="AB392" s="36"/>
      <c r="AC392" s="36"/>
      <c r="AD392" s="36"/>
      <c r="AE392" s="36"/>
      <c r="AT392" s="19" t="s">
        <v>149</v>
      </c>
      <c r="AU392" s="19" t="s">
        <v>85</v>
      </c>
    </row>
    <row r="393" spans="1:65" s="2" customFormat="1" ht="11.25">
      <c r="A393" s="36"/>
      <c r="B393" s="37"/>
      <c r="C393" s="38"/>
      <c r="D393" s="193" t="s">
        <v>151</v>
      </c>
      <c r="E393" s="38"/>
      <c r="F393" s="194" t="s">
        <v>1024</v>
      </c>
      <c r="G393" s="38"/>
      <c r="H393" s="38"/>
      <c r="I393" s="190"/>
      <c r="J393" s="38"/>
      <c r="K393" s="38"/>
      <c r="L393" s="41"/>
      <c r="M393" s="191"/>
      <c r="N393" s="192"/>
      <c r="O393" s="66"/>
      <c r="P393" s="66"/>
      <c r="Q393" s="66"/>
      <c r="R393" s="66"/>
      <c r="S393" s="66"/>
      <c r="T393" s="67"/>
      <c r="U393" s="36"/>
      <c r="V393" s="36"/>
      <c r="W393" s="36"/>
      <c r="X393" s="36"/>
      <c r="Y393" s="36"/>
      <c r="Z393" s="36"/>
      <c r="AA393" s="36"/>
      <c r="AB393" s="36"/>
      <c r="AC393" s="36"/>
      <c r="AD393" s="36"/>
      <c r="AE393" s="36"/>
      <c r="AT393" s="19" t="s">
        <v>151</v>
      </c>
      <c r="AU393" s="19" t="s">
        <v>85</v>
      </c>
    </row>
    <row r="394" spans="1:65" s="13" customFormat="1" ht="11.25">
      <c r="B394" s="196"/>
      <c r="C394" s="197"/>
      <c r="D394" s="188" t="s">
        <v>180</v>
      </c>
      <c r="E394" s="198" t="s">
        <v>19</v>
      </c>
      <c r="F394" s="199" t="s">
        <v>1461</v>
      </c>
      <c r="G394" s="197"/>
      <c r="H394" s="198" t="s">
        <v>19</v>
      </c>
      <c r="I394" s="200"/>
      <c r="J394" s="197"/>
      <c r="K394" s="197"/>
      <c r="L394" s="201"/>
      <c r="M394" s="202"/>
      <c r="N394" s="203"/>
      <c r="O394" s="203"/>
      <c r="P394" s="203"/>
      <c r="Q394" s="203"/>
      <c r="R394" s="203"/>
      <c r="S394" s="203"/>
      <c r="T394" s="204"/>
      <c r="AT394" s="205" t="s">
        <v>180</v>
      </c>
      <c r="AU394" s="205" t="s">
        <v>85</v>
      </c>
      <c r="AV394" s="13" t="s">
        <v>83</v>
      </c>
      <c r="AW394" s="13" t="s">
        <v>34</v>
      </c>
      <c r="AX394" s="13" t="s">
        <v>75</v>
      </c>
      <c r="AY394" s="205" t="s">
        <v>140</v>
      </c>
    </row>
    <row r="395" spans="1:65" s="14" customFormat="1" ht="11.25">
      <c r="B395" s="206"/>
      <c r="C395" s="207"/>
      <c r="D395" s="188" t="s">
        <v>180</v>
      </c>
      <c r="E395" s="208" t="s">
        <v>19</v>
      </c>
      <c r="F395" s="209" t="s">
        <v>1697</v>
      </c>
      <c r="G395" s="207"/>
      <c r="H395" s="210">
        <v>394.7</v>
      </c>
      <c r="I395" s="211"/>
      <c r="J395" s="207"/>
      <c r="K395" s="207"/>
      <c r="L395" s="212"/>
      <c r="M395" s="213"/>
      <c r="N395" s="214"/>
      <c r="O395" s="214"/>
      <c r="P395" s="214"/>
      <c r="Q395" s="214"/>
      <c r="R395" s="214"/>
      <c r="S395" s="214"/>
      <c r="T395" s="215"/>
      <c r="AT395" s="216" t="s">
        <v>180</v>
      </c>
      <c r="AU395" s="216" t="s">
        <v>85</v>
      </c>
      <c r="AV395" s="14" t="s">
        <v>85</v>
      </c>
      <c r="AW395" s="14" t="s">
        <v>34</v>
      </c>
      <c r="AX395" s="14" t="s">
        <v>83</v>
      </c>
      <c r="AY395" s="216" t="s">
        <v>140</v>
      </c>
    </row>
    <row r="396" spans="1:65" s="2" customFormat="1" ht="16.5" customHeight="1">
      <c r="A396" s="36"/>
      <c r="B396" s="37"/>
      <c r="C396" s="217" t="s">
        <v>434</v>
      </c>
      <c r="D396" s="217" t="s">
        <v>284</v>
      </c>
      <c r="E396" s="218" t="s">
        <v>1028</v>
      </c>
      <c r="F396" s="219" t="s">
        <v>1698</v>
      </c>
      <c r="G396" s="220" t="s">
        <v>175</v>
      </c>
      <c r="H396" s="221">
        <v>31.972999999999999</v>
      </c>
      <c r="I396" s="222"/>
      <c r="J396" s="223">
        <f>ROUND(I396*H396,2)</f>
        <v>0</v>
      </c>
      <c r="K396" s="219" t="s">
        <v>518</v>
      </c>
      <c r="L396" s="224"/>
      <c r="M396" s="225" t="s">
        <v>19</v>
      </c>
      <c r="N396" s="226" t="s">
        <v>46</v>
      </c>
      <c r="O396" s="66"/>
      <c r="P396" s="184">
        <f>O396*H396</f>
        <v>0</v>
      </c>
      <c r="Q396" s="184">
        <v>2.8000000000000001E-2</v>
      </c>
      <c r="R396" s="184">
        <f>Q396*H396</f>
        <v>0.89524400000000004</v>
      </c>
      <c r="S396" s="184">
        <v>0</v>
      </c>
      <c r="T396" s="185">
        <f>S396*H396</f>
        <v>0</v>
      </c>
      <c r="U396" s="36"/>
      <c r="V396" s="36"/>
      <c r="W396" s="36"/>
      <c r="X396" s="36"/>
      <c r="Y396" s="36"/>
      <c r="Z396" s="36"/>
      <c r="AA396" s="36"/>
      <c r="AB396" s="36"/>
      <c r="AC396" s="36"/>
      <c r="AD396" s="36"/>
      <c r="AE396" s="36"/>
      <c r="AR396" s="186" t="s">
        <v>370</v>
      </c>
      <c r="AT396" s="186" t="s">
        <v>284</v>
      </c>
      <c r="AU396" s="186" t="s">
        <v>85</v>
      </c>
      <c r="AY396" s="19" t="s">
        <v>140</v>
      </c>
      <c r="BE396" s="187">
        <f>IF(N396="základní",J396,0)</f>
        <v>0</v>
      </c>
      <c r="BF396" s="187">
        <f>IF(N396="snížená",J396,0)</f>
        <v>0</v>
      </c>
      <c r="BG396" s="187">
        <f>IF(N396="zákl. přenesená",J396,0)</f>
        <v>0</v>
      </c>
      <c r="BH396" s="187">
        <f>IF(N396="sníž. přenesená",J396,0)</f>
        <v>0</v>
      </c>
      <c r="BI396" s="187">
        <f>IF(N396="nulová",J396,0)</f>
        <v>0</v>
      </c>
      <c r="BJ396" s="19" t="s">
        <v>83</v>
      </c>
      <c r="BK396" s="187">
        <f>ROUND(I396*H396,2)</f>
        <v>0</v>
      </c>
      <c r="BL396" s="19" t="s">
        <v>265</v>
      </c>
      <c r="BM396" s="186" t="s">
        <v>1699</v>
      </c>
    </row>
    <row r="397" spans="1:65" s="2" customFormat="1" ht="11.25">
      <c r="A397" s="36"/>
      <c r="B397" s="37"/>
      <c r="C397" s="38"/>
      <c r="D397" s="188" t="s">
        <v>149</v>
      </c>
      <c r="E397" s="38"/>
      <c r="F397" s="189" t="s">
        <v>1700</v>
      </c>
      <c r="G397" s="38"/>
      <c r="H397" s="38"/>
      <c r="I397" s="190"/>
      <c r="J397" s="38"/>
      <c r="K397" s="38"/>
      <c r="L397" s="41"/>
      <c r="M397" s="191"/>
      <c r="N397" s="192"/>
      <c r="O397" s="66"/>
      <c r="P397" s="66"/>
      <c r="Q397" s="66"/>
      <c r="R397" s="66"/>
      <c r="S397" s="66"/>
      <c r="T397" s="67"/>
      <c r="U397" s="36"/>
      <c r="V397" s="36"/>
      <c r="W397" s="36"/>
      <c r="X397" s="36"/>
      <c r="Y397" s="36"/>
      <c r="Z397" s="36"/>
      <c r="AA397" s="36"/>
      <c r="AB397" s="36"/>
      <c r="AC397" s="36"/>
      <c r="AD397" s="36"/>
      <c r="AE397" s="36"/>
      <c r="AT397" s="19" t="s">
        <v>149</v>
      </c>
      <c r="AU397" s="19" t="s">
        <v>85</v>
      </c>
    </row>
    <row r="398" spans="1:65" s="14" customFormat="1" ht="11.25">
      <c r="B398" s="206"/>
      <c r="C398" s="207"/>
      <c r="D398" s="188" t="s">
        <v>180</v>
      </c>
      <c r="E398" s="208" t="s">
        <v>19</v>
      </c>
      <c r="F398" s="209" t="s">
        <v>1701</v>
      </c>
      <c r="G398" s="207"/>
      <c r="H398" s="210">
        <v>10.199999999999999</v>
      </c>
      <c r="I398" s="211"/>
      <c r="J398" s="207"/>
      <c r="K398" s="207"/>
      <c r="L398" s="212"/>
      <c r="M398" s="213"/>
      <c r="N398" s="214"/>
      <c r="O398" s="214"/>
      <c r="P398" s="214"/>
      <c r="Q398" s="214"/>
      <c r="R398" s="214"/>
      <c r="S398" s="214"/>
      <c r="T398" s="215"/>
      <c r="AT398" s="216" t="s">
        <v>180</v>
      </c>
      <c r="AU398" s="216" t="s">
        <v>85</v>
      </c>
      <c r="AV398" s="14" t="s">
        <v>85</v>
      </c>
      <c r="AW398" s="14" t="s">
        <v>34</v>
      </c>
      <c r="AX398" s="14" t="s">
        <v>75</v>
      </c>
      <c r="AY398" s="216" t="s">
        <v>140</v>
      </c>
    </row>
    <row r="399" spans="1:65" s="14" customFormat="1" ht="11.25">
      <c r="B399" s="206"/>
      <c r="C399" s="207"/>
      <c r="D399" s="188" t="s">
        <v>180</v>
      </c>
      <c r="E399" s="208" t="s">
        <v>19</v>
      </c>
      <c r="F399" s="209" t="s">
        <v>1702</v>
      </c>
      <c r="G399" s="207"/>
      <c r="H399" s="210">
        <v>20.25</v>
      </c>
      <c r="I399" s="211"/>
      <c r="J399" s="207"/>
      <c r="K399" s="207"/>
      <c r="L399" s="212"/>
      <c r="M399" s="213"/>
      <c r="N399" s="214"/>
      <c r="O399" s="214"/>
      <c r="P399" s="214"/>
      <c r="Q399" s="214"/>
      <c r="R399" s="214"/>
      <c r="S399" s="214"/>
      <c r="T399" s="215"/>
      <c r="AT399" s="216" t="s">
        <v>180</v>
      </c>
      <c r="AU399" s="216" t="s">
        <v>85</v>
      </c>
      <c r="AV399" s="14" t="s">
        <v>85</v>
      </c>
      <c r="AW399" s="14" t="s">
        <v>34</v>
      </c>
      <c r="AX399" s="14" t="s">
        <v>75</v>
      </c>
      <c r="AY399" s="216" t="s">
        <v>140</v>
      </c>
    </row>
    <row r="400" spans="1:65" s="15" customFormat="1" ht="11.25">
      <c r="B400" s="227"/>
      <c r="C400" s="228"/>
      <c r="D400" s="188" t="s">
        <v>180</v>
      </c>
      <c r="E400" s="229" t="s">
        <v>19</v>
      </c>
      <c r="F400" s="230" t="s">
        <v>402</v>
      </c>
      <c r="G400" s="228"/>
      <c r="H400" s="231">
        <v>30.45</v>
      </c>
      <c r="I400" s="232"/>
      <c r="J400" s="228"/>
      <c r="K400" s="228"/>
      <c r="L400" s="233"/>
      <c r="M400" s="234"/>
      <c r="N400" s="235"/>
      <c r="O400" s="235"/>
      <c r="P400" s="235"/>
      <c r="Q400" s="235"/>
      <c r="R400" s="235"/>
      <c r="S400" s="235"/>
      <c r="T400" s="236"/>
      <c r="AT400" s="237" t="s">
        <v>180</v>
      </c>
      <c r="AU400" s="237" t="s">
        <v>85</v>
      </c>
      <c r="AV400" s="15" t="s">
        <v>147</v>
      </c>
      <c r="AW400" s="15" t="s">
        <v>34</v>
      </c>
      <c r="AX400" s="15" t="s">
        <v>83</v>
      </c>
      <c r="AY400" s="237" t="s">
        <v>140</v>
      </c>
    </row>
    <row r="401" spans="1:65" s="14" customFormat="1" ht="11.25">
      <c r="B401" s="206"/>
      <c r="C401" s="207"/>
      <c r="D401" s="188" t="s">
        <v>180</v>
      </c>
      <c r="E401" s="207"/>
      <c r="F401" s="209" t="s">
        <v>1703</v>
      </c>
      <c r="G401" s="207"/>
      <c r="H401" s="210">
        <v>31.972999999999999</v>
      </c>
      <c r="I401" s="211"/>
      <c r="J401" s="207"/>
      <c r="K401" s="207"/>
      <c r="L401" s="212"/>
      <c r="M401" s="213"/>
      <c r="N401" s="214"/>
      <c r="O401" s="214"/>
      <c r="P401" s="214"/>
      <c r="Q401" s="214"/>
      <c r="R401" s="214"/>
      <c r="S401" s="214"/>
      <c r="T401" s="215"/>
      <c r="AT401" s="216" t="s">
        <v>180</v>
      </c>
      <c r="AU401" s="216" t="s">
        <v>85</v>
      </c>
      <c r="AV401" s="14" t="s">
        <v>85</v>
      </c>
      <c r="AW401" s="14" t="s">
        <v>4</v>
      </c>
      <c r="AX401" s="14" t="s">
        <v>83</v>
      </c>
      <c r="AY401" s="216" t="s">
        <v>140</v>
      </c>
    </row>
    <row r="402" spans="1:65" s="2" customFormat="1" ht="16.5" customHeight="1">
      <c r="A402" s="36"/>
      <c r="B402" s="37"/>
      <c r="C402" s="175" t="s">
        <v>440</v>
      </c>
      <c r="D402" s="175" t="s">
        <v>142</v>
      </c>
      <c r="E402" s="176" t="s">
        <v>1052</v>
      </c>
      <c r="F402" s="177" t="s">
        <v>1053</v>
      </c>
      <c r="G402" s="178" t="s">
        <v>424</v>
      </c>
      <c r="H402" s="179">
        <v>0.91400000000000003</v>
      </c>
      <c r="I402" s="180"/>
      <c r="J402" s="181">
        <f>ROUND(I402*H402,2)</f>
        <v>0</v>
      </c>
      <c r="K402" s="177" t="s">
        <v>146</v>
      </c>
      <c r="L402" s="41"/>
      <c r="M402" s="182" t="s">
        <v>19</v>
      </c>
      <c r="N402" s="183" t="s">
        <v>46</v>
      </c>
      <c r="O402" s="66"/>
      <c r="P402" s="184">
        <f>O402*H402</f>
        <v>0</v>
      </c>
      <c r="Q402" s="184">
        <v>0</v>
      </c>
      <c r="R402" s="184">
        <f>Q402*H402</f>
        <v>0</v>
      </c>
      <c r="S402" s="184">
        <v>0</v>
      </c>
      <c r="T402" s="185">
        <f>S402*H402</f>
        <v>0</v>
      </c>
      <c r="U402" s="36"/>
      <c r="V402" s="36"/>
      <c r="W402" s="36"/>
      <c r="X402" s="36"/>
      <c r="Y402" s="36"/>
      <c r="Z402" s="36"/>
      <c r="AA402" s="36"/>
      <c r="AB402" s="36"/>
      <c r="AC402" s="36"/>
      <c r="AD402" s="36"/>
      <c r="AE402" s="36"/>
      <c r="AR402" s="186" t="s">
        <v>265</v>
      </c>
      <c r="AT402" s="186" t="s">
        <v>142</v>
      </c>
      <c r="AU402" s="186" t="s">
        <v>85</v>
      </c>
      <c r="AY402" s="19" t="s">
        <v>140</v>
      </c>
      <c r="BE402" s="187">
        <f>IF(N402="základní",J402,0)</f>
        <v>0</v>
      </c>
      <c r="BF402" s="187">
        <f>IF(N402="snížená",J402,0)</f>
        <v>0</v>
      </c>
      <c r="BG402" s="187">
        <f>IF(N402="zákl. přenesená",J402,0)</f>
        <v>0</v>
      </c>
      <c r="BH402" s="187">
        <f>IF(N402="sníž. přenesená",J402,0)</f>
        <v>0</v>
      </c>
      <c r="BI402" s="187">
        <f>IF(N402="nulová",J402,0)</f>
        <v>0</v>
      </c>
      <c r="BJ402" s="19" t="s">
        <v>83</v>
      </c>
      <c r="BK402" s="187">
        <f>ROUND(I402*H402,2)</f>
        <v>0</v>
      </c>
      <c r="BL402" s="19" t="s">
        <v>265</v>
      </c>
      <c r="BM402" s="186" t="s">
        <v>1704</v>
      </c>
    </row>
    <row r="403" spans="1:65" s="2" customFormat="1" ht="19.5">
      <c r="A403" s="36"/>
      <c r="B403" s="37"/>
      <c r="C403" s="38"/>
      <c r="D403" s="188" t="s">
        <v>149</v>
      </c>
      <c r="E403" s="38"/>
      <c r="F403" s="189" t="s">
        <v>1055</v>
      </c>
      <c r="G403" s="38"/>
      <c r="H403" s="38"/>
      <c r="I403" s="190"/>
      <c r="J403" s="38"/>
      <c r="K403" s="38"/>
      <c r="L403" s="41"/>
      <c r="M403" s="191"/>
      <c r="N403" s="192"/>
      <c r="O403" s="66"/>
      <c r="P403" s="66"/>
      <c r="Q403" s="66"/>
      <c r="R403" s="66"/>
      <c r="S403" s="66"/>
      <c r="T403" s="67"/>
      <c r="U403" s="36"/>
      <c r="V403" s="36"/>
      <c r="W403" s="36"/>
      <c r="X403" s="36"/>
      <c r="Y403" s="36"/>
      <c r="Z403" s="36"/>
      <c r="AA403" s="36"/>
      <c r="AB403" s="36"/>
      <c r="AC403" s="36"/>
      <c r="AD403" s="36"/>
      <c r="AE403" s="36"/>
      <c r="AT403" s="19" t="s">
        <v>149</v>
      </c>
      <c r="AU403" s="19" t="s">
        <v>85</v>
      </c>
    </row>
    <row r="404" spans="1:65" s="2" customFormat="1" ht="11.25">
      <c r="A404" s="36"/>
      <c r="B404" s="37"/>
      <c r="C404" s="38"/>
      <c r="D404" s="193" t="s">
        <v>151</v>
      </c>
      <c r="E404" s="38"/>
      <c r="F404" s="194" t="s">
        <v>1056</v>
      </c>
      <c r="G404" s="38"/>
      <c r="H404" s="38"/>
      <c r="I404" s="190"/>
      <c r="J404" s="38"/>
      <c r="K404" s="38"/>
      <c r="L404" s="41"/>
      <c r="M404" s="191"/>
      <c r="N404" s="192"/>
      <c r="O404" s="66"/>
      <c r="P404" s="66"/>
      <c r="Q404" s="66"/>
      <c r="R404" s="66"/>
      <c r="S404" s="66"/>
      <c r="T404" s="67"/>
      <c r="U404" s="36"/>
      <c r="V404" s="36"/>
      <c r="W404" s="36"/>
      <c r="X404" s="36"/>
      <c r="Y404" s="36"/>
      <c r="Z404" s="36"/>
      <c r="AA404" s="36"/>
      <c r="AB404" s="36"/>
      <c r="AC404" s="36"/>
      <c r="AD404" s="36"/>
      <c r="AE404" s="36"/>
      <c r="AT404" s="19" t="s">
        <v>151</v>
      </c>
      <c r="AU404" s="19" t="s">
        <v>85</v>
      </c>
    </row>
    <row r="405" spans="1:65" s="2" customFormat="1" ht="78">
      <c r="A405" s="36"/>
      <c r="B405" s="37"/>
      <c r="C405" s="38"/>
      <c r="D405" s="188" t="s">
        <v>153</v>
      </c>
      <c r="E405" s="38"/>
      <c r="F405" s="195" t="s">
        <v>1057</v>
      </c>
      <c r="G405" s="38"/>
      <c r="H405" s="38"/>
      <c r="I405" s="190"/>
      <c r="J405" s="38"/>
      <c r="K405" s="38"/>
      <c r="L405" s="41"/>
      <c r="M405" s="191"/>
      <c r="N405" s="192"/>
      <c r="O405" s="66"/>
      <c r="P405" s="66"/>
      <c r="Q405" s="66"/>
      <c r="R405" s="66"/>
      <c r="S405" s="66"/>
      <c r="T405" s="67"/>
      <c r="U405" s="36"/>
      <c r="V405" s="36"/>
      <c r="W405" s="36"/>
      <c r="X405" s="36"/>
      <c r="Y405" s="36"/>
      <c r="Z405" s="36"/>
      <c r="AA405" s="36"/>
      <c r="AB405" s="36"/>
      <c r="AC405" s="36"/>
      <c r="AD405" s="36"/>
      <c r="AE405" s="36"/>
      <c r="AT405" s="19" t="s">
        <v>153</v>
      </c>
      <c r="AU405" s="19" t="s">
        <v>85</v>
      </c>
    </row>
    <row r="406" spans="1:65" s="2" customFormat="1" ht="16.5" customHeight="1">
      <c r="A406" s="36"/>
      <c r="B406" s="37"/>
      <c r="C406" s="175" t="s">
        <v>461</v>
      </c>
      <c r="D406" s="175" t="s">
        <v>142</v>
      </c>
      <c r="E406" s="176" t="s">
        <v>1059</v>
      </c>
      <c r="F406" s="177" t="s">
        <v>1060</v>
      </c>
      <c r="G406" s="178" t="s">
        <v>424</v>
      </c>
      <c r="H406" s="179">
        <v>0.91400000000000003</v>
      </c>
      <c r="I406" s="180"/>
      <c r="J406" s="181">
        <f>ROUND(I406*H406,2)</f>
        <v>0</v>
      </c>
      <c r="K406" s="177" t="s">
        <v>146</v>
      </c>
      <c r="L406" s="41"/>
      <c r="M406" s="182" t="s">
        <v>19</v>
      </c>
      <c r="N406" s="183" t="s">
        <v>46</v>
      </c>
      <c r="O406" s="66"/>
      <c r="P406" s="184">
        <f>O406*H406</f>
        <v>0</v>
      </c>
      <c r="Q406" s="184">
        <v>0</v>
      </c>
      <c r="R406" s="184">
        <f>Q406*H406</f>
        <v>0</v>
      </c>
      <c r="S406" s="184">
        <v>0</v>
      </c>
      <c r="T406" s="185">
        <f>S406*H406</f>
        <v>0</v>
      </c>
      <c r="U406" s="36"/>
      <c r="V406" s="36"/>
      <c r="W406" s="36"/>
      <c r="X406" s="36"/>
      <c r="Y406" s="36"/>
      <c r="Z406" s="36"/>
      <c r="AA406" s="36"/>
      <c r="AB406" s="36"/>
      <c r="AC406" s="36"/>
      <c r="AD406" s="36"/>
      <c r="AE406" s="36"/>
      <c r="AR406" s="186" t="s">
        <v>265</v>
      </c>
      <c r="AT406" s="186" t="s">
        <v>142</v>
      </c>
      <c r="AU406" s="186" t="s">
        <v>85</v>
      </c>
      <c r="AY406" s="19" t="s">
        <v>140</v>
      </c>
      <c r="BE406" s="187">
        <f>IF(N406="základní",J406,0)</f>
        <v>0</v>
      </c>
      <c r="BF406" s="187">
        <f>IF(N406="snížená",J406,0)</f>
        <v>0</v>
      </c>
      <c r="BG406" s="187">
        <f>IF(N406="zákl. přenesená",J406,0)</f>
        <v>0</v>
      </c>
      <c r="BH406" s="187">
        <f>IF(N406="sníž. přenesená",J406,0)</f>
        <v>0</v>
      </c>
      <c r="BI406" s="187">
        <f>IF(N406="nulová",J406,0)</f>
        <v>0</v>
      </c>
      <c r="BJ406" s="19" t="s">
        <v>83</v>
      </c>
      <c r="BK406" s="187">
        <f>ROUND(I406*H406,2)</f>
        <v>0</v>
      </c>
      <c r="BL406" s="19" t="s">
        <v>265</v>
      </c>
      <c r="BM406" s="186" t="s">
        <v>1705</v>
      </c>
    </row>
    <row r="407" spans="1:65" s="2" customFormat="1" ht="19.5">
      <c r="A407" s="36"/>
      <c r="B407" s="37"/>
      <c r="C407" s="38"/>
      <c r="D407" s="188" t="s">
        <v>149</v>
      </c>
      <c r="E407" s="38"/>
      <c r="F407" s="189" t="s">
        <v>1062</v>
      </c>
      <c r="G407" s="38"/>
      <c r="H407" s="38"/>
      <c r="I407" s="190"/>
      <c r="J407" s="38"/>
      <c r="K407" s="38"/>
      <c r="L407" s="41"/>
      <c r="M407" s="191"/>
      <c r="N407" s="192"/>
      <c r="O407" s="66"/>
      <c r="P407" s="66"/>
      <c r="Q407" s="66"/>
      <c r="R407" s="66"/>
      <c r="S407" s="66"/>
      <c r="T407" s="67"/>
      <c r="U407" s="36"/>
      <c r="V407" s="36"/>
      <c r="W407" s="36"/>
      <c r="X407" s="36"/>
      <c r="Y407" s="36"/>
      <c r="Z407" s="36"/>
      <c r="AA407" s="36"/>
      <c r="AB407" s="36"/>
      <c r="AC407" s="36"/>
      <c r="AD407" s="36"/>
      <c r="AE407" s="36"/>
      <c r="AT407" s="19" t="s">
        <v>149</v>
      </c>
      <c r="AU407" s="19" t="s">
        <v>85</v>
      </c>
    </row>
    <row r="408" spans="1:65" s="2" customFormat="1" ht="11.25">
      <c r="A408" s="36"/>
      <c r="B408" s="37"/>
      <c r="C408" s="38"/>
      <c r="D408" s="193" t="s">
        <v>151</v>
      </c>
      <c r="E408" s="38"/>
      <c r="F408" s="194" t="s">
        <v>1063</v>
      </c>
      <c r="G408" s="38"/>
      <c r="H408" s="38"/>
      <c r="I408" s="190"/>
      <c r="J408" s="38"/>
      <c r="K408" s="38"/>
      <c r="L408" s="41"/>
      <c r="M408" s="191"/>
      <c r="N408" s="192"/>
      <c r="O408" s="66"/>
      <c r="P408" s="66"/>
      <c r="Q408" s="66"/>
      <c r="R408" s="66"/>
      <c r="S408" s="66"/>
      <c r="T408" s="67"/>
      <c r="U408" s="36"/>
      <c r="V408" s="36"/>
      <c r="W408" s="36"/>
      <c r="X408" s="36"/>
      <c r="Y408" s="36"/>
      <c r="Z408" s="36"/>
      <c r="AA408" s="36"/>
      <c r="AB408" s="36"/>
      <c r="AC408" s="36"/>
      <c r="AD408" s="36"/>
      <c r="AE408" s="36"/>
      <c r="AT408" s="19" t="s">
        <v>151</v>
      </c>
      <c r="AU408" s="19" t="s">
        <v>85</v>
      </c>
    </row>
    <row r="409" spans="1:65" s="2" customFormat="1" ht="78">
      <c r="A409" s="36"/>
      <c r="B409" s="37"/>
      <c r="C409" s="38"/>
      <c r="D409" s="188" t="s">
        <v>153</v>
      </c>
      <c r="E409" s="38"/>
      <c r="F409" s="195" t="s">
        <v>1057</v>
      </c>
      <c r="G409" s="38"/>
      <c r="H409" s="38"/>
      <c r="I409" s="190"/>
      <c r="J409" s="38"/>
      <c r="K409" s="38"/>
      <c r="L409" s="41"/>
      <c r="M409" s="191"/>
      <c r="N409" s="192"/>
      <c r="O409" s="66"/>
      <c r="P409" s="66"/>
      <c r="Q409" s="66"/>
      <c r="R409" s="66"/>
      <c r="S409" s="66"/>
      <c r="T409" s="67"/>
      <c r="U409" s="36"/>
      <c r="V409" s="36"/>
      <c r="W409" s="36"/>
      <c r="X409" s="36"/>
      <c r="Y409" s="36"/>
      <c r="Z409" s="36"/>
      <c r="AA409" s="36"/>
      <c r="AB409" s="36"/>
      <c r="AC409" s="36"/>
      <c r="AD409" s="36"/>
      <c r="AE409" s="36"/>
      <c r="AT409" s="19" t="s">
        <v>153</v>
      </c>
      <c r="AU409" s="19" t="s">
        <v>85</v>
      </c>
    </row>
    <row r="410" spans="1:65" s="12" customFormat="1" ht="22.9" customHeight="1">
      <c r="B410" s="159"/>
      <c r="C410" s="160"/>
      <c r="D410" s="161" t="s">
        <v>74</v>
      </c>
      <c r="E410" s="173" t="s">
        <v>1064</v>
      </c>
      <c r="F410" s="173" t="s">
        <v>1065</v>
      </c>
      <c r="G410" s="160"/>
      <c r="H410" s="160"/>
      <c r="I410" s="163"/>
      <c r="J410" s="174">
        <f>BK410</f>
        <v>0</v>
      </c>
      <c r="K410" s="160"/>
      <c r="L410" s="165"/>
      <c r="M410" s="166"/>
      <c r="N410" s="167"/>
      <c r="O410" s="167"/>
      <c r="P410" s="168">
        <f>SUM(P411:P440)</f>
        <v>0</v>
      </c>
      <c r="Q410" s="167"/>
      <c r="R410" s="168">
        <f>SUM(R411:R440)</f>
        <v>5.6254755114000007E-2</v>
      </c>
      <c r="S410" s="167"/>
      <c r="T410" s="169">
        <f>SUM(T411:T440)</f>
        <v>0</v>
      </c>
      <c r="AR410" s="170" t="s">
        <v>85</v>
      </c>
      <c r="AT410" s="171" t="s">
        <v>74</v>
      </c>
      <c r="AU410" s="171" t="s">
        <v>83</v>
      </c>
      <c r="AY410" s="170" t="s">
        <v>140</v>
      </c>
      <c r="BK410" s="172">
        <f>SUM(BK411:BK440)</f>
        <v>0</v>
      </c>
    </row>
    <row r="411" spans="1:65" s="2" customFormat="1" ht="16.5" customHeight="1">
      <c r="A411" s="36"/>
      <c r="B411" s="37"/>
      <c r="C411" s="175" t="s">
        <v>475</v>
      </c>
      <c r="D411" s="175" t="s">
        <v>142</v>
      </c>
      <c r="E411" s="176" t="s">
        <v>1067</v>
      </c>
      <c r="F411" s="177" t="s">
        <v>1068</v>
      </c>
      <c r="G411" s="178" t="s">
        <v>175</v>
      </c>
      <c r="H411" s="179">
        <v>82.569000000000003</v>
      </c>
      <c r="I411" s="180"/>
      <c r="J411" s="181">
        <f>ROUND(I411*H411,2)</f>
        <v>0</v>
      </c>
      <c r="K411" s="177" t="s">
        <v>146</v>
      </c>
      <c r="L411" s="41"/>
      <c r="M411" s="182" t="s">
        <v>19</v>
      </c>
      <c r="N411" s="183" t="s">
        <v>46</v>
      </c>
      <c r="O411" s="66"/>
      <c r="P411" s="184">
        <f>O411*H411</f>
        <v>0</v>
      </c>
      <c r="Q411" s="184">
        <v>0</v>
      </c>
      <c r="R411" s="184">
        <f>Q411*H411</f>
        <v>0</v>
      </c>
      <c r="S411" s="184">
        <v>0</v>
      </c>
      <c r="T411" s="185">
        <f>S411*H411</f>
        <v>0</v>
      </c>
      <c r="U411" s="36"/>
      <c r="V411" s="36"/>
      <c r="W411" s="36"/>
      <c r="X411" s="36"/>
      <c r="Y411" s="36"/>
      <c r="Z411" s="36"/>
      <c r="AA411" s="36"/>
      <c r="AB411" s="36"/>
      <c r="AC411" s="36"/>
      <c r="AD411" s="36"/>
      <c r="AE411" s="36"/>
      <c r="AR411" s="186" t="s">
        <v>265</v>
      </c>
      <c r="AT411" s="186" t="s">
        <v>142</v>
      </c>
      <c r="AU411" s="186" t="s">
        <v>85</v>
      </c>
      <c r="AY411" s="19" t="s">
        <v>140</v>
      </c>
      <c r="BE411" s="187">
        <f>IF(N411="základní",J411,0)</f>
        <v>0</v>
      </c>
      <c r="BF411" s="187">
        <f>IF(N411="snížená",J411,0)</f>
        <v>0</v>
      </c>
      <c r="BG411" s="187">
        <f>IF(N411="zákl. přenesená",J411,0)</f>
        <v>0</v>
      </c>
      <c r="BH411" s="187">
        <f>IF(N411="sníž. přenesená",J411,0)</f>
        <v>0</v>
      </c>
      <c r="BI411" s="187">
        <f>IF(N411="nulová",J411,0)</f>
        <v>0</v>
      </c>
      <c r="BJ411" s="19" t="s">
        <v>83</v>
      </c>
      <c r="BK411" s="187">
        <f>ROUND(I411*H411,2)</f>
        <v>0</v>
      </c>
      <c r="BL411" s="19" t="s">
        <v>265</v>
      </c>
      <c r="BM411" s="186" t="s">
        <v>1706</v>
      </c>
    </row>
    <row r="412" spans="1:65" s="2" customFormat="1" ht="11.25">
      <c r="A412" s="36"/>
      <c r="B412" s="37"/>
      <c r="C412" s="38"/>
      <c r="D412" s="188" t="s">
        <v>149</v>
      </c>
      <c r="E412" s="38"/>
      <c r="F412" s="189" t="s">
        <v>1070</v>
      </c>
      <c r="G412" s="38"/>
      <c r="H412" s="38"/>
      <c r="I412" s="190"/>
      <c r="J412" s="38"/>
      <c r="K412" s="38"/>
      <c r="L412" s="41"/>
      <c r="M412" s="191"/>
      <c r="N412" s="192"/>
      <c r="O412" s="66"/>
      <c r="P412" s="66"/>
      <c r="Q412" s="66"/>
      <c r="R412" s="66"/>
      <c r="S412" s="66"/>
      <c r="T412" s="67"/>
      <c r="U412" s="36"/>
      <c r="V412" s="36"/>
      <c r="W412" s="36"/>
      <c r="X412" s="36"/>
      <c r="Y412" s="36"/>
      <c r="Z412" s="36"/>
      <c r="AA412" s="36"/>
      <c r="AB412" s="36"/>
      <c r="AC412" s="36"/>
      <c r="AD412" s="36"/>
      <c r="AE412" s="36"/>
      <c r="AT412" s="19" t="s">
        <v>149</v>
      </c>
      <c r="AU412" s="19" t="s">
        <v>85</v>
      </c>
    </row>
    <row r="413" spans="1:65" s="2" customFormat="1" ht="11.25">
      <c r="A413" s="36"/>
      <c r="B413" s="37"/>
      <c r="C413" s="38"/>
      <c r="D413" s="193" t="s">
        <v>151</v>
      </c>
      <c r="E413" s="38"/>
      <c r="F413" s="194" t="s">
        <v>1071</v>
      </c>
      <c r="G413" s="38"/>
      <c r="H413" s="38"/>
      <c r="I413" s="190"/>
      <c r="J413" s="38"/>
      <c r="K413" s="38"/>
      <c r="L413" s="41"/>
      <c r="M413" s="191"/>
      <c r="N413" s="192"/>
      <c r="O413" s="66"/>
      <c r="P413" s="66"/>
      <c r="Q413" s="66"/>
      <c r="R413" s="66"/>
      <c r="S413" s="66"/>
      <c r="T413" s="67"/>
      <c r="U413" s="36"/>
      <c r="V413" s="36"/>
      <c r="W413" s="36"/>
      <c r="X413" s="36"/>
      <c r="Y413" s="36"/>
      <c r="Z413" s="36"/>
      <c r="AA413" s="36"/>
      <c r="AB413" s="36"/>
      <c r="AC413" s="36"/>
      <c r="AD413" s="36"/>
      <c r="AE413" s="36"/>
      <c r="AT413" s="19" t="s">
        <v>151</v>
      </c>
      <c r="AU413" s="19" t="s">
        <v>85</v>
      </c>
    </row>
    <row r="414" spans="1:65" s="2" customFormat="1" ht="16.5" customHeight="1">
      <c r="A414" s="36"/>
      <c r="B414" s="37"/>
      <c r="C414" s="175" t="s">
        <v>484</v>
      </c>
      <c r="D414" s="175" t="s">
        <v>142</v>
      </c>
      <c r="E414" s="176" t="s">
        <v>1073</v>
      </c>
      <c r="F414" s="177" t="s">
        <v>1074</v>
      </c>
      <c r="G414" s="178" t="s">
        <v>175</v>
      </c>
      <c r="H414" s="179">
        <v>82.569000000000003</v>
      </c>
      <c r="I414" s="180"/>
      <c r="J414" s="181">
        <f>ROUND(I414*H414,2)</f>
        <v>0</v>
      </c>
      <c r="K414" s="177" t="s">
        <v>146</v>
      </c>
      <c r="L414" s="41"/>
      <c r="M414" s="182" t="s">
        <v>19</v>
      </c>
      <c r="N414" s="183" t="s">
        <v>46</v>
      </c>
      <c r="O414" s="66"/>
      <c r="P414" s="184">
        <f>O414*H414</f>
        <v>0</v>
      </c>
      <c r="Q414" s="184">
        <v>0</v>
      </c>
      <c r="R414" s="184">
        <f>Q414*H414</f>
        <v>0</v>
      </c>
      <c r="S414" s="184">
        <v>0</v>
      </c>
      <c r="T414" s="185">
        <f>S414*H414</f>
        <v>0</v>
      </c>
      <c r="U414" s="36"/>
      <c r="V414" s="36"/>
      <c r="W414" s="36"/>
      <c r="X414" s="36"/>
      <c r="Y414" s="36"/>
      <c r="Z414" s="36"/>
      <c r="AA414" s="36"/>
      <c r="AB414" s="36"/>
      <c r="AC414" s="36"/>
      <c r="AD414" s="36"/>
      <c r="AE414" s="36"/>
      <c r="AR414" s="186" t="s">
        <v>265</v>
      </c>
      <c r="AT414" s="186" t="s">
        <v>142</v>
      </c>
      <c r="AU414" s="186" t="s">
        <v>85</v>
      </c>
      <c r="AY414" s="19" t="s">
        <v>140</v>
      </c>
      <c r="BE414" s="187">
        <f>IF(N414="základní",J414,0)</f>
        <v>0</v>
      </c>
      <c r="BF414" s="187">
        <f>IF(N414="snížená",J414,0)</f>
        <v>0</v>
      </c>
      <c r="BG414" s="187">
        <f>IF(N414="zákl. přenesená",J414,0)</f>
        <v>0</v>
      </c>
      <c r="BH414" s="187">
        <f>IF(N414="sníž. přenesená",J414,0)</f>
        <v>0</v>
      </c>
      <c r="BI414" s="187">
        <f>IF(N414="nulová",J414,0)</f>
        <v>0</v>
      </c>
      <c r="BJ414" s="19" t="s">
        <v>83</v>
      </c>
      <c r="BK414" s="187">
        <f>ROUND(I414*H414,2)</f>
        <v>0</v>
      </c>
      <c r="BL414" s="19" t="s">
        <v>265</v>
      </c>
      <c r="BM414" s="186" t="s">
        <v>1707</v>
      </c>
    </row>
    <row r="415" spans="1:65" s="2" customFormat="1" ht="11.25">
      <c r="A415" s="36"/>
      <c r="B415" s="37"/>
      <c r="C415" s="38"/>
      <c r="D415" s="188" t="s">
        <v>149</v>
      </c>
      <c r="E415" s="38"/>
      <c r="F415" s="189" t="s">
        <v>1076</v>
      </c>
      <c r="G415" s="38"/>
      <c r="H415" s="38"/>
      <c r="I415" s="190"/>
      <c r="J415" s="38"/>
      <c r="K415" s="38"/>
      <c r="L415" s="41"/>
      <c r="M415" s="191"/>
      <c r="N415" s="192"/>
      <c r="O415" s="66"/>
      <c r="P415" s="66"/>
      <c r="Q415" s="66"/>
      <c r="R415" s="66"/>
      <c r="S415" s="66"/>
      <c r="T415" s="67"/>
      <c r="U415" s="36"/>
      <c r="V415" s="36"/>
      <c r="W415" s="36"/>
      <c r="X415" s="36"/>
      <c r="Y415" s="36"/>
      <c r="Z415" s="36"/>
      <c r="AA415" s="36"/>
      <c r="AB415" s="36"/>
      <c r="AC415" s="36"/>
      <c r="AD415" s="36"/>
      <c r="AE415" s="36"/>
      <c r="AT415" s="19" t="s">
        <v>149</v>
      </c>
      <c r="AU415" s="19" t="s">
        <v>85</v>
      </c>
    </row>
    <row r="416" spans="1:65" s="2" customFormat="1" ht="11.25">
      <c r="A416" s="36"/>
      <c r="B416" s="37"/>
      <c r="C416" s="38"/>
      <c r="D416" s="193" t="s">
        <v>151</v>
      </c>
      <c r="E416" s="38"/>
      <c r="F416" s="194" t="s">
        <v>1077</v>
      </c>
      <c r="G416" s="38"/>
      <c r="H416" s="38"/>
      <c r="I416" s="190"/>
      <c r="J416" s="38"/>
      <c r="K416" s="38"/>
      <c r="L416" s="41"/>
      <c r="M416" s="191"/>
      <c r="N416" s="192"/>
      <c r="O416" s="66"/>
      <c r="P416" s="66"/>
      <c r="Q416" s="66"/>
      <c r="R416" s="66"/>
      <c r="S416" s="66"/>
      <c r="T416" s="67"/>
      <c r="U416" s="36"/>
      <c r="V416" s="36"/>
      <c r="W416" s="36"/>
      <c r="X416" s="36"/>
      <c r="Y416" s="36"/>
      <c r="Z416" s="36"/>
      <c r="AA416" s="36"/>
      <c r="AB416" s="36"/>
      <c r="AC416" s="36"/>
      <c r="AD416" s="36"/>
      <c r="AE416" s="36"/>
      <c r="AT416" s="19" t="s">
        <v>151</v>
      </c>
      <c r="AU416" s="19" t="s">
        <v>85</v>
      </c>
    </row>
    <row r="417" spans="1:65" s="2" customFormat="1" ht="16.5" customHeight="1">
      <c r="A417" s="36"/>
      <c r="B417" s="37"/>
      <c r="C417" s="175" t="s">
        <v>489</v>
      </c>
      <c r="D417" s="175" t="s">
        <v>142</v>
      </c>
      <c r="E417" s="176" t="s">
        <v>1079</v>
      </c>
      <c r="F417" s="177" t="s">
        <v>1080</v>
      </c>
      <c r="G417" s="178" t="s">
        <v>175</v>
      </c>
      <c r="H417" s="179">
        <v>82.569000000000003</v>
      </c>
      <c r="I417" s="180"/>
      <c r="J417" s="181">
        <f>ROUND(I417*H417,2)</f>
        <v>0</v>
      </c>
      <c r="K417" s="177" t="s">
        <v>146</v>
      </c>
      <c r="L417" s="41"/>
      <c r="M417" s="182" t="s">
        <v>19</v>
      </c>
      <c r="N417" s="183" t="s">
        <v>46</v>
      </c>
      <c r="O417" s="66"/>
      <c r="P417" s="184">
        <f>O417*H417</f>
        <v>0</v>
      </c>
      <c r="Q417" s="184">
        <v>1.44E-4</v>
      </c>
      <c r="R417" s="184">
        <f>Q417*H417</f>
        <v>1.1889936E-2</v>
      </c>
      <c r="S417" s="184">
        <v>0</v>
      </c>
      <c r="T417" s="185">
        <f>S417*H417</f>
        <v>0</v>
      </c>
      <c r="U417" s="36"/>
      <c r="V417" s="36"/>
      <c r="W417" s="36"/>
      <c r="X417" s="36"/>
      <c r="Y417" s="36"/>
      <c r="Z417" s="36"/>
      <c r="AA417" s="36"/>
      <c r="AB417" s="36"/>
      <c r="AC417" s="36"/>
      <c r="AD417" s="36"/>
      <c r="AE417" s="36"/>
      <c r="AR417" s="186" t="s">
        <v>265</v>
      </c>
      <c r="AT417" s="186" t="s">
        <v>142</v>
      </c>
      <c r="AU417" s="186" t="s">
        <v>85</v>
      </c>
      <c r="AY417" s="19" t="s">
        <v>140</v>
      </c>
      <c r="BE417" s="187">
        <f>IF(N417="základní",J417,0)</f>
        <v>0</v>
      </c>
      <c r="BF417" s="187">
        <f>IF(N417="snížená",J417,0)</f>
        <v>0</v>
      </c>
      <c r="BG417" s="187">
        <f>IF(N417="zákl. přenesená",J417,0)</f>
        <v>0</v>
      </c>
      <c r="BH417" s="187">
        <f>IF(N417="sníž. přenesená",J417,0)</f>
        <v>0</v>
      </c>
      <c r="BI417" s="187">
        <f>IF(N417="nulová",J417,0)</f>
        <v>0</v>
      </c>
      <c r="BJ417" s="19" t="s">
        <v>83</v>
      </c>
      <c r="BK417" s="187">
        <f>ROUND(I417*H417,2)</f>
        <v>0</v>
      </c>
      <c r="BL417" s="19" t="s">
        <v>265</v>
      </c>
      <c r="BM417" s="186" t="s">
        <v>1708</v>
      </c>
    </row>
    <row r="418" spans="1:65" s="2" customFormat="1" ht="19.5">
      <c r="A418" s="36"/>
      <c r="B418" s="37"/>
      <c r="C418" s="38"/>
      <c r="D418" s="188" t="s">
        <v>149</v>
      </c>
      <c r="E418" s="38"/>
      <c r="F418" s="189" t="s">
        <v>1082</v>
      </c>
      <c r="G418" s="38"/>
      <c r="H418" s="38"/>
      <c r="I418" s="190"/>
      <c r="J418" s="38"/>
      <c r="K418" s="38"/>
      <c r="L418" s="41"/>
      <c r="M418" s="191"/>
      <c r="N418" s="192"/>
      <c r="O418" s="66"/>
      <c r="P418" s="66"/>
      <c r="Q418" s="66"/>
      <c r="R418" s="66"/>
      <c r="S418" s="66"/>
      <c r="T418" s="67"/>
      <c r="U418" s="36"/>
      <c r="V418" s="36"/>
      <c r="W418" s="36"/>
      <c r="X418" s="36"/>
      <c r="Y418" s="36"/>
      <c r="Z418" s="36"/>
      <c r="AA418" s="36"/>
      <c r="AB418" s="36"/>
      <c r="AC418" s="36"/>
      <c r="AD418" s="36"/>
      <c r="AE418" s="36"/>
      <c r="AT418" s="19" t="s">
        <v>149</v>
      </c>
      <c r="AU418" s="19" t="s">
        <v>85</v>
      </c>
    </row>
    <row r="419" spans="1:65" s="2" customFormat="1" ht="11.25">
      <c r="A419" s="36"/>
      <c r="B419" s="37"/>
      <c r="C419" s="38"/>
      <c r="D419" s="193" t="s">
        <v>151</v>
      </c>
      <c r="E419" s="38"/>
      <c r="F419" s="194" t="s">
        <v>1083</v>
      </c>
      <c r="G419" s="38"/>
      <c r="H419" s="38"/>
      <c r="I419" s="190"/>
      <c r="J419" s="38"/>
      <c r="K419" s="38"/>
      <c r="L419" s="41"/>
      <c r="M419" s="191"/>
      <c r="N419" s="192"/>
      <c r="O419" s="66"/>
      <c r="P419" s="66"/>
      <c r="Q419" s="66"/>
      <c r="R419" s="66"/>
      <c r="S419" s="66"/>
      <c r="T419" s="67"/>
      <c r="U419" s="36"/>
      <c r="V419" s="36"/>
      <c r="W419" s="36"/>
      <c r="X419" s="36"/>
      <c r="Y419" s="36"/>
      <c r="Z419" s="36"/>
      <c r="AA419" s="36"/>
      <c r="AB419" s="36"/>
      <c r="AC419" s="36"/>
      <c r="AD419" s="36"/>
      <c r="AE419" s="36"/>
      <c r="AT419" s="19" t="s">
        <v>151</v>
      </c>
      <c r="AU419" s="19" t="s">
        <v>85</v>
      </c>
    </row>
    <row r="420" spans="1:65" s="2" customFormat="1" ht="58.5">
      <c r="A420" s="36"/>
      <c r="B420" s="37"/>
      <c r="C420" s="38"/>
      <c r="D420" s="188" t="s">
        <v>153</v>
      </c>
      <c r="E420" s="38"/>
      <c r="F420" s="195" t="s">
        <v>1084</v>
      </c>
      <c r="G420" s="38"/>
      <c r="H420" s="38"/>
      <c r="I420" s="190"/>
      <c r="J420" s="38"/>
      <c r="K420" s="38"/>
      <c r="L420" s="41"/>
      <c r="M420" s="191"/>
      <c r="N420" s="192"/>
      <c r="O420" s="66"/>
      <c r="P420" s="66"/>
      <c r="Q420" s="66"/>
      <c r="R420" s="66"/>
      <c r="S420" s="66"/>
      <c r="T420" s="67"/>
      <c r="U420" s="36"/>
      <c r="V420" s="36"/>
      <c r="W420" s="36"/>
      <c r="X420" s="36"/>
      <c r="Y420" s="36"/>
      <c r="Z420" s="36"/>
      <c r="AA420" s="36"/>
      <c r="AB420" s="36"/>
      <c r="AC420" s="36"/>
      <c r="AD420" s="36"/>
      <c r="AE420" s="36"/>
      <c r="AT420" s="19" t="s">
        <v>153</v>
      </c>
      <c r="AU420" s="19" t="s">
        <v>85</v>
      </c>
    </row>
    <row r="421" spans="1:65" s="2" customFormat="1" ht="16.5" customHeight="1">
      <c r="A421" s="36"/>
      <c r="B421" s="37"/>
      <c r="C421" s="175" t="s">
        <v>508</v>
      </c>
      <c r="D421" s="175" t="s">
        <v>142</v>
      </c>
      <c r="E421" s="176" t="s">
        <v>1086</v>
      </c>
      <c r="F421" s="177" t="s">
        <v>1087</v>
      </c>
      <c r="G421" s="178" t="s">
        <v>175</v>
      </c>
      <c r="H421" s="179">
        <v>82.569000000000003</v>
      </c>
      <c r="I421" s="180"/>
      <c r="J421" s="181">
        <f>ROUND(I421*H421,2)</f>
        <v>0</v>
      </c>
      <c r="K421" s="177" t="s">
        <v>146</v>
      </c>
      <c r="L421" s="41"/>
      <c r="M421" s="182" t="s">
        <v>19</v>
      </c>
      <c r="N421" s="183" t="s">
        <v>46</v>
      </c>
      <c r="O421" s="66"/>
      <c r="P421" s="184">
        <f>O421*H421</f>
        <v>0</v>
      </c>
      <c r="Q421" s="184">
        <v>2.8980599999999998E-4</v>
      </c>
      <c r="R421" s="184">
        <f>Q421*H421</f>
        <v>2.3928991614E-2</v>
      </c>
      <c r="S421" s="184">
        <v>0</v>
      </c>
      <c r="T421" s="185">
        <f>S421*H421</f>
        <v>0</v>
      </c>
      <c r="U421" s="36"/>
      <c r="V421" s="36"/>
      <c r="W421" s="36"/>
      <c r="X421" s="36"/>
      <c r="Y421" s="36"/>
      <c r="Z421" s="36"/>
      <c r="AA421" s="36"/>
      <c r="AB421" s="36"/>
      <c r="AC421" s="36"/>
      <c r="AD421" s="36"/>
      <c r="AE421" s="36"/>
      <c r="AR421" s="186" t="s">
        <v>265</v>
      </c>
      <c r="AT421" s="186" t="s">
        <v>142</v>
      </c>
      <c r="AU421" s="186" t="s">
        <v>85</v>
      </c>
      <c r="AY421" s="19" t="s">
        <v>140</v>
      </c>
      <c r="BE421" s="187">
        <f>IF(N421="základní",J421,0)</f>
        <v>0</v>
      </c>
      <c r="BF421" s="187">
        <f>IF(N421="snížená",J421,0)</f>
        <v>0</v>
      </c>
      <c r="BG421" s="187">
        <f>IF(N421="zákl. přenesená",J421,0)</f>
        <v>0</v>
      </c>
      <c r="BH421" s="187">
        <f>IF(N421="sníž. přenesená",J421,0)</f>
        <v>0</v>
      </c>
      <c r="BI421" s="187">
        <f>IF(N421="nulová",J421,0)</f>
        <v>0</v>
      </c>
      <c r="BJ421" s="19" t="s">
        <v>83</v>
      </c>
      <c r="BK421" s="187">
        <f>ROUND(I421*H421,2)</f>
        <v>0</v>
      </c>
      <c r="BL421" s="19" t="s">
        <v>265</v>
      </c>
      <c r="BM421" s="186" t="s">
        <v>1709</v>
      </c>
    </row>
    <row r="422" spans="1:65" s="2" customFormat="1" ht="11.25">
      <c r="A422" s="36"/>
      <c r="B422" s="37"/>
      <c r="C422" s="38"/>
      <c r="D422" s="188" t="s">
        <v>149</v>
      </c>
      <c r="E422" s="38"/>
      <c r="F422" s="189" t="s">
        <v>1089</v>
      </c>
      <c r="G422" s="38"/>
      <c r="H422" s="38"/>
      <c r="I422" s="190"/>
      <c r="J422" s="38"/>
      <c r="K422" s="38"/>
      <c r="L422" s="41"/>
      <c r="M422" s="191"/>
      <c r="N422" s="192"/>
      <c r="O422" s="66"/>
      <c r="P422" s="66"/>
      <c r="Q422" s="66"/>
      <c r="R422" s="66"/>
      <c r="S422" s="66"/>
      <c r="T422" s="67"/>
      <c r="U422" s="36"/>
      <c r="V422" s="36"/>
      <c r="W422" s="36"/>
      <c r="X422" s="36"/>
      <c r="Y422" s="36"/>
      <c r="Z422" s="36"/>
      <c r="AA422" s="36"/>
      <c r="AB422" s="36"/>
      <c r="AC422" s="36"/>
      <c r="AD422" s="36"/>
      <c r="AE422" s="36"/>
      <c r="AT422" s="19" t="s">
        <v>149</v>
      </c>
      <c r="AU422" s="19" t="s">
        <v>85</v>
      </c>
    </row>
    <row r="423" spans="1:65" s="2" customFormat="1" ht="11.25">
      <c r="A423" s="36"/>
      <c r="B423" s="37"/>
      <c r="C423" s="38"/>
      <c r="D423" s="193" t="s">
        <v>151</v>
      </c>
      <c r="E423" s="38"/>
      <c r="F423" s="194" t="s">
        <v>1090</v>
      </c>
      <c r="G423" s="38"/>
      <c r="H423" s="38"/>
      <c r="I423" s="190"/>
      <c r="J423" s="38"/>
      <c r="K423" s="38"/>
      <c r="L423" s="41"/>
      <c r="M423" s="191"/>
      <c r="N423" s="192"/>
      <c r="O423" s="66"/>
      <c r="P423" s="66"/>
      <c r="Q423" s="66"/>
      <c r="R423" s="66"/>
      <c r="S423" s="66"/>
      <c r="T423" s="67"/>
      <c r="U423" s="36"/>
      <c r="V423" s="36"/>
      <c r="W423" s="36"/>
      <c r="X423" s="36"/>
      <c r="Y423" s="36"/>
      <c r="Z423" s="36"/>
      <c r="AA423" s="36"/>
      <c r="AB423" s="36"/>
      <c r="AC423" s="36"/>
      <c r="AD423" s="36"/>
      <c r="AE423" s="36"/>
      <c r="AT423" s="19" t="s">
        <v>151</v>
      </c>
      <c r="AU423" s="19" t="s">
        <v>85</v>
      </c>
    </row>
    <row r="424" spans="1:65" s="13" customFormat="1" ht="11.25">
      <c r="B424" s="196"/>
      <c r="C424" s="197"/>
      <c r="D424" s="188" t="s">
        <v>180</v>
      </c>
      <c r="E424" s="198" t="s">
        <v>19</v>
      </c>
      <c r="F424" s="199" t="s">
        <v>1687</v>
      </c>
      <c r="G424" s="197"/>
      <c r="H424" s="198" t="s">
        <v>19</v>
      </c>
      <c r="I424" s="200"/>
      <c r="J424" s="197"/>
      <c r="K424" s="197"/>
      <c r="L424" s="201"/>
      <c r="M424" s="202"/>
      <c r="N424" s="203"/>
      <c r="O424" s="203"/>
      <c r="P424" s="203"/>
      <c r="Q424" s="203"/>
      <c r="R424" s="203"/>
      <c r="S424" s="203"/>
      <c r="T424" s="204"/>
      <c r="AT424" s="205" t="s">
        <v>180</v>
      </c>
      <c r="AU424" s="205" t="s">
        <v>85</v>
      </c>
      <c r="AV424" s="13" t="s">
        <v>83</v>
      </c>
      <c r="AW424" s="13" t="s">
        <v>34</v>
      </c>
      <c r="AX424" s="13" t="s">
        <v>75</v>
      </c>
      <c r="AY424" s="205" t="s">
        <v>140</v>
      </c>
    </row>
    <row r="425" spans="1:65" s="13" customFormat="1" ht="11.25">
      <c r="B425" s="196"/>
      <c r="C425" s="197"/>
      <c r="D425" s="188" t="s">
        <v>180</v>
      </c>
      <c r="E425" s="198" t="s">
        <v>19</v>
      </c>
      <c r="F425" s="199" t="s">
        <v>1461</v>
      </c>
      <c r="G425" s="197"/>
      <c r="H425" s="198" t="s">
        <v>19</v>
      </c>
      <c r="I425" s="200"/>
      <c r="J425" s="197"/>
      <c r="K425" s="197"/>
      <c r="L425" s="201"/>
      <c r="M425" s="202"/>
      <c r="N425" s="203"/>
      <c r="O425" s="203"/>
      <c r="P425" s="203"/>
      <c r="Q425" s="203"/>
      <c r="R425" s="203"/>
      <c r="S425" s="203"/>
      <c r="T425" s="204"/>
      <c r="AT425" s="205" t="s">
        <v>180</v>
      </c>
      <c r="AU425" s="205" t="s">
        <v>85</v>
      </c>
      <c r="AV425" s="13" t="s">
        <v>83</v>
      </c>
      <c r="AW425" s="13" t="s">
        <v>34</v>
      </c>
      <c r="AX425" s="13" t="s">
        <v>75</v>
      </c>
      <c r="AY425" s="205" t="s">
        <v>140</v>
      </c>
    </row>
    <row r="426" spans="1:65" s="13" customFormat="1" ht="11.25">
      <c r="B426" s="196"/>
      <c r="C426" s="197"/>
      <c r="D426" s="188" t="s">
        <v>180</v>
      </c>
      <c r="E426" s="198" t="s">
        <v>19</v>
      </c>
      <c r="F426" s="199" t="s">
        <v>1417</v>
      </c>
      <c r="G426" s="197"/>
      <c r="H426" s="198" t="s">
        <v>19</v>
      </c>
      <c r="I426" s="200"/>
      <c r="J426" s="197"/>
      <c r="K426" s="197"/>
      <c r="L426" s="201"/>
      <c r="M426" s="202"/>
      <c r="N426" s="203"/>
      <c r="O426" s="203"/>
      <c r="P426" s="203"/>
      <c r="Q426" s="203"/>
      <c r="R426" s="203"/>
      <c r="S426" s="203"/>
      <c r="T426" s="204"/>
      <c r="AT426" s="205" t="s">
        <v>180</v>
      </c>
      <c r="AU426" s="205" t="s">
        <v>85</v>
      </c>
      <c r="AV426" s="13" t="s">
        <v>83</v>
      </c>
      <c r="AW426" s="13" t="s">
        <v>34</v>
      </c>
      <c r="AX426" s="13" t="s">
        <v>75</v>
      </c>
      <c r="AY426" s="205" t="s">
        <v>140</v>
      </c>
    </row>
    <row r="427" spans="1:65" s="14" customFormat="1" ht="11.25">
      <c r="B427" s="206"/>
      <c r="C427" s="207"/>
      <c r="D427" s="188" t="s">
        <v>180</v>
      </c>
      <c r="E427" s="208" t="s">
        <v>19</v>
      </c>
      <c r="F427" s="209" t="s">
        <v>1710</v>
      </c>
      <c r="G427" s="207"/>
      <c r="H427" s="210">
        <v>21.562000000000001</v>
      </c>
      <c r="I427" s="211"/>
      <c r="J427" s="207"/>
      <c r="K427" s="207"/>
      <c r="L427" s="212"/>
      <c r="M427" s="213"/>
      <c r="N427" s="214"/>
      <c r="O427" s="214"/>
      <c r="P427" s="214"/>
      <c r="Q427" s="214"/>
      <c r="R427" s="214"/>
      <c r="S427" s="214"/>
      <c r="T427" s="215"/>
      <c r="AT427" s="216" t="s">
        <v>180</v>
      </c>
      <c r="AU427" s="216" t="s">
        <v>85</v>
      </c>
      <c r="AV427" s="14" t="s">
        <v>85</v>
      </c>
      <c r="AW427" s="14" t="s">
        <v>34</v>
      </c>
      <c r="AX427" s="14" t="s">
        <v>75</v>
      </c>
      <c r="AY427" s="216" t="s">
        <v>140</v>
      </c>
    </row>
    <row r="428" spans="1:65" s="13" customFormat="1" ht="11.25">
      <c r="B428" s="196"/>
      <c r="C428" s="197"/>
      <c r="D428" s="188" t="s">
        <v>180</v>
      </c>
      <c r="E428" s="198" t="s">
        <v>19</v>
      </c>
      <c r="F428" s="199" t="s">
        <v>1689</v>
      </c>
      <c r="G428" s="197"/>
      <c r="H428" s="198" t="s">
        <v>19</v>
      </c>
      <c r="I428" s="200"/>
      <c r="J428" s="197"/>
      <c r="K428" s="197"/>
      <c r="L428" s="201"/>
      <c r="M428" s="202"/>
      <c r="N428" s="203"/>
      <c r="O428" s="203"/>
      <c r="P428" s="203"/>
      <c r="Q428" s="203"/>
      <c r="R428" s="203"/>
      <c r="S428" s="203"/>
      <c r="T428" s="204"/>
      <c r="AT428" s="205" t="s">
        <v>180</v>
      </c>
      <c r="AU428" s="205" t="s">
        <v>85</v>
      </c>
      <c r="AV428" s="13" t="s">
        <v>83</v>
      </c>
      <c r="AW428" s="13" t="s">
        <v>34</v>
      </c>
      <c r="AX428" s="13" t="s">
        <v>75</v>
      </c>
      <c r="AY428" s="205" t="s">
        <v>140</v>
      </c>
    </row>
    <row r="429" spans="1:65" s="14" customFormat="1" ht="11.25">
      <c r="B429" s="206"/>
      <c r="C429" s="207"/>
      <c r="D429" s="188" t="s">
        <v>180</v>
      </c>
      <c r="E429" s="208" t="s">
        <v>19</v>
      </c>
      <c r="F429" s="209" t="s">
        <v>1711</v>
      </c>
      <c r="G429" s="207"/>
      <c r="H429" s="210">
        <v>3.87</v>
      </c>
      <c r="I429" s="211"/>
      <c r="J429" s="207"/>
      <c r="K429" s="207"/>
      <c r="L429" s="212"/>
      <c r="M429" s="213"/>
      <c r="N429" s="214"/>
      <c r="O429" s="214"/>
      <c r="P429" s="214"/>
      <c r="Q429" s="214"/>
      <c r="R429" s="214"/>
      <c r="S429" s="214"/>
      <c r="T429" s="215"/>
      <c r="AT429" s="216" t="s">
        <v>180</v>
      </c>
      <c r="AU429" s="216" t="s">
        <v>85</v>
      </c>
      <c r="AV429" s="14" t="s">
        <v>85</v>
      </c>
      <c r="AW429" s="14" t="s">
        <v>34</v>
      </c>
      <c r="AX429" s="14" t="s">
        <v>75</v>
      </c>
      <c r="AY429" s="216" t="s">
        <v>140</v>
      </c>
    </row>
    <row r="430" spans="1:65" s="16" customFormat="1" ht="11.25">
      <c r="B430" s="238"/>
      <c r="C430" s="239"/>
      <c r="D430" s="188" t="s">
        <v>180</v>
      </c>
      <c r="E430" s="240" t="s">
        <v>19</v>
      </c>
      <c r="F430" s="241" t="s">
        <v>454</v>
      </c>
      <c r="G430" s="239"/>
      <c r="H430" s="242">
        <v>25.431999999999999</v>
      </c>
      <c r="I430" s="243"/>
      <c r="J430" s="239"/>
      <c r="K430" s="239"/>
      <c r="L430" s="244"/>
      <c r="M430" s="245"/>
      <c r="N430" s="246"/>
      <c r="O430" s="246"/>
      <c r="P430" s="246"/>
      <c r="Q430" s="246"/>
      <c r="R430" s="246"/>
      <c r="S430" s="246"/>
      <c r="T430" s="247"/>
      <c r="AT430" s="248" t="s">
        <v>180</v>
      </c>
      <c r="AU430" s="248" t="s">
        <v>85</v>
      </c>
      <c r="AV430" s="16" t="s">
        <v>160</v>
      </c>
      <c r="AW430" s="16" t="s">
        <v>34</v>
      </c>
      <c r="AX430" s="16" t="s">
        <v>75</v>
      </c>
      <c r="AY430" s="248" t="s">
        <v>140</v>
      </c>
    </row>
    <row r="431" spans="1:65" s="13" customFormat="1" ht="11.25">
      <c r="B431" s="196"/>
      <c r="C431" s="197"/>
      <c r="D431" s="188" t="s">
        <v>180</v>
      </c>
      <c r="E431" s="198" t="s">
        <v>19</v>
      </c>
      <c r="F431" s="199" t="s">
        <v>1461</v>
      </c>
      <c r="G431" s="197"/>
      <c r="H431" s="198" t="s">
        <v>19</v>
      </c>
      <c r="I431" s="200"/>
      <c r="J431" s="197"/>
      <c r="K431" s="197"/>
      <c r="L431" s="201"/>
      <c r="M431" s="202"/>
      <c r="N431" s="203"/>
      <c r="O431" s="203"/>
      <c r="P431" s="203"/>
      <c r="Q431" s="203"/>
      <c r="R431" s="203"/>
      <c r="S431" s="203"/>
      <c r="T431" s="204"/>
      <c r="AT431" s="205" t="s">
        <v>180</v>
      </c>
      <c r="AU431" s="205" t="s">
        <v>85</v>
      </c>
      <c r="AV431" s="13" t="s">
        <v>83</v>
      </c>
      <c r="AW431" s="13" t="s">
        <v>34</v>
      </c>
      <c r="AX431" s="13" t="s">
        <v>75</v>
      </c>
      <c r="AY431" s="205" t="s">
        <v>140</v>
      </c>
    </row>
    <row r="432" spans="1:65" s="13" customFormat="1" ht="11.25">
      <c r="B432" s="196"/>
      <c r="C432" s="197"/>
      <c r="D432" s="188" t="s">
        <v>180</v>
      </c>
      <c r="E432" s="198" t="s">
        <v>19</v>
      </c>
      <c r="F432" s="199" t="s">
        <v>1417</v>
      </c>
      <c r="G432" s="197"/>
      <c r="H432" s="198" t="s">
        <v>19</v>
      </c>
      <c r="I432" s="200"/>
      <c r="J432" s="197"/>
      <c r="K432" s="197"/>
      <c r="L432" s="201"/>
      <c r="M432" s="202"/>
      <c r="N432" s="203"/>
      <c r="O432" s="203"/>
      <c r="P432" s="203"/>
      <c r="Q432" s="203"/>
      <c r="R432" s="203"/>
      <c r="S432" s="203"/>
      <c r="T432" s="204"/>
      <c r="AT432" s="205" t="s">
        <v>180</v>
      </c>
      <c r="AU432" s="205" t="s">
        <v>85</v>
      </c>
      <c r="AV432" s="13" t="s">
        <v>83</v>
      </c>
      <c r="AW432" s="13" t="s">
        <v>34</v>
      </c>
      <c r="AX432" s="13" t="s">
        <v>75</v>
      </c>
      <c r="AY432" s="205" t="s">
        <v>140</v>
      </c>
    </row>
    <row r="433" spans="1:65" s="14" customFormat="1" ht="11.25">
      <c r="B433" s="206"/>
      <c r="C433" s="207"/>
      <c r="D433" s="188" t="s">
        <v>180</v>
      </c>
      <c r="E433" s="208" t="s">
        <v>19</v>
      </c>
      <c r="F433" s="209" t="s">
        <v>1712</v>
      </c>
      <c r="G433" s="207"/>
      <c r="H433" s="210">
        <v>49.518999999999998</v>
      </c>
      <c r="I433" s="211"/>
      <c r="J433" s="207"/>
      <c r="K433" s="207"/>
      <c r="L433" s="212"/>
      <c r="M433" s="213"/>
      <c r="N433" s="214"/>
      <c r="O433" s="214"/>
      <c r="P433" s="214"/>
      <c r="Q433" s="214"/>
      <c r="R433" s="214"/>
      <c r="S433" s="214"/>
      <c r="T433" s="215"/>
      <c r="AT433" s="216" t="s">
        <v>180</v>
      </c>
      <c r="AU433" s="216" t="s">
        <v>85</v>
      </c>
      <c r="AV433" s="14" t="s">
        <v>85</v>
      </c>
      <c r="AW433" s="14" t="s">
        <v>34</v>
      </c>
      <c r="AX433" s="14" t="s">
        <v>75</v>
      </c>
      <c r="AY433" s="216" t="s">
        <v>140</v>
      </c>
    </row>
    <row r="434" spans="1:65" s="13" customFormat="1" ht="11.25">
      <c r="B434" s="196"/>
      <c r="C434" s="197"/>
      <c r="D434" s="188" t="s">
        <v>180</v>
      </c>
      <c r="E434" s="198" t="s">
        <v>19</v>
      </c>
      <c r="F434" s="199" t="s">
        <v>1689</v>
      </c>
      <c r="G434" s="197"/>
      <c r="H434" s="198" t="s">
        <v>19</v>
      </c>
      <c r="I434" s="200"/>
      <c r="J434" s="197"/>
      <c r="K434" s="197"/>
      <c r="L434" s="201"/>
      <c r="M434" s="202"/>
      <c r="N434" s="203"/>
      <c r="O434" s="203"/>
      <c r="P434" s="203"/>
      <c r="Q434" s="203"/>
      <c r="R434" s="203"/>
      <c r="S434" s="203"/>
      <c r="T434" s="204"/>
      <c r="AT434" s="205" t="s">
        <v>180</v>
      </c>
      <c r="AU434" s="205" t="s">
        <v>85</v>
      </c>
      <c r="AV434" s="13" t="s">
        <v>83</v>
      </c>
      <c r="AW434" s="13" t="s">
        <v>34</v>
      </c>
      <c r="AX434" s="13" t="s">
        <v>75</v>
      </c>
      <c r="AY434" s="205" t="s">
        <v>140</v>
      </c>
    </row>
    <row r="435" spans="1:65" s="14" customFormat="1" ht="11.25">
      <c r="B435" s="206"/>
      <c r="C435" s="207"/>
      <c r="D435" s="188" t="s">
        <v>180</v>
      </c>
      <c r="E435" s="208" t="s">
        <v>19</v>
      </c>
      <c r="F435" s="209" t="s">
        <v>1713</v>
      </c>
      <c r="G435" s="207"/>
      <c r="H435" s="210">
        <v>7.6180000000000003</v>
      </c>
      <c r="I435" s="211"/>
      <c r="J435" s="207"/>
      <c r="K435" s="207"/>
      <c r="L435" s="212"/>
      <c r="M435" s="213"/>
      <c r="N435" s="214"/>
      <c r="O435" s="214"/>
      <c r="P435" s="214"/>
      <c r="Q435" s="214"/>
      <c r="R435" s="214"/>
      <c r="S435" s="214"/>
      <c r="T435" s="215"/>
      <c r="AT435" s="216" t="s">
        <v>180</v>
      </c>
      <c r="AU435" s="216" t="s">
        <v>85</v>
      </c>
      <c r="AV435" s="14" t="s">
        <v>85</v>
      </c>
      <c r="AW435" s="14" t="s">
        <v>34</v>
      </c>
      <c r="AX435" s="14" t="s">
        <v>75</v>
      </c>
      <c r="AY435" s="216" t="s">
        <v>140</v>
      </c>
    </row>
    <row r="436" spans="1:65" s="16" customFormat="1" ht="11.25">
      <c r="B436" s="238"/>
      <c r="C436" s="239"/>
      <c r="D436" s="188" t="s">
        <v>180</v>
      </c>
      <c r="E436" s="240" t="s">
        <v>19</v>
      </c>
      <c r="F436" s="241" t="s">
        <v>454</v>
      </c>
      <c r="G436" s="239"/>
      <c r="H436" s="242">
        <v>57.137</v>
      </c>
      <c r="I436" s="243"/>
      <c r="J436" s="239"/>
      <c r="K436" s="239"/>
      <c r="L436" s="244"/>
      <c r="M436" s="245"/>
      <c r="N436" s="246"/>
      <c r="O436" s="246"/>
      <c r="P436" s="246"/>
      <c r="Q436" s="246"/>
      <c r="R436" s="246"/>
      <c r="S436" s="246"/>
      <c r="T436" s="247"/>
      <c r="AT436" s="248" t="s">
        <v>180</v>
      </c>
      <c r="AU436" s="248" t="s">
        <v>85</v>
      </c>
      <c r="AV436" s="16" t="s">
        <v>160</v>
      </c>
      <c r="AW436" s="16" t="s">
        <v>34</v>
      </c>
      <c r="AX436" s="16" t="s">
        <v>75</v>
      </c>
      <c r="AY436" s="248" t="s">
        <v>140</v>
      </c>
    </row>
    <row r="437" spans="1:65" s="15" customFormat="1" ht="11.25">
      <c r="B437" s="227"/>
      <c r="C437" s="228"/>
      <c r="D437" s="188" t="s">
        <v>180</v>
      </c>
      <c r="E437" s="229" t="s">
        <v>19</v>
      </c>
      <c r="F437" s="230" t="s">
        <v>402</v>
      </c>
      <c r="G437" s="228"/>
      <c r="H437" s="231">
        <v>82.569000000000003</v>
      </c>
      <c r="I437" s="232"/>
      <c r="J437" s="228"/>
      <c r="K437" s="228"/>
      <c r="L437" s="233"/>
      <c r="M437" s="234"/>
      <c r="N437" s="235"/>
      <c r="O437" s="235"/>
      <c r="P437" s="235"/>
      <c r="Q437" s="235"/>
      <c r="R437" s="235"/>
      <c r="S437" s="235"/>
      <c r="T437" s="236"/>
      <c r="AT437" s="237" t="s">
        <v>180</v>
      </c>
      <c r="AU437" s="237" t="s">
        <v>85</v>
      </c>
      <c r="AV437" s="15" t="s">
        <v>147</v>
      </c>
      <c r="AW437" s="15" t="s">
        <v>34</v>
      </c>
      <c r="AX437" s="15" t="s">
        <v>83</v>
      </c>
      <c r="AY437" s="237" t="s">
        <v>140</v>
      </c>
    </row>
    <row r="438" spans="1:65" s="2" customFormat="1" ht="16.5" customHeight="1">
      <c r="A438" s="36"/>
      <c r="B438" s="37"/>
      <c r="C438" s="175" t="s">
        <v>515</v>
      </c>
      <c r="D438" s="175" t="s">
        <v>142</v>
      </c>
      <c r="E438" s="176" t="s">
        <v>1100</v>
      </c>
      <c r="F438" s="177" t="s">
        <v>1101</v>
      </c>
      <c r="G438" s="178" t="s">
        <v>175</v>
      </c>
      <c r="H438" s="179">
        <v>82.569000000000003</v>
      </c>
      <c r="I438" s="180"/>
      <c r="J438" s="181">
        <f>ROUND(I438*H438,2)</f>
        <v>0</v>
      </c>
      <c r="K438" s="177" t="s">
        <v>146</v>
      </c>
      <c r="L438" s="41"/>
      <c r="M438" s="182" t="s">
        <v>19</v>
      </c>
      <c r="N438" s="183" t="s">
        <v>46</v>
      </c>
      <c r="O438" s="66"/>
      <c r="P438" s="184">
        <f>O438*H438</f>
        <v>0</v>
      </c>
      <c r="Q438" s="184">
        <v>2.475E-4</v>
      </c>
      <c r="R438" s="184">
        <f>Q438*H438</f>
        <v>2.04358275E-2</v>
      </c>
      <c r="S438" s="184">
        <v>0</v>
      </c>
      <c r="T438" s="185">
        <f>S438*H438</f>
        <v>0</v>
      </c>
      <c r="U438" s="36"/>
      <c r="V438" s="36"/>
      <c r="W438" s="36"/>
      <c r="X438" s="36"/>
      <c r="Y438" s="36"/>
      <c r="Z438" s="36"/>
      <c r="AA438" s="36"/>
      <c r="AB438" s="36"/>
      <c r="AC438" s="36"/>
      <c r="AD438" s="36"/>
      <c r="AE438" s="36"/>
      <c r="AR438" s="186" t="s">
        <v>265</v>
      </c>
      <c r="AT438" s="186" t="s">
        <v>142</v>
      </c>
      <c r="AU438" s="186" t="s">
        <v>85</v>
      </c>
      <c r="AY438" s="19" t="s">
        <v>140</v>
      </c>
      <c r="BE438" s="187">
        <f>IF(N438="základní",J438,0)</f>
        <v>0</v>
      </c>
      <c r="BF438" s="187">
        <f>IF(N438="snížená",J438,0)</f>
        <v>0</v>
      </c>
      <c r="BG438" s="187">
        <f>IF(N438="zákl. přenesená",J438,0)</f>
        <v>0</v>
      </c>
      <c r="BH438" s="187">
        <f>IF(N438="sníž. přenesená",J438,0)</f>
        <v>0</v>
      </c>
      <c r="BI438" s="187">
        <f>IF(N438="nulová",J438,0)</f>
        <v>0</v>
      </c>
      <c r="BJ438" s="19" t="s">
        <v>83</v>
      </c>
      <c r="BK438" s="187">
        <f>ROUND(I438*H438,2)</f>
        <v>0</v>
      </c>
      <c r="BL438" s="19" t="s">
        <v>265</v>
      </c>
      <c r="BM438" s="186" t="s">
        <v>1714</v>
      </c>
    </row>
    <row r="439" spans="1:65" s="2" customFormat="1" ht="11.25">
      <c r="A439" s="36"/>
      <c r="B439" s="37"/>
      <c r="C439" s="38"/>
      <c r="D439" s="188" t="s">
        <v>149</v>
      </c>
      <c r="E439" s="38"/>
      <c r="F439" s="189" t="s">
        <v>1103</v>
      </c>
      <c r="G439" s="38"/>
      <c r="H439" s="38"/>
      <c r="I439" s="190"/>
      <c r="J439" s="38"/>
      <c r="K439" s="38"/>
      <c r="L439" s="41"/>
      <c r="M439" s="191"/>
      <c r="N439" s="192"/>
      <c r="O439" s="66"/>
      <c r="P439" s="66"/>
      <c r="Q439" s="66"/>
      <c r="R439" s="66"/>
      <c r="S439" s="66"/>
      <c r="T439" s="67"/>
      <c r="U439" s="36"/>
      <c r="V439" s="36"/>
      <c r="W439" s="36"/>
      <c r="X439" s="36"/>
      <c r="Y439" s="36"/>
      <c r="Z439" s="36"/>
      <c r="AA439" s="36"/>
      <c r="AB439" s="36"/>
      <c r="AC439" s="36"/>
      <c r="AD439" s="36"/>
      <c r="AE439" s="36"/>
      <c r="AT439" s="19" t="s">
        <v>149</v>
      </c>
      <c r="AU439" s="19" t="s">
        <v>85</v>
      </c>
    </row>
    <row r="440" spans="1:65" s="2" customFormat="1" ht="11.25">
      <c r="A440" s="36"/>
      <c r="B440" s="37"/>
      <c r="C440" s="38"/>
      <c r="D440" s="193" t="s">
        <v>151</v>
      </c>
      <c r="E440" s="38"/>
      <c r="F440" s="194" t="s">
        <v>1104</v>
      </c>
      <c r="G440" s="38"/>
      <c r="H440" s="38"/>
      <c r="I440" s="190"/>
      <c r="J440" s="38"/>
      <c r="K440" s="38"/>
      <c r="L440" s="41"/>
      <c r="M440" s="191"/>
      <c r="N440" s="192"/>
      <c r="O440" s="66"/>
      <c r="P440" s="66"/>
      <c r="Q440" s="66"/>
      <c r="R440" s="66"/>
      <c r="S440" s="66"/>
      <c r="T440" s="67"/>
      <c r="U440" s="36"/>
      <c r="V440" s="36"/>
      <c r="W440" s="36"/>
      <c r="X440" s="36"/>
      <c r="Y440" s="36"/>
      <c r="Z440" s="36"/>
      <c r="AA440" s="36"/>
      <c r="AB440" s="36"/>
      <c r="AC440" s="36"/>
      <c r="AD440" s="36"/>
      <c r="AE440" s="36"/>
      <c r="AT440" s="19" t="s">
        <v>151</v>
      </c>
      <c r="AU440" s="19" t="s">
        <v>85</v>
      </c>
    </row>
    <row r="441" spans="1:65" s="12" customFormat="1" ht="22.9" customHeight="1">
      <c r="B441" s="159"/>
      <c r="C441" s="160"/>
      <c r="D441" s="161" t="s">
        <v>74</v>
      </c>
      <c r="E441" s="173" t="s">
        <v>1715</v>
      </c>
      <c r="F441" s="173" t="s">
        <v>1716</v>
      </c>
      <c r="G441" s="160"/>
      <c r="H441" s="160"/>
      <c r="I441" s="163"/>
      <c r="J441" s="174">
        <f>BK441</f>
        <v>0</v>
      </c>
      <c r="K441" s="160"/>
      <c r="L441" s="165"/>
      <c r="M441" s="166"/>
      <c r="N441" s="167"/>
      <c r="O441" s="167"/>
      <c r="P441" s="168">
        <f>SUM(P442:P474)</f>
        <v>0</v>
      </c>
      <c r="Q441" s="167"/>
      <c r="R441" s="168">
        <f>SUM(R442:R474)</f>
        <v>3.4259269860000003</v>
      </c>
      <c r="S441" s="167"/>
      <c r="T441" s="169">
        <f>SUM(T442:T474)</f>
        <v>3.0190899999999998</v>
      </c>
      <c r="AR441" s="170" t="s">
        <v>85</v>
      </c>
      <c r="AT441" s="171" t="s">
        <v>74</v>
      </c>
      <c r="AU441" s="171" t="s">
        <v>83</v>
      </c>
      <c r="AY441" s="170" t="s">
        <v>140</v>
      </c>
      <c r="BK441" s="172">
        <f>SUM(BK442:BK474)</f>
        <v>0</v>
      </c>
    </row>
    <row r="442" spans="1:65" s="2" customFormat="1" ht="21.75" customHeight="1">
      <c r="A442" s="36"/>
      <c r="B442" s="37"/>
      <c r="C442" s="175" t="s">
        <v>522</v>
      </c>
      <c r="D442" s="175" t="s">
        <v>142</v>
      </c>
      <c r="E442" s="176" t="s">
        <v>1717</v>
      </c>
      <c r="F442" s="177" t="s">
        <v>1718</v>
      </c>
      <c r="G442" s="178" t="s">
        <v>175</v>
      </c>
      <c r="H442" s="179">
        <v>97.39</v>
      </c>
      <c r="I442" s="180"/>
      <c r="J442" s="181">
        <f>ROUND(I442*H442,2)</f>
        <v>0</v>
      </c>
      <c r="K442" s="177" t="s">
        <v>146</v>
      </c>
      <c r="L442" s="41"/>
      <c r="M442" s="182" t="s">
        <v>19</v>
      </c>
      <c r="N442" s="183" t="s">
        <v>46</v>
      </c>
      <c r="O442" s="66"/>
      <c r="P442" s="184">
        <f>O442*H442</f>
        <v>0</v>
      </c>
      <c r="Q442" s="184">
        <v>3.1E-2</v>
      </c>
      <c r="R442" s="184">
        <f>Q442*H442</f>
        <v>3.0190899999999998</v>
      </c>
      <c r="S442" s="184">
        <v>3.1E-2</v>
      </c>
      <c r="T442" s="185">
        <f>S442*H442</f>
        <v>3.0190899999999998</v>
      </c>
      <c r="U442" s="36"/>
      <c r="V442" s="36"/>
      <c r="W442" s="36"/>
      <c r="X442" s="36"/>
      <c r="Y442" s="36"/>
      <c r="Z442" s="36"/>
      <c r="AA442" s="36"/>
      <c r="AB442" s="36"/>
      <c r="AC442" s="36"/>
      <c r="AD442" s="36"/>
      <c r="AE442" s="36"/>
      <c r="AR442" s="186" t="s">
        <v>265</v>
      </c>
      <c r="AT442" s="186" t="s">
        <v>142</v>
      </c>
      <c r="AU442" s="186" t="s">
        <v>85</v>
      </c>
      <c r="AY442" s="19" t="s">
        <v>140</v>
      </c>
      <c r="BE442" s="187">
        <f>IF(N442="základní",J442,0)</f>
        <v>0</v>
      </c>
      <c r="BF442" s="187">
        <f>IF(N442="snížená",J442,0)</f>
        <v>0</v>
      </c>
      <c r="BG442" s="187">
        <f>IF(N442="zákl. přenesená",J442,0)</f>
        <v>0</v>
      </c>
      <c r="BH442" s="187">
        <f>IF(N442="sníž. přenesená",J442,0)</f>
        <v>0</v>
      </c>
      <c r="BI442" s="187">
        <f>IF(N442="nulová",J442,0)</f>
        <v>0</v>
      </c>
      <c r="BJ442" s="19" t="s">
        <v>83</v>
      </c>
      <c r="BK442" s="187">
        <f>ROUND(I442*H442,2)</f>
        <v>0</v>
      </c>
      <c r="BL442" s="19" t="s">
        <v>265</v>
      </c>
      <c r="BM442" s="186" t="s">
        <v>1719</v>
      </c>
    </row>
    <row r="443" spans="1:65" s="2" customFormat="1" ht="19.5">
      <c r="A443" s="36"/>
      <c r="B443" s="37"/>
      <c r="C443" s="38"/>
      <c r="D443" s="188" t="s">
        <v>149</v>
      </c>
      <c r="E443" s="38"/>
      <c r="F443" s="189" t="s">
        <v>1720</v>
      </c>
      <c r="G443" s="38"/>
      <c r="H443" s="38"/>
      <c r="I443" s="190"/>
      <c r="J443" s="38"/>
      <c r="K443" s="38"/>
      <c r="L443" s="41"/>
      <c r="M443" s="191"/>
      <c r="N443" s="192"/>
      <c r="O443" s="66"/>
      <c r="P443" s="66"/>
      <c r="Q443" s="66"/>
      <c r="R443" s="66"/>
      <c r="S443" s="66"/>
      <c r="T443" s="67"/>
      <c r="U443" s="36"/>
      <c r="V443" s="36"/>
      <c r="W443" s="36"/>
      <c r="X443" s="36"/>
      <c r="Y443" s="36"/>
      <c r="Z443" s="36"/>
      <c r="AA443" s="36"/>
      <c r="AB443" s="36"/>
      <c r="AC443" s="36"/>
      <c r="AD443" s="36"/>
      <c r="AE443" s="36"/>
      <c r="AT443" s="19" t="s">
        <v>149</v>
      </c>
      <c r="AU443" s="19" t="s">
        <v>85</v>
      </c>
    </row>
    <row r="444" spans="1:65" s="2" customFormat="1" ht="11.25">
      <c r="A444" s="36"/>
      <c r="B444" s="37"/>
      <c r="C444" s="38"/>
      <c r="D444" s="193" t="s">
        <v>151</v>
      </c>
      <c r="E444" s="38"/>
      <c r="F444" s="194" t="s">
        <v>1721</v>
      </c>
      <c r="G444" s="38"/>
      <c r="H444" s="38"/>
      <c r="I444" s="190"/>
      <c r="J444" s="38"/>
      <c r="K444" s="38"/>
      <c r="L444" s="41"/>
      <c r="M444" s="191"/>
      <c r="N444" s="192"/>
      <c r="O444" s="66"/>
      <c r="P444" s="66"/>
      <c r="Q444" s="66"/>
      <c r="R444" s="66"/>
      <c r="S444" s="66"/>
      <c r="T444" s="67"/>
      <c r="U444" s="36"/>
      <c r="V444" s="36"/>
      <c r="W444" s="36"/>
      <c r="X444" s="36"/>
      <c r="Y444" s="36"/>
      <c r="Z444" s="36"/>
      <c r="AA444" s="36"/>
      <c r="AB444" s="36"/>
      <c r="AC444" s="36"/>
      <c r="AD444" s="36"/>
      <c r="AE444" s="36"/>
      <c r="AT444" s="19" t="s">
        <v>151</v>
      </c>
      <c r="AU444" s="19" t="s">
        <v>85</v>
      </c>
    </row>
    <row r="445" spans="1:65" s="2" customFormat="1" ht="16.5" customHeight="1">
      <c r="A445" s="36"/>
      <c r="B445" s="37"/>
      <c r="C445" s="175" t="s">
        <v>530</v>
      </c>
      <c r="D445" s="175" t="s">
        <v>142</v>
      </c>
      <c r="E445" s="176" t="s">
        <v>1722</v>
      </c>
      <c r="F445" s="177" t="s">
        <v>1723</v>
      </c>
      <c r="G445" s="178" t="s">
        <v>175</v>
      </c>
      <c r="H445" s="179">
        <v>97.39</v>
      </c>
      <c r="I445" s="180"/>
      <c r="J445" s="181">
        <f>ROUND(I445*H445,2)</f>
        <v>0</v>
      </c>
      <c r="K445" s="177" t="s">
        <v>146</v>
      </c>
      <c r="L445" s="41"/>
      <c r="M445" s="182" t="s">
        <v>19</v>
      </c>
      <c r="N445" s="183" t="s">
        <v>46</v>
      </c>
      <c r="O445" s="66"/>
      <c r="P445" s="184">
        <f>O445*H445</f>
        <v>0</v>
      </c>
      <c r="Q445" s="184">
        <v>4.774E-4</v>
      </c>
      <c r="R445" s="184">
        <f>Q445*H445</f>
        <v>4.6493986000000001E-2</v>
      </c>
      <c r="S445" s="184">
        <v>0</v>
      </c>
      <c r="T445" s="185">
        <f>S445*H445</f>
        <v>0</v>
      </c>
      <c r="U445" s="36"/>
      <c r="V445" s="36"/>
      <c r="W445" s="36"/>
      <c r="X445" s="36"/>
      <c r="Y445" s="36"/>
      <c r="Z445" s="36"/>
      <c r="AA445" s="36"/>
      <c r="AB445" s="36"/>
      <c r="AC445" s="36"/>
      <c r="AD445" s="36"/>
      <c r="AE445" s="36"/>
      <c r="AR445" s="186" t="s">
        <v>265</v>
      </c>
      <c r="AT445" s="186" t="s">
        <v>142</v>
      </c>
      <c r="AU445" s="186" t="s">
        <v>85</v>
      </c>
      <c r="AY445" s="19" t="s">
        <v>140</v>
      </c>
      <c r="BE445" s="187">
        <f>IF(N445="základní",J445,0)</f>
        <v>0</v>
      </c>
      <c r="BF445" s="187">
        <f>IF(N445="snížená",J445,0)</f>
        <v>0</v>
      </c>
      <c r="BG445" s="187">
        <f>IF(N445="zákl. přenesená",J445,0)</f>
        <v>0</v>
      </c>
      <c r="BH445" s="187">
        <f>IF(N445="sníž. přenesená",J445,0)</f>
        <v>0</v>
      </c>
      <c r="BI445" s="187">
        <f>IF(N445="nulová",J445,0)</f>
        <v>0</v>
      </c>
      <c r="BJ445" s="19" t="s">
        <v>83</v>
      </c>
      <c r="BK445" s="187">
        <f>ROUND(I445*H445,2)</f>
        <v>0</v>
      </c>
      <c r="BL445" s="19" t="s">
        <v>265</v>
      </c>
      <c r="BM445" s="186" t="s">
        <v>1724</v>
      </c>
    </row>
    <row r="446" spans="1:65" s="2" customFormat="1" ht="11.25">
      <c r="A446" s="36"/>
      <c r="B446" s="37"/>
      <c r="C446" s="38"/>
      <c r="D446" s="188" t="s">
        <v>149</v>
      </c>
      <c r="E446" s="38"/>
      <c r="F446" s="189" t="s">
        <v>1725</v>
      </c>
      <c r="G446" s="38"/>
      <c r="H446" s="38"/>
      <c r="I446" s="190"/>
      <c r="J446" s="38"/>
      <c r="K446" s="38"/>
      <c r="L446" s="41"/>
      <c r="M446" s="191"/>
      <c r="N446" s="192"/>
      <c r="O446" s="66"/>
      <c r="P446" s="66"/>
      <c r="Q446" s="66"/>
      <c r="R446" s="66"/>
      <c r="S446" s="66"/>
      <c r="T446" s="67"/>
      <c r="U446" s="36"/>
      <c r="V446" s="36"/>
      <c r="W446" s="36"/>
      <c r="X446" s="36"/>
      <c r="Y446" s="36"/>
      <c r="Z446" s="36"/>
      <c r="AA446" s="36"/>
      <c r="AB446" s="36"/>
      <c r="AC446" s="36"/>
      <c r="AD446" s="36"/>
      <c r="AE446" s="36"/>
      <c r="AT446" s="19" t="s">
        <v>149</v>
      </c>
      <c r="AU446" s="19" t="s">
        <v>85</v>
      </c>
    </row>
    <row r="447" spans="1:65" s="2" customFormat="1" ht="11.25">
      <c r="A447" s="36"/>
      <c r="B447" s="37"/>
      <c r="C447" s="38"/>
      <c r="D447" s="193" t="s">
        <v>151</v>
      </c>
      <c r="E447" s="38"/>
      <c r="F447" s="194" t="s">
        <v>1726</v>
      </c>
      <c r="G447" s="38"/>
      <c r="H447" s="38"/>
      <c r="I447" s="190"/>
      <c r="J447" s="38"/>
      <c r="K447" s="38"/>
      <c r="L447" s="41"/>
      <c r="M447" s="191"/>
      <c r="N447" s="192"/>
      <c r="O447" s="66"/>
      <c r="P447" s="66"/>
      <c r="Q447" s="66"/>
      <c r="R447" s="66"/>
      <c r="S447" s="66"/>
      <c r="T447" s="67"/>
      <c r="U447" s="36"/>
      <c r="V447" s="36"/>
      <c r="W447" s="36"/>
      <c r="X447" s="36"/>
      <c r="Y447" s="36"/>
      <c r="Z447" s="36"/>
      <c r="AA447" s="36"/>
      <c r="AB447" s="36"/>
      <c r="AC447" s="36"/>
      <c r="AD447" s="36"/>
      <c r="AE447" s="36"/>
      <c r="AT447" s="19" t="s">
        <v>151</v>
      </c>
      <c r="AU447" s="19" t="s">
        <v>85</v>
      </c>
    </row>
    <row r="448" spans="1:65" s="2" customFormat="1" ht="16.5" customHeight="1">
      <c r="A448" s="36"/>
      <c r="B448" s="37"/>
      <c r="C448" s="175" t="s">
        <v>545</v>
      </c>
      <c r="D448" s="175" t="s">
        <v>142</v>
      </c>
      <c r="E448" s="176" t="s">
        <v>1727</v>
      </c>
      <c r="F448" s="177" t="s">
        <v>1728</v>
      </c>
      <c r="G448" s="178" t="s">
        <v>175</v>
      </c>
      <c r="H448" s="179">
        <v>97.39</v>
      </c>
      <c r="I448" s="180"/>
      <c r="J448" s="181">
        <f>ROUND(I448*H448,2)</f>
        <v>0</v>
      </c>
      <c r="K448" s="177" t="s">
        <v>146</v>
      </c>
      <c r="L448" s="41"/>
      <c r="M448" s="182" t="s">
        <v>19</v>
      </c>
      <c r="N448" s="183" t="s">
        <v>46</v>
      </c>
      <c r="O448" s="66"/>
      <c r="P448" s="184">
        <f>O448*H448</f>
        <v>0</v>
      </c>
      <c r="Q448" s="184">
        <v>4.4499999999999997E-4</v>
      </c>
      <c r="R448" s="184">
        <f>Q448*H448</f>
        <v>4.3338549999999997E-2</v>
      </c>
      <c r="S448" s="184">
        <v>0</v>
      </c>
      <c r="T448" s="185">
        <f>S448*H448</f>
        <v>0</v>
      </c>
      <c r="U448" s="36"/>
      <c r="V448" s="36"/>
      <c r="W448" s="36"/>
      <c r="X448" s="36"/>
      <c r="Y448" s="36"/>
      <c r="Z448" s="36"/>
      <c r="AA448" s="36"/>
      <c r="AB448" s="36"/>
      <c r="AC448" s="36"/>
      <c r="AD448" s="36"/>
      <c r="AE448" s="36"/>
      <c r="AR448" s="186" t="s">
        <v>265</v>
      </c>
      <c r="AT448" s="186" t="s">
        <v>142</v>
      </c>
      <c r="AU448" s="186" t="s">
        <v>85</v>
      </c>
      <c r="AY448" s="19" t="s">
        <v>140</v>
      </c>
      <c r="BE448" s="187">
        <f>IF(N448="základní",J448,0)</f>
        <v>0</v>
      </c>
      <c r="BF448" s="187">
        <f>IF(N448="snížená",J448,0)</f>
        <v>0</v>
      </c>
      <c r="BG448" s="187">
        <f>IF(N448="zákl. přenesená",J448,0)</f>
        <v>0</v>
      </c>
      <c r="BH448" s="187">
        <f>IF(N448="sníž. přenesená",J448,0)</f>
        <v>0</v>
      </c>
      <c r="BI448" s="187">
        <f>IF(N448="nulová",J448,0)</f>
        <v>0</v>
      </c>
      <c r="BJ448" s="19" t="s">
        <v>83</v>
      </c>
      <c r="BK448" s="187">
        <f>ROUND(I448*H448,2)</f>
        <v>0</v>
      </c>
      <c r="BL448" s="19" t="s">
        <v>265</v>
      </c>
      <c r="BM448" s="186" t="s">
        <v>1729</v>
      </c>
    </row>
    <row r="449" spans="1:65" s="2" customFormat="1" ht="11.25">
      <c r="A449" s="36"/>
      <c r="B449" s="37"/>
      <c r="C449" s="38"/>
      <c r="D449" s="188" t="s">
        <v>149</v>
      </c>
      <c r="E449" s="38"/>
      <c r="F449" s="189" t="s">
        <v>1730</v>
      </c>
      <c r="G449" s="38"/>
      <c r="H449" s="38"/>
      <c r="I449" s="190"/>
      <c r="J449" s="38"/>
      <c r="K449" s="38"/>
      <c r="L449" s="41"/>
      <c r="M449" s="191"/>
      <c r="N449" s="192"/>
      <c r="O449" s="66"/>
      <c r="P449" s="66"/>
      <c r="Q449" s="66"/>
      <c r="R449" s="66"/>
      <c r="S449" s="66"/>
      <c r="T449" s="67"/>
      <c r="U449" s="36"/>
      <c r="V449" s="36"/>
      <c r="W449" s="36"/>
      <c r="X449" s="36"/>
      <c r="Y449" s="36"/>
      <c r="Z449" s="36"/>
      <c r="AA449" s="36"/>
      <c r="AB449" s="36"/>
      <c r="AC449" s="36"/>
      <c r="AD449" s="36"/>
      <c r="AE449" s="36"/>
      <c r="AT449" s="19" t="s">
        <v>149</v>
      </c>
      <c r="AU449" s="19" t="s">
        <v>85</v>
      </c>
    </row>
    <row r="450" spans="1:65" s="2" customFormat="1" ht="11.25">
      <c r="A450" s="36"/>
      <c r="B450" s="37"/>
      <c r="C450" s="38"/>
      <c r="D450" s="193" t="s">
        <v>151</v>
      </c>
      <c r="E450" s="38"/>
      <c r="F450" s="194" t="s">
        <v>1731</v>
      </c>
      <c r="G450" s="38"/>
      <c r="H450" s="38"/>
      <c r="I450" s="190"/>
      <c r="J450" s="38"/>
      <c r="K450" s="38"/>
      <c r="L450" s="41"/>
      <c r="M450" s="191"/>
      <c r="N450" s="192"/>
      <c r="O450" s="66"/>
      <c r="P450" s="66"/>
      <c r="Q450" s="66"/>
      <c r="R450" s="66"/>
      <c r="S450" s="66"/>
      <c r="T450" s="67"/>
      <c r="U450" s="36"/>
      <c r="V450" s="36"/>
      <c r="W450" s="36"/>
      <c r="X450" s="36"/>
      <c r="Y450" s="36"/>
      <c r="Z450" s="36"/>
      <c r="AA450" s="36"/>
      <c r="AB450" s="36"/>
      <c r="AC450" s="36"/>
      <c r="AD450" s="36"/>
      <c r="AE450" s="36"/>
      <c r="AT450" s="19" t="s">
        <v>151</v>
      </c>
      <c r="AU450" s="19" t="s">
        <v>85</v>
      </c>
    </row>
    <row r="451" spans="1:65" s="2" customFormat="1" ht="16.5" customHeight="1">
      <c r="A451" s="36"/>
      <c r="B451" s="37"/>
      <c r="C451" s="175" t="s">
        <v>552</v>
      </c>
      <c r="D451" s="175" t="s">
        <v>142</v>
      </c>
      <c r="E451" s="176" t="s">
        <v>1732</v>
      </c>
      <c r="F451" s="177" t="s">
        <v>1733</v>
      </c>
      <c r="G451" s="178" t="s">
        <v>175</v>
      </c>
      <c r="H451" s="179">
        <v>97.39</v>
      </c>
      <c r="I451" s="180"/>
      <c r="J451" s="181">
        <f>ROUND(I451*H451,2)</f>
        <v>0</v>
      </c>
      <c r="K451" s="177" t="s">
        <v>146</v>
      </c>
      <c r="L451" s="41"/>
      <c r="M451" s="182" t="s">
        <v>19</v>
      </c>
      <c r="N451" s="183" t="s">
        <v>46</v>
      </c>
      <c r="O451" s="66"/>
      <c r="P451" s="184">
        <f>O451*H451</f>
        <v>0</v>
      </c>
      <c r="Q451" s="184">
        <v>4.2499999999999998E-4</v>
      </c>
      <c r="R451" s="184">
        <f>Q451*H451</f>
        <v>4.1390749999999997E-2</v>
      </c>
      <c r="S451" s="184">
        <v>0</v>
      </c>
      <c r="T451" s="185">
        <f>S451*H451</f>
        <v>0</v>
      </c>
      <c r="U451" s="36"/>
      <c r="V451" s="36"/>
      <c r="W451" s="36"/>
      <c r="X451" s="36"/>
      <c r="Y451" s="36"/>
      <c r="Z451" s="36"/>
      <c r="AA451" s="36"/>
      <c r="AB451" s="36"/>
      <c r="AC451" s="36"/>
      <c r="AD451" s="36"/>
      <c r="AE451" s="36"/>
      <c r="AR451" s="186" t="s">
        <v>265</v>
      </c>
      <c r="AT451" s="186" t="s">
        <v>142</v>
      </c>
      <c r="AU451" s="186" t="s">
        <v>85</v>
      </c>
      <c r="AY451" s="19" t="s">
        <v>140</v>
      </c>
      <c r="BE451" s="187">
        <f>IF(N451="základní",J451,0)</f>
        <v>0</v>
      </c>
      <c r="BF451" s="187">
        <f>IF(N451="snížená",J451,0)</f>
        <v>0</v>
      </c>
      <c r="BG451" s="187">
        <f>IF(N451="zákl. přenesená",J451,0)</f>
        <v>0</v>
      </c>
      <c r="BH451" s="187">
        <f>IF(N451="sníž. přenesená",J451,0)</f>
        <v>0</v>
      </c>
      <c r="BI451" s="187">
        <f>IF(N451="nulová",J451,0)</f>
        <v>0</v>
      </c>
      <c r="BJ451" s="19" t="s">
        <v>83</v>
      </c>
      <c r="BK451" s="187">
        <f>ROUND(I451*H451,2)</f>
        <v>0</v>
      </c>
      <c r="BL451" s="19" t="s">
        <v>265</v>
      </c>
      <c r="BM451" s="186" t="s">
        <v>1734</v>
      </c>
    </row>
    <row r="452" spans="1:65" s="2" customFormat="1" ht="11.25">
      <c r="A452" s="36"/>
      <c r="B452" s="37"/>
      <c r="C452" s="38"/>
      <c r="D452" s="188" t="s">
        <v>149</v>
      </c>
      <c r="E452" s="38"/>
      <c r="F452" s="189" t="s">
        <v>1735</v>
      </c>
      <c r="G452" s="38"/>
      <c r="H452" s="38"/>
      <c r="I452" s="190"/>
      <c r="J452" s="38"/>
      <c r="K452" s="38"/>
      <c r="L452" s="41"/>
      <c r="M452" s="191"/>
      <c r="N452" s="192"/>
      <c r="O452" s="66"/>
      <c r="P452" s="66"/>
      <c r="Q452" s="66"/>
      <c r="R452" s="66"/>
      <c r="S452" s="66"/>
      <c r="T452" s="67"/>
      <c r="U452" s="36"/>
      <c r="V452" s="36"/>
      <c r="W452" s="36"/>
      <c r="X452" s="36"/>
      <c r="Y452" s="36"/>
      <c r="Z452" s="36"/>
      <c r="AA452" s="36"/>
      <c r="AB452" s="36"/>
      <c r="AC452" s="36"/>
      <c r="AD452" s="36"/>
      <c r="AE452" s="36"/>
      <c r="AT452" s="19" t="s">
        <v>149</v>
      </c>
      <c r="AU452" s="19" t="s">
        <v>85</v>
      </c>
    </row>
    <row r="453" spans="1:65" s="2" customFormat="1" ht="11.25">
      <c r="A453" s="36"/>
      <c r="B453" s="37"/>
      <c r="C453" s="38"/>
      <c r="D453" s="193" t="s">
        <v>151</v>
      </c>
      <c r="E453" s="38"/>
      <c r="F453" s="194" t="s">
        <v>1736</v>
      </c>
      <c r="G453" s="38"/>
      <c r="H453" s="38"/>
      <c r="I453" s="190"/>
      <c r="J453" s="38"/>
      <c r="K453" s="38"/>
      <c r="L453" s="41"/>
      <c r="M453" s="191"/>
      <c r="N453" s="192"/>
      <c r="O453" s="66"/>
      <c r="P453" s="66"/>
      <c r="Q453" s="66"/>
      <c r="R453" s="66"/>
      <c r="S453" s="66"/>
      <c r="T453" s="67"/>
      <c r="U453" s="36"/>
      <c r="V453" s="36"/>
      <c r="W453" s="36"/>
      <c r="X453" s="36"/>
      <c r="Y453" s="36"/>
      <c r="Z453" s="36"/>
      <c r="AA453" s="36"/>
      <c r="AB453" s="36"/>
      <c r="AC453" s="36"/>
      <c r="AD453" s="36"/>
      <c r="AE453" s="36"/>
      <c r="AT453" s="19" t="s">
        <v>151</v>
      </c>
      <c r="AU453" s="19" t="s">
        <v>85</v>
      </c>
    </row>
    <row r="454" spans="1:65" s="13" customFormat="1" ht="11.25">
      <c r="B454" s="196"/>
      <c r="C454" s="197"/>
      <c r="D454" s="188" t="s">
        <v>180</v>
      </c>
      <c r="E454" s="198" t="s">
        <v>19</v>
      </c>
      <c r="F454" s="199" t="s">
        <v>1461</v>
      </c>
      <c r="G454" s="197"/>
      <c r="H454" s="198" t="s">
        <v>19</v>
      </c>
      <c r="I454" s="200"/>
      <c r="J454" s="197"/>
      <c r="K454" s="197"/>
      <c r="L454" s="201"/>
      <c r="M454" s="202"/>
      <c r="N454" s="203"/>
      <c r="O454" s="203"/>
      <c r="P454" s="203"/>
      <c r="Q454" s="203"/>
      <c r="R454" s="203"/>
      <c r="S454" s="203"/>
      <c r="T454" s="204"/>
      <c r="AT454" s="205" t="s">
        <v>180</v>
      </c>
      <c r="AU454" s="205" t="s">
        <v>85</v>
      </c>
      <c r="AV454" s="13" t="s">
        <v>83</v>
      </c>
      <c r="AW454" s="13" t="s">
        <v>34</v>
      </c>
      <c r="AX454" s="13" t="s">
        <v>75</v>
      </c>
      <c r="AY454" s="205" t="s">
        <v>140</v>
      </c>
    </row>
    <row r="455" spans="1:65" s="14" customFormat="1" ht="11.25">
      <c r="B455" s="206"/>
      <c r="C455" s="207"/>
      <c r="D455" s="188" t="s">
        <v>180</v>
      </c>
      <c r="E455" s="208" t="s">
        <v>19</v>
      </c>
      <c r="F455" s="209" t="s">
        <v>1737</v>
      </c>
      <c r="G455" s="207"/>
      <c r="H455" s="210">
        <v>2.4900000000000002</v>
      </c>
      <c r="I455" s="211"/>
      <c r="J455" s="207"/>
      <c r="K455" s="207"/>
      <c r="L455" s="212"/>
      <c r="M455" s="213"/>
      <c r="N455" s="214"/>
      <c r="O455" s="214"/>
      <c r="P455" s="214"/>
      <c r="Q455" s="214"/>
      <c r="R455" s="214"/>
      <c r="S455" s="214"/>
      <c r="T455" s="215"/>
      <c r="AT455" s="216" t="s">
        <v>180</v>
      </c>
      <c r="AU455" s="216" t="s">
        <v>85</v>
      </c>
      <c r="AV455" s="14" t="s">
        <v>85</v>
      </c>
      <c r="AW455" s="14" t="s">
        <v>34</v>
      </c>
      <c r="AX455" s="14" t="s">
        <v>75</v>
      </c>
      <c r="AY455" s="216" t="s">
        <v>140</v>
      </c>
    </row>
    <row r="456" spans="1:65" s="14" customFormat="1" ht="11.25">
      <c r="B456" s="206"/>
      <c r="C456" s="207"/>
      <c r="D456" s="188" t="s">
        <v>180</v>
      </c>
      <c r="E456" s="208" t="s">
        <v>19</v>
      </c>
      <c r="F456" s="209" t="s">
        <v>1738</v>
      </c>
      <c r="G456" s="207"/>
      <c r="H456" s="210">
        <v>17.11</v>
      </c>
      <c r="I456" s="211"/>
      <c r="J456" s="207"/>
      <c r="K456" s="207"/>
      <c r="L456" s="212"/>
      <c r="M456" s="213"/>
      <c r="N456" s="214"/>
      <c r="O456" s="214"/>
      <c r="P456" s="214"/>
      <c r="Q456" s="214"/>
      <c r="R456" s="214"/>
      <c r="S456" s="214"/>
      <c r="T456" s="215"/>
      <c r="AT456" s="216" t="s">
        <v>180</v>
      </c>
      <c r="AU456" s="216" t="s">
        <v>85</v>
      </c>
      <c r="AV456" s="14" t="s">
        <v>85</v>
      </c>
      <c r="AW456" s="14" t="s">
        <v>34</v>
      </c>
      <c r="AX456" s="14" t="s">
        <v>75</v>
      </c>
      <c r="AY456" s="216" t="s">
        <v>140</v>
      </c>
    </row>
    <row r="457" spans="1:65" s="14" customFormat="1" ht="11.25">
      <c r="B457" s="206"/>
      <c r="C457" s="207"/>
      <c r="D457" s="188" t="s">
        <v>180</v>
      </c>
      <c r="E457" s="208" t="s">
        <v>19</v>
      </c>
      <c r="F457" s="209" t="s">
        <v>1739</v>
      </c>
      <c r="G457" s="207"/>
      <c r="H457" s="210">
        <v>0.48</v>
      </c>
      <c r="I457" s="211"/>
      <c r="J457" s="207"/>
      <c r="K457" s="207"/>
      <c r="L457" s="212"/>
      <c r="M457" s="213"/>
      <c r="N457" s="214"/>
      <c r="O457" s="214"/>
      <c r="P457" s="214"/>
      <c r="Q457" s="214"/>
      <c r="R457" s="214"/>
      <c r="S457" s="214"/>
      <c r="T457" s="215"/>
      <c r="AT457" s="216" t="s">
        <v>180</v>
      </c>
      <c r="AU457" s="216" t="s">
        <v>85</v>
      </c>
      <c r="AV457" s="14" t="s">
        <v>85</v>
      </c>
      <c r="AW457" s="14" t="s">
        <v>34</v>
      </c>
      <c r="AX457" s="14" t="s">
        <v>75</v>
      </c>
      <c r="AY457" s="216" t="s">
        <v>140</v>
      </c>
    </row>
    <row r="458" spans="1:65" s="14" customFormat="1" ht="11.25">
      <c r="B458" s="206"/>
      <c r="C458" s="207"/>
      <c r="D458" s="188" t="s">
        <v>180</v>
      </c>
      <c r="E458" s="208" t="s">
        <v>19</v>
      </c>
      <c r="F458" s="209" t="s">
        <v>1740</v>
      </c>
      <c r="G458" s="207"/>
      <c r="H458" s="210">
        <v>1.03</v>
      </c>
      <c r="I458" s="211"/>
      <c r="J458" s="207"/>
      <c r="K458" s="207"/>
      <c r="L458" s="212"/>
      <c r="M458" s="213"/>
      <c r="N458" s="214"/>
      <c r="O458" s="214"/>
      <c r="P458" s="214"/>
      <c r="Q458" s="214"/>
      <c r="R458" s="214"/>
      <c r="S458" s="214"/>
      <c r="T458" s="215"/>
      <c r="AT458" s="216" t="s">
        <v>180</v>
      </c>
      <c r="AU458" s="216" t="s">
        <v>85</v>
      </c>
      <c r="AV458" s="14" t="s">
        <v>85</v>
      </c>
      <c r="AW458" s="14" t="s">
        <v>34</v>
      </c>
      <c r="AX458" s="14" t="s">
        <v>75</v>
      </c>
      <c r="AY458" s="216" t="s">
        <v>140</v>
      </c>
    </row>
    <row r="459" spans="1:65" s="14" customFormat="1" ht="11.25">
      <c r="B459" s="206"/>
      <c r="C459" s="207"/>
      <c r="D459" s="188" t="s">
        <v>180</v>
      </c>
      <c r="E459" s="208" t="s">
        <v>19</v>
      </c>
      <c r="F459" s="209" t="s">
        <v>1741</v>
      </c>
      <c r="G459" s="207"/>
      <c r="H459" s="210">
        <v>0.46</v>
      </c>
      <c r="I459" s="211"/>
      <c r="J459" s="207"/>
      <c r="K459" s="207"/>
      <c r="L459" s="212"/>
      <c r="M459" s="213"/>
      <c r="N459" s="214"/>
      <c r="O459" s="214"/>
      <c r="P459" s="214"/>
      <c r="Q459" s="214"/>
      <c r="R459" s="214"/>
      <c r="S459" s="214"/>
      <c r="T459" s="215"/>
      <c r="AT459" s="216" t="s">
        <v>180</v>
      </c>
      <c r="AU459" s="216" t="s">
        <v>85</v>
      </c>
      <c r="AV459" s="14" t="s">
        <v>85</v>
      </c>
      <c r="AW459" s="14" t="s">
        <v>34</v>
      </c>
      <c r="AX459" s="14" t="s">
        <v>75</v>
      </c>
      <c r="AY459" s="216" t="s">
        <v>140</v>
      </c>
    </row>
    <row r="460" spans="1:65" s="14" customFormat="1" ht="11.25">
      <c r="B460" s="206"/>
      <c r="C460" s="207"/>
      <c r="D460" s="188" t="s">
        <v>180</v>
      </c>
      <c r="E460" s="208" t="s">
        <v>19</v>
      </c>
      <c r="F460" s="209" t="s">
        <v>1742</v>
      </c>
      <c r="G460" s="207"/>
      <c r="H460" s="210">
        <v>0.69</v>
      </c>
      <c r="I460" s="211"/>
      <c r="J460" s="207"/>
      <c r="K460" s="207"/>
      <c r="L460" s="212"/>
      <c r="M460" s="213"/>
      <c r="N460" s="214"/>
      <c r="O460" s="214"/>
      <c r="P460" s="214"/>
      <c r="Q460" s="214"/>
      <c r="R460" s="214"/>
      <c r="S460" s="214"/>
      <c r="T460" s="215"/>
      <c r="AT460" s="216" t="s">
        <v>180</v>
      </c>
      <c r="AU460" s="216" t="s">
        <v>85</v>
      </c>
      <c r="AV460" s="14" t="s">
        <v>85</v>
      </c>
      <c r="AW460" s="14" t="s">
        <v>34</v>
      </c>
      <c r="AX460" s="14" t="s">
        <v>75</v>
      </c>
      <c r="AY460" s="216" t="s">
        <v>140</v>
      </c>
    </row>
    <row r="461" spans="1:65" s="14" customFormat="1" ht="11.25">
      <c r="B461" s="206"/>
      <c r="C461" s="207"/>
      <c r="D461" s="188" t="s">
        <v>180</v>
      </c>
      <c r="E461" s="208" t="s">
        <v>19</v>
      </c>
      <c r="F461" s="209" t="s">
        <v>1743</v>
      </c>
      <c r="G461" s="207"/>
      <c r="H461" s="210">
        <v>0.28999999999999998</v>
      </c>
      <c r="I461" s="211"/>
      <c r="J461" s="207"/>
      <c r="K461" s="207"/>
      <c r="L461" s="212"/>
      <c r="M461" s="213"/>
      <c r="N461" s="214"/>
      <c r="O461" s="214"/>
      <c r="P461" s="214"/>
      <c r="Q461" s="214"/>
      <c r="R461" s="214"/>
      <c r="S461" s="214"/>
      <c r="T461" s="215"/>
      <c r="AT461" s="216" t="s">
        <v>180</v>
      </c>
      <c r="AU461" s="216" t="s">
        <v>85</v>
      </c>
      <c r="AV461" s="14" t="s">
        <v>85</v>
      </c>
      <c r="AW461" s="14" t="s">
        <v>34</v>
      </c>
      <c r="AX461" s="14" t="s">
        <v>75</v>
      </c>
      <c r="AY461" s="216" t="s">
        <v>140</v>
      </c>
    </row>
    <row r="462" spans="1:65" s="14" customFormat="1" ht="11.25">
      <c r="B462" s="206"/>
      <c r="C462" s="207"/>
      <c r="D462" s="188" t="s">
        <v>180</v>
      </c>
      <c r="E462" s="208" t="s">
        <v>19</v>
      </c>
      <c r="F462" s="209" t="s">
        <v>1744</v>
      </c>
      <c r="G462" s="207"/>
      <c r="H462" s="210">
        <v>4.97</v>
      </c>
      <c r="I462" s="211"/>
      <c r="J462" s="207"/>
      <c r="K462" s="207"/>
      <c r="L462" s="212"/>
      <c r="M462" s="213"/>
      <c r="N462" s="214"/>
      <c r="O462" s="214"/>
      <c r="P462" s="214"/>
      <c r="Q462" s="214"/>
      <c r="R462" s="214"/>
      <c r="S462" s="214"/>
      <c r="T462" s="215"/>
      <c r="AT462" s="216" t="s">
        <v>180</v>
      </c>
      <c r="AU462" s="216" t="s">
        <v>85</v>
      </c>
      <c r="AV462" s="14" t="s">
        <v>85</v>
      </c>
      <c r="AW462" s="14" t="s">
        <v>34</v>
      </c>
      <c r="AX462" s="14" t="s">
        <v>75</v>
      </c>
      <c r="AY462" s="216" t="s">
        <v>140</v>
      </c>
    </row>
    <row r="463" spans="1:65" s="13" customFormat="1" ht="11.25">
      <c r="B463" s="196"/>
      <c r="C463" s="197"/>
      <c r="D463" s="188" t="s">
        <v>180</v>
      </c>
      <c r="E463" s="198" t="s">
        <v>19</v>
      </c>
      <c r="F463" s="199" t="s">
        <v>1463</v>
      </c>
      <c r="G463" s="197"/>
      <c r="H463" s="198" t="s">
        <v>19</v>
      </c>
      <c r="I463" s="200"/>
      <c r="J463" s="197"/>
      <c r="K463" s="197"/>
      <c r="L463" s="201"/>
      <c r="M463" s="202"/>
      <c r="N463" s="203"/>
      <c r="O463" s="203"/>
      <c r="P463" s="203"/>
      <c r="Q463" s="203"/>
      <c r="R463" s="203"/>
      <c r="S463" s="203"/>
      <c r="T463" s="204"/>
      <c r="AT463" s="205" t="s">
        <v>180</v>
      </c>
      <c r="AU463" s="205" t="s">
        <v>85</v>
      </c>
      <c r="AV463" s="13" t="s">
        <v>83</v>
      </c>
      <c r="AW463" s="13" t="s">
        <v>34</v>
      </c>
      <c r="AX463" s="13" t="s">
        <v>75</v>
      </c>
      <c r="AY463" s="205" t="s">
        <v>140</v>
      </c>
    </row>
    <row r="464" spans="1:65" s="14" customFormat="1" ht="11.25">
      <c r="B464" s="206"/>
      <c r="C464" s="207"/>
      <c r="D464" s="188" t="s">
        <v>180</v>
      </c>
      <c r="E464" s="208" t="s">
        <v>19</v>
      </c>
      <c r="F464" s="209" t="s">
        <v>1745</v>
      </c>
      <c r="G464" s="207"/>
      <c r="H464" s="210">
        <v>5.88</v>
      </c>
      <c r="I464" s="211"/>
      <c r="J464" s="207"/>
      <c r="K464" s="207"/>
      <c r="L464" s="212"/>
      <c r="M464" s="213"/>
      <c r="N464" s="214"/>
      <c r="O464" s="214"/>
      <c r="P464" s="214"/>
      <c r="Q464" s="214"/>
      <c r="R464" s="214"/>
      <c r="S464" s="214"/>
      <c r="T464" s="215"/>
      <c r="AT464" s="216" t="s">
        <v>180</v>
      </c>
      <c r="AU464" s="216" t="s">
        <v>85</v>
      </c>
      <c r="AV464" s="14" t="s">
        <v>85</v>
      </c>
      <c r="AW464" s="14" t="s">
        <v>34</v>
      </c>
      <c r="AX464" s="14" t="s">
        <v>75</v>
      </c>
      <c r="AY464" s="216" t="s">
        <v>140</v>
      </c>
    </row>
    <row r="465" spans="1:65" s="14" customFormat="1" ht="11.25">
      <c r="B465" s="206"/>
      <c r="C465" s="207"/>
      <c r="D465" s="188" t="s">
        <v>180</v>
      </c>
      <c r="E465" s="208" t="s">
        <v>19</v>
      </c>
      <c r="F465" s="209" t="s">
        <v>1746</v>
      </c>
      <c r="G465" s="207"/>
      <c r="H465" s="210">
        <v>50.72</v>
      </c>
      <c r="I465" s="211"/>
      <c r="J465" s="207"/>
      <c r="K465" s="207"/>
      <c r="L465" s="212"/>
      <c r="M465" s="213"/>
      <c r="N465" s="214"/>
      <c r="O465" s="214"/>
      <c r="P465" s="214"/>
      <c r="Q465" s="214"/>
      <c r="R465" s="214"/>
      <c r="S465" s="214"/>
      <c r="T465" s="215"/>
      <c r="AT465" s="216" t="s">
        <v>180</v>
      </c>
      <c r="AU465" s="216" t="s">
        <v>85</v>
      </c>
      <c r="AV465" s="14" t="s">
        <v>85</v>
      </c>
      <c r="AW465" s="14" t="s">
        <v>34</v>
      </c>
      <c r="AX465" s="14" t="s">
        <v>75</v>
      </c>
      <c r="AY465" s="216" t="s">
        <v>140</v>
      </c>
    </row>
    <row r="466" spans="1:65" s="14" customFormat="1" ht="11.25">
      <c r="B466" s="206"/>
      <c r="C466" s="207"/>
      <c r="D466" s="188" t="s">
        <v>180</v>
      </c>
      <c r="E466" s="208" t="s">
        <v>19</v>
      </c>
      <c r="F466" s="209" t="s">
        <v>1747</v>
      </c>
      <c r="G466" s="207"/>
      <c r="H466" s="210">
        <v>2.2400000000000002</v>
      </c>
      <c r="I466" s="211"/>
      <c r="J466" s="207"/>
      <c r="K466" s="207"/>
      <c r="L466" s="212"/>
      <c r="M466" s="213"/>
      <c r="N466" s="214"/>
      <c r="O466" s="214"/>
      <c r="P466" s="214"/>
      <c r="Q466" s="214"/>
      <c r="R466" s="214"/>
      <c r="S466" s="214"/>
      <c r="T466" s="215"/>
      <c r="AT466" s="216" t="s">
        <v>180</v>
      </c>
      <c r="AU466" s="216" t="s">
        <v>85</v>
      </c>
      <c r="AV466" s="14" t="s">
        <v>85</v>
      </c>
      <c r="AW466" s="14" t="s">
        <v>34</v>
      </c>
      <c r="AX466" s="14" t="s">
        <v>75</v>
      </c>
      <c r="AY466" s="216" t="s">
        <v>140</v>
      </c>
    </row>
    <row r="467" spans="1:65" s="14" customFormat="1" ht="11.25">
      <c r="B467" s="206"/>
      <c r="C467" s="207"/>
      <c r="D467" s="188" t="s">
        <v>180</v>
      </c>
      <c r="E467" s="208" t="s">
        <v>19</v>
      </c>
      <c r="F467" s="209" t="s">
        <v>1740</v>
      </c>
      <c r="G467" s="207"/>
      <c r="H467" s="210">
        <v>1.03</v>
      </c>
      <c r="I467" s="211"/>
      <c r="J467" s="207"/>
      <c r="K467" s="207"/>
      <c r="L467" s="212"/>
      <c r="M467" s="213"/>
      <c r="N467" s="214"/>
      <c r="O467" s="214"/>
      <c r="P467" s="214"/>
      <c r="Q467" s="214"/>
      <c r="R467" s="214"/>
      <c r="S467" s="214"/>
      <c r="T467" s="215"/>
      <c r="AT467" s="216" t="s">
        <v>180</v>
      </c>
      <c r="AU467" s="216" t="s">
        <v>85</v>
      </c>
      <c r="AV467" s="14" t="s">
        <v>85</v>
      </c>
      <c r="AW467" s="14" t="s">
        <v>34</v>
      </c>
      <c r="AX467" s="14" t="s">
        <v>75</v>
      </c>
      <c r="AY467" s="216" t="s">
        <v>140</v>
      </c>
    </row>
    <row r="468" spans="1:65" s="14" customFormat="1" ht="11.25">
      <c r="B468" s="206"/>
      <c r="C468" s="207"/>
      <c r="D468" s="188" t="s">
        <v>180</v>
      </c>
      <c r="E468" s="208" t="s">
        <v>19</v>
      </c>
      <c r="F468" s="209" t="s">
        <v>1741</v>
      </c>
      <c r="G468" s="207"/>
      <c r="H468" s="210">
        <v>0.46</v>
      </c>
      <c r="I468" s="211"/>
      <c r="J468" s="207"/>
      <c r="K468" s="207"/>
      <c r="L468" s="212"/>
      <c r="M468" s="213"/>
      <c r="N468" s="214"/>
      <c r="O468" s="214"/>
      <c r="P468" s="214"/>
      <c r="Q468" s="214"/>
      <c r="R468" s="214"/>
      <c r="S468" s="214"/>
      <c r="T468" s="215"/>
      <c r="AT468" s="216" t="s">
        <v>180</v>
      </c>
      <c r="AU468" s="216" t="s">
        <v>85</v>
      </c>
      <c r="AV468" s="14" t="s">
        <v>85</v>
      </c>
      <c r="AW468" s="14" t="s">
        <v>34</v>
      </c>
      <c r="AX468" s="14" t="s">
        <v>75</v>
      </c>
      <c r="AY468" s="216" t="s">
        <v>140</v>
      </c>
    </row>
    <row r="469" spans="1:65" s="14" customFormat="1" ht="11.25">
      <c r="B469" s="206"/>
      <c r="C469" s="207"/>
      <c r="D469" s="188" t="s">
        <v>180</v>
      </c>
      <c r="E469" s="208" t="s">
        <v>19</v>
      </c>
      <c r="F469" s="209" t="s">
        <v>1742</v>
      </c>
      <c r="G469" s="207"/>
      <c r="H469" s="210">
        <v>0.69</v>
      </c>
      <c r="I469" s="211"/>
      <c r="J469" s="207"/>
      <c r="K469" s="207"/>
      <c r="L469" s="212"/>
      <c r="M469" s="213"/>
      <c r="N469" s="214"/>
      <c r="O469" s="214"/>
      <c r="P469" s="214"/>
      <c r="Q469" s="214"/>
      <c r="R469" s="214"/>
      <c r="S469" s="214"/>
      <c r="T469" s="215"/>
      <c r="AT469" s="216" t="s">
        <v>180</v>
      </c>
      <c r="AU469" s="216" t="s">
        <v>85</v>
      </c>
      <c r="AV469" s="14" t="s">
        <v>85</v>
      </c>
      <c r="AW469" s="14" t="s">
        <v>34</v>
      </c>
      <c r="AX469" s="14" t="s">
        <v>75</v>
      </c>
      <c r="AY469" s="216" t="s">
        <v>140</v>
      </c>
    </row>
    <row r="470" spans="1:65" s="14" customFormat="1" ht="11.25">
      <c r="B470" s="206"/>
      <c r="C470" s="207"/>
      <c r="D470" s="188" t="s">
        <v>180</v>
      </c>
      <c r="E470" s="208" t="s">
        <v>19</v>
      </c>
      <c r="F470" s="209" t="s">
        <v>1748</v>
      </c>
      <c r="G470" s="207"/>
      <c r="H470" s="210">
        <v>0.56999999999999995</v>
      </c>
      <c r="I470" s="211"/>
      <c r="J470" s="207"/>
      <c r="K470" s="207"/>
      <c r="L470" s="212"/>
      <c r="M470" s="213"/>
      <c r="N470" s="214"/>
      <c r="O470" s="214"/>
      <c r="P470" s="214"/>
      <c r="Q470" s="214"/>
      <c r="R470" s="214"/>
      <c r="S470" s="214"/>
      <c r="T470" s="215"/>
      <c r="AT470" s="216" t="s">
        <v>180</v>
      </c>
      <c r="AU470" s="216" t="s">
        <v>85</v>
      </c>
      <c r="AV470" s="14" t="s">
        <v>85</v>
      </c>
      <c r="AW470" s="14" t="s">
        <v>34</v>
      </c>
      <c r="AX470" s="14" t="s">
        <v>75</v>
      </c>
      <c r="AY470" s="216" t="s">
        <v>140</v>
      </c>
    </row>
    <row r="471" spans="1:65" s="14" customFormat="1" ht="11.25">
      <c r="B471" s="206"/>
      <c r="C471" s="207"/>
      <c r="D471" s="188" t="s">
        <v>180</v>
      </c>
      <c r="E471" s="208" t="s">
        <v>19</v>
      </c>
      <c r="F471" s="209" t="s">
        <v>1749</v>
      </c>
      <c r="G471" s="207"/>
      <c r="H471" s="210">
        <v>8.2799999999999994</v>
      </c>
      <c r="I471" s="211"/>
      <c r="J471" s="207"/>
      <c r="K471" s="207"/>
      <c r="L471" s="212"/>
      <c r="M471" s="213"/>
      <c r="N471" s="214"/>
      <c r="O471" s="214"/>
      <c r="P471" s="214"/>
      <c r="Q471" s="214"/>
      <c r="R471" s="214"/>
      <c r="S471" s="214"/>
      <c r="T471" s="215"/>
      <c r="AT471" s="216" t="s">
        <v>180</v>
      </c>
      <c r="AU471" s="216" t="s">
        <v>85</v>
      </c>
      <c r="AV471" s="14" t="s">
        <v>85</v>
      </c>
      <c r="AW471" s="14" t="s">
        <v>34</v>
      </c>
      <c r="AX471" s="14" t="s">
        <v>75</v>
      </c>
      <c r="AY471" s="216" t="s">
        <v>140</v>
      </c>
    </row>
    <row r="472" spans="1:65" s="15" customFormat="1" ht="11.25">
      <c r="B472" s="227"/>
      <c r="C472" s="228"/>
      <c r="D472" s="188" t="s">
        <v>180</v>
      </c>
      <c r="E472" s="229" t="s">
        <v>19</v>
      </c>
      <c r="F472" s="230" t="s">
        <v>402</v>
      </c>
      <c r="G472" s="228"/>
      <c r="H472" s="231">
        <v>97.39</v>
      </c>
      <c r="I472" s="232"/>
      <c r="J472" s="228"/>
      <c r="K472" s="228"/>
      <c r="L472" s="233"/>
      <c r="M472" s="234"/>
      <c r="N472" s="235"/>
      <c r="O472" s="235"/>
      <c r="P472" s="235"/>
      <c r="Q472" s="235"/>
      <c r="R472" s="235"/>
      <c r="S472" s="235"/>
      <c r="T472" s="236"/>
      <c r="AT472" s="237" t="s">
        <v>180</v>
      </c>
      <c r="AU472" s="237" t="s">
        <v>85</v>
      </c>
      <c r="AV472" s="15" t="s">
        <v>147</v>
      </c>
      <c r="AW472" s="15" t="s">
        <v>34</v>
      </c>
      <c r="AX472" s="15" t="s">
        <v>83</v>
      </c>
      <c r="AY472" s="237" t="s">
        <v>140</v>
      </c>
    </row>
    <row r="473" spans="1:65" s="2" customFormat="1" ht="16.5" customHeight="1">
      <c r="A473" s="36"/>
      <c r="B473" s="37"/>
      <c r="C473" s="175" t="s">
        <v>565</v>
      </c>
      <c r="D473" s="175" t="s">
        <v>142</v>
      </c>
      <c r="E473" s="176" t="s">
        <v>1750</v>
      </c>
      <c r="F473" s="177" t="s">
        <v>1751</v>
      </c>
      <c r="G473" s="178" t="s">
        <v>175</v>
      </c>
      <c r="H473" s="179">
        <v>97.39</v>
      </c>
      <c r="I473" s="180"/>
      <c r="J473" s="181">
        <f>ROUND(I473*H473,2)</f>
        <v>0</v>
      </c>
      <c r="K473" s="177" t="s">
        <v>518</v>
      </c>
      <c r="L473" s="41"/>
      <c r="M473" s="182" t="s">
        <v>19</v>
      </c>
      <c r="N473" s="183" t="s">
        <v>46</v>
      </c>
      <c r="O473" s="66"/>
      <c r="P473" s="184">
        <f>O473*H473</f>
        <v>0</v>
      </c>
      <c r="Q473" s="184">
        <v>2.8300000000000001E-3</v>
      </c>
      <c r="R473" s="184">
        <f>Q473*H473</f>
        <v>0.27561370000000002</v>
      </c>
      <c r="S473" s="184">
        <v>0</v>
      </c>
      <c r="T473" s="185">
        <f>S473*H473</f>
        <v>0</v>
      </c>
      <c r="U473" s="36"/>
      <c r="V473" s="36"/>
      <c r="W473" s="36"/>
      <c r="X473" s="36"/>
      <c r="Y473" s="36"/>
      <c r="Z473" s="36"/>
      <c r="AA473" s="36"/>
      <c r="AB473" s="36"/>
      <c r="AC473" s="36"/>
      <c r="AD473" s="36"/>
      <c r="AE473" s="36"/>
      <c r="AR473" s="186" t="s">
        <v>265</v>
      </c>
      <c r="AT473" s="186" t="s">
        <v>142</v>
      </c>
      <c r="AU473" s="186" t="s">
        <v>85</v>
      </c>
      <c r="AY473" s="19" t="s">
        <v>140</v>
      </c>
      <c r="BE473" s="187">
        <f>IF(N473="základní",J473,0)</f>
        <v>0</v>
      </c>
      <c r="BF473" s="187">
        <f>IF(N473="snížená",J473,0)</f>
        <v>0</v>
      </c>
      <c r="BG473" s="187">
        <f>IF(N473="zákl. přenesená",J473,0)</f>
        <v>0</v>
      </c>
      <c r="BH473" s="187">
        <f>IF(N473="sníž. přenesená",J473,0)</f>
        <v>0</v>
      </c>
      <c r="BI473" s="187">
        <f>IF(N473="nulová",J473,0)</f>
        <v>0</v>
      </c>
      <c r="BJ473" s="19" t="s">
        <v>83</v>
      </c>
      <c r="BK473" s="187">
        <f>ROUND(I473*H473,2)</f>
        <v>0</v>
      </c>
      <c r="BL473" s="19" t="s">
        <v>265</v>
      </c>
      <c r="BM473" s="186" t="s">
        <v>1752</v>
      </c>
    </row>
    <row r="474" spans="1:65" s="2" customFormat="1" ht="11.25">
      <c r="A474" s="36"/>
      <c r="B474" s="37"/>
      <c r="C474" s="38"/>
      <c r="D474" s="188" t="s">
        <v>149</v>
      </c>
      <c r="E474" s="38"/>
      <c r="F474" s="189" t="s">
        <v>1753</v>
      </c>
      <c r="G474" s="38"/>
      <c r="H474" s="38"/>
      <c r="I474" s="190"/>
      <c r="J474" s="38"/>
      <c r="K474" s="38"/>
      <c r="L474" s="41"/>
      <c r="M474" s="191"/>
      <c r="N474" s="192"/>
      <c r="O474" s="66"/>
      <c r="P474" s="66"/>
      <c r="Q474" s="66"/>
      <c r="R474" s="66"/>
      <c r="S474" s="66"/>
      <c r="T474" s="67"/>
      <c r="U474" s="36"/>
      <c r="V474" s="36"/>
      <c r="W474" s="36"/>
      <c r="X474" s="36"/>
      <c r="Y474" s="36"/>
      <c r="Z474" s="36"/>
      <c r="AA474" s="36"/>
      <c r="AB474" s="36"/>
      <c r="AC474" s="36"/>
      <c r="AD474" s="36"/>
      <c r="AE474" s="36"/>
      <c r="AT474" s="19" t="s">
        <v>149</v>
      </c>
      <c r="AU474" s="19" t="s">
        <v>85</v>
      </c>
    </row>
    <row r="475" spans="1:65" s="12" customFormat="1" ht="25.9" customHeight="1">
      <c r="B475" s="159"/>
      <c r="C475" s="160"/>
      <c r="D475" s="161" t="s">
        <v>74</v>
      </c>
      <c r="E475" s="162" t="s">
        <v>101</v>
      </c>
      <c r="F475" s="162" t="s">
        <v>1105</v>
      </c>
      <c r="G475" s="160"/>
      <c r="H475" s="160"/>
      <c r="I475" s="163"/>
      <c r="J475" s="164">
        <f>BK475</f>
        <v>0</v>
      </c>
      <c r="K475" s="160"/>
      <c r="L475" s="165"/>
      <c r="M475" s="166"/>
      <c r="N475" s="167"/>
      <c r="O475" s="167"/>
      <c r="P475" s="168">
        <f>P476</f>
        <v>0</v>
      </c>
      <c r="Q475" s="167"/>
      <c r="R475" s="168">
        <f>R476</f>
        <v>0</v>
      </c>
      <c r="S475" s="167"/>
      <c r="T475" s="169">
        <f>T476</f>
        <v>0</v>
      </c>
      <c r="AR475" s="170" t="s">
        <v>172</v>
      </c>
      <c r="AT475" s="171" t="s">
        <v>74</v>
      </c>
      <c r="AU475" s="171" t="s">
        <v>75</v>
      </c>
      <c r="AY475" s="170" t="s">
        <v>140</v>
      </c>
      <c r="BK475" s="172">
        <f>BK476</f>
        <v>0</v>
      </c>
    </row>
    <row r="476" spans="1:65" s="12" customFormat="1" ht="22.9" customHeight="1">
      <c r="B476" s="159"/>
      <c r="C476" s="160"/>
      <c r="D476" s="161" t="s">
        <v>74</v>
      </c>
      <c r="E476" s="173" t="s">
        <v>1106</v>
      </c>
      <c r="F476" s="173" t="s">
        <v>1107</v>
      </c>
      <c r="G476" s="160"/>
      <c r="H476" s="160"/>
      <c r="I476" s="163"/>
      <c r="J476" s="174">
        <f>BK476</f>
        <v>0</v>
      </c>
      <c r="K476" s="160"/>
      <c r="L476" s="165"/>
      <c r="M476" s="166"/>
      <c r="N476" s="167"/>
      <c r="O476" s="167"/>
      <c r="P476" s="168">
        <f>SUM(P477:P480)</f>
        <v>0</v>
      </c>
      <c r="Q476" s="167"/>
      <c r="R476" s="168">
        <f>SUM(R477:R480)</f>
        <v>0</v>
      </c>
      <c r="S476" s="167"/>
      <c r="T476" s="169">
        <f>SUM(T477:T480)</f>
        <v>0</v>
      </c>
      <c r="AR476" s="170" t="s">
        <v>172</v>
      </c>
      <c r="AT476" s="171" t="s">
        <v>74</v>
      </c>
      <c r="AU476" s="171" t="s">
        <v>83</v>
      </c>
      <c r="AY476" s="170" t="s">
        <v>140</v>
      </c>
      <c r="BK476" s="172">
        <f>SUM(BK477:BK480)</f>
        <v>0</v>
      </c>
    </row>
    <row r="477" spans="1:65" s="2" customFormat="1" ht="16.5" customHeight="1">
      <c r="A477" s="36"/>
      <c r="B477" s="37"/>
      <c r="C477" s="175" t="s">
        <v>578</v>
      </c>
      <c r="D477" s="175" t="s">
        <v>142</v>
      </c>
      <c r="E477" s="176" t="s">
        <v>1109</v>
      </c>
      <c r="F477" s="177" t="s">
        <v>1754</v>
      </c>
      <c r="G477" s="178" t="s">
        <v>917</v>
      </c>
      <c r="H477" s="179">
        <v>1</v>
      </c>
      <c r="I477" s="180"/>
      <c r="J477" s="181">
        <f>ROUND(I477*H477,2)</f>
        <v>0</v>
      </c>
      <c r="K477" s="177" t="s">
        <v>146</v>
      </c>
      <c r="L477" s="41"/>
      <c r="M477" s="182" t="s">
        <v>19</v>
      </c>
      <c r="N477" s="183" t="s">
        <v>46</v>
      </c>
      <c r="O477" s="66"/>
      <c r="P477" s="184">
        <f>O477*H477</f>
        <v>0</v>
      </c>
      <c r="Q477" s="184">
        <v>0</v>
      </c>
      <c r="R477" s="184">
        <f>Q477*H477</f>
        <v>0</v>
      </c>
      <c r="S477" s="184">
        <v>0</v>
      </c>
      <c r="T477" s="185">
        <f>S477*H477</f>
        <v>0</v>
      </c>
      <c r="U477" s="36"/>
      <c r="V477" s="36"/>
      <c r="W477" s="36"/>
      <c r="X477" s="36"/>
      <c r="Y477" s="36"/>
      <c r="Z477" s="36"/>
      <c r="AA477" s="36"/>
      <c r="AB477" s="36"/>
      <c r="AC477" s="36"/>
      <c r="AD477" s="36"/>
      <c r="AE477" s="36"/>
      <c r="AR477" s="186" t="s">
        <v>1111</v>
      </c>
      <c r="AT477" s="186" t="s">
        <v>142</v>
      </c>
      <c r="AU477" s="186" t="s">
        <v>85</v>
      </c>
      <c r="AY477" s="19" t="s">
        <v>140</v>
      </c>
      <c r="BE477" s="187">
        <f>IF(N477="základní",J477,0)</f>
        <v>0</v>
      </c>
      <c r="BF477" s="187">
        <f>IF(N477="snížená",J477,0)</f>
        <v>0</v>
      </c>
      <c r="BG477" s="187">
        <f>IF(N477="zákl. přenesená",J477,0)</f>
        <v>0</v>
      </c>
      <c r="BH477" s="187">
        <f>IF(N477="sníž. přenesená",J477,0)</f>
        <v>0</v>
      </c>
      <c r="BI477" s="187">
        <f>IF(N477="nulová",J477,0)</f>
        <v>0</v>
      </c>
      <c r="BJ477" s="19" t="s">
        <v>83</v>
      </c>
      <c r="BK477" s="187">
        <f>ROUND(I477*H477,2)</f>
        <v>0</v>
      </c>
      <c r="BL477" s="19" t="s">
        <v>1111</v>
      </c>
      <c r="BM477" s="186" t="s">
        <v>1755</v>
      </c>
    </row>
    <row r="478" spans="1:65" s="2" customFormat="1" ht="11.25">
      <c r="A478" s="36"/>
      <c r="B478" s="37"/>
      <c r="C478" s="38"/>
      <c r="D478" s="188" t="s">
        <v>149</v>
      </c>
      <c r="E478" s="38"/>
      <c r="F478" s="189" t="s">
        <v>1754</v>
      </c>
      <c r="G478" s="38"/>
      <c r="H478" s="38"/>
      <c r="I478" s="190"/>
      <c r="J478" s="38"/>
      <c r="K478" s="38"/>
      <c r="L478" s="41"/>
      <c r="M478" s="191"/>
      <c r="N478" s="192"/>
      <c r="O478" s="66"/>
      <c r="P478" s="66"/>
      <c r="Q478" s="66"/>
      <c r="R478" s="66"/>
      <c r="S478" s="66"/>
      <c r="T478" s="67"/>
      <c r="U478" s="36"/>
      <c r="V478" s="36"/>
      <c r="W478" s="36"/>
      <c r="X478" s="36"/>
      <c r="Y478" s="36"/>
      <c r="Z478" s="36"/>
      <c r="AA478" s="36"/>
      <c r="AB478" s="36"/>
      <c r="AC478" s="36"/>
      <c r="AD478" s="36"/>
      <c r="AE478" s="36"/>
      <c r="AT478" s="19" t="s">
        <v>149</v>
      </c>
      <c r="AU478" s="19" t="s">
        <v>85</v>
      </c>
    </row>
    <row r="479" spans="1:65" s="2" customFormat="1" ht="11.25">
      <c r="A479" s="36"/>
      <c r="B479" s="37"/>
      <c r="C479" s="38"/>
      <c r="D479" s="193" t="s">
        <v>151</v>
      </c>
      <c r="E479" s="38"/>
      <c r="F479" s="194" t="s">
        <v>1113</v>
      </c>
      <c r="G479" s="38"/>
      <c r="H479" s="38"/>
      <c r="I479" s="190"/>
      <c r="J479" s="38"/>
      <c r="K479" s="38"/>
      <c r="L479" s="41"/>
      <c r="M479" s="191"/>
      <c r="N479" s="192"/>
      <c r="O479" s="66"/>
      <c r="P479" s="66"/>
      <c r="Q479" s="66"/>
      <c r="R479" s="66"/>
      <c r="S479" s="66"/>
      <c r="T479" s="67"/>
      <c r="U479" s="36"/>
      <c r="V479" s="36"/>
      <c r="W479" s="36"/>
      <c r="X479" s="36"/>
      <c r="Y479" s="36"/>
      <c r="Z479" s="36"/>
      <c r="AA479" s="36"/>
      <c r="AB479" s="36"/>
      <c r="AC479" s="36"/>
      <c r="AD479" s="36"/>
      <c r="AE479" s="36"/>
      <c r="AT479" s="19" t="s">
        <v>151</v>
      </c>
      <c r="AU479" s="19" t="s">
        <v>85</v>
      </c>
    </row>
    <row r="480" spans="1:65" s="2" customFormat="1" ht="19.5">
      <c r="A480" s="36"/>
      <c r="B480" s="37"/>
      <c r="C480" s="38"/>
      <c r="D480" s="188" t="s">
        <v>969</v>
      </c>
      <c r="E480" s="38"/>
      <c r="F480" s="195" t="s">
        <v>1756</v>
      </c>
      <c r="G480" s="38"/>
      <c r="H480" s="38"/>
      <c r="I480" s="190"/>
      <c r="J480" s="38"/>
      <c r="K480" s="38"/>
      <c r="L480" s="41"/>
      <c r="M480" s="249"/>
      <c r="N480" s="250"/>
      <c r="O480" s="251"/>
      <c r="P480" s="251"/>
      <c r="Q480" s="251"/>
      <c r="R480" s="251"/>
      <c r="S480" s="251"/>
      <c r="T480" s="252"/>
      <c r="U480" s="36"/>
      <c r="V480" s="36"/>
      <c r="W480" s="36"/>
      <c r="X480" s="36"/>
      <c r="Y480" s="36"/>
      <c r="Z480" s="36"/>
      <c r="AA480" s="36"/>
      <c r="AB480" s="36"/>
      <c r="AC480" s="36"/>
      <c r="AD480" s="36"/>
      <c r="AE480" s="36"/>
      <c r="AT480" s="19" t="s">
        <v>969</v>
      </c>
      <c r="AU480" s="19" t="s">
        <v>85</v>
      </c>
    </row>
    <row r="481" spans="1:31" s="2" customFormat="1" ht="6.95" customHeight="1">
      <c r="A481" s="36"/>
      <c r="B481" s="49"/>
      <c r="C481" s="50"/>
      <c r="D481" s="50"/>
      <c r="E481" s="50"/>
      <c r="F481" s="50"/>
      <c r="G481" s="50"/>
      <c r="H481" s="50"/>
      <c r="I481" s="50"/>
      <c r="J481" s="50"/>
      <c r="K481" s="50"/>
      <c r="L481" s="41"/>
      <c r="M481" s="36"/>
      <c r="O481" s="36"/>
      <c r="P481" s="36"/>
      <c r="Q481" s="36"/>
      <c r="R481" s="36"/>
      <c r="S481" s="36"/>
      <c r="T481" s="36"/>
      <c r="U481" s="36"/>
      <c r="V481" s="36"/>
      <c r="W481" s="36"/>
      <c r="X481" s="36"/>
      <c r="Y481" s="36"/>
      <c r="Z481" s="36"/>
      <c r="AA481" s="36"/>
      <c r="AB481" s="36"/>
      <c r="AC481" s="36"/>
      <c r="AD481" s="36"/>
      <c r="AE481" s="36"/>
    </row>
  </sheetData>
  <sheetProtection algorithmName="SHA-512" hashValue="Low8GDp01/PY5si9PIZY8Pn9Qvk3xPyEW+cr/k2JKfqmYXsC0iqODBk04goEYgIVzfQw9/mls5k1lC+MEUzqKQ==" saltValue="Lx36rl6LVbHKiOAFFGy2ZF5i+sCCv8fa3qnX/K2c4+fvjGo6jdH14WTlIKTSYEM4h2Twk5yDFpjhzuVnis7lkw==" spinCount="100000" sheet="1" objects="1" scenarios="1" formatColumns="0" formatRows="0" autoFilter="0"/>
  <autoFilter ref="C93:K480"/>
  <mergeCells count="9">
    <mergeCell ref="E50:H50"/>
    <mergeCell ref="E84:H84"/>
    <mergeCell ref="E86:H86"/>
    <mergeCell ref="L2:V2"/>
    <mergeCell ref="E7:H7"/>
    <mergeCell ref="E9:H9"/>
    <mergeCell ref="E18:H18"/>
    <mergeCell ref="E27:H27"/>
    <mergeCell ref="E48:H48"/>
  </mergeCells>
  <hyperlinks>
    <hyperlink ref="F99" r:id="rId1"/>
    <hyperlink ref="F104" r:id="rId2"/>
    <hyperlink ref="F108" r:id="rId3"/>
    <hyperlink ref="F113" r:id="rId4"/>
    <hyperlink ref="F126" r:id="rId5"/>
    <hyperlink ref="F130" r:id="rId6"/>
    <hyperlink ref="F143" r:id="rId7"/>
    <hyperlink ref="F146" r:id="rId8"/>
    <hyperlink ref="F151" r:id="rId9"/>
    <hyperlink ref="F156" r:id="rId10"/>
    <hyperlink ref="F161" r:id="rId11"/>
    <hyperlink ref="F178" r:id="rId12"/>
    <hyperlink ref="F190" r:id="rId13"/>
    <hyperlink ref="F201" r:id="rId14"/>
    <hyperlink ref="F205" r:id="rId15"/>
    <hyperlink ref="F217" r:id="rId16"/>
    <hyperlink ref="F225" r:id="rId17"/>
    <hyperlink ref="F237" r:id="rId18"/>
    <hyperlink ref="F241" r:id="rId19"/>
    <hyperlink ref="F251" r:id="rId20"/>
    <hyperlink ref="F255" r:id="rId21"/>
    <hyperlink ref="F261" r:id="rId22"/>
    <hyperlink ref="F311" r:id="rId23"/>
    <hyperlink ref="F317" r:id="rId24"/>
    <hyperlink ref="F322" r:id="rId25"/>
    <hyperlink ref="F328" r:id="rId26"/>
    <hyperlink ref="F352" r:id="rId27"/>
    <hyperlink ref="F356" r:id="rId28"/>
    <hyperlink ref="F361" r:id="rId29"/>
    <hyperlink ref="F379" r:id="rId30"/>
    <hyperlink ref="F384" r:id="rId31"/>
    <hyperlink ref="F388" r:id="rId32"/>
    <hyperlink ref="F393" r:id="rId33"/>
    <hyperlink ref="F404" r:id="rId34"/>
    <hyperlink ref="F408" r:id="rId35"/>
    <hyperlink ref="F413" r:id="rId36"/>
    <hyperlink ref="F416" r:id="rId37"/>
    <hyperlink ref="F419" r:id="rId38"/>
    <hyperlink ref="F423" r:id="rId39"/>
    <hyperlink ref="F440" r:id="rId40"/>
    <hyperlink ref="F444" r:id="rId41"/>
    <hyperlink ref="F447" r:id="rId42"/>
    <hyperlink ref="F450" r:id="rId43"/>
    <hyperlink ref="F453" r:id="rId44"/>
    <hyperlink ref="F479" r:id="rId45"/>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0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97</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1757</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19</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27</v>
      </c>
      <c r="F15" s="36"/>
      <c r="G15" s="36"/>
      <c r="H15" s="36"/>
      <c r="I15" s="107" t="s">
        <v>28</v>
      </c>
      <c r="J15" s="109" t="s">
        <v>19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
        <v>32</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33</v>
      </c>
      <c r="F21" s="36"/>
      <c r="G21" s="36"/>
      <c r="H21" s="36"/>
      <c r="I21" s="107" t="s">
        <v>28</v>
      </c>
      <c r="J21" s="109" t="s">
        <v>32</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36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37</v>
      </c>
      <c r="F24" s="36"/>
      <c r="G24" s="36"/>
      <c r="H24" s="36"/>
      <c r="I24" s="107" t="s">
        <v>28</v>
      </c>
      <c r="J24" s="109" t="s">
        <v>38</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ROUND(J88,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ROUND((SUM(BE88:BE300)),  2)</f>
        <v>0</v>
      </c>
      <c r="G33" s="36"/>
      <c r="H33" s="36"/>
      <c r="I33" s="120">
        <v>0.21</v>
      </c>
      <c r="J33" s="119">
        <f>ROUND(((SUM(BE88:BE300))*I33),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ROUND((SUM(BF88:BF300)),  2)</f>
        <v>0</v>
      </c>
      <c r="G34" s="36"/>
      <c r="H34" s="36"/>
      <c r="I34" s="120">
        <v>0.15</v>
      </c>
      <c r="J34" s="119">
        <f>ROUND(((SUM(BF88:BF300))*I34),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ROUND((SUM(BG88:BG300)),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ROUND((SUM(BH88:BH300)),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ROUND((SUM(BI88:BI300)),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SO 301 - Odvodnění komunikací</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 xml:space="preserve"> </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25.7" customHeight="1">
      <c r="A55" s="36"/>
      <c r="B55" s="37"/>
      <c r="C55" s="31" t="s">
        <v>29</v>
      </c>
      <c r="D55" s="38"/>
      <c r="E55" s="38"/>
      <c r="F55" s="29" t="str">
        <f>IF(E18="","",E18)</f>
        <v>Vyplň údaj</v>
      </c>
      <c r="G55" s="38"/>
      <c r="H55" s="38"/>
      <c r="I55" s="31" t="s">
        <v>35</v>
      </c>
      <c r="J55" s="34" t="str">
        <f>E24</f>
        <v>Ing. Kateřina Tumpachová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J88</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110</v>
      </c>
      <c r="E60" s="139"/>
      <c r="F60" s="139"/>
      <c r="G60" s="139"/>
      <c r="H60" s="139"/>
      <c r="I60" s="139"/>
      <c r="J60" s="140">
        <f>J89</f>
        <v>0</v>
      </c>
      <c r="K60" s="137"/>
      <c r="L60" s="141"/>
    </row>
    <row r="61" spans="1:47" s="10" customFormat="1" ht="19.899999999999999" customHeight="1">
      <c r="B61" s="142"/>
      <c r="C61" s="143"/>
      <c r="D61" s="144" t="s">
        <v>111</v>
      </c>
      <c r="E61" s="145"/>
      <c r="F61" s="145"/>
      <c r="G61" s="145"/>
      <c r="H61" s="145"/>
      <c r="I61" s="145"/>
      <c r="J61" s="146">
        <f>J90</f>
        <v>0</v>
      </c>
      <c r="K61" s="143"/>
      <c r="L61" s="147"/>
    </row>
    <row r="62" spans="1:47" s="10" customFormat="1" ht="19.899999999999999" customHeight="1">
      <c r="B62" s="142"/>
      <c r="C62" s="143"/>
      <c r="D62" s="144" t="s">
        <v>112</v>
      </c>
      <c r="E62" s="145"/>
      <c r="F62" s="145"/>
      <c r="G62" s="145"/>
      <c r="H62" s="145"/>
      <c r="I62" s="145"/>
      <c r="J62" s="146">
        <f>J136</f>
        <v>0</v>
      </c>
      <c r="K62" s="143"/>
      <c r="L62" s="147"/>
    </row>
    <row r="63" spans="1:47" s="10" customFormat="1" ht="19.899999999999999" customHeight="1">
      <c r="B63" s="142"/>
      <c r="C63" s="143"/>
      <c r="D63" s="144" t="s">
        <v>1200</v>
      </c>
      <c r="E63" s="145"/>
      <c r="F63" s="145"/>
      <c r="G63" s="145"/>
      <c r="H63" s="145"/>
      <c r="I63" s="145"/>
      <c r="J63" s="146">
        <f>J145</f>
        <v>0</v>
      </c>
      <c r="K63" s="143"/>
      <c r="L63" s="147"/>
    </row>
    <row r="64" spans="1:47" s="10" customFormat="1" ht="19.899999999999999" customHeight="1">
      <c r="B64" s="142"/>
      <c r="C64" s="143"/>
      <c r="D64" s="144" t="s">
        <v>114</v>
      </c>
      <c r="E64" s="145"/>
      <c r="F64" s="145"/>
      <c r="G64" s="145"/>
      <c r="H64" s="145"/>
      <c r="I64" s="145"/>
      <c r="J64" s="146">
        <f>J164</f>
        <v>0</v>
      </c>
      <c r="K64" s="143"/>
      <c r="L64" s="147"/>
    </row>
    <row r="65" spans="1:31" s="10" customFormat="1" ht="19.899999999999999" customHeight="1">
      <c r="B65" s="142"/>
      <c r="C65" s="143"/>
      <c r="D65" s="144" t="s">
        <v>1758</v>
      </c>
      <c r="E65" s="145"/>
      <c r="F65" s="145"/>
      <c r="G65" s="145"/>
      <c r="H65" s="145"/>
      <c r="I65" s="145"/>
      <c r="J65" s="146">
        <f>J171</f>
        <v>0</v>
      </c>
      <c r="K65" s="143"/>
      <c r="L65" s="147"/>
    </row>
    <row r="66" spans="1:31" s="10" customFormat="1" ht="19.899999999999999" customHeight="1">
      <c r="B66" s="142"/>
      <c r="C66" s="143"/>
      <c r="D66" s="144" t="s">
        <v>116</v>
      </c>
      <c r="E66" s="145"/>
      <c r="F66" s="145"/>
      <c r="G66" s="145"/>
      <c r="H66" s="145"/>
      <c r="I66" s="145"/>
      <c r="J66" s="146">
        <f>J240</f>
        <v>0</v>
      </c>
      <c r="K66" s="143"/>
      <c r="L66" s="147"/>
    </row>
    <row r="67" spans="1:31" s="10" customFormat="1" ht="19.899999999999999" customHeight="1">
      <c r="B67" s="142"/>
      <c r="C67" s="143"/>
      <c r="D67" s="144" t="s">
        <v>117</v>
      </c>
      <c r="E67" s="145"/>
      <c r="F67" s="145"/>
      <c r="G67" s="145"/>
      <c r="H67" s="145"/>
      <c r="I67" s="145"/>
      <c r="J67" s="146">
        <f>J283</f>
        <v>0</v>
      </c>
      <c r="K67" s="143"/>
      <c r="L67" s="147"/>
    </row>
    <row r="68" spans="1:31" s="10" customFormat="1" ht="19.899999999999999" customHeight="1">
      <c r="B68" s="142"/>
      <c r="C68" s="143"/>
      <c r="D68" s="144" t="s">
        <v>118</v>
      </c>
      <c r="E68" s="145"/>
      <c r="F68" s="145"/>
      <c r="G68" s="145"/>
      <c r="H68" s="145"/>
      <c r="I68" s="145"/>
      <c r="J68" s="146">
        <f>J297</f>
        <v>0</v>
      </c>
      <c r="K68" s="143"/>
      <c r="L68" s="147"/>
    </row>
    <row r="69" spans="1:31" s="2" customFormat="1" ht="21.75" customHeight="1">
      <c r="A69" s="36"/>
      <c r="B69" s="37"/>
      <c r="C69" s="38"/>
      <c r="D69" s="38"/>
      <c r="E69" s="38"/>
      <c r="F69" s="38"/>
      <c r="G69" s="38"/>
      <c r="H69" s="38"/>
      <c r="I69" s="38"/>
      <c r="J69" s="38"/>
      <c r="K69" s="38"/>
      <c r="L69" s="108"/>
      <c r="S69" s="36"/>
      <c r="T69" s="36"/>
      <c r="U69" s="36"/>
      <c r="V69" s="36"/>
      <c r="W69" s="36"/>
      <c r="X69" s="36"/>
      <c r="Y69" s="36"/>
      <c r="Z69" s="36"/>
      <c r="AA69" s="36"/>
      <c r="AB69" s="36"/>
      <c r="AC69" s="36"/>
      <c r="AD69" s="36"/>
      <c r="AE69" s="36"/>
    </row>
    <row r="70" spans="1:31" s="2" customFormat="1" ht="6.95" customHeight="1">
      <c r="A70" s="36"/>
      <c r="B70" s="49"/>
      <c r="C70" s="50"/>
      <c r="D70" s="50"/>
      <c r="E70" s="50"/>
      <c r="F70" s="50"/>
      <c r="G70" s="50"/>
      <c r="H70" s="50"/>
      <c r="I70" s="50"/>
      <c r="J70" s="50"/>
      <c r="K70" s="50"/>
      <c r="L70" s="108"/>
      <c r="S70" s="36"/>
      <c r="T70" s="36"/>
      <c r="U70" s="36"/>
      <c r="V70" s="36"/>
      <c r="W70" s="36"/>
      <c r="X70" s="36"/>
      <c r="Y70" s="36"/>
      <c r="Z70" s="36"/>
      <c r="AA70" s="36"/>
      <c r="AB70" s="36"/>
      <c r="AC70" s="36"/>
      <c r="AD70" s="36"/>
      <c r="AE70" s="36"/>
    </row>
    <row r="74" spans="1:31" s="2" customFormat="1" ht="6.95" customHeight="1">
      <c r="A74" s="36"/>
      <c r="B74" s="51"/>
      <c r="C74" s="52"/>
      <c r="D74" s="52"/>
      <c r="E74" s="52"/>
      <c r="F74" s="52"/>
      <c r="G74" s="52"/>
      <c r="H74" s="52"/>
      <c r="I74" s="52"/>
      <c r="J74" s="52"/>
      <c r="K74" s="52"/>
      <c r="L74" s="108"/>
      <c r="S74" s="36"/>
      <c r="T74" s="36"/>
      <c r="U74" s="36"/>
      <c r="V74" s="36"/>
      <c r="W74" s="36"/>
      <c r="X74" s="36"/>
      <c r="Y74" s="36"/>
      <c r="Z74" s="36"/>
      <c r="AA74" s="36"/>
      <c r="AB74" s="36"/>
      <c r="AC74" s="36"/>
      <c r="AD74" s="36"/>
      <c r="AE74" s="36"/>
    </row>
    <row r="75" spans="1:31" s="2" customFormat="1" ht="24.95" customHeight="1">
      <c r="A75" s="36"/>
      <c r="B75" s="37"/>
      <c r="C75" s="25" t="s">
        <v>125</v>
      </c>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6.95" customHeight="1">
      <c r="A76" s="36"/>
      <c r="B76" s="37"/>
      <c r="C76" s="38"/>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12" customHeight="1">
      <c r="A77" s="36"/>
      <c r="B77" s="37"/>
      <c r="C77" s="31" t="s">
        <v>16</v>
      </c>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16.5" customHeight="1">
      <c r="A78" s="36"/>
      <c r="B78" s="37"/>
      <c r="C78" s="38"/>
      <c r="D78" s="38"/>
      <c r="E78" s="384" t="str">
        <f>E7</f>
        <v>Vybudování chodníku podél silnice I/13 ul. Děčínská II. etapa, Česká Kamenice</v>
      </c>
      <c r="F78" s="385"/>
      <c r="G78" s="385"/>
      <c r="H78" s="385"/>
      <c r="I78" s="38"/>
      <c r="J78" s="38"/>
      <c r="K78" s="38"/>
      <c r="L78" s="108"/>
      <c r="S78" s="36"/>
      <c r="T78" s="36"/>
      <c r="U78" s="36"/>
      <c r="V78" s="36"/>
      <c r="W78" s="36"/>
      <c r="X78" s="36"/>
      <c r="Y78" s="36"/>
      <c r="Z78" s="36"/>
      <c r="AA78" s="36"/>
      <c r="AB78" s="36"/>
      <c r="AC78" s="36"/>
      <c r="AD78" s="36"/>
      <c r="AE78" s="36"/>
    </row>
    <row r="79" spans="1:31" s="2" customFormat="1" ht="12" customHeight="1">
      <c r="A79" s="36"/>
      <c r="B79" s="37"/>
      <c r="C79" s="31" t="s">
        <v>104</v>
      </c>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16.5" customHeight="1">
      <c r="A80" s="36"/>
      <c r="B80" s="37"/>
      <c r="C80" s="38"/>
      <c r="D80" s="38"/>
      <c r="E80" s="337" t="str">
        <f>E9</f>
        <v>SO 301 - Odvodnění komunikací</v>
      </c>
      <c r="F80" s="386"/>
      <c r="G80" s="386"/>
      <c r="H80" s="386"/>
      <c r="I80" s="38"/>
      <c r="J80" s="38"/>
      <c r="K80" s="38"/>
      <c r="L80" s="108"/>
      <c r="S80" s="36"/>
      <c r="T80" s="36"/>
      <c r="U80" s="36"/>
      <c r="V80" s="36"/>
      <c r="W80" s="36"/>
      <c r="X80" s="36"/>
      <c r="Y80" s="36"/>
      <c r="Z80" s="36"/>
      <c r="AA80" s="36"/>
      <c r="AB80" s="36"/>
      <c r="AC80" s="36"/>
      <c r="AD80" s="36"/>
      <c r="AE80" s="36"/>
    </row>
    <row r="81" spans="1:65" s="2" customFormat="1" ht="6.9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65" s="2" customFormat="1" ht="12" customHeight="1">
      <c r="A82" s="36"/>
      <c r="B82" s="37"/>
      <c r="C82" s="31" t="s">
        <v>21</v>
      </c>
      <c r="D82" s="38"/>
      <c r="E82" s="38"/>
      <c r="F82" s="29" t="str">
        <f>F12</f>
        <v xml:space="preserve"> </v>
      </c>
      <c r="G82" s="38"/>
      <c r="H82" s="38"/>
      <c r="I82" s="31" t="s">
        <v>23</v>
      </c>
      <c r="J82" s="61" t="str">
        <f>IF(J12="","",J12)</f>
        <v>14. 12. 2020</v>
      </c>
      <c r="K82" s="38"/>
      <c r="L82" s="108"/>
      <c r="S82" s="36"/>
      <c r="T82" s="36"/>
      <c r="U82" s="36"/>
      <c r="V82" s="36"/>
      <c r="W82" s="36"/>
      <c r="X82" s="36"/>
      <c r="Y82" s="36"/>
      <c r="Z82" s="36"/>
      <c r="AA82" s="36"/>
      <c r="AB82" s="36"/>
      <c r="AC82" s="36"/>
      <c r="AD82" s="36"/>
      <c r="AE82" s="36"/>
    </row>
    <row r="83" spans="1:65" s="2" customFormat="1" ht="6.9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65" s="2" customFormat="1" ht="15.2" customHeight="1">
      <c r="A84" s="36"/>
      <c r="B84" s="37"/>
      <c r="C84" s="31" t="s">
        <v>25</v>
      </c>
      <c r="D84" s="38"/>
      <c r="E84" s="38"/>
      <c r="F84" s="29" t="str">
        <f>E15</f>
        <v>Město Česká Kamenice</v>
      </c>
      <c r="G84" s="38"/>
      <c r="H84" s="38"/>
      <c r="I84" s="31" t="s">
        <v>31</v>
      </c>
      <c r="J84" s="34" t="str">
        <f>E21</f>
        <v>IQ PROJEKT s.r.o.</v>
      </c>
      <c r="K84" s="38"/>
      <c r="L84" s="108"/>
      <c r="S84" s="36"/>
      <c r="T84" s="36"/>
      <c r="U84" s="36"/>
      <c r="V84" s="36"/>
      <c r="W84" s="36"/>
      <c r="X84" s="36"/>
      <c r="Y84" s="36"/>
      <c r="Z84" s="36"/>
      <c r="AA84" s="36"/>
      <c r="AB84" s="36"/>
      <c r="AC84" s="36"/>
      <c r="AD84" s="36"/>
      <c r="AE84" s="36"/>
    </row>
    <row r="85" spans="1:65" s="2" customFormat="1" ht="25.7" customHeight="1">
      <c r="A85" s="36"/>
      <c r="B85" s="37"/>
      <c r="C85" s="31" t="s">
        <v>29</v>
      </c>
      <c r="D85" s="38"/>
      <c r="E85" s="38"/>
      <c r="F85" s="29" t="str">
        <f>IF(E18="","",E18)</f>
        <v>Vyplň údaj</v>
      </c>
      <c r="G85" s="38"/>
      <c r="H85" s="38"/>
      <c r="I85" s="31" t="s">
        <v>35</v>
      </c>
      <c r="J85" s="34" t="str">
        <f>E24</f>
        <v>Ing. Kateřina Tumpachová</v>
      </c>
      <c r="K85" s="38"/>
      <c r="L85" s="108"/>
      <c r="S85" s="36"/>
      <c r="T85" s="36"/>
      <c r="U85" s="36"/>
      <c r="V85" s="36"/>
      <c r="W85" s="36"/>
      <c r="X85" s="36"/>
      <c r="Y85" s="36"/>
      <c r="Z85" s="36"/>
      <c r="AA85" s="36"/>
      <c r="AB85" s="36"/>
      <c r="AC85" s="36"/>
      <c r="AD85" s="36"/>
      <c r="AE85" s="36"/>
    </row>
    <row r="86" spans="1:65" s="2" customFormat="1" ht="10.35" customHeight="1">
      <c r="A86" s="36"/>
      <c r="B86" s="37"/>
      <c r="C86" s="38"/>
      <c r="D86" s="38"/>
      <c r="E86" s="38"/>
      <c r="F86" s="38"/>
      <c r="G86" s="38"/>
      <c r="H86" s="38"/>
      <c r="I86" s="38"/>
      <c r="J86" s="38"/>
      <c r="K86" s="38"/>
      <c r="L86" s="108"/>
      <c r="S86" s="36"/>
      <c r="T86" s="36"/>
      <c r="U86" s="36"/>
      <c r="V86" s="36"/>
      <c r="W86" s="36"/>
      <c r="X86" s="36"/>
      <c r="Y86" s="36"/>
      <c r="Z86" s="36"/>
      <c r="AA86" s="36"/>
      <c r="AB86" s="36"/>
      <c r="AC86" s="36"/>
      <c r="AD86" s="36"/>
      <c r="AE86" s="36"/>
    </row>
    <row r="87" spans="1:65" s="11" customFormat="1" ht="29.25" customHeight="1">
      <c r="A87" s="148"/>
      <c r="B87" s="149"/>
      <c r="C87" s="150" t="s">
        <v>126</v>
      </c>
      <c r="D87" s="151" t="s">
        <v>60</v>
      </c>
      <c r="E87" s="151" t="s">
        <v>56</v>
      </c>
      <c r="F87" s="151" t="s">
        <v>57</v>
      </c>
      <c r="G87" s="151" t="s">
        <v>127</v>
      </c>
      <c r="H87" s="151" t="s">
        <v>128</v>
      </c>
      <c r="I87" s="151" t="s">
        <v>129</v>
      </c>
      <c r="J87" s="151" t="s">
        <v>108</v>
      </c>
      <c r="K87" s="152" t="s">
        <v>130</v>
      </c>
      <c r="L87" s="153"/>
      <c r="M87" s="70" t="s">
        <v>19</v>
      </c>
      <c r="N87" s="71" t="s">
        <v>45</v>
      </c>
      <c r="O87" s="71" t="s">
        <v>131</v>
      </c>
      <c r="P87" s="71" t="s">
        <v>132</v>
      </c>
      <c r="Q87" s="71" t="s">
        <v>133</v>
      </c>
      <c r="R87" s="71" t="s">
        <v>134</v>
      </c>
      <c r="S87" s="71" t="s">
        <v>135</v>
      </c>
      <c r="T87" s="72" t="s">
        <v>136</v>
      </c>
      <c r="U87" s="148"/>
      <c r="V87" s="148"/>
      <c r="W87" s="148"/>
      <c r="X87" s="148"/>
      <c r="Y87" s="148"/>
      <c r="Z87" s="148"/>
      <c r="AA87" s="148"/>
      <c r="AB87" s="148"/>
      <c r="AC87" s="148"/>
      <c r="AD87" s="148"/>
      <c r="AE87" s="148"/>
    </row>
    <row r="88" spans="1:65" s="2" customFormat="1" ht="22.9" customHeight="1">
      <c r="A88" s="36"/>
      <c r="B88" s="37"/>
      <c r="C88" s="77" t="s">
        <v>137</v>
      </c>
      <c r="D88" s="38"/>
      <c r="E88" s="38"/>
      <c r="F88" s="38"/>
      <c r="G88" s="38"/>
      <c r="H88" s="38"/>
      <c r="I88" s="38"/>
      <c r="J88" s="154">
        <f>BK88</f>
        <v>0</v>
      </c>
      <c r="K88" s="38"/>
      <c r="L88" s="41"/>
      <c r="M88" s="73"/>
      <c r="N88" s="155"/>
      <c r="O88" s="74"/>
      <c r="P88" s="156">
        <f>P89</f>
        <v>0</v>
      </c>
      <c r="Q88" s="74"/>
      <c r="R88" s="156">
        <f>R89</f>
        <v>104.55062313599998</v>
      </c>
      <c r="S88" s="74"/>
      <c r="T88" s="157">
        <f>T89</f>
        <v>2.09</v>
      </c>
      <c r="U88" s="36"/>
      <c r="V88" s="36"/>
      <c r="W88" s="36"/>
      <c r="X88" s="36"/>
      <c r="Y88" s="36"/>
      <c r="Z88" s="36"/>
      <c r="AA88" s="36"/>
      <c r="AB88" s="36"/>
      <c r="AC88" s="36"/>
      <c r="AD88" s="36"/>
      <c r="AE88" s="36"/>
      <c r="AT88" s="19" t="s">
        <v>74</v>
      </c>
      <c r="AU88" s="19" t="s">
        <v>109</v>
      </c>
      <c r="BK88" s="158">
        <f>BK89</f>
        <v>0</v>
      </c>
    </row>
    <row r="89" spans="1:65" s="12" customFormat="1" ht="25.9" customHeight="1">
      <c r="B89" s="159"/>
      <c r="C89" s="160"/>
      <c r="D89" s="161" t="s">
        <v>74</v>
      </c>
      <c r="E89" s="162" t="s">
        <v>138</v>
      </c>
      <c r="F89" s="162" t="s">
        <v>139</v>
      </c>
      <c r="G89" s="160"/>
      <c r="H89" s="160"/>
      <c r="I89" s="163"/>
      <c r="J89" s="164">
        <f>BK89</f>
        <v>0</v>
      </c>
      <c r="K89" s="160"/>
      <c r="L89" s="165"/>
      <c r="M89" s="166"/>
      <c r="N89" s="167"/>
      <c r="O89" s="167"/>
      <c r="P89" s="168">
        <f>P90+P136+P145+P164+P171+P240+P283+P297</f>
        <v>0</v>
      </c>
      <c r="Q89" s="167"/>
      <c r="R89" s="168">
        <f>R90+R136+R145+R164+R171+R240+R283+R297</f>
        <v>104.55062313599998</v>
      </c>
      <c r="S89" s="167"/>
      <c r="T89" s="169">
        <f>T90+T136+T145+T164+T171+T240+T283+T297</f>
        <v>2.09</v>
      </c>
      <c r="AR89" s="170" t="s">
        <v>83</v>
      </c>
      <c r="AT89" s="171" t="s">
        <v>74</v>
      </c>
      <c r="AU89" s="171" t="s">
        <v>75</v>
      </c>
      <c r="AY89" s="170" t="s">
        <v>140</v>
      </c>
      <c r="BK89" s="172">
        <f>BK90+BK136+BK145+BK164+BK171+BK240+BK283+BK297</f>
        <v>0</v>
      </c>
    </row>
    <row r="90" spans="1:65" s="12" customFormat="1" ht="22.9" customHeight="1">
      <c r="B90" s="159"/>
      <c r="C90" s="160"/>
      <c r="D90" s="161" t="s">
        <v>74</v>
      </c>
      <c r="E90" s="173" t="s">
        <v>83</v>
      </c>
      <c r="F90" s="173" t="s">
        <v>141</v>
      </c>
      <c r="G90" s="160"/>
      <c r="H90" s="160"/>
      <c r="I90" s="163"/>
      <c r="J90" s="174">
        <f>BK90</f>
        <v>0</v>
      </c>
      <c r="K90" s="160"/>
      <c r="L90" s="165"/>
      <c r="M90" s="166"/>
      <c r="N90" s="167"/>
      <c r="O90" s="167"/>
      <c r="P90" s="168">
        <f>SUM(P91:P135)</f>
        <v>0</v>
      </c>
      <c r="Q90" s="167"/>
      <c r="R90" s="168">
        <f>SUM(R91:R135)</f>
        <v>21.24</v>
      </c>
      <c r="S90" s="167"/>
      <c r="T90" s="169">
        <f>SUM(T91:T135)</f>
        <v>0</v>
      </c>
      <c r="AR90" s="170" t="s">
        <v>83</v>
      </c>
      <c r="AT90" s="171" t="s">
        <v>74</v>
      </c>
      <c r="AU90" s="171" t="s">
        <v>83</v>
      </c>
      <c r="AY90" s="170" t="s">
        <v>140</v>
      </c>
      <c r="BK90" s="172">
        <f>SUM(BK91:BK135)</f>
        <v>0</v>
      </c>
    </row>
    <row r="91" spans="1:65" s="2" customFormat="1" ht="21.75" customHeight="1">
      <c r="A91" s="36"/>
      <c r="B91" s="37"/>
      <c r="C91" s="175" t="s">
        <v>83</v>
      </c>
      <c r="D91" s="175" t="s">
        <v>142</v>
      </c>
      <c r="E91" s="176" t="s">
        <v>266</v>
      </c>
      <c r="F91" s="177" t="s">
        <v>267</v>
      </c>
      <c r="G91" s="178" t="s">
        <v>242</v>
      </c>
      <c r="H91" s="179">
        <v>1.6</v>
      </c>
      <c r="I91" s="180"/>
      <c r="J91" s="181">
        <f>ROUND(I91*H91,2)</f>
        <v>0</v>
      </c>
      <c r="K91" s="177" t="s">
        <v>146</v>
      </c>
      <c r="L91" s="41"/>
      <c r="M91" s="182" t="s">
        <v>19</v>
      </c>
      <c r="N91" s="183" t="s">
        <v>46</v>
      </c>
      <c r="O91" s="66"/>
      <c r="P91" s="184">
        <f>O91*H91</f>
        <v>0</v>
      </c>
      <c r="Q91" s="184">
        <v>0</v>
      </c>
      <c r="R91" s="184">
        <f>Q91*H91</f>
        <v>0</v>
      </c>
      <c r="S91" s="184">
        <v>0</v>
      </c>
      <c r="T91" s="185">
        <f>S91*H91</f>
        <v>0</v>
      </c>
      <c r="U91" s="36"/>
      <c r="V91" s="36"/>
      <c r="W91" s="36"/>
      <c r="X91" s="36"/>
      <c r="Y91" s="36"/>
      <c r="Z91" s="36"/>
      <c r="AA91" s="36"/>
      <c r="AB91" s="36"/>
      <c r="AC91" s="36"/>
      <c r="AD91" s="36"/>
      <c r="AE91" s="36"/>
      <c r="AR91" s="186" t="s">
        <v>147</v>
      </c>
      <c r="AT91" s="186" t="s">
        <v>142</v>
      </c>
      <c r="AU91" s="186" t="s">
        <v>85</v>
      </c>
      <c r="AY91" s="19" t="s">
        <v>140</v>
      </c>
      <c r="BE91" s="187">
        <f>IF(N91="základní",J91,0)</f>
        <v>0</v>
      </c>
      <c r="BF91" s="187">
        <f>IF(N91="snížená",J91,0)</f>
        <v>0</v>
      </c>
      <c r="BG91" s="187">
        <f>IF(N91="zákl. přenesená",J91,0)</f>
        <v>0</v>
      </c>
      <c r="BH91" s="187">
        <f>IF(N91="sníž. přenesená",J91,0)</f>
        <v>0</v>
      </c>
      <c r="BI91" s="187">
        <f>IF(N91="nulová",J91,0)</f>
        <v>0</v>
      </c>
      <c r="BJ91" s="19" t="s">
        <v>83</v>
      </c>
      <c r="BK91" s="187">
        <f>ROUND(I91*H91,2)</f>
        <v>0</v>
      </c>
      <c r="BL91" s="19" t="s">
        <v>147</v>
      </c>
      <c r="BM91" s="186" t="s">
        <v>1759</v>
      </c>
    </row>
    <row r="92" spans="1:65" s="2" customFormat="1" ht="19.5">
      <c r="A92" s="36"/>
      <c r="B92" s="37"/>
      <c r="C92" s="38"/>
      <c r="D92" s="188" t="s">
        <v>149</v>
      </c>
      <c r="E92" s="38"/>
      <c r="F92" s="189" t="s">
        <v>269</v>
      </c>
      <c r="G92" s="38"/>
      <c r="H92" s="38"/>
      <c r="I92" s="190"/>
      <c r="J92" s="38"/>
      <c r="K92" s="38"/>
      <c r="L92" s="41"/>
      <c r="M92" s="191"/>
      <c r="N92" s="192"/>
      <c r="O92" s="66"/>
      <c r="P92" s="66"/>
      <c r="Q92" s="66"/>
      <c r="R92" s="66"/>
      <c r="S92" s="66"/>
      <c r="T92" s="67"/>
      <c r="U92" s="36"/>
      <c r="V92" s="36"/>
      <c r="W92" s="36"/>
      <c r="X92" s="36"/>
      <c r="Y92" s="36"/>
      <c r="Z92" s="36"/>
      <c r="AA92" s="36"/>
      <c r="AB92" s="36"/>
      <c r="AC92" s="36"/>
      <c r="AD92" s="36"/>
      <c r="AE92" s="36"/>
      <c r="AT92" s="19" t="s">
        <v>149</v>
      </c>
      <c r="AU92" s="19" t="s">
        <v>85</v>
      </c>
    </row>
    <row r="93" spans="1:65" s="2" customFormat="1" ht="11.25">
      <c r="A93" s="36"/>
      <c r="B93" s="37"/>
      <c r="C93" s="38"/>
      <c r="D93" s="193" t="s">
        <v>151</v>
      </c>
      <c r="E93" s="38"/>
      <c r="F93" s="194" t="s">
        <v>270</v>
      </c>
      <c r="G93" s="38"/>
      <c r="H93" s="38"/>
      <c r="I93" s="190"/>
      <c r="J93" s="38"/>
      <c r="K93" s="38"/>
      <c r="L93" s="41"/>
      <c r="M93" s="191"/>
      <c r="N93" s="192"/>
      <c r="O93" s="66"/>
      <c r="P93" s="66"/>
      <c r="Q93" s="66"/>
      <c r="R93" s="66"/>
      <c r="S93" s="66"/>
      <c r="T93" s="67"/>
      <c r="U93" s="36"/>
      <c r="V93" s="36"/>
      <c r="W93" s="36"/>
      <c r="X93" s="36"/>
      <c r="Y93" s="36"/>
      <c r="Z93" s="36"/>
      <c r="AA93" s="36"/>
      <c r="AB93" s="36"/>
      <c r="AC93" s="36"/>
      <c r="AD93" s="36"/>
      <c r="AE93" s="36"/>
      <c r="AT93" s="19" t="s">
        <v>151</v>
      </c>
      <c r="AU93" s="19" t="s">
        <v>85</v>
      </c>
    </row>
    <row r="94" spans="1:65" s="2" customFormat="1" ht="39">
      <c r="A94" s="36"/>
      <c r="B94" s="37"/>
      <c r="C94" s="38"/>
      <c r="D94" s="188" t="s">
        <v>153</v>
      </c>
      <c r="E94" s="38"/>
      <c r="F94" s="195" t="s">
        <v>271</v>
      </c>
      <c r="G94" s="38"/>
      <c r="H94" s="38"/>
      <c r="I94" s="190"/>
      <c r="J94" s="38"/>
      <c r="K94" s="38"/>
      <c r="L94" s="41"/>
      <c r="M94" s="191"/>
      <c r="N94" s="192"/>
      <c r="O94" s="66"/>
      <c r="P94" s="66"/>
      <c r="Q94" s="66"/>
      <c r="R94" s="66"/>
      <c r="S94" s="66"/>
      <c r="T94" s="67"/>
      <c r="U94" s="36"/>
      <c r="V94" s="36"/>
      <c r="W94" s="36"/>
      <c r="X94" s="36"/>
      <c r="Y94" s="36"/>
      <c r="Z94" s="36"/>
      <c r="AA94" s="36"/>
      <c r="AB94" s="36"/>
      <c r="AC94" s="36"/>
      <c r="AD94" s="36"/>
      <c r="AE94" s="36"/>
      <c r="AT94" s="19" t="s">
        <v>153</v>
      </c>
      <c r="AU94" s="19" t="s">
        <v>85</v>
      </c>
    </row>
    <row r="95" spans="1:65" s="13" customFormat="1" ht="11.25">
      <c r="B95" s="196"/>
      <c r="C95" s="197"/>
      <c r="D95" s="188" t="s">
        <v>180</v>
      </c>
      <c r="E95" s="198" t="s">
        <v>19</v>
      </c>
      <c r="F95" s="199" t="s">
        <v>1760</v>
      </c>
      <c r="G95" s="197"/>
      <c r="H95" s="198" t="s">
        <v>19</v>
      </c>
      <c r="I95" s="200"/>
      <c r="J95" s="197"/>
      <c r="K95" s="197"/>
      <c r="L95" s="201"/>
      <c r="M95" s="202"/>
      <c r="N95" s="203"/>
      <c r="O95" s="203"/>
      <c r="P95" s="203"/>
      <c r="Q95" s="203"/>
      <c r="R95" s="203"/>
      <c r="S95" s="203"/>
      <c r="T95" s="204"/>
      <c r="AT95" s="205" t="s">
        <v>180</v>
      </c>
      <c r="AU95" s="205" t="s">
        <v>85</v>
      </c>
      <c r="AV95" s="13" t="s">
        <v>83</v>
      </c>
      <c r="AW95" s="13" t="s">
        <v>34</v>
      </c>
      <c r="AX95" s="13" t="s">
        <v>75</v>
      </c>
      <c r="AY95" s="205" t="s">
        <v>140</v>
      </c>
    </row>
    <row r="96" spans="1:65" s="14" customFormat="1" ht="11.25">
      <c r="B96" s="206"/>
      <c r="C96" s="207"/>
      <c r="D96" s="188" t="s">
        <v>180</v>
      </c>
      <c r="E96" s="208" t="s">
        <v>19</v>
      </c>
      <c r="F96" s="209" t="s">
        <v>1761</v>
      </c>
      <c r="G96" s="207"/>
      <c r="H96" s="210">
        <v>1.6</v>
      </c>
      <c r="I96" s="211"/>
      <c r="J96" s="207"/>
      <c r="K96" s="207"/>
      <c r="L96" s="212"/>
      <c r="M96" s="213"/>
      <c r="N96" s="214"/>
      <c r="O96" s="214"/>
      <c r="P96" s="214"/>
      <c r="Q96" s="214"/>
      <c r="R96" s="214"/>
      <c r="S96" s="214"/>
      <c r="T96" s="215"/>
      <c r="AT96" s="216" t="s">
        <v>180</v>
      </c>
      <c r="AU96" s="216" t="s">
        <v>85</v>
      </c>
      <c r="AV96" s="14" t="s">
        <v>85</v>
      </c>
      <c r="AW96" s="14" t="s">
        <v>34</v>
      </c>
      <c r="AX96" s="14" t="s">
        <v>83</v>
      </c>
      <c r="AY96" s="216" t="s">
        <v>140</v>
      </c>
    </row>
    <row r="97" spans="1:65" s="2" customFormat="1" ht="21.75" customHeight="1">
      <c r="A97" s="36"/>
      <c r="B97" s="37"/>
      <c r="C97" s="175" t="s">
        <v>85</v>
      </c>
      <c r="D97" s="175" t="s">
        <v>142</v>
      </c>
      <c r="E97" s="176" t="s">
        <v>1762</v>
      </c>
      <c r="F97" s="177" t="s">
        <v>1763</v>
      </c>
      <c r="G97" s="178" t="s">
        <v>242</v>
      </c>
      <c r="H97" s="179">
        <v>49.792000000000002</v>
      </c>
      <c r="I97" s="180"/>
      <c r="J97" s="181">
        <f>ROUND(I97*H97,2)</f>
        <v>0</v>
      </c>
      <c r="K97" s="177" t="s">
        <v>146</v>
      </c>
      <c r="L97" s="41"/>
      <c r="M97" s="182" t="s">
        <v>19</v>
      </c>
      <c r="N97" s="183" t="s">
        <v>46</v>
      </c>
      <c r="O97" s="66"/>
      <c r="P97" s="184">
        <f>O97*H97</f>
        <v>0</v>
      </c>
      <c r="Q97" s="184">
        <v>0</v>
      </c>
      <c r="R97" s="184">
        <f>Q97*H97</f>
        <v>0</v>
      </c>
      <c r="S97" s="184">
        <v>0</v>
      </c>
      <c r="T97" s="185">
        <f>S97*H97</f>
        <v>0</v>
      </c>
      <c r="U97" s="36"/>
      <c r="V97" s="36"/>
      <c r="W97" s="36"/>
      <c r="X97" s="36"/>
      <c r="Y97" s="36"/>
      <c r="Z97" s="36"/>
      <c r="AA97" s="36"/>
      <c r="AB97" s="36"/>
      <c r="AC97" s="36"/>
      <c r="AD97" s="36"/>
      <c r="AE97" s="36"/>
      <c r="AR97" s="186" t="s">
        <v>147</v>
      </c>
      <c r="AT97" s="186" t="s">
        <v>142</v>
      </c>
      <c r="AU97" s="186" t="s">
        <v>85</v>
      </c>
      <c r="AY97" s="19" t="s">
        <v>140</v>
      </c>
      <c r="BE97" s="187">
        <f>IF(N97="základní",J97,0)</f>
        <v>0</v>
      </c>
      <c r="BF97" s="187">
        <f>IF(N97="snížená",J97,0)</f>
        <v>0</v>
      </c>
      <c r="BG97" s="187">
        <f>IF(N97="zákl. přenesená",J97,0)</f>
        <v>0</v>
      </c>
      <c r="BH97" s="187">
        <f>IF(N97="sníž. přenesená",J97,0)</f>
        <v>0</v>
      </c>
      <c r="BI97" s="187">
        <f>IF(N97="nulová",J97,0)</f>
        <v>0</v>
      </c>
      <c r="BJ97" s="19" t="s">
        <v>83</v>
      </c>
      <c r="BK97" s="187">
        <f>ROUND(I97*H97,2)</f>
        <v>0</v>
      </c>
      <c r="BL97" s="19" t="s">
        <v>147</v>
      </c>
      <c r="BM97" s="186" t="s">
        <v>1764</v>
      </c>
    </row>
    <row r="98" spans="1:65" s="2" customFormat="1" ht="19.5">
      <c r="A98" s="36"/>
      <c r="B98" s="37"/>
      <c r="C98" s="38"/>
      <c r="D98" s="188" t="s">
        <v>149</v>
      </c>
      <c r="E98" s="38"/>
      <c r="F98" s="189" t="s">
        <v>1765</v>
      </c>
      <c r="G98" s="38"/>
      <c r="H98" s="38"/>
      <c r="I98" s="190"/>
      <c r="J98" s="38"/>
      <c r="K98" s="38"/>
      <c r="L98" s="41"/>
      <c r="M98" s="191"/>
      <c r="N98" s="192"/>
      <c r="O98" s="66"/>
      <c r="P98" s="66"/>
      <c r="Q98" s="66"/>
      <c r="R98" s="66"/>
      <c r="S98" s="66"/>
      <c r="T98" s="67"/>
      <c r="U98" s="36"/>
      <c r="V98" s="36"/>
      <c r="W98" s="36"/>
      <c r="X98" s="36"/>
      <c r="Y98" s="36"/>
      <c r="Z98" s="36"/>
      <c r="AA98" s="36"/>
      <c r="AB98" s="36"/>
      <c r="AC98" s="36"/>
      <c r="AD98" s="36"/>
      <c r="AE98" s="36"/>
      <c r="AT98" s="19" t="s">
        <v>149</v>
      </c>
      <c r="AU98" s="19" t="s">
        <v>85</v>
      </c>
    </row>
    <row r="99" spans="1:65" s="2" customFormat="1" ht="11.25">
      <c r="A99" s="36"/>
      <c r="B99" s="37"/>
      <c r="C99" s="38"/>
      <c r="D99" s="193" t="s">
        <v>151</v>
      </c>
      <c r="E99" s="38"/>
      <c r="F99" s="194" t="s">
        <v>1766</v>
      </c>
      <c r="G99" s="38"/>
      <c r="H99" s="38"/>
      <c r="I99" s="190"/>
      <c r="J99" s="38"/>
      <c r="K99" s="38"/>
      <c r="L99" s="41"/>
      <c r="M99" s="191"/>
      <c r="N99" s="192"/>
      <c r="O99" s="66"/>
      <c r="P99" s="66"/>
      <c r="Q99" s="66"/>
      <c r="R99" s="66"/>
      <c r="S99" s="66"/>
      <c r="T99" s="67"/>
      <c r="U99" s="36"/>
      <c r="V99" s="36"/>
      <c r="W99" s="36"/>
      <c r="X99" s="36"/>
      <c r="Y99" s="36"/>
      <c r="Z99" s="36"/>
      <c r="AA99" s="36"/>
      <c r="AB99" s="36"/>
      <c r="AC99" s="36"/>
      <c r="AD99" s="36"/>
      <c r="AE99" s="36"/>
      <c r="AT99" s="19" t="s">
        <v>151</v>
      </c>
      <c r="AU99" s="19" t="s">
        <v>85</v>
      </c>
    </row>
    <row r="100" spans="1:65" s="2" customFormat="1" ht="39">
      <c r="A100" s="36"/>
      <c r="B100" s="37"/>
      <c r="C100" s="38"/>
      <c r="D100" s="188" t="s">
        <v>153</v>
      </c>
      <c r="E100" s="38"/>
      <c r="F100" s="195" t="s">
        <v>271</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153</v>
      </c>
      <c r="AU100" s="19" t="s">
        <v>85</v>
      </c>
    </row>
    <row r="101" spans="1:65" s="13" customFormat="1" ht="11.25">
      <c r="B101" s="196"/>
      <c r="C101" s="197"/>
      <c r="D101" s="188" t="s">
        <v>180</v>
      </c>
      <c r="E101" s="198" t="s">
        <v>19</v>
      </c>
      <c r="F101" s="199" t="s">
        <v>1767</v>
      </c>
      <c r="G101" s="197"/>
      <c r="H101" s="198" t="s">
        <v>19</v>
      </c>
      <c r="I101" s="200"/>
      <c r="J101" s="197"/>
      <c r="K101" s="197"/>
      <c r="L101" s="201"/>
      <c r="M101" s="202"/>
      <c r="N101" s="203"/>
      <c r="O101" s="203"/>
      <c r="P101" s="203"/>
      <c r="Q101" s="203"/>
      <c r="R101" s="203"/>
      <c r="S101" s="203"/>
      <c r="T101" s="204"/>
      <c r="AT101" s="205" t="s">
        <v>180</v>
      </c>
      <c r="AU101" s="205" t="s">
        <v>85</v>
      </c>
      <c r="AV101" s="13" t="s">
        <v>83</v>
      </c>
      <c r="AW101" s="13" t="s">
        <v>34</v>
      </c>
      <c r="AX101" s="13" t="s">
        <v>75</v>
      </c>
      <c r="AY101" s="205" t="s">
        <v>140</v>
      </c>
    </row>
    <row r="102" spans="1:65" s="14" customFormat="1" ht="11.25">
      <c r="B102" s="206"/>
      <c r="C102" s="207"/>
      <c r="D102" s="188" t="s">
        <v>180</v>
      </c>
      <c r="E102" s="208" t="s">
        <v>19</v>
      </c>
      <c r="F102" s="209" t="s">
        <v>1768</v>
      </c>
      <c r="G102" s="207"/>
      <c r="H102" s="210">
        <v>28.2</v>
      </c>
      <c r="I102" s="211"/>
      <c r="J102" s="207"/>
      <c r="K102" s="207"/>
      <c r="L102" s="212"/>
      <c r="M102" s="213"/>
      <c r="N102" s="214"/>
      <c r="O102" s="214"/>
      <c r="P102" s="214"/>
      <c r="Q102" s="214"/>
      <c r="R102" s="214"/>
      <c r="S102" s="214"/>
      <c r="T102" s="215"/>
      <c r="AT102" s="216" t="s">
        <v>180</v>
      </c>
      <c r="AU102" s="216" t="s">
        <v>85</v>
      </c>
      <c r="AV102" s="14" t="s">
        <v>85</v>
      </c>
      <c r="AW102" s="14" t="s">
        <v>34</v>
      </c>
      <c r="AX102" s="14" t="s">
        <v>75</v>
      </c>
      <c r="AY102" s="216" t="s">
        <v>140</v>
      </c>
    </row>
    <row r="103" spans="1:65" s="14" customFormat="1" ht="11.25">
      <c r="B103" s="206"/>
      <c r="C103" s="207"/>
      <c r="D103" s="188" t="s">
        <v>180</v>
      </c>
      <c r="E103" s="208" t="s">
        <v>19</v>
      </c>
      <c r="F103" s="209" t="s">
        <v>1769</v>
      </c>
      <c r="G103" s="207"/>
      <c r="H103" s="210">
        <v>7.2</v>
      </c>
      <c r="I103" s="211"/>
      <c r="J103" s="207"/>
      <c r="K103" s="207"/>
      <c r="L103" s="212"/>
      <c r="M103" s="213"/>
      <c r="N103" s="214"/>
      <c r="O103" s="214"/>
      <c r="P103" s="214"/>
      <c r="Q103" s="214"/>
      <c r="R103" s="214"/>
      <c r="S103" s="214"/>
      <c r="T103" s="215"/>
      <c r="AT103" s="216" t="s">
        <v>180</v>
      </c>
      <c r="AU103" s="216" t="s">
        <v>85</v>
      </c>
      <c r="AV103" s="14" t="s">
        <v>85</v>
      </c>
      <c r="AW103" s="14" t="s">
        <v>34</v>
      </c>
      <c r="AX103" s="14" t="s">
        <v>75</v>
      </c>
      <c r="AY103" s="216" t="s">
        <v>140</v>
      </c>
    </row>
    <row r="104" spans="1:65" s="16" customFormat="1" ht="11.25">
      <c r="B104" s="238"/>
      <c r="C104" s="239"/>
      <c r="D104" s="188" t="s">
        <v>180</v>
      </c>
      <c r="E104" s="240" t="s">
        <v>19</v>
      </c>
      <c r="F104" s="241" t="s">
        <v>454</v>
      </c>
      <c r="G104" s="239"/>
      <c r="H104" s="242">
        <v>35.4</v>
      </c>
      <c r="I104" s="243"/>
      <c r="J104" s="239"/>
      <c r="K104" s="239"/>
      <c r="L104" s="244"/>
      <c r="M104" s="245"/>
      <c r="N104" s="246"/>
      <c r="O104" s="246"/>
      <c r="P104" s="246"/>
      <c r="Q104" s="246"/>
      <c r="R104" s="246"/>
      <c r="S104" s="246"/>
      <c r="T104" s="247"/>
      <c r="AT104" s="248" t="s">
        <v>180</v>
      </c>
      <c r="AU104" s="248" t="s">
        <v>85</v>
      </c>
      <c r="AV104" s="16" t="s">
        <v>160</v>
      </c>
      <c r="AW104" s="16" t="s">
        <v>34</v>
      </c>
      <c r="AX104" s="16" t="s">
        <v>75</v>
      </c>
      <c r="AY104" s="248" t="s">
        <v>140</v>
      </c>
    </row>
    <row r="105" spans="1:65" s="13" customFormat="1" ht="11.25">
      <c r="B105" s="196"/>
      <c r="C105" s="197"/>
      <c r="D105" s="188" t="s">
        <v>180</v>
      </c>
      <c r="E105" s="198" t="s">
        <v>19</v>
      </c>
      <c r="F105" s="199" t="s">
        <v>1770</v>
      </c>
      <c r="G105" s="197"/>
      <c r="H105" s="198" t="s">
        <v>19</v>
      </c>
      <c r="I105" s="200"/>
      <c r="J105" s="197"/>
      <c r="K105" s="197"/>
      <c r="L105" s="201"/>
      <c r="M105" s="202"/>
      <c r="N105" s="203"/>
      <c r="O105" s="203"/>
      <c r="P105" s="203"/>
      <c r="Q105" s="203"/>
      <c r="R105" s="203"/>
      <c r="S105" s="203"/>
      <c r="T105" s="204"/>
      <c r="AT105" s="205" t="s">
        <v>180</v>
      </c>
      <c r="AU105" s="205" t="s">
        <v>85</v>
      </c>
      <c r="AV105" s="13" t="s">
        <v>83</v>
      </c>
      <c r="AW105" s="13" t="s">
        <v>34</v>
      </c>
      <c r="AX105" s="13" t="s">
        <v>75</v>
      </c>
      <c r="AY105" s="205" t="s">
        <v>140</v>
      </c>
    </row>
    <row r="106" spans="1:65" s="14" customFormat="1" ht="11.25">
      <c r="B106" s="206"/>
      <c r="C106" s="207"/>
      <c r="D106" s="188" t="s">
        <v>180</v>
      </c>
      <c r="E106" s="208" t="s">
        <v>19</v>
      </c>
      <c r="F106" s="209" t="s">
        <v>1771</v>
      </c>
      <c r="G106" s="207"/>
      <c r="H106" s="210">
        <v>14.391999999999999</v>
      </c>
      <c r="I106" s="211"/>
      <c r="J106" s="207"/>
      <c r="K106" s="207"/>
      <c r="L106" s="212"/>
      <c r="M106" s="213"/>
      <c r="N106" s="214"/>
      <c r="O106" s="214"/>
      <c r="P106" s="214"/>
      <c r="Q106" s="214"/>
      <c r="R106" s="214"/>
      <c r="S106" s="214"/>
      <c r="T106" s="215"/>
      <c r="AT106" s="216" t="s">
        <v>180</v>
      </c>
      <c r="AU106" s="216" t="s">
        <v>85</v>
      </c>
      <c r="AV106" s="14" t="s">
        <v>85</v>
      </c>
      <c r="AW106" s="14" t="s">
        <v>34</v>
      </c>
      <c r="AX106" s="14" t="s">
        <v>75</v>
      </c>
      <c r="AY106" s="216" t="s">
        <v>140</v>
      </c>
    </row>
    <row r="107" spans="1:65" s="15" customFormat="1" ht="11.25">
      <c r="B107" s="227"/>
      <c r="C107" s="228"/>
      <c r="D107" s="188" t="s">
        <v>180</v>
      </c>
      <c r="E107" s="229" t="s">
        <v>19</v>
      </c>
      <c r="F107" s="230" t="s">
        <v>402</v>
      </c>
      <c r="G107" s="228"/>
      <c r="H107" s="231">
        <v>49.792000000000002</v>
      </c>
      <c r="I107" s="232"/>
      <c r="J107" s="228"/>
      <c r="K107" s="228"/>
      <c r="L107" s="233"/>
      <c r="M107" s="234"/>
      <c r="N107" s="235"/>
      <c r="O107" s="235"/>
      <c r="P107" s="235"/>
      <c r="Q107" s="235"/>
      <c r="R107" s="235"/>
      <c r="S107" s="235"/>
      <c r="T107" s="236"/>
      <c r="AT107" s="237" t="s">
        <v>180</v>
      </c>
      <c r="AU107" s="237" t="s">
        <v>85</v>
      </c>
      <c r="AV107" s="15" t="s">
        <v>147</v>
      </c>
      <c r="AW107" s="15" t="s">
        <v>34</v>
      </c>
      <c r="AX107" s="15" t="s">
        <v>83</v>
      </c>
      <c r="AY107" s="237" t="s">
        <v>140</v>
      </c>
    </row>
    <row r="108" spans="1:65" s="2" customFormat="1" ht="21.75" customHeight="1">
      <c r="A108" s="36"/>
      <c r="B108" s="37"/>
      <c r="C108" s="175" t="s">
        <v>160</v>
      </c>
      <c r="D108" s="175" t="s">
        <v>142</v>
      </c>
      <c r="E108" s="176" t="s">
        <v>371</v>
      </c>
      <c r="F108" s="177" t="s">
        <v>372</v>
      </c>
      <c r="G108" s="178" t="s">
        <v>242</v>
      </c>
      <c r="H108" s="179">
        <v>22.632999999999999</v>
      </c>
      <c r="I108" s="180"/>
      <c r="J108" s="181">
        <f>ROUND(I108*H108,2)</f>
        <v>0</v>
      </c>
      <c r="K108" s="177" t="s">
        <v>146</v>
      </c>
      <c r="L108" s="41"/>
      <c r="M108" s="182" t="s">
        <v>19</v>
      </c>
      <c r="N108" s="183" t="s">
        <v>46</v>
      </c>
      <c r="O108" s="66"/>
      <c r="P108" s="184">
        <f>O108*H108</f>
        <v>0</v>
      </c>
      <c r="Q108" s="184">
        <v>0</v>
      </c>
      <c r="R108" s="184">
        <f>Q108*H108</f>
        <v>0</v>
      </c>
      <c r="S108" s="184">
        <v>0</v>
      </c>
      <c r="T108" s="185">
        <f>S108*H108</f>
        <v>0</v>
      </c>
      <c r="U108" s="36"/>
      <c r="V108" s="36"/>
      <c r="W108" s="36"/>
      <c r="X108" s="36"/>
      <c r="Y108" s="36"/>
      <c r="Z108" s="36"/>
      <c r="AA108" s="36"/>
      <c r="AB108" s="36"/>
      <c r="AC108" s="36"/>
      <c r="AD108" s="36"/>
      <c r="AE108" s="36"/>
      <c r="AR108" s="186" t="s">
        <v>147</v>
      </c>
      <c r="AT108" s="186" t="s">
        <v>142</v>
      </c>
      <c r="AU108" s="186" t="s">
        <v>85</v>
      </c>
      <c r="AY108" s="19" t="s">
        <v>140</v>
      </c>
      <c r="BE108" s="187">
        <f>IF(N108="základní",J108,0)</f>
        <v>0</v>
      </c>
      <c r="BF108" s="187">
        <f>IF(N108="snížená",J108,0)</f>
        <v>0</v>
      </c>
      <c r="BG108" s="187">
        <f>IF(N108="zákl. přenesená",J108,0)</f>
        <v>0</v>
      </c>
      <c r="BH108" s="187">
        <f>IF(N108="sníž. přenesená",J108,0)</f>
        <v>0</v>
      </c>
      <c r="BI108" s="187">
        <f>IF(N108="nulová",J108,0)</f>
        <v>0</v>
      </c>
      <c r="BJ108" s="19" t="s">
        <v>83</v>
      </c>
      <c r="BK108" s="187">
        <f>ROUND(I108*H108,2)</f>
        <v>0</v>
      </c>
      <c r="BL108" s="19" t="s">
        <v>147</v>
      </c>
      <c r="BM108" s="186" t="s">
        <v>1772</v>
      </c>
    </row>
    <row r="109" spans="1:65" s="2" customFormat="1" ht="19.5">
      <c r="A109" s="36"/>
      <c r="B109" s="37"/>
      <c r="C109" s="38"/>
      <c r="D109" s="188" t="s">
        <v>149</v>
      </c>
      <c r="E109" s="38"/>
      <c r="F109" s="189" t="s">
        <v>374</v>
      </c>
      <c r="G109" s="38"/>
      <c r="H109" s="38"/>
      <c r="I109" s="190"/>
      <c r="J109" s="38"/>
      <c r="K109" s="38"/>
      <c r="L109" s="41"/>
      <c r="M109" s="191"/>
      <c r="N109" s="192"/>
      <c r="O109" s="66"/>
      <c r="P109" s="66"/>
      <c r="Q109" s="66"/>
      <c r="R109" s="66"/>
      <c r="S109" s="66"/>
      <c r="T109" s="67"/>
      <c r="U109" s="36"/>
      <c r="V109" s="36"/>
      <c r="W109" s="36"/>
      <c r="X109" s="36"/>
      <c r="Y109" s="36"/>
      <c r="Z109" s="36"/>
      <c r="AA109" s="36"/>
      <c r="AB109" s="36"/>
      <c r="AC109" s="36"/>
      <c r="AD109" s="36"/>
      <c r="AE109" s="36"/>
      <c r="AT109" s="19" t="s">
        <v>149</v>
      </c>
      <c r="AU109" s="19" t="s">
        <v>85</v>
      </c>
    </row>
    <row r="110" spans="1:65" s="2" customFormat="1" ht="11.25">
      <c r="A110" s="36"/>
      <c r="B110" s="37"/>
      <c r="C110" s="38"/>
      <c r="D110" s="193" t="s">
        <v>151</v>
      </c>
      <c r="E110" s="38"/>
      <c r="F110" s="194" t="s">
        <v>375</v>
      </c>
      <c r="G110" s="38"/>
      <c r="H110" s="38"/>
      <c r="I110" s="190"/>
      <c r="J110" s="38"/>
      <c r="K110" s="38"/>
      <c r="L110" s="41"/>
      <c r="M110" s="191"/>
      <c r="N110" s="192"/>
      <c r="O110" s="66"/>
      <c r="P110" s="66"/>
      <c r="Q110" s="66"/>
      <c r="R110" s="66"/>
      <c r="S110" s="66"/>
      <c r="T110" s="67"/>
      <c r="U110" s="36"/>
      <c r="V110" s="36"/>
      <c r="W110" s="36"/>
      <c r="X110" s="36"/>
      <c r="Y110" s="36"/>
      <c r="Z110" s="36"/>
      <c r="AA110" s="36"/>
      <c r="AB110" s="36"/>
      <c r="AC110" s="36"/>
      <c r="AD110" s="36"/>
      <c r="AE110" s="36"/>
      <c r="AT110" s="19" t="s">
        <v>151</v>
      </c>
      <c r="AU110" s="19" t="s">
        <v>85</v>
      </c>
    </row>
    <row r="111" spans="1:65" s="2" customFormat="1" ht="58.5">
      <c r="A111" s="36"/>
      <c r="B111" s="37"/>
      <c r="C111" s="38"/>
      <c r="D111" s="188" t="s">
        <v>153</v>
      </c>
      <c r="E111" s="38"/>
      <c r="F111" s="195" t="s">
        <v>369</v>
      </c>
      <c r="G111" s="38"/>
      <c r="H111" s="38"/>
      <c r="I111" s="190"/>
      <c r="J111" s="38"/>
      <c r="K111" s="38"/>
      <c r="L111" s="41"/>
      <c r="M111" s="191"/>
      <c r="N111" s="192"/>
      <c r="O111" s="66"/>
      <c r="P111" s="66"/>
      <c r="Q111" s="66"/>
      <c r="R111" s="66"/>
      <c r="S111" s="66"/>
      <c r="T111" s="67"/>
      <c r="U111" s="36"/>
      <c r="V111" s="36"/>
      <c r="W111" s="36"/>
      <c r="X111" s="36"/>
      <c r="Y111" s="36"/>
      <c r="Z111" s="36"/>
      <c r="AA111" s="36"/>
      <c r="AB111" s="36"/>
      <c r="AC111" s="36"/>
      <c r="AD111" s="36"/>
      <c r="AE111" s="36"/>
      <c r="AT111" s="19" t="s">
        <v>153</v>
      </c>
      <c r="AU111" s="19" t="s">
        <v>85</v>
      </c>
    </row>
    <row r="112" spans="1:65" s="2" customFormat="1" ht="16.5" customHeight="1">
      <c r="A112" s="36"/>
      <c r="B112" s="37"/>
      <c r="C112" s="175" t="s">
        <v>147</v>
      </c>
      <c r="D112" s="175" t="s">
        <v>142</v>
      </c>
      <c r="E112" s="176" t="s">
        <v>391</v>
      </c>
      <c r="F112" s="177" t="s">
        <v>392</v>
      </c>
      <c r="G112" s="178" t="s">
        <v>242</v>
      </c>
      <c r="H112" s="179">
        <v>22.632999999999999</v>
      </c>
      <c r="I112" s="180"/>
      <c r="J112" s="181">
        <f>ROUND(I112*H112,2)</f>
        <v>0</v>
      </c>
      <c r="K112" s="177" t="s">
        <v>146</v>
      </c>
      <c r="L112" s="41"/>
      <c r="M112" s="182" t="s">
        <v>19</v>
      </c>
      <c r="N112" s="183" t="s">
        <v>46</v>
      </c>
      <c r="O112" s="66"/>
      <c r="P112" s="184">
        <f>O112*H112</f>
        <v>0</v>
      </c>
      <c r="Q112" s="184">
        <v>0</v>
      </c>
      <c r="R112" s="184">
        <f>Q112*H112</f>
        <v>0</v>
      </c>
      <c r="S112" s="184">
        <v>0</v>
      </c>
      <c r="T112" s="185">
        <f>S112*H112</f>
        <v>0</v>
      </c>
      <c r="U112" s="36"/>
      <c r="V112" s="36"/>
      <c r="W112" s="36"/>
      <c r="X112" s="36"/>
      <c r="Y112" s="36"/>
      <c r="Z112" s="36"/>
      <c r="AA112" s="36"/>
      <c r="AB112" s="36"/>
      <c r="AC112" s="36"/>
      <c r="AD112" s="36"/>
      <c r="AE112" s="36"/>
      <c r="AR112" s="186" t="s">
        <v>147</v>
      </c>
      <c r="AT112" s="186" t="s">
        <v>142</v>
      </c>
      <c r="AU112" s="186" t="s">
        <v>85</v>
      </c>
      <c r="AY112" s="19" t="s">
        <v>140</v>
      </c>
      <c r="BE112" s="187">
        <f>IF(N112="základní",J112,0)</f>
        <v>0</v>
      </c>
      <c r="BF112" s="187">
        <f>IF(N112="snížená",J112,0)</f>
        <v>0</v>
      </c>
      <c r="BG112" s="187">
        <f>IF(N112="zákl. přenesená",J112,0)</f>
        <v>0</v>
      </c>
      <c r="BH112" s="187">
        <f>IF(N112="sníž. přenesená",J112,0)</f>
        <v>0</v>
      </c>
      <c r="BI112" s="187">
        <f>IF(N112="nulová",J112,0)</f>
        <v>0</v>
      </c>
      <c r="BJ112" s="19" t="s">
        <v>83</v>
      </c>
      <c r="BK112" s="187">
        <f>ROUND(I112*H112,2)</f>
        <v>0</v>
      </c>
      <c r="BL112" s="19" t="s">
        <v>147</v>
      </c>
      <c r="BM112" s="186" t="s">
        <v>1773</v>
      </c>
    </row>
    <row r="113" spans="1:65" s="2" customFormat="1" ht="11.25">
      <c r="A113" s="36"/>
      <c r="B113" s="37"/>
      <c r="C113" s="38"/>
      <c r="D113" s="188" t="s">
        <v>149</v>
      </c>
      <c r="E113" s="38"/>
      <c r="F113" s="189" t="s">
        <v>394</v>
      </c>
      <c r="G113" s="38"/>
      <c r="H113" s="38"/>
      <c r="I113" s="190"/>
      <c r="J113" s="38"/>
      <c r="K113" s="38"/>
      <c r="L113" s="41"/>
      <c r="M113" s="191"/>
      <c r="N113" s="192"/>
      <c r="O113" s="66"/>
      <c r="P113" s="66"/>
      <c r="Q113" s="66"/>
      <c r="R113" s="66"/>
      <c r="S113" s="66"/>
      <c r="T113" s="67"/>
      <c r="U113" s="36"/>
      <c r="V113" s="36"/>
      <c r="W113" s="36"/>
      <c r="X113" s="36"/>
      <c r="Y113" s="36"/>
      <c r="Z113" s="36"/>
      <c r="AA113" s="36"/>
      <c r="AB113" s="36"/>
      <c r="AC113" s="36"/>
      <c r="AD113" s="36"/>
      <c r="AE113" s="36"/>
      <c r="AT113" s="19" t="s">
        <v>149</v>
      </c>
      <c r="AU113" s="19" t="s">
        <v>85</v>
      </c>
    </row>
    <row r="114" spans="1:65" s="2" customFormat="1" ht="11.25">
      <c r="A114" s="36"/>
      <c r="B114" s="37"/>
      <c r="C114" s="38"/>
      <c r="D114" s="193" t="s">
        <v>151</v>
      </c>
      <c r="E114" s="38"/>
      <c r="F114" s="194" t="s">
        <v>395</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151</v>
      </c>
      <c r="AU114" s="19" t="s">
        <v>85</v>
      </c>
    </row>
    <row r="115" spans="1:65" s="2" customFormat="1" ht="97.5">
      <c r="A115" s="36"/>
      <c r="B115" s="37"/>
      <c r="C115" s="38"/>
      <c r="D115" s="188" t="s">
        <v>153</v>
      </c>
      <c r="E115" s="38"/>
      <c r="F115" s="195" t="s">
        <v>396</v>
      </c>
      <c r="G115" s="38"/>
      <c r="H115" s="38"/>
      <c r="I115" s="190"/>
      <c r="J115" s="38"/>
      <c r="K115" s="38"/>
      <c r="L115" s="41"/>
      <c r="M115" s="191"/>
      <c r="N115" s="192"/>
      <c r="O115" s="66"/>
      <c r="P115" s="66"/>
      <c r="Q115" s="66"/>
      <c r="R115" s="66"/>
      <c r="S115" s="66"/>
      <c r="T115" s="67"/>
      <c r="U115" s="36"/>
      <c r="V115" s="36"/>
      <c r="W115" s="36"/>
      <c r="X115" s="36"/>
      <c r="Y115" s="36"/>
      <c r="Z115" s="36"/>
      <c r="AA115" s="36"/>
      <c r="AB115" s="36"/>
      <c r="AC115" s="36"/>
      <c r="AD115" s="36"/>
      <c r="AE115" s="36"/>
      <c r="AT115" s="19" t="s">
        <v>153</v>
      </c>
      <c r="AU115" s="19" t="s">
        <v>85</v>
      </c>
    </row>
    <row r="116" spans="1:65" s="14" customFormat="1" ht="11.25">
      <c r="B116" s="206"/>
      <c r="C116" s="207"/>
      <c r="D116" s="188" t="s">
        <v>180</v>
      </c>
      <c r="E116" s="208" t="s">
        <v>19</v>
      </c>
      <c r="F116" s="209" t="s">
        <v>1774</v>
      </c>
      <c r="G116" s="207"/>
      <c r="H116" s="210">
        <v>12.98</v>
      </c>
      <c r="I116" s="211"/>
      <c r="J116" s="207"/>
      <c r="K116" s="207"/>
      <c r="L116" s="212"/>
      <c r="M116" s="213"/>
      <c r="N116" s="214"/>
      <c r="O116" s="214"/>
      <c r="P116" s="214"/>
      <c r="Q116" s="214"/>
      <c r="R116" s="214"/>
      <c r="S116" s="214"/>
      <c r="T116" s="215"/>
      <c r="AT116" s="216" t="s">
        <v>180</v>
      </c>
      <c r="AU116" s="216" t="s">
        <v>85</v>
      </c>
      <c r="AV116" s="14" t="s">
        <v>85</v>
      </c>
      <c r="AW116" s="14" t="s">
        <v>34</v>
      </c>
      <c r="AX116" s="14" t="s">
        <v>75</v>
      </c>
      <c r="AY116" s="216" t="s">
        <v>140</v>
      </c>
    </row>
    <row r="117" spans="1:65" s="14" customFormat="1" ht="11.25">
      <c r="B117" s="206"/>
      <c r="C117" s="207"/>
      <c r="D117" s="188" t="s">
        <v>180</v>
      </c>
      <c r="E117" s="208" t="s">
        <v>19</v>
      </c>
      <c r="F117" s="209" t="s">
        <v>1775</v>
      </c>
      <c r="G117" s="207"/>
      <c r="H117" s="210">
        <v>9.6530000000000005</v>
      </c>
      <c r="I117" s="211"/>
      <c r="J117" s="207"/>
      <c r="K117" s="207"/>
      <c r="L117" s="212"/>
      <c r="M117" s="213"/>
      <c r="N117" s="214"/>
      <c r="O117" s="214"/>
      <c r="P117" s="214"/>
      <c r="Q117" s="214"/>
      <c r="R117" s="214"/>
      <c r="S117" s="214"/>
      <c r="T117" s="215"/>
      <c r="AT117" s="216" t="s">
        <v>180</v>
      </c>
      <c r="AU117" s="216" t="s">
        <v>85</v>
      </c>
      <c r="AV117" s="14" t="s">
        <v>85</v>
      </c>
      <c r="AW117" s="14" t="s">
        <v>34</v>
      </c>
      <c r="AX117" s="14" t="s">
        <v>75</v>
      </c>
      <c r="AY117" s="216" t="s">
        <v>140</v>
      </c>
    </row>
    <row r="118" spans="1:65" s="15" customFormat="1" ht="11.25">
      <c r="B118" s="227"/>
      <c r="C118" s="228"/>
      <c r="D118" s="188" t="s">
        <v>180</v>
      </c>
      <c r="E118" s="229" t="s">
        <v>19</v>
      </c>
      <c r="F118" s="230" t="s">
        <v>402</v>
      </c>
      <c r="G118" s="228"/>
      <c r="H118" s="231">
        <v>22.633000000000003</v>
      </c>
      <c r="I118" s="232"/>
      <c r="J118" s="228"/>
      <c r="K118" s="228"/>
      <c r="L118" s="233"/>
      <c r="M118" s="234"/>
      <c r="N118" s="235"/>
      <c r="O118" s="235"/>
      <c r="P118" s="235"/>
      <c r="Q118" s="235"/>
      <c r="R118" s="235"/>
      <c r="S118" s="235"/>
      <c r="T118" s="236"/>
      <c r="AT118" s="237" t="s">
        <v>180</v>
      </c>
      <c r="AU118" s="237" t="s">
        <v>85</v>
      </c>
      <c r="AV118" s="15" t="s">
        <v>147</v>
      </c>
      <c r="AW118" s="15" t="s">
        <v>34</v>
      </c>
      <c r="AX118" s="15" t="s">
        <v>83</v>
      </c>
      <c r="AY118" s="237" t="s">
        <v>140</v>
      </c>
    </row>
    <row r="119" spans="1:65" s="2" customFormat="1" ht="16.5" customHeight="1">
      <c r="A119" s="36"/>
      <c r="B119" s="37"/>
      <c r="C119" s="175" t="s">
        <v>172</v>
      </c>
      <c r="D119" s="175" t="s">
        <v>142</v>
      </c>
      <c r="E119" s="176" t="s">
        <v>404</v>
      </c>
      <c r="F119" s="177" t="s">
        <v>405</v>
      </c>
      <c r="G119" s="178" t="s">
        <v>242</v>
      </c>
      <c r="H119" s="179">
        <v>27.158999999999999</v>
      </c>
      <c r="I119" s="180"/>
      <c r="J119" s="181">
        <f>ROUND(I119*H119,2)</f>
        <v>0</v>
      </c>
      <c r="K119" s="177" t="s">
        <v>146</v>
      </c>
      <c r="L119" s="41"/>
      <c r="M119" s="182" t="s">
        <v>19</v>
      </c>
      <c r="N119" s="183" t="s">
        <v>46</v>
      </c>
      <c r="O119" s="66"/>
      <c r="P119" s="184">
        <f>O119*H119</f>
        <v>0</v>
      </c>
      <c r="Q119" s="184">
        <v>0</v>
      </c>
      <c r="R119" s="184">
        <f>Q119*H119</f>
        <v>0</v>
      </c>
      <c r="S119" s="184">
        <v>0</v>
      </c>
      <c r="T119" s="185">
        <f>S119*H119</f>
        <v>0</v>
      </c>
      <c r="U119" s="36"/>
      <c r="V119" s="36"/>
      <c r="W119" s="36"/>
      <c r="X119" s="36"/>
      <c r="Y119" s="36"/>
      <c r="Z119" s="36"/>
      <c r="AA119" s="36"/>
      <c r="AB119" s="36"/>
      <c r="AC119" s="36"/>
      <c r="AD119" s="36"/>
      <c r="AE119" s="36"/>
      <c r="AR119" s="186" t="s">
        <v>147</v>
      </c>
      <c r="AT119" s="186" t="s">
        <v>142</v>
      </c>
      <c r="AU119" s="186" t="s">
        <v>85</v>
      </c>
      <c r="AY119" s="19" t="s">
        <v>140</v>
      </c>
      <c r="BE119" s="187">
        <f>IF(N119="základní",J119,0)</f>
        <v>0</v>
      </c>
      <c r="BF119" s="187">
        <f>IF(N119="snížená",J119,0)</f>
        <v>0</v>
      </c>
      <c r="BG119" s="187">
        <f>IF(N119="zákl. přenesená",J119,0)</f>
        <v>0</v>
      </c>
      <c r="BH119" s="187">
        <f>IF(N119="sníž. přenesená",J119,0)</f>
        <v>0</v>
      </c>
      <c r="BI119" s="187">
        <f>IF(N119="nulová",J119,0)</f>
        <v>0</v>
      </c>
      <c r="BJ119" s="19" t="s">
        <v>83</v>
      </c>
      <c r="BK119" s="187">
        <f>ROUND(I119*H119,2)</f>
        <v>0</v>
      </c>
      <c r="BL119" s="19" t="s">
        <v>147</v>
      </c>
      <c r="BM119" s="186" t="s">
        <v>1776</v>
      </c>
    </row>
    <row r="120" spans="1:65" s="2" customFormat="1" ht="19.5">
      <c r="A120" s="36"/>
      <c r="B120" s="37"/>
      <c r="C120" s="38"/>
      <c r="D120" s="188" t="s">
        <v>149</v>
      </c>
      <c r="E120" s="38"/>
      <c r="F120" s="189" t="s">
        <v>407</v>
      </c>
      <c r="G120" s="38"/>
      <c r="H120" s="38"/>
      <c r="I120" s="190"/>
      <c r="J120" s="38"/>
      <c r="K120" s="38"/>
      <c r="L120" s="41"/>
      <c r="M120" s="191"/>
      <c r="N120" s="192"/>
      <c r="O120" s="66"/>
      <c r="P120" s="66"/>
      <c r="Q120" s="66"/>
      <c r="R120" s="66"/>
      <c r="S120" s="66"/>
      <c r="T120" s="67"/>
      <c r="U120" s="36"/>
      <c r="V120" s="36"/>
      <c r="W120" s="36"/>
      <c r="X120" s="36"/>
      <c r="Y120" s="36"/>
      <c r="Z120" s="36"/>
      <c r="AA120" s="36"/>
      <c r="AB120" s="36"/>
      <c r="AC120" s="36"/>
      <c r="AD120" s="36"/>
      <c r="AE120" s="36"/>
      <c r="AT120" s="19" t="s">
        <v>149</v>
      </c>
      <c r="AU120" s="19" t="s">
        <v>85</v>
      </c>
    </row>
    <row r="121" spans="1:65" s="2" customFormat="1" ht="11.25">
      <c r="A121" s="36"/>
      <c r="B121" s="37"/>
      <c r="C121" s="38"/>
      <c r="D121" s="193" t="s">
        <v>151</v>
      </c>
      <c r="E121" s="38"/>
      <c r="F121" s="194" t="s">
        <v>408</v>
      </c>
      <c r="G121" s="38"/>
      <c r="H121" s="38"/>
      <c r="I121" s="190"/>
      <c r="J121" s="38"/>
      <c r="K121" s="38"/>
      <c r="L121" s="41"/>
      <c r="M121" s="191"/>
      <c r="N121" s="192"/>
      <c r="O121" s="66"/>
      <c r="P121" s="66"/>
      <c r="Q121" s="66"/>
      <c r="R121" s="66"/>
      <c r="S121" s="66"/>
      <c r="T121" s="67"/>
      <c r="U121" s="36"/>
      <c r="V121" s="36"/>
      <c r="W121" s="36"/>
      <c r="X121" s="36"/>
      <c r="Y121" s="36"/>
      <c r="Z121" s="36"/>
      <c r="AA121" s="36"/>
      <c r="AB121" s="36"/>
      <c r="AC121" s="36"/>
      <c r="AD121" s="36"/>
      <c r="AE121" s="36"/>
      <c r="AT121" s="19" t="s">
        <v>151</v>
      </c>
      <c r="AU121" s="19" t="s">
        <v>85</v>
      </c>
    </row>
    <row r="122" spans="1:65" s="2" customFormat="1" ht="126.75">
      <c r="A122" s="36"/>
      <c r="B122" s="37"/>
      <c r="C122" s="38"/>
      <c r="D122" s="188" t="s">
        <v>153</v>
      </c>
      <c r="E122" s="38"/>
      <c r="F122" s="195" t="s">
        <v>409</v>
      </c>
      <c r="G122" s="38"/>
      <c r="H122" s="38"/>
      <c r="I122" s="190"/>
      <c r="J122" s="38"/>
      <c r="K122" s="38"/>
      <c r="L122" s="41"/>
      <c r="M122" s="191"/>
      <c r="N122" s="192"/>
      <c r="O122" s="66"/>
      <c r="P122" s="66"/>
      <c r="Q122" s="66"/>
      <c r="R122" s="66"/>
      <c r="S122" s="66"/>
      <c r="T122" s="67"/>
      <c r="U122" s="36"/>
      <c r="V122" s="36"/>
      <c r="W122" s="36"/>
      <c r="X122" s="36"/>
      <c r="Y122" s="36"/>
      <c r="Z122" s="36"/>
      <c r="AA122" s="36"/>
      <c r="AB122" s="36"/>
      <c r="AC122" s="36"/>
      <c r="AD122" s="36"/>
      <c r="AE122" s="36"/>
      <c r="AT122" s="19" t="s">
        <v>153</v>
      </c>
      <c r="AU122" s="19" t="s">
        <v>85</v>
      </c>
    </row>
    <row r="123" spans="1:65" s="14" customFormat="1" ht="11.25">
      <c r="B123" s="206"/>
      <c r="C123" s="207"/>
      <c r="D123" s="188" t="s">
        <v>180</v>
      </c>
      <c r="E123" s="208" t="s">
        <v>19</v>
      </c>
      <c r="F123" s="209" t="s">
        <v>1777</v>
      </c>
      <c r="G123" s="207"/>
      <c r="H123" s="210">
        <v>22.42</v>
      </c>
      <c r="I123" s="211"/>
      <c r="J123" s="207"/>
      <c r="K123" s="207"/>
      <c r="L123" s="212"/>
      <c r="M123" s="213"/>
      <c r="N123" s="214"/>
      <c r="O123" s="214"/>
      <c r="P123" s="214"/>
      <c r="Q123" s="214"/>
      <c r="R123" s="214"/>
      <c r="S123" s="214"/>
      <c r="T123" s="215"/>
      <c r="AT123" s="216" t="s">
        <v>180</v>
      </c>
      <c r="AU123" s="216" t="s">
        <v>85</v>
      </c>
      <c r="AV123" s="14" t="s">
        <v>85</v>
      </c>
      <c r="AW123" s="14" t="s">
        <v>34</v>
      </c>
      <c r="AX123" s="14" t="s">
        <v>75</v>
      </c>
      <c r="AY123" s="216" t="s">
        <v>140</v>
      </c>
    </row>
    <row r="124" spans="1:65" s="14" customFormat="1" ht="11.25">
      <c r="B124" s="206"/>
      <c r="C124" s="207"/>
      <c r="D124" s="188" t="s">
        <v>180</v>
      </c>
      <c r="E124" s="208" t="s">
        <v>19</v>
      </c>
      <c r="F124" s="209" t="s">
        <v>1778</v>
      </c>
      <c r="G124" s="207"/>
      <c r="H124" s="210">
        <v>4.7389999999999999</v>
      </c>
      <c r="I124" s="211"/>
      <c r="J124" s="207"/>
      <c r="K124" s="207"/>
      <c r="L124" s="212"/>
      <c r="M124" s="213"/>
      <c r="N124" s="214"/>
      <c r="O124" s="214"/>
      <c r="P124" s="214"/>
      <c r="Q124" s="214"/>
      <c r="R124" s="214"/>
      <c r="S124" s="214"/>
      <c r="T124" s="215"/>
      <c r="AT124" s="216" t="s">
        <v>180</v>
      </c>
      <c r="AU124" s="216" t="s">
        <v>85</v>
      </c>
      <c r="AV124" s="14" t="s">
        <v>85</v>
      </c>
      <c r="AW124" s="14" t="s">
        <v>34</v>
      </c>
      <c r="AX124" s="14" t="s">
        <v>75</v>
      </c>
      <c r="AY124" s="216" t="s">
        <v>140</v>
      </c>
    </row>
    <row r="125" spans="1:65" s="15" customFormat="1" ht="11.25">
      <c r="B125" s="227"/>
      <c r="C125" s="228"/>
      <c r="D125" s="188" t="s">
        <v>180</v>
      </c>
      <c r="E125" s="229" t="s">
        <v>19</v>
      </c>
      <c r="F125" s="230" t="s">
        <v>402</v>
      </c>
      <c r="G125" s="228"/>
      <c r="H125" s="231">
        <v>27.159000000000002</v>
      </c>
      <c r="I125" s="232"/>
      <c r="J125" s="228"/>
      <c r="K125" s="228"/>
      <c r="L125" s="233"/>
      <c r="M125" s="234"/>
      <c r="N125" s="235"/>
      <c r="O125" s="235"/>
      <c r="P125" s="235"/>
      <c r="Q125" s="235"/>
      <c r="R125" s="235"/>
      <c r="S125" s="235"/>
      <c r="T125" s="236"/>
      <c r="AT125" s="237" t="s">
        <v>180</v>
      </c>
      <c r="AU125" s="237" t="s">
        <v>85</v>
      </c>
      <c r="AV125" s="15" t="s">
        <v>147</v>
      </c>
      <c r="AW125" s="15" t="s">
        <v>34</v>
      </c>
      <c r="AX125" s="15" t="s">
        <v>83</v>
      </c>
      <c r="AY125" s="237" t="s">
        <v>140</v>
      </c>
    </row>
    <row r="126" spans="1:65" s="2" customFormat="1" ht="16.5" customHeight="1">
      <c r="A126" s="36"/>
      <c r="B126" s="37"/>
      <c r="C126" s="175" t="s">
        <v>183</v>
      </c>
      <c r="D126" s="175" t="s">
        <v>142</v>
      </c>
      <c r="E126" s="176" t="s">
        <v>1779</v>
      </c>
      <c r="F126" s="177" t="s">
        <v>1780</v>
      </c>
      <c r="G126" s="178" t="s">
        <v>242</v>
      </c>
      <c r="H126" s="179">
        <v>10.62</v>
      </c>
      <c r="I126" s="180"/>
      <c r="J126" s="181">
        <f>ROUND(I126*H126,2)</f>
        <v>0</v>
      </c>
      <c r="K126" s="177" t="s">
        <v>146</v>
      </c>
      <c r="L126" s="41"/>
      <c r="M126" s="182" t="s">
        <v>19</v>
      </c>
      <c r="N126" s="183" t="s">
        <v>46</v>
      </c>
      <c r="O126" s="66"/>
      <c r="P126" s="184">
        <f>O126*H126</f>
        <v>0</v>
      </c>
      <c r="Q126" s="184">
        <v>0</v>
      </c>
      <c r="R126" s="184">
        <f>Q126*H126</f>
        <v>0</v>
      </c>
      <c r="S126" s="184">
        <v>0</v>
      </c>
      <c r="T126" s="185">
        <f>S126*H126</f>
        <v>0</v>
      </c>
      <c r="U126" s="36"/>
      <c r="V126" s="36"/>
      <c r="W126" s="36"/>
      <c r="X126" s="36"/>
      <c r="Y126" s="36"/>
      <c r="Z126" s="36"/>
      <c r="AA126" s="36"/>
      <c r="AB126" s="36"/>
      <c r="AC126" s="36"/>
      <c r="AD126" s="36"/>
      <c r="AE126" s="36"/>
      <c r="AR126" s="186" t="s">
        <v>147</v>
      </c>
      <c r="AT126" s="186" t="s">
        <v>142</v>
      </c>
      <c r="AU126" s="186" t="s">
        <v>85</v>
      </c>
      <c r="AY126" s="19" t="s">
        <v>140</v>
      </c>
      <c r="BE126" s="187">
        <f>IF(N126="základní",J126,0)</f>
        <v>0</v>
      </c>
      <c r="BF126" s="187">
        <f>IF(N126="snížená",J126,0)</f>
        <v>0</v>
      </c>
      <c r="BG126" s="187">
        <f>IF(N126="zákl. přenesená",J126,0)</f>
        <v>0</v>
      </c>
      <c r="BH126" s="187">
        <f>IF(N126="sníž. přenesená",J126,0)</f>
        <v>0</v>
      </c>
      <c r="BI126" s="187">
        <f>IF(N126="nulová",J126,0)</f>
        <v>0</v>
      </c>
      <c r="BJ126" s="19" t="s">
        <v>83</v>
      </c>
      <c r="BK126" s="187">
        <f>ROUND(I126*H126,2)</f>
        <v>0</v>
      </c>
      <c r="BL126" s="19" t="s">
        <v>147</v>
      </c>
      <c r="BM126" s="186" t="s">
        <v>1781</v>
      </c>
    </row>
    <row r="127" spans="1:65" s="2" customFormat="1" ht="19.5">
      <c r="A127" s="36"/>
      <c r="B127" s="37"/>
      <c r="C127" s="38"/>
      <c r="D127" s="188" t="s">
        <v>149</v>
      </c>
      <c r="E127" s="38"/>
      <c r="F127" s="189" t="s">
        <v>1782</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149</v>
      </c>
      <c r="AU127" s="19" t="s">
        <v>85</v>
      </c>
    </row>
    <row r="128" spans="1:65" s="2" customFormat="1" ht="11.25">
      <c r="A128" s="36"/>
      <c r="B128" s="37"/>
      <c r="C128" s="38"/>
      <c r="D128" s="193" t="s">
        <v>151</v>
      </c>
      <c r="E128" s="38"/>
      <c r="F128" s="194" t="s">
        <v>1783</v>
      </c>
      <c r="G128" s="38"/>
      <c r="H128" s="38"/>
      <c r="I128" s="190"/>
      <c r="J128" s="38"/>
      <c r="K128" s="38"/>
      <c r="L128" s="41"/>
      <c r="M128" s="191"/>
      <c r="N128" s="192"/>
      <c r="O128" s="66"/>
      <c r="P128" s="66"/>
      <c r="Q128" s="66"/>
      <c r="R128" s="66"/>
      <c r="S128" s="66"/>
      <c r="T128" s="67"/>
      <c r="U128" s="36"/>
      <c r="V128" s="36"/>
      <c r="W128" s="36"/>
      <c r="X128" s="36"/>
      <c r="Y128" s="36"/>
      <c r="Z128" s="36"/>
      <c r="AA128" s="36"/>
      <c r="AB128" s="36"/>
      <c r="AC128" s="36"/>
      <c r="AD128" s="36"/>
      <c r="AE128" s="36"/>
      <c r="AT128" s="19" t="s">
        <v>151</v>
      </c>
      <c r="AU128" s="19" t="s">
        <v>85</v>
      </c>
    </row>
    <row r="129" spans="1:65" s="2" customFormat="1" ht="87.75">
      <c r="A129" s="36"/>
      <c r="B129" s="37"/>
      <c r="C129" s="38"/>
      <c r="D129" s="188" t="s">
        <v>153</v>
      </c>
      <c r="E129" s="38"/>
      <c r="F129" s="195" t="s">
        <v>1784</v>
      </c>
      <c r="G129" s="38"/>
      <c r="H129" s="38"/>
      <c r="I129" s="190"/>
      <c r="J129" s="38"/>
      <c r="K129" s="38"/>
      <c r="L129" s="41"/>
      <c r="M129" s="191"/>
      <c r="N129" s="192"/>
      <c r="O129" s="66"/>
      <c r="P129" s="66"/>
      <c r="Q129" s="66"/>
      <c r="R129" s="66"/>
      <c r="S129" s="66"/>
      <c r="T129" s="67"/>
      <c r="U129" s="36"/>
      <c r="V129" s="36"/>
      <c r="W129" s="36"/>
      <c r="X129" s="36"/>
      <c r="Y129" s="36"/>
      <c r="Z129" s="36"/>
      <c r="AA129" s="36"/>
      <c r="AB129" s="36"/>
      <c r="AC129" s="36"/>
      <c r="AD129" s="36"/>
      <c r="AE129" s="36"/>
      <c r="AT129" s="19" t="s">
        <v>153</v>
      </c>
      <c r="AU129" s="19" t="s">
        <v>85</v>
      </c>
    </row>
    <row r="130" spans="1:65" s="14" customFormat="1" ht="11.25">
      <c r="B130" s="206"/>
      <c r="C130" s="207"/>
      <c r="D130" s="188" t="s">
        <v>180</v>
      </c>
      <c r="E130" s="208" t="s">
        <v>19</v>
      </c>
      <c r="F130" s="209" t="s">
        <v>1785</v>
      </c>
      <c r="G130" s="207"/>
      <c r="H130" s="210">
        <v>8.4600000000000009</v>
      </c>
      <c r="I130" s="211"/>
      <c r="J130" s="207"/>
      <c r="K130" s="207"/>
      <c r="L130" s="212"/>
      <c r="M130" s="213"/>
      <c r="N130" s="214"/>
      <c r="O130" s="214"/>
      <c r="P130" s="214"/>
      <c r="Q130" s="214"/>
      <c r="R130" s="214"/>
      <c r="S130" s="214"/>
      <c r="T130" s="215"/>
      <c r="AT130" s="216" t="s">
        <v>180</v>
      </c>
      <c r="AU130" s="216" t="s">
        <v>85</v>
      </c>
      <c r="AV130" s="14" t="s">
        <v>85</v>
      </c>
      <c r="AW130" s="14" t="s">
        <v>34</v>
      </c>
      <c r="AX130" s="14" t="s">
        <v>75</v>
      </c>
      <c r="AY130" s="216" t="s">
        <v>140</v>
      </c>
    </row>
    <row r="131" spans="1:65" s="14" customFormat="1" ht="11.25">
      <c r="B131" s="206"/>
      <c r="C131" s="207"/>
      <c r="D131" s="188" t="s">
        <v>180</v>
      </c>
      <c r="E131" s="208" t="s">
        <v>19</v>
      </c>
      <c r="F131" s="209" t="s">
        <v>1786</v>
      </c>
      <c r="G131" s="207"/>
      <c r="H131" s="210">
        <v>2.16</v>
      </c>
      <c r="I131" s="211"/>
      <c r="J131" s="207"/>
      <c r="K131" s="207"/>
      <c r="L131" s="212"/>
      <c r="M131" s="213"/>
      <c r="N131" s="214"/>
      <c r="O131" s="214"/>
      <c r="P131" s="214"/>
      <c r="Q131" s="214"/>
      <c r="R131" s="214"/>
      <c r="S131" s="214"/>
      <c r="T131" s="215"/>
      <c r="AT131" s="216" t="s">
        <v>180</v>
      </c>
      <c r="AU131" s="216" t="s">
        <v>85</v>
      </c>
      <c r="AV131" s="14" t="s">
        <v>85</v>
      </c>
      <c r="AW131" s="14" t="s">
        <v>34</v>
      </c>
      <c r="AX131" s="14" t="s">
        <v>75</v>
      </c>
      <c r="AY131" s="216" t="s">
        <v>140</v>
      </c>
    </row>
    <row r="132" spans="1:65" s="15" customFormat="1" ht="11.25">
      <c r="B132" s="227"/>
      <c r="C132" s="228"/>
      <c r="D132" s="188" t="s">
        <v>180</v>
      </c>
      <c r="E132" s="229" t="s">
        <v>19</v>
      </c>
      <c r="F132" s="230" t="s">
        <v>402</v>
      </c>
      <c r="G132" s="228"/>
      <c r="H132" s="231">
        <v>10.620000000000001</v>
      </c>
      <c r="I132" s="232"/>
      <c r="J132" s="228"/>
      <c r="K132" s="228"/>
      <c r="L132" s="233"/>
      <c r="M132" s="234"/>
      <c r="N132" s="235"/>
      <c r="O132" s="235"/>
      <c r="P132" s="235"/>
      <c r="Q132" s="235"/>
      <c r="R132" s="235"/>
      <c r="S132" s="235"/>
      <c r="T132" s="236"/>
      <c r="AT132" s="237" t="s">
        <v>180</v>
      </c>
      <c r="AU132" s="237" t="s">
        <v>85</v>
      </c>
      <c r="AV132" s="15" t="s">
        <v>147</v>
      </c>
      <c r="AW132" s="15" t="s">
        <v>34</v>
      </c>
      <c r="AX132" s="15" t="s">
        <v>83</v>
      </c>
      <c r="AY132" s="237" t="s">
        <v>140</v>
      </c>
    </row>
    <row r="133" spans="1:65" s="2" customFormat="1" ht="16.5" customHeight="1">
      <c r="A133" s="36"/>
      <c r="B133" s="37"/>
      <c r="C133" s="217" t="s">
        <v>192</v>
      </c>
      <c r="D133" s="217" t="s">
        <v>284</v>
      </c>
      <c r="E133" s="218" t="s">
        <v>1787</v>
      </c>
      <c r="F133" s="219" t="s">
        <v>1788</v>
      </c>
      <c r="G133" s="220" t="s">
        <v>424</v>
      </c>
      <c r="H133" s="221">
        <v>21.24</v>
      </c>
      <c r="I133" s="222"/>
      <c r="J133" s="223">
        <f>ROUND(I133*H133,2)</f>
        <v>0</v>
      </c>
      <c r="K133" s="219" t="s">
        <v>146</v>
      </c>
      <c r="L133" s="224"/>
      <c r="M133" s="225" t="s">
        <v>19</v>
      </c>
      <c r="N133" s="226" t="s">
        <v>46</v>
      </c>
      <c r="O133" s="66"/>
      <c r="P133" s="184">
        <f>O133*H133</f>
        <v>0</v>
      </c>
      <c r="Q133" s="184">
        <v>1</v>
      </c>
      <c r="R133" s="184">
        <f>Q133*H133</f>
        <v>21.24</v>
      </c>
      <c r="S133" s="184">
        <v>0</v>
      </c>
      <c r="T133" s="185">
        <f>S133*H133</f>
        <v>0</v>
      </c>
      <c r="U133" s="36"/>
      <c r="V133" s="36"/>
      <c r="W133" s="36"/>
      <c r="X133" s="36"/>
      <c r="Y133" s="36"/>
      <c r="Z133" s="36"/>
      <c r="AA133" s="36"/>
      <c r="AB133" s="36"/>
      <c r="AC133" s="36"/>
      <c r="AD133" s="36"/>
      <c r="AE133" s="36"/>
      <c r="AR133" s="186" t="s">
        <v>201</v>
      </c>
      <c r="AT133" s="186" t="s">
        <v>284</v>
      </c>
      <c r="AU133" s="186" t="s">
        <v>85</v>
      </c>
      <c r="AY133" s="19" t="s">
        <v>140</v>
      </c>
      <c r="BE133" s="187">
        <f>IF(N133="základní",J133,0)</f>
        <v>0</v>
      </c>
      <c r="BF133" s="187">
        <f>IF(N133="snížená",J133,0)</f>
        <v>0</v>
      </c>
      <c r="BG133" s="187">
        <f>IF(N133="zákl. přenesená",J133,0)</f>
        <v>0</v>
      </c>
      <c r="BH133" s="187">
        <f>IF(N133="sníž. přenesená",J133,0)</f>
        <v>0</v>
      </c>
      <c r="BI133" s="187">
        <f>IF(N133="nulová",J133,0)</f>
        <v>0</v>
      </c>
      <c r="BJ133" s="19" t="s">
        <v>83</v>
      </c>
      <c r="BK133" s="187">
        <f>ROUND(I133*H133,2)</f>
        <v>0</v>
      </c>
      <c r="BL133" s="19" t="s">
        <v>147</v>
      </c>
      <c r="BM133" s="186" t="s">
        <v>1789</v>
      </c>
    </row>
    <row r="134" spans="1:65" s="2" customFormat="1" ht="11.25">
      <c r="A134" s="36"/>
      <c r="B134" s="37"/>
      <c r="C134" s="38"/>
      <c r="D134" s="188" t="s">
        <v>149</v>
      </c>
      <c r="E134" s="38"/>
      <c r="F134" s="189" t="s">
        <v>1788</v>
      </c>
      <c r="G134" s="38"/>
      <c r="H134" s="38"/>
      <c r="I134" s="190"/>
      <c r="J134" s="38"/>
      <c r="K134" s="38"/>
      <c r="L134" s="41"/>
      <c r="M134" s="191"/>
      <c r="N134" s="192"/>
      <c r="O134" s="66"/>
      <c r="P134" s="66"/>
      <c r="Q134" s="66"/>
      <c r="R134" s="66"/>
      <c r="S134" s="66"/>
      <c r="T134" s="67"/>
      <c r="U134" s="36"/>
      <c r="V134" s="36"/>
      <c r="W134" s="36"/>
      <c r="X134" s="36"/>
      <c r="Y134" s="36"/>
      <c r="Z134" s="36"/>
      <c r="AA134" s="36"/>
      <c r="AB134" s="36"/>
      <c r="AC134" s="36"/>
      <c r="AD134" s="36"/>
      <c r="AE134" s="36"/>
      <c r="AT134" s="19" t="s">
        <v>149</v>
      </c>
      <c r="AU134" s="19" t="s">
        <v>85</v>
      </c>
    </row>
    <row r="135" spans="1:65" s="14" customFormat="1" ht="11.25">
      <c r="B135" s="206"/>
      <c r="C135" s="207"/>
      <c r="D135" s="188" t="s">
        <v>180</v>
      </c>
      <c r="E135" s="207"/>
      <c r="F135" s="209" t="s">
        <v>1790</v>
      </c>
      <c r="G135" s="207"/>
      <c r="H135" s="210">
        <v>21.24</v>
      </c>
      <c r="I135" s="211"/>
      <c r="J135" s="207"/>
      <c r="K135" s="207"/>
      <c r="L135" s="212"/>
      <c r="M135" s="213"/>
      <c r="N135" s="214"/>
      <c r="O135" s="214"/>
      <c r="P135" s="214"/>
      <c r="Q135" s="214"/>
      <c r="R135" s="214"/>
      <c r="S135" s="214"/>
      <c r="T135" s="215"/>
      <c r="AT135" s="216" t="s">
        <v>180</v>
      </c>
      <c r="AU135" s="216" t="s">
        <v>85</v>
      </c>
      <c r="AV135" s="14" t="s">
        <v>85</v>
      </c>
      <c r="AW135" s="14" t="s">
        <v>4</v>
      </c>
      <c r="AX135" s="14" t="s">
        <v>83</v>
      </c>
      <c r="AY135" s="216" t="s">
        <v>140</v>
      </c>
    </row>
    <row r="136" spans="1:65" s="12" customFormat="1" ht="22.9" customHeight="1">
      <c r="B136" s="159"/>
      <c r="C136" s="160"/>
      <c r="D136" s="161" t="s">
        <v>74</v>
      </c>
      <c r="E136" s="173" t="s">
        <v>85</v>
      </c>
      <c r="F136" s="173" t="s">
        <v>474</v>
      </c>
      <c r="G136" s="160"/>
      <c r="H136" s="160"/>
      <c r="I136" s="163"/>
      <c r="J136" s="174">
        <f>BK136</f>
        <v>0</v>
      </c>
      <c r="K136" s="160"/>
      <c r="L136" s="165"/>
      <c r="M136" s="166"/>
      <c r="N136" s="167"/>
      <c r="O136" s="167"/>
      <c r="P136" s="168">
        <f>SUM(P137:P144)</f>
        <v>0</v>
      </c>
      <c r="Q136" s="167"/>
      <c r="R136" s="168">
        <f>SUM(R137:R144)</f>
        <v>1.4595485259999998</v>
      </c>
      <c r="S136" s="167"/>
      <c r="T136" s="169">
        <f>SUM(T137:T144)</f>
        <v>0</v>
      </c>
      <c r="AR136" s="170" t="s">
        <v>83</v>
      </c>
      <c r="AT136" s="171" t="s">
        <v>74</v>
      </c>
      <c r="AU136" s="171" t="s">
        <v>83</v>
      </c>
      <c r="AY136" s="170" t="s">
        <v>140</v>
      </c>
      <c r="BK136" s="172">
        <f>SUM(BK137:BK144)</f>
        <v>0</v>
      </c>
    </row>
    <row r="137" spans="1:65" s="2" customFormat="1" ht="16.5" customHeight="1">
      <c r="A137" s="36"/>
      <c r="B137" s="37"/>
      <c r="C137" s="175" t="s">
        <v>201</v>
      </c>
      <c r="D137" s="175" t="s">
        <v>142</v>
      </c>
      <c r="E137" s="176" t="s">
        <v>1791</v>
      </c>
      <c r="F137" s="177" t="s">
        <v>1792</v>
      </c>
      <c r="G137" s="178" t="s">
        <v>242</v>
      </c>
      <c r="H137" s="179">
        <v>1</v>
      </c>
      <c r="I137" s="180"/>
      <c r="J137" s="181">
        <f>ROUND(I137*H137,2)</f>
        <v>0</v>
      </c>
      <c r="K137" s="177" t="s">
        <v>146</v>
      </c>
      <c r="L137" s="41"/>
      <c r="M137" s="182" t="s">
        <v>19</v>
      </c>
      <c r="N137" s="183" t="s">
        <v>46</v>
      </c>
      <c r="O137" s="66"/>
      <c r="P137" s="184">
        <f>O137*H137</f>
        <v>0</v>
      </c>
      <c r="Q137" s="184">
        <v>7.9548525999999994E-2</v>
      </c>
      <c r="R137" s="184">
        <f>Q137*H137</f>
        <v>7.9548525999999994E-2</v>
      </c>
      <c r="S137" s="184">
        <v>0</v>
      </c>
      <c r="T137" s="185">
        <f>S137*H137</f>
        <v>0</v>
      </c>
      <c r="U137" s="36"/>
      <c r="V137" s="36"/>
      <c r="W137" s="36"/>
      <c r="X137" s="36"/>
      <c r="Y137" s="36"/>
      <c r="Z137" s="36"/>
      <c r="AA137" s="36"/>
      <c r="AB137" s="36"/>
      <c r="AC137" s="36"/>
      <c r="AD137" s="36"/>
      <c r="AE137" s="36"/>
      <c r="AR137" s="186" t="s">
        <v>147</v>
      </c>
      <c r="AT137" s="186" t="s">
        <v>142</v>
      </c>
      <c r="AU137" s="186" t="s">
        <v>85</v>
      </c>
      <c r="AY137" s="19" t="s">
        <v>140</v>
      </c>
      <c r="BE137" s="187">
        <f>IF(N137="základní",J137,0)</f>
        <v>0</v>
      </c>
      <c r="BF137" s="187">
        <f>IF(N137="snížená",J137,0)</f>
        <v>0</v>
      </c>
      <c r="BG137" s="187">
        <f>IF(N137="zákl. přenesená",J137,0)</f>
        <v>0</v>
      </c>
      <c r="BH137" s="187">
        <f>IF(N137="sníž. přenesená",J137,0)</f>
        <v>0</v>
      </c>
      <c r="BI137" s="187">
        <f>IF(N137="nulová",J137,0)</f>
        <v>0</v>
      </c>
      <c r="BJ137" s="19" t="s">
        <v>83</v>
      </c>
      <c r="BK137" s="187">
        <f>ROUND(I137*H137,2)</f>
        <v>0</v>
      </c>
      <c r="BL137" s="19" t="s">
        <v>147</v>
      </c>
      <c r="BM137" s="186" t="s">
        <v>1793</v>
      </c>
    </row>
    <row r="138" spans="1:65" s="2" customFormat="1" ht="11.25">
      <c r="A138" s="36"/>
      <c r="B138" s="37"/>
      <c r="C138" s="38"/>
      <c r="D138" s="188" t="s">
        <v>149</v>
      </c>
      <c r="E138" s="38"/>
      <c r="F138" s="189" t="s">
        <v>1794</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149</v>
      </c>
      <c r="AU138" s="19" t="s">
        <v>85</v>
      </c>
    </row>
    <row r="139" spans="1:65" s="2" customFormat="1" ht="11.25">
      <c r="A139" s="36"/>
      <c r="B139" s="37"/>
      <c r="C139" s="38"/>
      <c r="D139" s="193" t="s">
        <v>151</v>
      </c>
      <c r="E139" s="38"/>
      <c r="F139" s="194" t="s">
        <v>1795</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151</v>
      </c>
      <c r="AU139" s="19" t="s">
        <v>85</v>
      </c>
    </row>
    <row r="140" spans="1:65" s="2" customFormat="1" ht="175.5">
      <c r="A140" s="36"/>
      <c r="B140" s="37"/>
      <c r="C140" s="38"/>
      <c r="D140" s="188" t="s">
        <v>153</v>
      </c>
      <c r="E140" s="38"/>
      <c r="F140" s="195" t="s">
        <v>1796</v>
      </c>
      <c r="G140" s="38"/>
      <c r="H140" s="38"/>
      <c r="I140" s="190"/>
      <c r="J140" s="38"/>
      <c r="K140" s="38"/>
      <c r="L140" s="41"/>
      <c r="M140" s="191"/>
      <c r="N140" s="192"/>
      <c r="O140" s="66"/>
      <c r="P140" s="66"/>
      <c r="Q140" s="66"/>
      <c r="R140" s="66"/>
      <c r="S140" s="66"/>
      <c r="T140" s="67"/>
      <c r="U140" s="36"/>
      <c r="V140" s="36"/>
      <c r="W140" s="36"/>
      <c r="X140" s="36"/>
      <c r="Y140" s="36"/>
      <c r="Z140" s="36"/>
      <c r="AA140" s="36"/>
      <c r="AB140" s="36"/>
      <c r="AC140" s="36"/>
      <c r="AD140" s="36"/>
      <c r="AE140" s="36"/>
      <c r="AT140" s="19" t="s">
        <v>153</v>
      </c>
      <c r="AU140" s="19" t="s">
        <v>85</v>
      </c>
    </row>
    <row r="141" spans="1:65" s="13" customFormat="1" ht="11.25">
      <c r="B141" s="196"/>
      <c r="C141" s="197"/>
      <c r="D141" s="188" t="s">
        <v>180</v>
      </c>
      <c r="E141" s="198" t="s">
        <v>19</v>
      </c>
      <c r="F141" s="199" t="s">
        <v>1797</v>
      </c>
      <c r="G141" s="197"/>
      <c r="H141" s="198" t="s">
        <v>19</v>
      </c>
      <c r="I141" s="200"/>
      <c r="J141" s="197"/>
      <c r="K141" s="197"/>
      <c r="L141" s="201"/>
      <c r="M141" s="202"/>
      <c r="N141" s="203"/>
      <c r="O141" s="203"/>
      <c r="P141" s="203"/>
      <c r="Q141" s="203"/>
      <c r="R141" s="203"/>
      <c r="S141" s="203"/>
      <c r="T141" s="204"/>
      <c r="AT141" s="205" t="s">
        <v>180</v>
      </c>
      <c r="AU141" s="205" t="s">
        <v>85</v>
      </c>
      <c r="AV141" s="13" t="s">
        <v>83</v>
      </c>
      <c r="AW141" s="13" t="s">
        <v>34</v>
      </c>
      <c r="AX141" s="13" t="s">
        <v>75</v>
      </c>
      <c r="AY141" s="205" t="s">
        <v>140</v>
      </c>
    </row>
    <row r="142" spans="1:65" s="14" customFormat="1" ht="11.25">
      <c r="B142" s="206"/>
      <c r="C142" s="207"/>
      <c r="D142" s="188" t="s">
        <v>180</v>
      </c>
      <c r="E142" s="208" t="s">
        <v>19</v>
      </c>
      <c r="F142" s="209" t="s">
        <v>83</v>
      </c>
      <c r="G142" s="207"/>
      <c r="H142" s="210">
        <v>1</v>
      </c>
      <c r="I142" s="211"/>
      <c r="J142" s="207"/>
      <c r="K142" s="207"/>
      <c r="L142" s="212"/>
      <c r="M142" s="213"/>
      <c r="N142" s="214"/>
      <c r="O142" s="214"/>
      <c r="P142" s="214"/>
      <c r="Q142" s="214"/>
      <c r="R142" s="214"/>
      <c r="S142" s="214"/>
      <c r="T142" s="215"/>
      <c r="AT142" s="216" t="s">
        <v>180</v>
      </c>
      <c r="AU142" s="216" t="s">
        <v>85</v>
      </c>
      <c r="AV142" s="14" t="s">
        <v>85</v>
      </c>
      <c r="AW142" s="14" t="s">
        <v>34</v>
      </c>
      <c r="AX142" s="14" t="s">
        <v>83</v>
      </c>
      <c r="AY142" s="216" t="s">
        <v>140</v>
      </c>
    </row>
    <row r="143" spans="1:65" s="2" customFormat="1" ht="16.5" customHeight="1">
      <c r="A143" s="36"/>
      <c r="B143" s="37"/>
      <c r="C143" s="217" t="s">
        <v>208</v>
      </c>
      <c r="D143" s="217" t="s">
        <v>284</v>
      </c>
      <c r="E143" s="218" t="s">
        <v>1798</v>
      </c>
      <c r="F143" s="219" t="s">
        <v>1799</v>
      </c>
      <c r="G143" s="220" t="s">
        <v>145</v>
      </c>
      <c r="H143" s="221">
        <v>1</v>
      </c>
      <c r="I143" s="222"/>
      <c r="J143" s="223">
        <f>ROUND(I143*H143,2)</f>
        <v>0</v>
      </c>
      <c r="K143" s="219" t="s">
        <v>518</v>
      </c>
      <c r="L143" s="224"/>
      <c r="M143" s="225" t="s">
        <v>19</v>
      </c>
      <c r="N143" s="226" t="s">
        <v>46</v>
      </c>
      <c r="O143" s="66"/>
      <c r="P143" s="184">
        <f>O143*H143</f>
        <v>0</v>
      </c>
      <c r="Q143" s="184">
        <v>1.38</v>
      </c>
      <c r="R143" s="184">
        <f>Q143*H143</f>
        <v>1.38</v>
      </c>
      <c r="S143" s="184">
        <v>0</v>
      </c>
      <c r="T143" s="185">
        <f>S143*H143</f>
        <v>0</v>
      </c>
      <c r="U143" s="36"/>
      <c r="V143" s="36"/>
      <c r="W143" s="36"/>
      <c r="X143" s="36"/>
      <c r="Y143" s="36"/>
      <c r="Z143" s="36"/>
      <c r="AA143" s="36"/>
      <c r="AB143" s="36"/>
      <c r="AC143" s="36"/>
      <c r="AD143" s="36"/>
      <c r="AE143" s="36"/>
      <c r="AR143" s="186" t="s">
        <v>201</v>
      </c>
      <c r="AT143" s="186" t="s">
        <v>284</v>
      </c>
      <c r="AU143" s="186" t="s">
        <v>85</v>
      </c>
      <c r="AY143" s="19" t="s">
        <v>140</v>
      </c>
      <c r="BE143" s="187">
        <f>IF(N143="základní",J143,0)</f>
        <v>0</v>
      </c>
      <c r="BF143" s="187">
        <f>IF(N143="snížená",J143,0)</f>
        <v>0</v>
      </c>
      <c r="BG143" s="187">
        <f>IF(N143="zákl. přenesená",J143,0)</f>
        <v>0</v>
      </c>
      <c r="BH143" s="187">
        <f>IF(N143="sníž. přenesená",J143,0)</f>
        <v>0</v>
      </c>
      <c r="BI143" s="187">
        <f>IF(N143="nulová",J143,0)</f>
        <v>0</v>
      </c>
      <c r="BJ143" s="19" t="s">
        <v>83</v>
      </c>
      <c r="BK143" s="187">
        <f>ROUND(I143*H143,2)</f>
        <v>0</v>
      </c>
      <c r="BL143" s="19" t="s">
        <v>147</v>
      </c>
      <c r="BM143" s="186" t="s">
        <v>1800</v>
      </c>
    </row>
    <row r="144" spans="1:65" s="2" customFormat="1" ht="11.25">
      <c r="A144" s="36"/>
      <c r="B144" s="37"/>
      <c r="C144" s="38"/>
      <c r="D144" s="188" t="s">
        <v>149</v>
      </c>
      <c r="E144" s="38"/>
      <c r="F144" s="189" t="s">
        <v>1799</v>
      </c>
      <c r="G144" s="38"/>
      <c r="H144" s="38"/>
      <c r="I144" s="190"/>
      <c r="J144" s="38"/>
      <c r="K144" s="38"/>
      <c r="L144" s="41"/>
      <c r="M144" s="191"/>
      <c r="N144" s="192"/>
      <c r="O144" s="66"/>
      <c r="P144" s="66"/>
      <c r="Q144" s="66"/>
      <c r="R144" s="66"/>
      <c r="S144" s="66"/>
      <c r="T144" s="67"/>
      <c r="U144" s="36"/>
      <c r="V144" s="36"/>
      <c r="W144" s="36"/>
      <c r="X144" s="36"/>
      <c r="Y144" s="36"/>
      <c r="Z144" s="36"/>
      <c r="AA144" s="36"/>
      <c r="AB144" s="36"/>
      <c r="AC144" s="36"/>
      <c r="AD144" s="36"/>
      <c r="AE144" s="36"/>
      <c r="AT144" s="19" t="s">
        <v>149</v>
      </c>
      <c r="AU144" s="19" t="s">
        <v>85</v>
      </c>
    </row>
    <row r="145" spans="1:65" s="12" customFormat="1" ht="22.9" customHeight="1">
      <c r="B145" s="159"/>
      <c r="C145" s="160"/>
      <c r="D145" s="161" t="s">
        <v>74</v>
      </c>
      <c r="E145" s="173" t="s">
        <v>147</v>
      </c>
      <c r="F145" s="173" t="s">
        <v>1263</v>
      </c>
      <c r="G145" s="160"/>
      <c r="H145" s="160"/>
      <c r="I145" s="163"/>
      <c r="J145" s="174">
        <f>BK145</f>
        <v>0</v>
      </c>
      <c r="K145" s="160"/>
      <c r="L145" s="165"/>
      <c r="M145" s="166"/>
      <c r="N145" s="167"/>
      <c r="O145" s="167"/>
      <c r="P145" s="168">
        <f>SUM(P146:P163)</f>
        <v>0</v>
      </c>
      <c r="Q145" s="167"/>
      <c r="R145" s="168">
        <f>SUM(R146:R163)</f>
        <v>28.042341950000001</v>
      </c>
      <c r="S145" s="167"/>
      <c r="T145" s="169">
        <f>SUM(T146:T163)</f>
        <v>0</v>
      </c>
      <c r="AR145" s="170" t="s">
        <v>83</v>
      </c>
      <c r="AT145" s="171" t="s">
        <v>74</v>
      </c>
      <c r="AU145" s="171" t="s">
        <v>83</v>
      </c>
      <c r="AY145" s="170" t="s">
        <v>140</v>
      </c>
      <c r="BK145" s="172">
        <f>SUM(BK146:BK163)</f>
        <v>0</v>
      </c>
    </row>
    <row r="146" spans="1:65" s="2" customFormat="1" ht="16.5" customHeight="1">
      <c r="A146" s="36"/>
      <c r="B146" s="37"/>
      <c r="C146" s="175" t="s">
        <v>216</v>
      </c>
      <c r="D146" s="175" t="s">
        <v>142</v>
      </c>
      <c r="E146" s="176" t="s">
        <v>1801</v>
      </c>
      <c r="F146" s="177" t="s">
        <v>1802</v>
      </c>
      <c r="G146" s="178" t="s">
        <v>242</v>
      </c>
      <c r="H146" s="179">
        <v>2.36</v>
      </c>
      <c r="I146" s="180"/>
      <c r="J146" s="181">
        <f>ROUND(I146*H146,2)</f>
        <v>0</v>
      </c>
      <c r="K146" s="177" t="s">
        <v>146</v>
      </c>
      <c r="L146" s="41"/>
      <c r="M146" s="182" t="s">
        <v>19</v>
      </c>
      <c r="N146" s="183" t="s">
        <v>46</v>
      </c>
      <c r="O146" s="66"/>
      <c r="P146" s="184">
        <f>O146*H146</f>
        <v>0</v>
      </c>
      <c r="Q146" s="184">
        <v>1.8907700000000001</v>
      </c>
      <c r="R146" s="184">
        <f>Q146*H146</f>
        <v>4.4622171999999996</v>
      </c>
      <c r="S146" s="184">
        <v>0</v>
      </c>
      <c r="T146" s="185">
        <f>S146*H146</f>
        <v>0</v>
      </c>
      <c r="U146" s="36"/>
      <c r="V146" s="36"/>
      <c r="W146" s="36"/>
      <c r="X146" s="36"/>
      <c r="Y146" s="36"/>
      <c r="Z146" s="36"/>
      <c r="AA146" s="36"/>
      <c r="AB146" s="36"/>
      <c r="AC146" s="36"/>
      <c r="AD146" s="36"/>
      <c r="AE146" s="36"/>
      <c r="AR146" s="186" t="s">
        <v>147</v>
      </c>
      <c r="AT146" s="186" t="s">
        <v>142</v>
      </c>
      <c r="AU146" s="186" t="s">
        <v>85</v>
      </c>
      <c r="AY146" s="19" t="s">
        <v>140</v>
      </c>
      <c r="BE146" s="187">
        <f>IF(N146="základní",J146,0)</f>
        <v>0</v>
      </c>
      <c r="BF146" s="187">
        <f>IF(N146="snížená",J146,0)</f>
        <v>0</v>
      </c>
      <c r="BG146" s="187">
        <f>IF(N146="zákl. přenesená",J146,0)</f>
        <v>0</v>
      </c>
      <c r="BH146" s="187">
        <f>IF(N146="sníž. přenesená",J146,0)</f>
        <v>0</v>
      </c>
      <c r="BI146" s="187">
        <f>IF(N146="nulová",J146,0)</f>
        <v>0</v>
      </c>
      <c r="BJ146" s="19" t="s">
        <v>83</v>
      </c>
      <c r="BK146" s="187">
        <f>ROUND(I146*H146,2)</f>
        <v>0</v>
      </c>
      <c r="BL146" s="19" t="s">
        <v>147</v>
      </c>
      <c r="BM146" s="186" t="s">
        <v>1803</v>
      </c>
    </row>
    <row r="147" spans="1:65" s="2" customFormat="1" ht="11.25">
      <c r="A147" s="36"/>
      <c r="B147" s="37"/>
      <c r="C147" s="38"/>
      <c r="D147" s="188" t="s">
        <v>149</v>
      </c>
      <c r="E147" s="38"/>
      <c r="F147" s="189" t="s">
        <v>1804</v>
      </c>
      <c r="G147" s="38"/>
      <c r="H147" s="38"/>
      <c r="I147" s="190"/>
      <c r="J147" s="38"/>
      <c r="K147" s="38"/>
      <c r="L147" s="41"/>
      <c r="M147" s="191"/>
      <c r="N147" s="192"/>
      <c r="O147" s="66"/>
      <c r="P147" s="66"/>
      <c r="Q147" s="66"/>
      <c r="R147" s="66"/>
      <c r="S147" s="66"/>
      <c r="T147" s="67"/>
      <c r="U147" s="36"/>
      <c r="V147" s="36"/>
      <c r="W147" s="36"/>
      <c r="X147" s="36"/>
      <c r="Y147" s="36"/>
      <c r="Z147" s="36"/>
      <c r="AA147" s="36"/>
      <c r="AB147" s="36"/>
      <c r="AC147" s="36"/>
      <c r="AD147" s="36"/>
      <c r="AE147" s="36"/>
      <c r="AT147" s="19" t="s">
        <v>149</v>
      </c>
      <c r="AU147" s="19" t="s">
        <v>85</v>
      </c>
    </row>
    <row r="148" spans="1:65" s="2" customFormat="1" ht="11.25">
      <c r="A148" s="36"/>
      <c r="B148" s="37"/>
      <c r="C148" s="38"/>
      <c r="D148" s="193" t="s">
        <v>151</v>
      </c>
      <c r="E148" s="38"/>
      <c r="F148" s="194" t="s">
        <v>1805</v>
      </c>
      <c r="G148" s="38"/>
      <c r="H148" s="38"/>
      <c r="I148" s="190"/>
      <c r="J148" s="38"/>
      <c r="K148" s="38"/>
      <c r="L148" s="41"/>
      <c r="M148" s="191"/>
      <c r="N148" s="192"/>
      <c r="O148" s="66"/>
      <c r="P148" s="66"/>
      <c r="Q148" s="66"/>
      <c r="R148" s="66"/>
      <c r="S148" s="66"/>
      <c r="T148" s="67"/>
      <c r="U148" s="36"/>
      <c r="V148" s="36"/>
      <c r="W148" s="36"/>
      <c r="X148" s="36"/>
      <c r="Y148" s="36"/>
      <c r="Z148" s="36"/>
      <c r="AA148" s="36"/>
      <c r="AB148" s="36"/>
      <c r="AC148" s="36"/>
      <c r="AD148" s="36"/>
      <c r="AE148" s="36"/>
      <c r="AT148" s="19" t="s">
        <v>151</v>
      </c>
      <c r="AU148" s="19" t="s">
        <v>85</v>
      </c>
    </row>
    <row r="149" spans="1:65" s="2" customFormat="1" ht="39">
      <c r="A149" s="36"/>
      <c r="B149" s="37"/>
      <c r="C149" s="38"/>
      <c r="D149" s="188" t="s">
        <v>153</v>
      </c>
      <c r="E149" s="38"/>
      <c r="F149" s="195" t="s">
        <v>1806</v>
      </c>
      <c r="G149" s="38"/>
      <c r="H149" s="38"/>
      <c r="I149" s="190"/>
      <c r="J149" s="38"/>
      <c r="K149" s="38"/>
      <c r="L149" s="41"/>
      <c r="M149" s="191"/>
      <c r="N149" s="192"/>
      <c r="O149" s="66"/>
      <c r="P149" s="66"/>
      <c r="Q149" s="66"/>
      <c r="R149" s="66"/>
      <c r="S149" s="66"/>
      <c r="T149" s="67"/>
      <c r="U149" s="36"/>
      <c r="V149" s="36"/>
      <c r="W149" s="36"/>
      <c r="X149" s="36"/>
      <c r="Y149" s="36"/>
      <c r="Z149" s="36"/>
      <c r="AA149" s="36"/>
      <c r="AB149" s="36"/>
      <c r="AC149" s="36"/>
      <c r="AD149" s="36"/>
      <c r="AE149" s="36"/>
      <c r="AT149" s="19" t="s">
        <v>153</v>
      </c>
      <c r="AU149" s="19" t="s">
        <v>85</v>
      </c>
    </row>
    <row r="150" spans="1:65" s="14" customFormat="1" ht="11.25">
      <c r="B150" s="206"/>
      <c r="C150" s="207"/>
      <c r="D150" s="188" t="s">
        <v>180</v>
      </c>
      <c r="E150" s="208" t="s">
        <v>19</v>
      </c>
      <c r="F150" s="209" t="s">
        <v>1807</v>
      </c>
      <c r="G150" s="207"/>
      <c r="H150" s="210">
        <v>1.88</v>
      </c>
      <c r="I150" s="211"/>
      <c r="J150" s="207"/>
      <c r="K150" s="207"/>
      <c r="L150" s="212"/>
      <c r="M150" s="213"/>
      <c r="N150" s="214"/>
      <c r="O150" s="214"/>
      <c r="P150" s="214"/>
      <c r="Q150" s="214"/>
      <c r="R150" s="214"/>
      <c r="S150" s="214"/>
      <c r="T150" s="215"/>
      <c r="AT150" s="216" t="s">
        <v>180</v>
      </c>
      <c r="AU150" s="216" t="s">
        <v>85</v>
      </c>
      <c r="AV150" s="14" t="s">
        <v>85</v>
      </c>
      <c r="AW150" s="14" t="s">
        <v>34</v>
      </c>
      <c r="AX150" s="14" t="s">
        <v>75</v>
      </c>
      <c r="AY150" s="216" t="s">
        <v>140</v>
      </c>
    </row>
    <row r="151" spans="1:65" s="14" customFormat="1" ht="11.25">
      <c r="B151" s="206"/>
      <c r="C151" s="207"/>
      <c r="D151" s="188" t="s">
        <v>180</v>
      </c>
      <c r="E151" s="208" t="s">
        <v>19</v>
      </c>
      <c r="F151" s="209" t="s">
        <v>1808</v>
      </c>
      <c r="G151" s="207"/>
      <c r="H151" s="210">
        <v>0.48</v>
      </c>
      <c r="I151" s="211"/>
      <c r="J151" s="207"/>
      <c r="K151" s="207"/>
      <c r="L151" s="212"/>
      <c r="M151" s="213"/>
      <c r="N151" s="214"/>
      <c r="O151" s="214"/>
      <c r="P151" s="214"/>
      <c r="Q151" s="214"/>
      <c r="R151" s="214"/>
      <c r="S151" s="214"/>
      <c r="T151" s="215"/>
      <c r="AT151" s="216" t="s">
        <v>180</v>
      </c>
      <c r="AU151" s="216" t="s">
        <v>85</v>
      </c>
      <c r="AV151" s="14" t="s">
        <v>85</v>
      </c>
      <c r="AW151" s="14" t="s">
        <v>34</v>
      </c>
      <c r="AX151" s="14" t="s">
        <v>75</v>
      </c>
      <c r="AY151" s="216" t="s">
        <v>140</v>
      </c>
    </row>
    <row r="152" spans="1:65" s="15" customFormat="1" ht="11.25">
      <c r="B152" s="227"/>
      <c r="C152" s="228"/>
      <c r="D152" s="188" t="s">
        <v>180</v>
      </c>
      <c r="E152" s="229" t="s">
        <v>19</v>
      </c>
      <c r="F152" s="230" t="s">
        <v>402</v>
      </c>
      <c r="G152" s="228"/>
      <c r="H152" s="231">
        <v>2.36</v>
      </c>
      <c r="I152" s="232"/>
      <c r="J152" s="228"/>
      <c r="K152" s="228"/>
      <c r="L152" s="233"/>
      <c r="M152" s="234"/>
      <c r="N152" s="235"/>
      <c r="O152" s="235"/>
      <c r="P152" s="235"/>
      <c r="Q152" s="235"/>
      <c r="R152" s="235"/>
      <c r="S152" s="235"/>
      <c r="T152" s="236"/>
      <c r="AT152" s="237" t="s">
        <v>180</v>
      </c>
      <c r="AU152" s="237" t="s">
        <v>85</v>
      </c>
      <c r="AV152" s="15" t="s">
        <v>147</v>
      </c>
      <c r="AW152" s="15" t="s">
        <v>34</v>
      </c>
      <c r="AX152" s="15" t="s">
        <v>83</v>
      </c>
      <c r="AY152" s="237" t="s">
        <v>140</v>
      </c>
    </row>
    <row r="153" spans="1:65" s="2" customFormat="1" ht="16.5" customHeight="1">
      <c r="A153" s="36"/>
      <c r="B153" s="37"/>
      <c r="C153" s="175" t="s">
        <v>224</v>
      </c>
      <c r="D153" s="175" t="s">
        <v>142</v>
      </c>
      <c r="E153" s="176" t="s">
        <v>1809</v>
      </c>
      <c r="F153" s="177" t="s">
        <v>1810</v>
      </c>
      <c r="G153" s="178" t="s">
        <v>242</v>
      </c>
      <c r="H153" s="179">
        <v>9.4250000000000007</v>
      </c>
      <c r="I153" s="180"/>
      <c r="J153" s="181">
        <f>ROUND(I153*H153,2)</f>
        <v>0</v>
      </c>
      <c r="K153" s="177" t="s">
        <v>146</v>
      </c>
      <c r="L153" s="41"/>
      <c r="M153" s="182" t="s">
        <v>19</v>
      </c>
      <c r="N153" s="183" t="s">
        <v>46</v>
      </c>
      <c r="O153" s="66"/>
      <c r="P153" s="184">
        <f>O153*H153</f>
        <v>0</v>
      </c>
      <c r="Q153" s="184">
        <v>2.5018699999999998</v>
      </c>
      <c r="R153" s="184">
        <f>Q153*H153</f>
        <v>23.58012475</v>
      </c>
      <c r="S153" s="184">
        <v>0</v>
      </c>
      <c r="T153" s="185">
        <f>S153*H153</f>
        <v>0</v>
      </c>
      <c r="U153" s="36"/>
      <c r="V153" s="36"/>
      <c r="W153" s="36"/>
      <c r="X153" s="36"/>
      <c r="Y153" s="36"/>
      <c r="Z153" s="36"/>
      <c r="AA153" s="36"/>
      <c r="AB153" s="36"/>
      <c r="AC153" s="36"/>
      <c r="AD153" s="36"/>
      <c r="AE153" s="36"/>
      <c r="AR153" s="186" t="s">
        <v>147</v>
      </c>
      <c r="AT153" s="186" t="s">
        <v>142</v>
      </c>
      <c r="AU153" s="186" t="s">
        <v>85</v>
      </c>
      <c r="AY153" s="19" t="s">
        <v>140</v>
      </c>
      <c r="BE153" s="187">
        <f>IF(N153="základní",J153,0)</f>
        <v>0</v>
      </c>
      <c r="BF153" s="187">
        <f>IF(N153="snížená",J153,0)</f>
        <v>0</v>
      </c>
      <c r="BG153" s="187">
        <f>IF(N153="zákl. přenesená",J153,0)</f>
        <v>0</v>
      </c>
      <c r="BH153" s="187">
        <f>IF(N153="sníž. přenesená",J153,0)</f>
        <v>0</v>
      </c>
      <c r="BI153" s="187">
        <f>IF(N153="nulová",J153,0)</f>
        <v>0</v>
      </c>
      <c r="BJ153" s="19" t="s">
        <v>83</v>
      </c>
      <c r="BK153" s="187">
        <f>ROUND(I153*H153,2)</f>
        <v>0</v>
      </c>
      <c r="BL153" s="19" t="s">
        <v>147</v>
      </c>
      <c r="BM153" s="186" t="s">
        <v>1811</v>
      </c>
    </row>
    <row r="154" spans="1:65" s="2" customFormat="1" ht="19.5">
      <c r="A154" s="36"/>
      <c r="B154" s="37"/>
      <c r="C154" s="38"/>
      <c r="D154" s="188" t="s">
        <v>149</v>
      </c>
      <c r="E154" s="38"/>
      <c r="F154" s="189" t="s">
        <v>1812</v>
      </c>
      <c r="G154" s="38"/>
      <c r="H154" s="38"/>
      <c r="I154" s="190"/>
      <c r="J154" s="38"/>
      <c r="K154" s="38"/>
      <c r="L154" s="41"/>
      <c r="M154" s="191"/>
      <c r="N154" s="192"/>
      <c r="O154" s="66"/>
      <c r="P154" s="66"/>
      <c r="Q154" s="66"/>
      <c r="R154" s="66"/>
      <c r="S154" s="66"/>
      <c r="T154" s="67"/>
      <c r="U154" s="36"/>
      <c r="V154" s="36"/>
      <c r="W154" s="36"/>
      <c r="X154" s="36"/>
      <c r="Y154" s="36"/>
      <c r="Z154" s="36"/>
      <c r="AA154" s="36"/>
      <c r="AB154" s="36"/>
      <c r="AC154" s="36"/>
      <c r="AD154" s="36"/>
      <c r="AE154" s="36"/>
      <c r="AT154" s="19" t="s">
        <v>149</v>
      </c>
      <c r="AU154" s="19" t="s">
        <v>85</v>
      </c>
    </row>
    <row r="155" spans="1:65" s="2" customFormat="1" ht="11.25">
      <c r="A155" s="36"/>
      <c r="B155" s="37"/>
      <c r="C155" s="38"/>
      <c r="D155" s="193" t="s">
        <v>151</v>
      </c>
      <c r="E155" s="38"/>
      <c r="F155" s="194" t="s">
        <v>1813</v>
      </c>
      <c r="G155" s="38"/>
      <c r="H155" s="38"/>
      <c r="I155" s="190"/>
      <c r="J155" s="38"/>
      <c r="K155" s="38"/>
      <c r="L155" s="41"/>
      <c r="M155" s="191"/>
      <c r="N155" s="192"/>
      <c r="O155" s="66"/>
      <c r="P155" s="66"/>
      <c r="Q155" s="66"/>
      <c r="R155" s="66"/>
      <c r="S155" s="66"/>
      <c r="T155" s="67"/>
      <c r="U155" s="36"/>
      <c r="V155" s="36"/>
      <c r="W155" s="36"/>
      <c r="X155" s="36"/>
      <c r="Y155" s="36"/>
      <c r="Z155" s="36"/>
      <c r="AA155" s="36"/>
      <c r="AB155" s="36"/>
      <c r="AC155" s="36"/>
      <c r="AD155" s="36"/>
      <c r="AE155" s="36"/>
      <c r="AT155" s="19" t="s">
        <v>151</v>
      </c>
      <c r="AU155" s="19" t="s">
        <v>85</v>
      </c>
    </row>
    <row r="156" spans="1:65" s="2" customFormat="1" ht="39">
      <c r="A156" s="36"/>
      <c r="B156" s="37"/>
      <c r="C156" s="38"/>
      <c r="D156" s="188" t="s">
        <v>153</v>
      </c>
      <c r="E156" s="38"/>
      <c r="F156" s="195" t="s">
        <v>1814</v>
      </c>
      <c r="G156" s="38"/>
      <c r="H156" s="38"/>
      <c r="I156" s="190"/>
      <c r="J156" s="38"/>
      <c r="K156" s="38"/>
      <c r="L156" s="41"/>
      <c r="M156" s="191"/>
      <c r="N156" s="192"/>
      <c r="O156" s="66"/>
      <c r="P156" s="66"/>
      <c r="Q156" s="66"/>
      <c r="R156" s="66"/>
      <c r="S156" s="66"/>
      <c r="T156" s="67"/>
      <c r="U156" s="36"/>
      <c r="V156" s="36"/>
      <c r="W156" s="36"/>
      <c r="X156" s="36"/>
      <c r="Y156" s="36"/>
      <c r="Z156" s="36"/>
      <c r="AA156" s="36"/>
      <c r="AB156" s="36"/>
      <c r="AC156" s="36"/>
      <c r="AD156" s="36"/>
      <c r="AE156" s="36"/>
      <c r="AT156" s="19" t="s">
        <v>153</v>
      </c>
      <c r="AU156" s="19" t="s">
        <v>85</v>
      </c>
    </row>
    <row r="157" spans="1:65" s="13" customFormat="1" ht="11.25">
      <c r="B157" s="196"/>
      <c r="C157" s="197"/>
      <c r="D157" s="188" t="s">
        <v>180</v>
      </c>
      <c r="E157" s="198" t="s">
        <v>19</v>
      </c>
      <c r="F157" s="199" t="s">
        <v>1815</v>
      </c>
      <c r="G157" s="197"/>
      <c r="H157" s="198" t="s">
        <v>19</v>
      </c>
      <c r="I157" s="200"/>
      <c r="J157" s="197"/>
      <c r="K157" s="197"/>
      <c r="L157" s="201"/>
      <c r="M157" s="202"/>
      <c r="N157" s="203"/>
      <c r="O157" s="203"/>
      <c r="P157" s="203"/>
      <c r="Q157" s="203"/>
      <c r="R157" s="203"/>
      <c r="S157" s="203"/>
      <c r="T157" s="204"/>
      <c r="AT157" s="205" t="s">
        <v>180</v>
      </c>
      <c r="AU157" s="205" t="s">
        <v>85</v>
      </c>
      <c r="AV157" s="13" t="s">
        <v>83</v>
      </c>
      <c r="AW157" s="13" t="s">
        <v>34</v>
      </c>
      <c r="AX157" s="13" t="s">
        <v>75</v>
      </c>
      <c r="AY157" s="205" t="s">
        <v>140</v>
      </c>
    </row>
    <row r="158" spans="1:65" s="14" customFormat="1" ht="11.25">
      <c r="B158" s="206"/>
      <c r="C158" s="207"/>
      <c r="D158" s="188" t="s">
        <v>180</v>
      </c>
      <c r="E158" s="208" t="s">
        <v>19</v>
      </c>
      <c r="F158" s="209" t="s">
        <v>1816</v>
      </c>
      <c r="G158" s="207"/>
      <c r="H158" s="210">
        <v>1.2</v>
      </c>
      <c r="I158" s="211"/>
      <c r="J158" s="207"/>
      <c r="K158" s="207"/>
      <c r="L158" s="212"/>
      <c r="M158" s="213"/>
      <c r="N158" s="214"/>
      <c r="O158" s="214"/>
      <c r="P158" s="214"/>
      <c r="Q158" s="214"/>
      <c r="R158" s="214"/>
      <c r="S158" s="214"/>
      <c r="T158" s="215"/>
      <c r="AT158" s="216" t="s">
        <v>180</v>
      </c>
      <c r="AU158" s="216" t="s">
        <v>85</v>
      </c>
      <c r="AV158" s="14" t="s">
        <v>85</v>
      </c>
      <c r="AW158" s="14" t="s">
        <v>34</v>
      </c>
      <c r="AX158" s="14" t="s">
        <v>75</v>
      </c>
      <c r="AY158" s="216" t="s">
        <v>140</v>
      </c>
    </row>
    <row r="159" spans="1:65" s="14" customFormat="1" ht="11.25">
      <c r="B159" s="206"/>
      <c r="C159" s="207"/>
      <c r="D159" s="188" t="s">
        <v>180</v>
      </c>
      <c r="E159" s="208" t="s">
        <v>19</v>
      </c>
      <c r="F159" s="209" t="s">
        <v>1817</v>
      </c>
      <c r="G159" s="207"/>
      <c r="H159" s="210">
        <v>2.57</v>
      </c>
      <c r="I159" s="211"/>
      <c r="J159" s="207"/>
      <c r="K159" s="207"/>
      <c r="L159" s="212"/>
      <c r="M159" s="213"/>
      <c r="N159" s="214"/>
      <c r="O159" s="214"/>
      <c r="P159" s="214"/>
      <c r="Q159" s="214"/>
      <c r="R159" s="214"/>
      <c r="S159" s="214"/>
      <c r="T159" s="215"/>
      <c r="AT159" s="216" t="s">
        <v>180</v>
      </c>
      <c r="AU159" s="216" t="s">
        <v>85</v>
      </c>
      <c r="AV159" s="14" t="s">
        <v>85</v>
      </c>
      <c r="AW159" s="14" t="s">
        <v>34</v>
      </c>
      <c r="AX159" s="14" t="s">
        <v>75</v>
      </c>
      <c r="AY159" s="216" t="s">
        <v>140</v>
      </c>
    </row>
    <row r="160" spans="1:65" s="13" customFormat="1" ht="11.25">
      <c r="B160" s="196"/>
      <c r="C160" s="197"/>
      <c r="D160" s="188" t="s">
        <v>180</v>
      </c>
      <c r="E160" s="198" t="s">
        <v>19</v>
      </c>
      <c r="F160" s="199" t="s">
        <v>1818</v>
      </c>
      <c r="G160" s="197"/>
      <c r="H160" s="198" t="s">
        <v>19</v>
      </c>
      <c r="I160" s="200"/>
      <c r="J160" s="197"/>
      <c r="K160" s="197"/>
      <c r="L160" s="201"/>
      <c r="M160" s="202"/>
      <c r="N160" s="203"/>
      <c r="O160" s="203"/>
      <c r="P160" s="203"/>
      <c r="Q160" s="203"/>
      <c r="R160" s="203"/>
      <c r="S160" s="203"/>
      <c r="T160" s="204"/>
      <c r="AT160" s="205" t="s">
        <v>180</v>
      </c>
      <c r="AU160" s="205" t="s">
        <v>85</v>
      </c>
      <c r="AV160" s="13" t="s">
        <v>83</v>
      </c>
      <c r="AW160" s="13" t="s">
        <v>34</v>
      </c>
      <c r="AX160" s="13" t="s">
        <v>75</v>
      </c>
      <c r="AY160" s="205" t="s">
        <v>140</v>
      </c>
    </row>
    <row r="161" spans="1:65" s="14" customFormat="1" ht="11.25">
      <c r="B161" s="206"/>
      <c r="C161" s="207"/>
      <c r="D161" s="188" t="s">
        <v>180</v>
      </c>
      <c r="E161" s="208" t="s">
        <v>19</v>
      </c>
      <c r="F161" s="209" t="s">
        <v>1819</v>
      </c>
      <c r="G161" s="207"/>
      <c r="H161" s="210">
        <v>3.855</v>
      </c>
      <c r="I161" s="211"/>
      <c r="J161" s="207"/>
      <c r="K161" s="207"/>
      <c r="L161" s="212"/>
      <c r="M161" s="213"/>
      <c r="N161" s="214"/>
      <c r="O161" s="214"/>
      <c r="P161" s="214"/>
      <c r="Q161" s="214"/>
      <c r="R161" s="214"/>
      <c r="S161" s="214"/>
      <c r="T161" s="215"/>
      <c r="AT161" s="216" t="s">
        <v>180</v>
      </c>
      <c r="AU161" s="216" t="s">
        <v>85</v>
      </c>
      <c r="AV161" s="14" t="s">
        <v>85</v>
      </c>
      <c r="AW161" s="14" t="s">
        <v>34</v>
      </c>
      <c r="AX161" s="14" t="s">
        <v>75</v>
      </c>
      <c r="AY161" s="216" t="s">
        <v>140</v>
      </c>
    </row>
    <row r="162" spans="1:65" s="14" customFormat="1" ht="11.25">
      <c r="B162" s="206"/>
      <c r="C162" s="207"/>
      <c r="D162" s="188" t="s">
        <v>180</v>
      </c>
      <c r="E162" s="208" t="s">
        <v>19</v>
      </c>
      <c r="F162" s="209" t="s">
        <v>1820</v>
      </c>
      <c r="G162" s="207"/>
      <c r="H162" s="210">
        <v>1.8</v>
      </c>
      <c r="I162" s="211"/>
      <c r="J162" s="207"/>
      <c r="K162" s="207"/>
      <c r="L162" s="212"/>
      <c r="M162" s="213"/>
      <c r="N162" s="214"/>
      <c r="O162" s="214"/>
      <c r="P162" s="214"/>
      <c r="Q162" s="214"/>
      <c r="R162" s="214"/>
      <c r="S162" s="214"/>
      <c r="T162" s="215"/>
      <c r="AT162" s="216" t="s">
        <v>180</v>
      </c>
      <c r="AU162" s="216" t="s">
        <v>85</v>
      </c>
      <c r="AV162" s="14" t="s">
        <v>85</v>
      </c>
      <c r="AW162" s="14" t="s">
        <v>34</v>
      </c>
      <c r="AX162" s="14" t="s">
        <v>75</v>
      </c>
      <c r="AY162" s="216" t="s">
        <v>140</v>
      </c>
    </row>
    <row r="163" spans="1:65" s="15" customFormat="1" ht="11.25">
      <c r="B163" s="227"/>
      <c r="C163" s="228"/>
      <c r="D163" s="188" t="s">
        <v>180</v>
      </c>
      <c r="E163" s="229" t="s">
        <v>19</v>
      </c>
      <c r="F163" s="230" t="s">
        <v>402</v>
      </c>
      <c r="G163" s="228"/>
      <c r="H163" s="231">
        <v>9.4250000000000007</v>
      </c>
      <c r="I163" s="232"/>
      <c r="J163" s="228"/>
      <c r="K163" s="228"/>
      <c r="L163" s="233"/>
      <c r="M163" s="234"/>
      <c r="N163" s="235"/>
      <c r="O163" s="235"/>
      <c r="P163" s="235"/>
      <c r="Q163" s="235"/>
      <c r="R163" s="235"/>
      <c r="S163" s="235"/>
      <c r="T163" s="236"/>
      <c r="AT163" s="237" t="s">
        <v>180</v>
      </c>
      <c r="AU163" s="237" t="s">
        <v>85</v>
      </c>
      <c r="AV163" s="15" t="s">
        <v>147</v>
      </c>
      <c r="AW163" s="15" t="s">
        <v>34</v>
      </c>
      <c r="AX163" s="15" t="s">
        <v>83</v>
      </c>
      <c r="AY163" s="237" t="s">
        <v>140</v>
      </c>
    </row>
    <row r="164" spans="1:65" s="12" customFormat="1" ht="22.9" customHeight="1">
      <c r="B164" s="159"/>
      <c r="C164" s="160"/>
      <c r="D164" s="161" t="s">
        <v>74</v>
      </c>
      <c r="E164" s="173" t="s">
        <v>172</v>
      </c>
      <c r="F164" s="173" t="s">
        <v>616</v>
      </c>
      <c r="G164" s="160"/>
      <c r="H164" s="160"/>
      <c r="I164" s="163"/>
      <c r="J164" s="174">
        <f>BK164</f>
        <v>0</v>
      </c>
      <c r="K164" s="160"/>
      <c r="L164" s="165"/>
      <c r="M164" s="166"/>
      <c r="N164" s="167"/>
      <c r="O164" s="167"/>
      <c r="P164" s="168">
        <f>SUM(P165:P170)</f>
        <v>0</v>
      </c>
      <c r="Q164" s="167"/>
      <c r="R164" s="168">
        <f>SUM(R165:R170)</f>
        <v>0.62651999999999997</v>
      </c>
      <c r="S164" s="167"/>
      <c r="T164" s="169">
        <f>SUM(T165:T170)</f>
        <v>0</v>
      </c>
      <c r="AR164" s="170" t="s">
        <v>83</v>
      </c>
      <c r="AT164" s="171" t="s">
        <v>74</v>
      </c>
      <c r="AU164" s="171" t="s">
        <v>83</v>
      </c>
      <c r="AY164" s="170" t="s">
        <v>140</v>
      </c>
      <c r="BK164" s="172">
        <f>SUM(BK165:BK170)</f>
        <v>0</v>
      </c>
    </row>
    <row r="165" spans="1:65" s="2" customFormat="1" ht="16.5" customHeight="1">
      <c r="A165" s="36"/>
      <c r="B165" s="37"/>
      <c r="C165" s="175" t="s">
        <v>231</v>
      </c>
      <c r="D165" s="175" t="s">
        <v>142</v>
      </c>
      <c r="E165" s="176" t="s">
        <v>1821</v>
      </c>
      <c r="F165" s="177" t="s">
        <v>1822</v>
      </c>
      <c r="G165" s="178" t="s">
        <v>175</v>
      </c>
      <c r="H165" s="179">
        <v>1</v>
      </c>
      <c r="I165" s="180"/>
      <c r="J165" s="181">
        <f>ROUND(I165*H165,2)</f>
        <v>0</v>
      </c>
      <c r="K165" s="177" t="s">
        <v>146</v>
      </c>
      <c r="L165" s="41"/>
      <c r="M165" s="182" t="s">
        <v>19</v>
      </c>
      <c r="N165" s="183" t="s">
        <v>46</v>
      </c>
      <c r="O165" s="66"/>
      <c r="P165" s="184">
        <f>O165*H165</f>
        <v>0</v>
      </c>
      <c r="Q165" s="184">
        <v>0.62651999999999997</v>
      </c>
      <c r="R165" s="184">
        <f>Q165*H165</f>
        <v>0.62651999999999997</v>
      </c>
      <c r="S165" s="184">
        <v>0</v>
      </c>
      <c r="T165" s="185">
        <f>S165*H165</f>
        <v>0</v>
      </c>
      <c r="U165" s="36"/>
      <c r="V165" s="36"/>
      <c r="W165" s="36"/>
      <c r="X165" s="36"/>
      <c r="Y165" s="36"/>
      <c r="Z165" s="36"/>
      <c r="AA165" s="36"/>
      <c r="AB165" s="36"/>
      <c r="AC165" s="36"/>
      <c r="AD165" s="36"/>
      <c r="AE165" s="36"/>
      <c r="AR165" s="186" t="s">
        <v>147</v>
      </c>
      <c r="AT165" s="186" t="s">
        <v>142</v>
      </c>
      <c r="AU165" s="186" t="s">
        <v>85</v>
      </c>
      <c r="AY165" s="19" t="s">
        <v>140</v>
      </c>
      <c r="BE165" s="187">
        <f>IF(N165="základní",J165,0)</f>
        <v>0</v>
      </c>
      <c r="BF165" s="187">
        <f>IF(N165="snížená",J165,0)</f>
        <v>0</v>
      </c>
      <c r="BG165" s="187">
        <f>IF(N165="zákl. přenesená",J165,0)</f>
        <v>0</v>
      </c>
      <c r="BH165" s="187">
        <f>IF(N165="sníž. přenesená",J165,0)</f>
        <v>0</v>
      </c>
      <c r="BI165" s="187">
        <f>IF(N165="nulová",J165,0)</f>
        <v>0</v>
      </c>
      <c r="BJ165" s="19" t="s">
        <v>83</v>
      </c>
      <c r="BK165" s="187">
        <f>ROUND(I165*H165,2)</f>
        <v>0</v>
      </c>
      <c r="BL165" s="19" t="s">
        <v>147</v>
      </c>
      <c r="BM165" s="186" t="s">
        <v>1823</v>
      </c>
    </row>
    <row r="166" spans="1:65" s="2" customFormat="1" ht="19.5">
      <c r="A166" s="36"/>
      <c r="B166" s="37"/>
      <c r="C166" s="38"/>
      <c r="D166" s="188" t="s">
        <v>149</v>
      </c>
      <c r="E166" s="38"/>
      <c r="F166" s="189" t="s">
        <v>1824</v>
      </c>
      <c r="G166" s="38"/>
      <c r="H166" s="38"/>
      <c r="I166" s="190"/>
      <c r="J166" s="38"/>
      <c r="K166" s="38"/>
      <c r="L166" s="41"/>
      <c r="M166" s="191"/>
      <c r="N166" s="192"/>
      <c r="O166" s="66"/>
      <c r="P166" s="66"/>
      <c r="Q166" s="66"/>
      <c r="R166" s="66"/>
      <c r="S166" s="66"/>
      <c r="T166" s="67"/>
      <c r="U166" s="36"/>
      <c r="V166" s="36"/>
      <c r="W166" s="36"/>
      <c r="X166" s="36"/>
      <c r="Y166" s="36"/>
      <c r="Z166" s="36"/>
      <c r="AA166" s="36"/>
      <c r="AB166" s="36"/>
      <c r="AC166" s="36"/>
      <c r="AD166" s="36"/>
      <c r="AE166" s="36"/>
      <c r="AT166" s="19" t="s">
        <v>149</v>
      </c>
      <c r="AU166" s="19" t="s">
        <v>85</v>
      </c>
    </row>
    <row r="167" spans="1:65" s="2" customFormat="1" ht="11.25">
      <c r="A167" s="36"/>
      <c r="B167" s="37"/>
      <c r="C167" s="38"/>
      <c r="D167" s="193" t="s">
        <v>151</v>
      </c>
      <c r="E167" s="38"/>
      <c r="F167" s="194" t="s">
        <v>1825</v>
      </c>
      <c r="G167" s="38"/>
      <c r="H167" s="38"/>
      <c r="I167" s="190"/>
      <c r="J167" s="38"/>
      <c r="K167" s="38"/>
      <c r="L167" s="41"/>
      <c r="M167" s="191"/>
      <c r="N167" s="192"/>
      <c r="O167" s="66"/>
      <c r="P167" s="66"/>
      <c r="Q167" s="66"/>
      <c r="R167" s="66"/>
      <c r="S167" s="66"/>
      <c r="T167" s="67"/>
      <c r="U167" s="36"/>
      <c r="V167" s="36"/>
      <c r="W167" s="36"/>
      <c r="X167" s="36"/>
      <c r="Y167" s="36"/>
      <c r="Z167" s="36"/>
      <c r="AA167" s="36"/>
      <c r="AB167" s="36"/>
      <c r="AC167" s="36"/>
      <c r="AD167" s="36"/>
      <c r="AE167" s="36"/>
      <c r="AT167" s="19" t="s">
        <v>151</v>
      </c>
      <c r="AU167" s="19" t="s">
        <v>85</v>
      </c>
    </row>
    <row r="168" spans="1:65" s="2" customFormat="1" ht="195">
      <c r="A168" s="36"/>
      <c r="B168" s="37"/>
      <c r="C168" s="38"/>
      <c r="D168" s="188" t="s">
        <v>153</v>
      </c>
      <c r="E168" s="38"/>
      <c r="F168" s="195" t="s">
        <v>1826</v>
      </c>
      <c r="G168" s="38"/>
      <c r="H168" s="38"/>
      <c r="I168" s="190"/>
      <c r="J168" s="38"/>
      <c r="K168" s="38"/>
      <c r="L168" s="41"/>
      <c r="M168" s="191"/>
      <c r="N168" s="192"/>
      <c r="O168" s="66"/>
      <c r="P168" s="66"/>
      <c r="Q168" s="66"/>
      <c r="R168" s="66"/>
      <c r="S168" s="66"/>
      <c r="T168" s="67"/>
      <c r="U168" s="36"/>
      <c r="V168" s="36"/>
      <c r="W168" s="36"/>
      <c r="X168" s="36"/>
      <c r="Y168" s="36"/>
      <c r="Z168" s="36"/>
      <c r="AA168" s="36"/>
      <c r="AB168" s="36"/>
      <c r="AC168" s="36"/>
      <c r="AD168" s="36"/>
      <c r="AE168" s="36"/>
      <c r="AT168" s="19" t="s">
        <v>153</v>
      </c>
      <c r="AU168" s="19" t="s">
        <v>85</v>
      </c>
    </row>
    <row r="169" spans="1:65" s="13" customFormat="1" ht="11.25">
      <c r="B169" s="196"/>
      <c r="C169" s="197"/>
      <c r="D169" s="188" t="s">
        <v>180</v>
      </c>
      <c r="E169" s="198" t="s">
        <v>19</v>
      </c>
      <c r="F169" s="199" t="s">
        <v>1827</v>
      </c>
      <c r="G169" s="197"/>
      <c r="H169" s="198" t="s">
        <v>19</v>
      </c>
      <c r="I169" s="200"/>
      <c r="J169" s="197"/>
      <c r="K169" s="197"/>
      <c r="L169" s="201"/>
      <c r="M169" s="202"/>
      <c r="N169" s="203"/>
      <c r="O169" s="203"/>
      <c r="P169" s="203"/>
      <c r="Q169" s="203"/>
      <c r="R169" s="203"/>
      <c r="S169" s="203"/>
      <c r="T169" s="204"/>
      <c r="AT169" s="205" t="s">
        <v>180</v>
      </c>
      <c r="AU169" s="205" t="s">
        <v>85</v>
      </c>
      <c r="AV169" s="13" t="s">
        <v>83</v>
      </c>
      <c r="AW169" s="13" t="s">
        <v>34</v>
      </c>
      <c r="AX169" s="13" t="s">
        <v>75</v>
      </c>
      <c r="AY169" s="205" t="s">
        <v>140</v>
      </c>
    </row>
    <row r="170" spans="1:65" s="14" customFormat="1" ht="11.25">
      <c r="B170" s="206"/>
      <c r="C170" s="207"/>
      <c r="D170" s="188" t="s">
        <v>180</v>
      </c>
      <c r="E170" s="208" t="s">
        <v>19</v>
      </c>
      <c r="F170" s="209" t="s">
        <v>83</v>
      </c>
      <c r="G170" s="207"/>
      <c r="H170" s="210">
        <v>1</v>
      </c>
      <c r="I170" s="211"/>
      <c r="J170" s="207"/>
      <c r="K170" s="207"/>
      <c r="L170" s="212"/>
      <c r="M170" s="213"/>
      <c r="N170" s="214"/>
      <c r="O170" s="214"/>
      <c r="P170" s="214"/>
      <c r="Q170" s="214"/>
      <c r="R170" s="214"/>
      <c r="S170" s="214"/>
      <c r="T170" s="215"/>
      <c r="AT170" s="216" t="s">
        <v>180</v>
      </c>
      <c r="AU170" s="216" t="s">
        <v>85</v>
      </c>
      <c r="AV170" s="14" t="s">
        <v>85</v>
      </c>
      <c r="AW170" s="14" t="s">
        <v>34</v>
      </c>
      <c r="AX170" s="14" t="s">
        <v>83</v>
      </c>
      <c r="AY170" s="216" t="s">
        <v>140</v>
      </c>
    </row>
    <row r="171" spans="1:65" s="12" customFormat="1" ht="22.9" customHeight="1">
      <c r="B171" s="159"/>
      <c r="C171" s="160"/>
      <c r="D171" s="161" t="s">
        <v>74</v>
      </c>
      <c r="E171" s="173" t="s">
        <v>201</v>
      </c>
      <c r="F171" s="173" t="s">
        <v>1828</v>
      </c>
      <c r="G171" s="160"/>
      <c r="H171" s="160"/>
      <c r="I171" s="163"/>
      <c r="J171" s="174">
        <f>BK171</f>
        <v>0</v>
      </c>
      <c r="K171" s="160"/>
      <c r="L171" s="165"/>
      <c r="M171" s="166"/>
      <c r="N171" s="167"/>
      <c r="O171" s="167"/>
      <c r="P171" s="168">
        <f>SUM(P172:P239)</f>
        <v>0</v>
      </c>
      <c r="Q171" s="167"/>
      <c r="R171" s="168">
        <f>SUM(R172:R239)</f>
        <v>3.7349464500000003</v>
      </c>
      <c r="S171" s="167"/>
      <c r="T171" s="169">
        <f>SUM(T172:T239)</f>
        <v>0.15</v>
      </c>
      <c r="AR171" s="170" t="s">
        <v>83</v>
      </c>
      <c r="AT171" s="171" t="s">
        <v>74</v>
      </c>
      <c r="AU171" s="171" t="s">
        <v>83</v>
      </c>
      <c r="AY171" s="170" t="s">
        <v>140</v>
      </c>
      <c r="BK171" s="172">
        <f>SUM(BK172:BK239)</f>
        <v>0</v>
      </c>
    </row>
    <row r="172" spans="1:65" s="2" customFormat="1" ht="16.5" customHeight="1">
      <c r="A172" s="36"/>
      <c r="B172" s="37"/>
      <c r="C172" s="175" t="s">
        <v>239</v>
      </c>
      <c r="D172" s="175" t="s">
        <v>142</v>
      </c>
      <c r="E172" s="176" t="s">
        <v>1829</v>
      </c>
      <c r="F172" s="177" t="s">
        <v>1830</v>
      </c>
      <c r="G172" s="178" t="s">
        <v>234</v>
      </c>
      <c r="H172" s="179">
        <v>29.5</v>
      </c>
      <c r="I172" s="180"/>
      <c r="J172" s="181">
        <f>ROUND(I172*H172,2)</f>
        <v>0</v>
      </c>
      <c r="K172" s="177" t="s">
        <v>146</v>
      </c>
      <c r="L172" s="41"/>
      <c r="M172" s="182" t="s">
        <v>19</v>
      </c>
      <c r="N172" s="183" t="s">
        <v>46</v>
      </c>
      <c r="O172" s="66"/>
      <c r="P172" s="184">
        <f>O172*H172</f>
        <v>0</v>
      </c>
      <c r="Q172" s="184">
        <v>2.7610999999999998E-3</v>
      </c>
      <c r="R172" s="184">
        <f>Q172*H172</f>
        <v>8.1452449999999996E-2</v>
      </c>
      <c r="S172" s="184">
        <v>0</v>
      </c>
      <c r="T172" s="185">
        <f>S172*H172</f>
        <v>0</v>
      </c>
      <c r="U172" s="36"/>
      <c r="V172" s="36"/>
      <c r="W172" s="36"/>
      <c r="X172" s="36"/>
      <c r="Y172" s="36"/>
      <c r="Z172" s="36"/>
      <c r="AA172" s="36"/>
      <c r="AB172" s="36"/>
      <c r="AC172" s="36"/>
      <c r="AD172" s="36"/>
      <c r="AE172" s="36"/>
      <c r="AR172" s="186" t="s">
        <v>147</v>
      </c>
      <c r="AT172" s="186" t="s">
        <v>142</v>
      </c>
      <c r="AU172" s="186" t="s">
        <v>85</v>
      </c>
      <c r="AY172" s="19" t="s">
        <v>140</v>
      </c>
      <c r="BE172" s="187">
        <f>IF(N172="základní",J172,0)</f>
        <v>0</v>
      </c>
      <c r="BF172" s="187">
        <f>IF(N172="snížená",J172,0)</f>
        <v>0</v>
      </c>
      <c r="BG172" s="187">
        <f>IF(N172="zákl. přenesená",J172,0)</f>
        <v>0</v>
      </c>
      <c r="BH172" s="187">
        <f>IF(N172="sníž. přenesená",J172,0)</f>
        <v>0</v>
      </c>
      <c r="BI172" s="187">
        <f>IF(N172="nulová",J172,0)</f>
        <v>0</v>
      </c>
      <c r="BJ172" s="19" t="s">
        <v>83</v>
      </c>
      <c r="BK172" s="187">
        <f>ROUND(I172*H172,2)</f>
        <v>0</v>
      </c>
      <c r="BL172" s="19" t="s">
        <v>147</v>
      </c>
      <c r="BM172" s="186" t="s">
        <v>1831</v>
      </c>
    </row>
    <row r="173" spans="1:65" s="2" customFormat="1" ht="19.5">
      <c r="A173" s="36"/>
      <c r="B173" s="37"/>
      <c r="C173" s="38"/>
      <c r="D173" s="188" t="s">
        <v>149</v>
      </c>
      <c r="E173" s="38"/>
      <c r="F173" s="189" t="s">
        <v>1832</v>
      </c>
      <c r="G173" s="38"/>
      <c r="H173" s="38"/>
      <c r="I173" s="190"/>
      <c r="J173" s="38"/>
      <c r="K173" s="38"/>
      <c r="L173" s="41"/>
      <c r="M173" s="191"/>
      <c r="N173" s="192"/>
      <c r="O173" s="66"/>
      <c r="P173" s="66"/>
      <c r="Q173" s="66"/>
      <c r="R173" s="66"/>
      <c r="S173" s="66"/>
      <c r="T173" s="67"/>
      <c r="U173" s="36"/>
      <c r="V173" s="36"/>
      <c r="W173" s="36"/>
      <c r="X173" s="36"/>
      <c r="Y173" s="36"/>
      <c r="Z173" s="36"/>
      <c r="AA173" s="36"/>
      <c r="AB173" s="36"/>
      <c r="AC173" s="36"/>
      <c r="AD173" s="36"/>
      <c r="AE173" s="36"/>
      <c r="AT173" s="19" t="s">
        <v>149</v>
      </c>
      <c r="AU173" s="19" t="s">
        <v>85</v>
      </c>
    </row>
    <row r="174" spans="1:65" s="2" customFormat="1" ht="11.25">
      <c r="A174" s="36"/>
      <c r="B174" s="37"/>
      <c r="C174" s="38"/>
      <c r="D174" s="193" t="s">
        <v>151</v>
      </c>
      <c r="E174" s="38"/>
      <c r="F174" s="194" t="s">
        <v>1833</v>
      </c>
      <c r="G174" s="38"/>
      <c r="H174" s="38"/>
      <c r="I174" s="190"/>
      <c r="J174" s="38"/>
      <c r="K174" s="38"/>
      <c r="L174" s="41"/>
      <c r="M174" s="191"/>
      <c r="N174" s="192"/>
      <c r="O174" s="66"/>
      <c r="P174" s="66"/>
      <c r="Q174" s="66"/>
      <c r="R174" s="66"/>
      <c r="S174" s="66"/>
      <c r="T174" s="67"/>
      <c r="U174" s="36"/>
      <c r="V174" s="36"/>
      <c r="W174" s="36"/>
      <c r="X174" s="36"/>
      <c r="Y174" s="36"/>
      <c r="Z174" s="36"/>
      <c r="AA174" s="36"/>
      <c r="AB174" s="36"/>
      <c r="AC174" s="36"/>
      <c r="AD174" s="36"/>
      <c r="AE174" s="36"/>
      <c r="AT174" s="19" t="s">
        <v>151</v>
      </c>
      <c r="AU174" s="19" t="s">
        <v>85</v>
      </c>
    </row>
    <row r="175" spans="1:65" s="2" customFormat="1" ht="87.75">
      <c r="A175" s="36"/>
      <c r="B175" s="37"/>
      <c r="C175" s="38"/>
      <c r="D175" s="188" t="s">
        <v>153</v>
      </c>
      <c r="E175" s="38"/>
      <c r="F175" s="195" t="s">
        <v>1834</v>
      </c>
      <c r="G175" s="38"/>
      <c r="H175" s="38"/>
      <c r="I175" s="190"/>
      <c r="J175" s="38"/>
      <c r="K175" s="38"/>
      <c r="L175" s="41"/>
      <c r="M175" s="191"/>
      <c r="N175" s="192"/>
      <c r="O175" s="66"/>
      <c r="P175" s="66"/>
      <c r="Q175" s="66"/>
      <c r="R175" s="66"/>
      <c r="S175" s="66"/>
      <c r="T175" s="67"/>
      <c r="U175" s="36"/>
      <c r="V175" s="36"/>
      <c r="W175" s="36"/>
      <c r="X175" s="36"/>
      <c r="Y175" s="36"/>
      <c r="Z175" s="36"/>
      <c r="AA175" s="36"/>
      <c r="AB175" s="36"/>
      <c r="AC175" s="36"/>
      <c r="AD175" s="36"/>
      <c r="AE175" s="36"/>
      <c r="AT175" s="19" t="s">
        <v>153</v>
      </c>
      <c r="AU175" s="19" t="s">
        <v>85</v>
      </c>
    </row>
    <row r="176" spans="1:65" s="13" customFormat="1" ht="11.25">
      <c r="B176" s="196"/>
      <c r="C176" s="197"/>
      <c r="D176" s="188" t="s">
        <v>180</v>
      </c>
      <c r="E176" s="198" t="s">
        <v>19</v>
      </c>
      <c r="F176" s="199" t="s">
        <v>1835</v>
      </c>
      <c r="G176" s="197"/>
      <c r="H176" s="198" t="s">
        <v>19</v>
      </c>
      <c r="I176" s="200"/>
      <c r="J176" s="197"/>
      <c r="K176" s="197"/>
      <c r="L176" s="201"/>
      <c r="M176" s="202"/>
      <c r="N176" s="203"/>
      <c r="O176" s="203"/>
      <c r="P176" s="203"/>
      <c r="Q176" s="203"/>
      <c r="R176" s="203"/>
      <c r="S176" s="203"/>
      <c r="T176" s="204"/>
      <c r="AT176" s="205" t="s">
        <v>180</v>
      </c>
      <c r="AU176" s="205" t="s">
        <v>85</v>
      </c>
      <c r="AV176" s="13" t="s">
        <v>83</v>
      </c>
      <c r="AW176" s="13" t="s">
        <v>34</v>
      </c>
      <c r="AX176" s="13" t="s">
        <v>75</v>
      </c>
      <c r="AY176" s="205" t="s">
        <v>140</v>
      </c>
    </row>
    <row r="177" spans="1:65" s="13" customFormat="1" ht="11.25">
      <c r="B177" s="196"/>
      <c r="C177" s="197"/>
      <c r="D177" s="188" t="s">
        <v>180</v>
      </c>
      <c r="E177" s="198" t="s">
        <v>19</v>
      </c>
      <c r="F177" s="199" t="s">
        <v>1836</v>
      </c>
      <c r="G177" s="197"/>
      <c r="H177" s="198" t="s">
        <v>19</v>
      </c>
      <c r="I177" s="200"/>
      <c r="J177" s="197"/>
      <c r="K177" s="197"/>
      <c r="L177" s="201"/>
      <c r="M177" s="202"/>
      <c r="N177" s="203"/>
      <c r="O177" s="203"/>
      <c r="P177" s="203"/>
      <c r="Q177" s="203"/>
      <c r="R177" s="203"/>
      <c r="S177" s="203"/>
      <c r="T177" s="204"/>
      <c r="AT177" s="205" t="s">
        <v>180</v>
      </c>
      <c r="AU177" s="205" t="s">
        <v>85</v>
      </c>
      <c r="AV177" s="13" t="s">
        <v>83</v>
      </c>
      <c r="AW177" s="13" t="s">
        <v>34</v>
      </c>
      <c r="AX177" s="13" t="s">
        <v>75</v>
      </c>
      <c r="AY177" s="205" t="s">
        <v>140</v>
      </c>
    </row>
    <row r="178" spans="1:65" s="14" customFormat="1" ht="11.25">
      <c r="B178" s="206"/>
      <c r="C178" s="207"/>
      <c r="D178" s="188" t="s">
        <v>180</v>
      </c>
      <c r="E178" s="208" t="s">
        <v>19</v>
      </c>
      <c r="F178" s="209" t="s">
        <v>7</v>
      </c>
      <c r="G178" s="207"/>
      <c r="H178" s="210">
        <v>21</v>
      </c>
      <c r="I178" s="211"/>
      <c r="J178" s="207"/>
      <c r="K178" s="207"/>
      <c r="L178" s="212"/>
      <c r="M178" s="213"/>
      <c r="N178" s="214"/>
      <c r="O178" s="214"/>
      <c r="P178" s="214"/>
      <c r="Q178" s="214"/>
      <c r="R178" s="214"/>
      <c r="S178" s="214"/>
      <c r="T178" s="215"/>
      <c r="AT178" s="216" t="s">
        <v>180</v>
      </c>
      <c r="AU178" s="216" t="s">
        <v>85</v>
      </c>
      <c r="AV178" s="14" t="s">
        <v>85</v>
      </c>
      <c r="AW178" s="14" t="s">
        <v>34</v>
      </c>
      <c r="AX178" s="14" t="s">
        <v>75</v>
      </c>
      <c r="AY178" s="216" t="s">
        <v>140</v>
      </c>
    </row>
    <row r="179" spans="1:65" s="13" customFormat="1" ht="11.25">
      <c r="B179" s="196"/>
      <c r="C179" s="197"/>
      <c r="D179" s="188" t="s">
        <v>180</v>
      </c>
      <c r="E179" s="198" t="s">
        <v>19</v>
      </c>
      <c r="F179" s="199" t="s">
        <v>1837</v>
      </c>
      <c r="G179" s="197"/>
      <c r="H179" s="198" t="s">
        <v>19</v>
      </c>
      <c r="I179" s="200"/>
      <c r="J179" s="197"/>
      <c r="K179" s="197"/>
      <c r="L179" s="201"/>
      <c r="M179" s="202"/>
      <c r="N179" s="203"/>
      <c r="O179" s="203"/>
      <c r="P179" s="203"/>
      <c r="Q179" s="203"/>
      <c r="R179" s="203"/>
      <c r="S179" s="203"/>
      <c r="T179" s="204"/>
      <c r="AT179" s="205" t="s">
        <v>180</v>
      </c>
      <c r="AU179" s="205" t="s">
        <v>85</v>
      </c>
      <c r="AV179" s="13" t="s">
        <v>83</v>
      </c>
      <c r="AW179" s="13" t="s">
        <v>34</v>
      </c>
      <c r="AX179" s="13" t="s">
        <v>75</v>
      </c>
      <c r="AY179" s="205" t="s">
        <v>140</v>
      </c>
    </row>
    <row r="180" spans="1:65" s="14" customFormat="1" ht="11.25">
      <c r="B180" s="206"/>
      <c r="C180" s="207"/>
      <c r="D180" s="188" t="s">
        <v>180</v>
      </c>
      <c r="E180" s="208" t="s">
        <v>19</v>
      </c>
      <c r="F180" s="209" t="s">
        <v>1838</v>
      </c>
      <c r="G180" s="207"/>
      <c r="H180" s="210">
        <v>2.5</v>
      </c>
      <c r="I180" s="211"/>
      <c r="J180" s="207"/>
      <c r="K180" s="207"/>
      <c r="L180" s="212"/>
      <c r="M180" s="213"/>
      <c r="N180" s="214"/>
      <c r="O180" s="214"/>
      <c r="P180" s="214"/>
      <c r="Q180" s="214"/>
      <c r="R180" s="214"/>
      <c r="S180" s="214"/>
      <c r="T180" s="215"/>
      <c r="AT180" s="216" t="s">
        <v>180</v>
      </c>
      <c r="AU180" s="216" t="s">
        <v>85</v>
      </c>
      <c r="AV180" s="14" t="s">
        <v>85</v>
      </c>
      <c r="AW180" s="14" t="s">
        <v>34</v>
      </c>
      <c r="AX180" s="14" t="s">
        <v>75</v>
      </c>
      <c r="AY180" s="216" t="s">
        <v>140</v>
      </c>
    </row>
    <row r="181" spans="1:65" s="16" customFormat="1" ht="11.25">
      <c r="B181" s="238"/>
      <c r="C181" s="239"/>
      <c r="D181" s="188" t="s">
        <v>180</v>
      </c>
      <c r="E181" s="240" t="s">
        <v>19</v>
      </c>
      <c r="F181" s="241" t="s">
        <v>454</v>
      </c>
      <c r="G181" s="239"/>
      <c r="H181" s="242">
        <v>23.5</v>
      </c>
      <c r="I181" s="243"/>
      <c r="J181" s="239"/>
      <c r="K181" s="239"/>
      <c r="L181" s="244"/>
      <c r="M181" s="245"/>
      <c r="N181" s="246"/>
      <c r="O181" s="246"/>
      <c r="P181" s="246"/>
      <c r="Q181" s="246"/>
      <c r="R181" s="246"/>
      <c r="S181" s="246"/>
      <c r="T181" s="247"/>
      <c r="AT181" s="248" t="s">
        <v>180</v>
      </c>
      <c r="AU181" s="248" t="s">
        <v>85</v>
      </c>
      <c r="AV181" s="16" t="s">
        <v>160</v>
      </c>
      <c r="AW181" s="16" t="s">
        <v>34</v>
      </c>
      <c r="AX181" s="16" t="s">
        <v>75</v>
      </c>
      <c r="AY181" s="248" t="s">
        <v>140</v>
      </c>
    </row>
    <row r="182" spans="1:65" s="13" customFormat="1" ht="11.25">
      <c r="B182" s="196"/>
      <c r="C182" s="197"/>
      <c r="D182" s="188" t="s">
        <v>180</v>
      </c>
      <c r="E182" s="198" t="s">
        <v>19</v>
      </c>
      <c r="F182" s="199" t="s">
        <v>1839</v>
      </c>
      <c r="G182" s="197"/>
      <c r="H182" s="198" t="s">
        <v>19</v>
      </c>
      <c r="I182" s="200"/>
      <c r="J182" s="197"/>
      <c r="K182" s="197"/>
      <c r="L182" s="201"/>
      <c r="M182" s="202"/>
      <c r="N182" s="203"/>
      <c r="O182" s="203"/>
      <c r="P182" s="203"/>
      <c r="Q182" s="203"/>
      <c r="R182" s="203"/>
      <c r="S182" s="203"/>
      <c r="T182" s="204"/>
      <c r="AT182" s="205" t="s">
        <v>180</v>
      </c>
      <c r="AU182" s="205" t="s">
        <v>85</v>
      </c>
      <c r="AV182" s="13" t="s">
        <v>83</v>
      </c>
      <c r="AW182" s="13" t="s">
        <v>34</v>
      </c>
      <c r="AX182" s="13" t="s">
        <v>75</v>
      </c>
      <c r="AY182" s="205" t="s">
        <v>140</v>
      </c>
    </row>
    <row r="183" spans="1:65" s="14" customFormat="1" ht="11.25">
      <c r="B183" s="206"/>
      <c r="C183" s="207"/>
      <c r="D183" s="188" t="s">
        <v>180</v>
      </c>
      <c r="E183" s="208" t="s">
        <v>19</v>
      </c>
      <c r="F183" s="209" t="s">
        <v>183</v>
      </c>
      <c r="G183" s="207"/>
      <c r="H183" s="210">
        <v>6</v>
      </c>
      <c r="I183" s="211"/>
      <c r="J183" s="207"/>
      <c r="K183" s="207"/>
      <c r="L183" s="212"/>
      <c r="M183" s="213"/>
      <c r="N183" s="214"/>
      <c r="O183" s="214"/>
      <c r="P183" s="214"/>
      <c r="Q183" s="214"/>
      <c r="R183" s="214"/>
      <c r="S183" s="214"/>
      <c r="T183" s="215"/>
      <c r="AT183" s="216" t="s">
        <v>180</v>
      </c>
      <c r="AU183" s="216" t="s">
        <v>85</v>
      </c>
      <c r="AV183" s="14" t="s">
        <v>85</v>
      </c>
      <c r="AW183" s="14" t="s">
        <v>34</v>
      </c>
      <c r="AX183" s="14" t="s">
        <v>75</v>
      </c>
      <c r="AY183" s="216" t="s">
        <v>140</v>
      </c>
    </row>
    <row r="184" spans="1:65" s="15" customFormat="1" ht="11.25">
      <c r="B184" s="227"/>
      <c r="C184" s="228"/>
      <c r="D184" s="188" t="s">
        <v>180</v>
      </c>
      <c r="E184" s="229" t="s">
        <v>19</v>
      </c>
      <c r="F184" s="230" t="s">
        <v>402</v>
      </c>
      <c r="G184" s="228"/>
      <c r="H184" s="231">
        <v>29.5</v>
      </c>
      <c r="I184" s="232"/>
      <c r="J184" s="228"/>
      <c r="K184" s="228"/>
      <c r="L184" s="233"/>
      <c r="M184" s="234"/>
      <c r="N184" s="235"/>
      <c r="O184" s="235"/>
      <c r="P184" s="235"/>
      <c r="Q184" s="235"/>
      <c r="R184" s="235"/>
      <c r="S184" s="235"/>
      <c r="T184" s="236"/>
      <c r="AT184" s="237" t="s">
        <v>180</v>
      </c>
      <c r="AU184" s="237" t="s">
        <v>85</v>
      </c>
      <c r="AV184" s="15" t="s">
        <v>147</v>
      </c>
      <c r="AW184" s="15" t="s">
        <v>34</v>
      </c>
      <c r="AX184" s="15" t="s">
        <v>83</v>
      </c>
      <c r="AY184" s="237" t="s">
        <v>140</v>
      </c>
    </row>
    <row r="185" spans="1:65" s="2" customFormat="1" ht="16.5" customHeight="1">
      <c r="A185" s="36"/>
      <c r="B185" s="37"/>
      <c r="C185" s="175" t="s">
        <v>249</v>
      </c>
      <c r="D185" s="175" t="s">
        <v>142</v>
      </c>
      <c r="E185" s="176" t="s">
        <v>1840</v>
      </c>
      <c r="F185" s="177" t="s">
        <v>1841</v>
      </c>
      <c r="G185" s="178" t="s">
        <v>145</v>
      </c>
      <c r="H185" s="179">
        <v>1</v>
      </c>
      <c r="I185" s="180"/>
      <c r="J185" s="181">
        <f>ROUND(I185*H185,2)</f>
        <v>0</v>
      </c>
      <c r="K185" s="177" t="s">
        <v>146</v>
      </c>
      <c r="L185" s="41"/>
      <c r="M185" s="182" t="s">
        <v>19</v>
      </c>
      <c r="N185" s="183" t="s">
        <v>46</v>
      </c>
      <c r="O185" s="66"/>
      <c r="P185" s="184">
        <f>O185*H185</f>
        <v>0</v>
      </c>
      <c r="Q185" s="184">
        <v>7.3999999999999996E-5</v>
      </c>
      <c r="R185" s="184">
        <f>Q185*H185</f>
        <v>7.3999999999999996E-5</v>
      </c>
      <c r="S185" s="184">
        <v>0</v>
      </c>
      <c r="T185" s="185">
        <f>S185*H185</f>
        <v>0</v>
      </c>
      <c r="U185" s="36"/>
      <c r="V185" s="36"/>
      <c r="W185" s="36"/>
      <c r="X185" s="36"/>
      <c r="Y185" s="36"/>
      <c r="Z185" s="36"/>
      <c r="AA185" s="36"/>
      <c r="AB185" s="36"/>
      <c r="AC185" s="36"/>
      <c r="AD185" s="36"/>
      <c r="AE185" s="36"/>
      <c r="AR185" s="186" t="s">
        <v>147</v>
      </c>
      <c r="AT185" s="186" t="s">
        <v>142</v>
      </c>
      <c r="AU185" s="186" t="s">
        <v>85</v>
      </c>
      <c r="AY185" s="19" t="s">
        <v>140</v>
      </c>
      <c r="BE185" s="187">
        <f>IF(N185="základní",J185,0)</f>
        <v>0</v>
      </c>
      <c r="BF185" s="187">
        <f>IF(N185="snížená",J185,0)</f>
        <v>0</v>
      </c>
      <c r="BG185" s="187">
        <f>IF(N185="zákl. přenesená",J185,0)</f>
        <v>0</v>
      </c>
      <c r="BH185" s="187">
        <f>IF(N185="sníž. přenesená",J185,0)</f>
        <v>0</v>
      </c>
      <c r="BI185" s="187">
        <f>IF(N185="nulová",J185,0)</f>
        <v>0</v>
      </c>
      <c r="BJ185" s="19" t="s">
        <v>83</v>
      </c>
      <c r="BK185" s="187">
        <f>ROUND(I185*H185,2)</f>
        <v>0</v>
      </c>
      <c r="BL185" s="19" t="s">
        <v>147</v>
      </c>
      <c r="BM185" s="186" t="s">
        <v>1842</v>
      </c>
    </row>
    <row r="186" spans="1:65" s="2" customFormat="1" ht="11.25">
      <c r="A186" s="36"/>
      <c r="B186" s="37"/>
      <c r="C186" s="38"/>
      <c r="D186" s="188" t="s">
        <v>149</v>
      </c>
      <c r="E186" s="38"/>
      <c r="F186" s="189" t="s">
        <v>1843</v>
      </c>
      <c r="G186" s="38"/>
      <c r="H186" s="38"/>
      <c r="I186" s="190"/>
      <c r="J186" s="38"/>
      <c r="K186" s="38"/>
      <c r="L186" s="41"/>
      <c r="M186" s="191"/>
      <c r="N186" s="192"/>
      <c r="O186" s="66"/>
      <c r="P186" s="66"/>
      <c r="Q186" s="66"/>
      <c r="R186" s="66"/>
      <c r="S186" s="66"/>
      <c r="T186" s="67"/>
      <c r="U186" s="36"/>
      <c r="V186" s="36"/>
      <c r="W186" s="36"/>
      <c r="X186" s="36"/>
      <c r="Y186" s="36"/>
      <c r="Z186" s="36"/>
      <c r="AA186" s="36"/>
      <c r="AB186" s="36"/>
      <c r="AC186" s="36"/>
      <c r="AD186" s="36"/>
      <c r="AE186" s="36"/>
      <c r="AT186" s="19" t="s">
        <v>149</v>
      </c>
      <c r="AU186" s="19" t="s">
        <v>85</v>
      </c>
    </row>
    <row r="187" spans="1:65" s="2" customFormat="1" ht="11.25">
      <c r="A187" s="36"/>
      <c r="B187" s="37"/>
      <c r="C187" s="38"/>
      <c r="D187" s="193" t="s">
        <v>151</v>
      </c>
      <c r="E187" s="38"/>
      <c r="F187" s="194" t="s">
        <v>1844</v>
      </c>
      <c r="G187" s="38"/>
      <c r="H187" s="38"/>
      <c r="I187" s="190"/>
      <c r="J187" s="38"/>
      <c r="K187" s="38"/>
      <c r="L187" s="41"/>
      <c r="M187" s="191"/>
      <c r="N187" s="192"/>
      <c r="O187" s="66"/>
      <c r="P187" s="66"/>
      <c r="Q187" s="66"/>
      <c r="R187" s="66"/>
      <c r="S187" s="66"/>
      <c r="T187" s="67"/>
      <c r="U187" s="36"/>
      <c r="V187" s="36"/>
      <c r="W187" s="36"/>
      <c r="X187" s="36"/>
      <c r="Y187" s="36"/>
      <c r="Z187" s="36"/>
      <c r="AA187" s="36"/>
      <c r="AB187" s="36"/>
      <c r="AC187" s="36"/>
      <c r="AD187" s="36"/>
      <c r="AE187" s="36"/>
      <c r="AT187" s="19" t="s">
        <v>151</v>
      </c>
      <c r="AU187" s="19" t="s">
        <v>85</v>
      </c>
    </row>
    <row r="188" spans="1:65" s="2" customFormat="1" ht="48.75">
      <c r="A188" s="36"/>
      <c r="B188" s="37"/>
      <c r="C188" s="38"/>
      <c r="D188" s="188" t="s">
        <v>153</v>
      </c>
      <c r="E188" s="38"/>
      <c r="F188" s="195" t="s">
        <v>1845</v>
      </c>
      <c r="G188" s="38"/>
      <c r="H188" s="38"/>
      <c r="I188" s="190"/>
      <c r="J188" s="38"/>
      <c r="K188" s="38"/>
      <c r="L188" s="41"/>
      <c r="M188" s="191"/>
      <c r="N188" s="192"/>
      <c r="O188" s="66"/>
      <c r="P188" s="66"/>
      <c r="Q188" s="66"/>
      <c r="R188" s="66"/>
      <c r="S188" s="66"/>
      <c r="T188" s="67"/>
      <c r="U188" s="36"/>
      <c r="V188" s="36"/>
      <c r="W188" s="36"/>
      <c r="X188" s="36"/>
      <c r="Y188" s="36"/>
      <c r="Z188" s="36"/>
      <c r="AA188" s="36"/>
      <c r="AB188" s="36"/>
      <c r="AC188" s="36"/>
      <c r="AD188" s="36"/>
      <c r="AE188" s="36"/>
      <c r="AT188" s="19" t="s">
        <v>153</v>
      </c>
      <c r="AU188" s="19" t="s">
        <v>85</v>
      </c>
    </row>
    <row r="189" spans="1:65" s="2" customFormat="1" ht="16.5" customHeight="1">
      <c r="A189" s="36"/>
      <c r="B189" s="37"/>
      <c r="C189" s="217" t="s">
        <v>8</v>
      </c>
      <c r="D189" s="217" t="s">
        <v>284</v>
      </c>
      <c r="E189" s="218" t="s">
        <v>1846</v>
      </c>
      <c r="F189" s="219" t="s">
        <v>1847</v>
      </c>
      <c r="G189" s="220" t="s">
        <v>145</v>
      </c>
      <c r="H189" s="221">
        <v>1</v>
      </c>
      <c r="I189" s="222"/>
      <c r="J189" s="223">
        <f>ROUND(I189*H189,2)</f>
        <v>0</v>
      </c>
      <c r="K189" s="219" t="s">
        <v>146</v>
      </c>
      <c r="L189" s="224"/>
      <c r="M189" s="225" t="s">
        <v>19</v>
      </c>
      <c r="N189" s="226" t="s">
        <v>46</v>
      </c>
      <c r="O189" s="66"/>
      <c r="P189" s="184">
        <f>O189*H189</f>
        <v>0</v>
      </c>
      <c r="Q189" s="184">
        <v>1.9400000000000001E-3</v>
      </c>
      <c r="R189" s="184">
        <f>Q189*H189</f>
        <v>1.9400000000000001E-3</v>
      </c>
      <c r="S189" s="184">
        <v>0</v>
      </c>
      <c r="T189" s="185">
        <f>S189*H189</f>
        <v>0</v>
      </c>
      <c r="U189" s="36"/>
      <c r="V189" s="36"/>
      <c r="W189" s="36"/>
      <c r="X189" s="36"/>
      <c r="Y189" s="36"/>
      <c r="Z189" s="36"/>
      <c r="AA189" s="36"/>
      <c r="AB189" s="36"/>
      <c r="AC189" s="36"/>
      <c r="AD189" s="36"/>
      <c r="AE189" s="36"/>
      <c r="AR189" s="186" t="s">
        <v>201</v>
      </c>
      <c r="AT189" s="186" t="s">
        <v>284</v>
      </c>
      <c r="AU189" s="186" t="s">
        <v>85</v>
      </c>
      <c r="AY189" s="19" t="s">
        <v>140</v>
      </c>
      <c r="BE189" s="187">
        <f>IF(N189="základní",J189,0)</f>
        <v>0</v>
      </c>
      <c r="BF189" s="187">
        <f>IF(N189="snížená",J189,0)</f>
        <v>0</v>
      </c>
      <c r="BG189" s="187">
        <f>IF(N189="zákl. přenesená",J189,0)</f>
        <v>0</v>
      </c>
      <c r="BH189" s="187">
        <f>IF(N189="sníž. přenesená",J189,0)</f>
        <v>0</v>
      </c>
      <c r="BI189" s="187">
        <f>IF(N189="nulová",J189,0)</f>
        <v>0</v>
      </c>
      <c r="BJ189" s="19" t="s">
        <v>83</v>
      </c>
      <c r="BK189" s="187">
        <f>ROUND(I189*H189,2)</f>
        <v>0</v>
      </c>
      <c r="BL189" s="19" t="s">
        <v>147</v>
      </c>
      <c r="BM189" s="186" t="s">
        <v>1848</v>
      </c>
    </row>
    <row r="190" spans="1:65" s="2" customFormat="1" ht="11.25">
      <c r="A190" s="36"/>
      <c r="B190" s="37"/>
      <c r="C190" s="38"/>
      <c r="D190" s="188" t="s">
        <v>149</v>
      </c>
      <c r="E190" s="38"/>
      <c r="F190" s="189" t="s">
        <v>1847</v>
      </c>
      <c r="G190" s="38"/>
      <c r="H190" s="38"/>
      <c r="I190" s="190"/>
      <c r="J190" s="38"/>
      <c r="K190" s="38"/>
      <c r="L190" s="41"/>
      <c r="M190" s="191"/>
      <c r="N190" s="192"/>
      <c r="O190" s="66"/>
      <c r="P190" s="66"/>
      <c r="Q190" s="66"/>
      <c r="R190" s="66"/>
      <c r="S190" s="66"/>
      <c r="T190" s="67"/>
      <c r="U190" s="36"/>
      <c r="V190" s="36"/>
      <c r="W190" s="36"/>
      <c r="X190" s="36"/>
      <c r="Y190" s="36"/>
      <c r="Z190" s="36"/>
      <c r="AA190" s="36"/>
      <c r="AB190" s="36"/>
      <c r="AC190" s="36"/>
      <c r="AD190" s="36"/>
      <c r="AE190" s="36"/>
      <c r="AT190" s="19" t="s">
        <v>149</v>
      </c>
      <c r="AU190" s="19" t="s">
        <v>85</v>
      </c>
    </row>
    <row r="191" spans="1:65" s="2" customFormat="1" ht="16.5" customHeight="1">
      <c r="A191" s="36"/>
      <c r="B191" s="37"/>
      <c r="C191" s="175" t="s">
        <v>265</v>
      </c>
      <c r="D191" s="175" t="s">
        <v>142</v>
      </c>
      <c r="E191" s="176" t="s">
        <v>1849</v>
      </c>
      <c r="F191" s="177" t="s">
        <v>1850</v>
      </c>
      <c r="G191" s="178" t="s">
        <v>145</v>
      </c>
      <c r="H191" s="179">
        <v>1</v>
      </c>
      <c r="I191" s="180"/>
      <c r="J191" s="181">
        <f>ROUND(I191*H191,2)</f>
        <v>0</v>
      </c>
      <c r="K191" s="177" t="s">
        <v>146</v>
      </c>
      <c r="L191" s="41"/>
      <c r="M191" s="182" t="s">
        <v>19</v>
      </c>
      <c r="N191" s="183" t="s">
        <v>46</v>
      </c>
      <c r="O191" s="66"/>
      <c r="P191" s="184">
        <f>O191*H191</f>
        <v>0</v>
      </c>
      <c r="Q191" s="184">
        <v>1.0186000000000001E-2</v>
      </c>
      <c r="R191" s="184">
        <f>Q191*H191</f>
        <v>1.0186000000000001E-2</v>
      </c>
      <c r="S191" s="184">
        <v>0</v>
      </c>
      <c r="T191" s="185">
        <f>S191*H191</f>
        <v>0</v>
      </c>
      <c r="U191" s="36"/>
      <c r="V191" s="36"/>
      <c r="W191" s="36"/>
      <c r="X191" s="36"/>
      <c r="Y191" s="36"/>
      <c r="Z191" s="36"/>
      <c r="AA191" s="36"/>
      <c r="AB191" s="36"/>
      <c r="AC191" s="36"/>
      <c r="AD191" s="36"/>
      <c r="AE191" s="36"/>
      <c r="AR191" s="186" t="s">
        <v>147</v>
      </c>
      <c r="AT191" s="186" t="s">
        <v>142</v>
      </c>
      <c r="AU191" s="186" t="s">
        <v>85</v>
      </c>
      <c r="AY191" s="19" t="s">
        <v>140</v>
      </c>
      <c r="BE191" s="187">
        <f>IF(N191="základní",J191,0)</f>
        <v>0</v>
      </c>
      <c r="BF191" s="187">
        <f>IF(N191="snížená",J191,0)</f>
        <v>0</v>
      </c>
      <c r="BG191" s="187">
        <f>IF(N191="zákl. přenesená",J191,0)</f>
        <v>0</v>
      </c>
      <c r="BH191" s="187">
        <f>IF(N191="sníž. přenesená",J191,0)</f>
        <v>0</v>
      </c>
      <c r="BI191" s="187">
        <f>IF(N191="nulová",J191,0)</f>
        <v>0</v>
      </c>
      <c r="BJ191" s="19" t="s">
        <v>83</v>
      </c>
      <c r="BK191" s="187">
        <f>ROUND(I191*H191,2)</f>
        <v>0</v>
      </c>
      <c r="BL191" s="19" t="s">
        <v>147</v>
      </c>
      <c r="BM191" s="186" t="s">
        <v>1851</v>
      </c>
    </row>
    <row r="192" spans="1:65" s="2" customFormat="1" ht="11.25">
      <c r="A192" s="36"/>
      <c r="B192" s="37"/>
      <c r="C192" s="38"/>
      <c r="D192" s="188" t="s">
        <v>149</v>
      </c>
      <c r="E192" s="38"/>
      <c r="F192" s="189" t="s">
        <v>1850</v>
      </c>
      <c r="G192" s="38"/>
      <c r="H192" s="38"/>
      <c r="I192" s="190"/>
      <c r="J192" s="38"/>
      <c r="K192" s="38"/>
      <c r="L192" s="41"/>
      <c r="M192" s="191"/>
      <c r="N192" s="192"/>
      <c r="O192" s="66"/>
      <c r="P192" s="66"/>
      <c r="Q192" s="66"/>
      <c r="R192" s="66"/>
      <c r="S192" s="66"/>
      <c r="T192" s="67"/>
      <c r="U192" s="36"/>
      <c r="V192" s="36"/>
      <c r="W192" s="36"/>
      <c r="X192" s="36"/>
      <c r="Y192" s="36"/>
      <c r="Z192" s="36"/>
      <c r="AA192" s="36"/>
      <c r="AB192" s="36"/>
      <c r="AC192" s="36"/>
      <c r="AD192" s="36"/>
      <c r="AE192" s="36"/>
      <c r="AT192" s="19" t="s">
        <v>149</v>
      </c>
      <c r="AU192" s="19" t="s">
        <v>85</v>
      </c>
    </row>
    <row r="193" spans="1:65" s="2" customFormat="1" ht="11.25">
      <c r="A193" s="36"/>
      <c r="B193" s="37"/>
      <c r="C193" s="38"/>
      <c r="D193" s="193" t="s">
        <v>151</v>
      </c>
      <c r="E193" s="38"/>
      <c r="F193" s="194" t="s">
        <v>1852</v>
      </c>
      <c r="G193" s="38"/>
      <c r="H193" s="38"/>
      <c r="I193" s="190"/>
      <c r="J193" s="38"/>
      <c r="K193" s="38"/>
      <c r="L193" s="41"/>
      <c r="M193" s="191"/>
      <c r="N193" s="192"/>
      <c r="O193" s="66"/>
      <c r="P193" s="66"/>
      <c r="Q193" s="66"/>
      <c r="R193" s="66"/>
      <c r="S193" s="66"/>
      <c r="T193" s="67"/>
      <c r="U193" s="36"/>
      <c r="V193" s="36"/>
      <c r="W193" s="36"/>
      <c r="X193" s="36"/>
      <c r="Y193" s="36"/>
      <c r="Z193" s="36"/>
      <c r="AA193" s="36"/>
      <c r="AB193" s="36"/>
      <c r="AC193" s="36"/>
      <c r="AD193" s="36"/>
      <c r="AE193" s="36"/>
      <c r="AT193" s="19" t="s">
        <v>151</v>
      </c>
      <c r="AU193" s="19" t="s">
        <v>85</v>
      </c>
    </row>
    <row r="194" spans="1:65" s="2" customFormat="1" ht="39">
      <c r="A194" s="36"/>
      <c r="B194" s="37"/>
      <c r="C194" s="38"/>
      <c r="D194" s="188" t="s">
        <v>153</v>
      </c>
      <c r="E194" s="38"/>
      <c r="F194" s="195" t="s">
        <v>1853</v>
      </c>
      <c r="G194" s="38"/>
      <c r="H194" s="38"/>
      <c r="I194" s="190"/>
      <c r="J194" s="38"/>
      <c r="K194" s="38"/>
      <c r="L194" s="41"/>
      <c r="M194" s="191"/>
      <c r="N194" s="192"/>
      <c r="O194" s="66"/>
      <c r="P194" s="66"/>
      <c r="Q194" s="66"/>
      <c r="R194" s="66"/>
      <c r="S194" s="66"/>
      <c r="T194" s="67"/>
      <c r="U194" s="36"/>
      <c r="V194" s="36"/>
      <c r="W194" s="36"/>
      <c r="X194" s="36"/>
      <c r="Y194" s="36"/>
      <c r="Z194" s="36"/>
      <c r="AA194" s="36"/>
      <c r="AB194" s="36"/>
      <c r="AC194" s="36"/>
      <c r="AD194" s="36"/>
      <c r="AE194" s="36"/>
      <c r="AT194" s="19" t="s">
        <v>153</v>
      </c>
      <c r="AU194" s="19" t="s">
        <v>85</v>
      </c>
    </row>
    <row r="195" spans="1:65" s="2" customFormat="1" ht="16.5" customHeight="1">
      <c r="A195" s="36"/>
      <c r="B195" s="37"/>
      <c r="C195" s="217" t="s">
        <v>274</v>
      </c>
      <c r="D195" s="217" t="s">
        <v>284</v>
      </c>
      <c r="E195" s="218" t="s">
        <v>1854</v>
      </c>
      <c r="F195" s="219" t="s">
        <v>1855</v>
      </c>
      <c r="G195" s="220" t="s">
        <v>145</v>
      </c>
      <c r="H195" s="221">
        <v>1</v>
      </c>
      <c r="I195" s="222"/>
      <c r="J195" s="223">
        <f>ROUND(I195*H195,2)</f>
        <v>0</v>
      </c>
      <c r="K195" s="219" t="s">
        <v>146</v>
      </c>
      <c r="L195" s="224"/>
      <c r="M195" s="225" t="s">
        <v>19</v>
      </c>
      <c r="N195" s="226" t="s">
        <v>46</v>
      </c>
      <c r="O195" s="66"/>
      <c r="P195" s="184">
        <f>O195*H195</f>
        <v>0</v>
      </c>
      <c r="Q195" s="184">
        <v>0.254</v>
      </c>
      <c r="R195" s="184">
        <f>Q195*H195</f>
        <v>0.254</v>
      </c>
      <c r="S195" s="184">
        <v>0</v>
      </c>
      <c r="T195" s="185">
        <f>S195*H195</f>
        <v>0</v>
      </c>
      <c r="U195" s="36"/>
      <c r="V195" s="36"/>
      <c r="W195" s="36"/>
      <c r="X195" s="36"/>
      <c r="Y195" s="36"/>
      <c r="Z195" s="36"/>
      <c r="AA195" s="36"/>
      <c r="AB195" s="36"/>
      <c r="AC195" s="36"/>
      <c r="AD195" s="36"/>
      <c r="AE195" s="36"/>
      <c r="AR195" s="186" t="s">
        <v>201</v>
      </c>
      <c r="AT195" s="186" t="s">
        <v>284</v>
      </c>
      <c r="AU195" s="186" t="s">
        <v>85</v>
      </c>
      <c r="AY195" s="19" t="s">
        <v>140</v>
      </c>
      <c r="BE195" s="187">
        <f>IF(N195="základní",J195,0)</f>
        <v>0</v>
      </c>
      <c r="BF195" s="187">
        <f>IF(N195="snížená",J195,0)</f>
        <v>0</v>
      </c>
      <c r="BG195" s="187">
        <f>IF(N195="zákl. přenesená",J195,0)</f>
        <v>0</v>
      </c>
      <c r="BH195" s="187">
        <f>IF(N195="sníž. přenesená",J195,0)</f>
        <v>0</v>
      </c>
      <c r="BI195" s="187">
        <f>IF(N195="nulová",J195,0)</f>
        <v>0</v>
      </c>
      <c r="BJ195" s="19" t="s">
        <v>83</v>
      </c>
      <c r="BK195" s="187">
        <f>ROUND(I195*H195,2)</f>
        <v>0</v>
      </c>
      <c r="BL195" s="19" t="s">
        <v>147</v>
      </c>
      <c r="BM195" s="186" t="s">
        <v>1856</v>
      </c>
    </row>
    <row r="196" spans="1:65" s="2" customFormat="1" ht="11.25">
      <c r="A196" s="36"/>
      <c r="B196" s="37"/>
      <c r="C196" s="38"/>
      <c r="D196" s="188" t="s">
        <v>149</v>
      </c>
      <c r="E196" s="38"/>
      <c r="F196" s="189" t="s">
        <v>1855</v>
      </c>
      <c r="G196" s="38"/>
      <c r="H196" s="38"/>
      <c r="I196" s="190"/>
      <c r="J196" s="38"/>
      <c r="K196" s="38"/>
      <c r="L196" s="41"/>
      <c r="M196" s="191"/>
      <c r="N196" s="192"/>
      <c r="O196" s="66"/>
      <c r="P196" s="66"/>
      <c r="Q196" s="66"/>
      <c r="R196" s="66"/>
      <c r="S196" s="66"/>
      <c r="T196" s="67"/>
      <c r="U196" s="36"/>
      <c r="V196" s="36"/>
      <c r="W196" s="36"/>
      <c r="X196" s="36"/>
      <c r="Y196" s="36"/>
      <c r="Z196" s="36"/>
      <c r="AA196" s="36"/>
      <c r="AB196" s="36"/>
      <c r="AC196" s="36"/>
      <c r="AD196" s="36"/>
      <c r="AE196" s="36"/>
      <c r="AT196" s="19" t="s">
        <v>149</v>
      </c>
      <c r="AU196" s="19" t="s">
        <v>85</v>
      </c>
    </row>
    <row r="197" spans="1:65" s="2" customFormat="1" ht="16.5" customHeight="1">
      <c r="A197" s="36"/>
      <c r="B197" s="37"/>
      <c r="C197" s="175" t="s">
        <v>283</v>
      </c>
      <c r="D197" s="175" t="s">
        <v>142</v>
      </c>
      <c r="E197" s="176" t="s">
        <v>1857</v>
      </c>
      <c r="F197" s="177" t="s">
        <v>1858</v>
      </c>
      <c r="G197" s="178" t="s">
        <v>145</v>
      </c>
      <c r="H197" s="179">
        <v>1</v>
      </c>
      <c r="I197" s="180"/>
      <c r="J197" s="181">
        <f>ROUND(I197*H197,2)</f>
        <v>0</v>
      </c>
      <c r="K197" s="177" t="s">
        <v>146</v>
      </c>
      <c r="L197" s="41"/>
      <c r="M197" s="182" t="s">
        <v>19</v>
      </c>
      <c r="N197" s="183" t="s">
        <v>46</v>
      </c>
      <c r="O197" s="66"/>
      <c r="P197" s="184">
        <f>O197*H197</f>
        <v>0</v>
      </c>
      <c r="Q197" s="184">
        <v>1.248E-2</v>
      </c>
      <c r="R197" s="184">
        <f>Q197*H197</f>
        <v>1.248E-2</v>
      </c>
      <c r="S197" s="184">
        <v>0</v>
      </c>
      <c r="T197" s="185">
        <f>S197*H197</f>
        <v>0</v>
      </c>
      <c r="U197" s="36"/>
      <c r="V197" s="36"/>
      <c r="W197" s="36"/>
      <c r="X197" s="36"/>
      <c r="Y197" s="36"/>
      <c r="Z197" s="36"/>
      <c r="AA197" s="36"/>
      <c r="AB197" s="36"/>
      <c r="AC197" s="36"/>
      <c r="AD197" s="36"/>
      <c r="AE197" s="36"/>
      <c r="AR197" s="186" t="s">
        <v>147</v>
      </c>
      <c r="AT197" s="186" t="s">
        <v>142</v>
      </c>
      <c r="AU197" s="186" t="s">
        <v>85</v>
      </c>
      <c r="AY197" s="19" t="s">
        <v>140</v>
      </c>
      <c r="BE197" s="187">
        <f>IF(N197="základní",J197,0)</f>
        <v>0</v>
      </c>
      <c r="BF197" s="187">
        <f>IF(N197="snížená",J197,0)</f>
        <v>0</v>
      </c>
      <c r="BG197" s="187">
        <f>IF(N197="zákl. přenesená",J197,0)</f>
        <v>0</v>
      </c>
      <c r="BH197" s="187">
        <f>IF(N197="sníž. přenesená",J197,0)</f>
        <v>0</v>
      </c>
      <c r="BI197" s="187">
        <f>IF(N197="nulová",J197,0)</f>
        <v>0</v>
      </c>
      <c r="BJ197" s="19" t="s">
        <v>83</v>
      </c>
      <c r="BK197" s="187">
        <f>ROUND(I197*H197,2)</f>
        <v>0</v>
      </c>
      <c r="BL197" s="19" t="s">
        <v>147</v>
      </c>
      <c r="BM197" s="186" t="s">
        <v>1859</v>
      </c>
    </row>
    <row r="198" spans="1:65" s="2" customFormat="1" ht="11.25">
      <c r="A198" s="36"/>
      <c r="B198" s="37"/>
      <c r="C198" s="38"/>
      <c r="D198" s="188" t="s">
        <v>149</v>
      </c>
      <c r="E198" s="38"/>
      <c r="F198" s="189" t="s">
        <v>1858</v>
      </c>
      <c r="G198" s="38"/>
      <c r="H198" s="38"/>
      <c r="I198" s="190"/>
      <c r="J198" s="38"/>
      <c r="K198" s="38"/>
      <c r="L198" s="41"/>
      <c r="M198" s="191"/>
      <c r="N198" s="192"/>
      <c r="O198" s="66"/>
      <c r="P198" s="66"/>
      <c r="Q198" s="66"/>
      <c r="R198" s="66"/>
      <c r="S198" s="66"/>
      <c r="T198" s="67"/>
      <c r="U198" s="36"/>
      <c r="V198" s="36"/>
      <c r="W198" s="36"/>
      <c r="X198" s="36"/>
      <c r="Y198" s="36"/>
      <c r="Z198" s="36"/>
      <c r="AA198" s="36"/>
      <c r="AB198" s="36"/>
      <c r="AC198" s="36"/>
      <c r="AD198" s="36"/>
      <c r="AE198" s="36"/>
      <c r="AT198" s="19" t="s">
        <v>149</v>
      </c>
      <c r="AU198" s="19" t="s">
        <v>85</v>
      </c>
    </row>
    <row r="199" spans="1:65" s="2" customFormat="1" ht="11.25">
      <c r="A199" s="36"/>
      <c r="B199" s="37"/>
      <c r="C199" s="38"/>
      <c r="D199" s="193" t="s">
        <v>151</v>
      </c>
      <c r="E199" s="38"/>
      <c r="F199" s="194" t="s">
        <v>1860</v>
      </c>
      <c r="G199" s="38"/>
      <c r="H199" s="38"/>
      <c r="I199" s="190"/>
      <c r="J199" s="38"/>
      <c r="K199" s="38"/>
      <c r="L199" s="41"/>
      <c r="M199" s="191"/>
      <c r="N199" s="192"/>
      <c r="O199" s="66"/>
      <c r="P199" s="66"/>
      <c r="Q199" s="66"/>
      <c r="R199" s="66"/>
      <c r="S199" s="66"/>
      <c r="T199" s="67"/>
      <c r="U199" s="36"/>
      <c r="V199" s="36"/>
      <c r="W199" s="36"/>
      <c r="X199" s="36"/>
      <c r="Y199" s="36"/>
      <c r="Z199" s="36"/>
      <c r="AA199" s="36"/>
      <c r="AB199" s="36"/>
      <c r="AC199" s="36"/>
      <c r="AD199" s="36"/>
      <c r="AE199" s="36"/>
      <c r="AT199" s="19" t="s">
        <v>151</v>
      </c>
      <c r="AU199" s="19" t="s">
        <v>85</v>
      </c>
    </row>
    <row r="200" spans="1:65" s="2" customFormat="1" ht="39">
      <c r="A200" s="36"/>
      <c r="B200" s="37"/>
      <c r="C200" s="38"/>
      <c r="D200" s="188" t="s">
        <v>153</v>
      </c>
      <c r="E200" s="38"/>
      <c r="F200" s="195" t="s">
        <v>1853</v>
      </c>
      <c r="G200" s="38"/>
      <c r="H200" s="38"/>
      <c r="I200" s="190"/>
      <c r="J200" s="38"/>
      <c r="K200" s="38"/>
      <c r="L200" s="41"/>
      <c r="M200" s="191"/>
      <c r="N200" s="192"/>
      <c r="O200" s="66"/>
      <c r="P200" s="66"/>
      <c r="Q200" s="66"/>
      <c r="R200" s="66"/>
      <c r="S200" s="66"/>
      <c r="T200" s="67"/>
      <c r="U200" s="36"/>
      <c r="V200" s="36"/>
      <c r="W200" s="36"/>
      <c r="X200" s="36"/>
      <c r="Y200" s="36"/>
      <c r="Z200" s="36"/>
      <c r="AA200" s="36"/>
      <c r="AB200" s="36"/>
      <c r="AC200" s="36"/>
      <c r="AD200" s="36"/>
      <c r="AE200" s="36"/>
      <c r="AT200" s="19" t="s">
        <v>153</v>
      </c>
      <c r="AU200" s="19" t="s">
        <v>85</v>
      </c>
    </row>
    <row r="201" spans="1:65" s="2" customFormat="1" ht="16.5" customHeight="1">
      <c r="A201" s="36"/>
      <c r="B201" s="37"/>
      <c r="C201" s="217" t="s">
        <v>289</v>
      </c>
      <c r="D201" s="217" t="s">
        <v>284</v>
      </c>
      <c r="E201" s="218" t="s">
        <v>1861</v>
      </c>
      <c r="F201" s="219" t="s">
        <v>1862</v>
      </c>
      <c r="G201" s="220" t="s">
        <v>145</v>
      </c>
      <c r="H201" s="221">
        <v>1</v>
      </c>
      <c r="I201" s="222"/>
      <c r="J201" s="223">
        <f>ROUND(I201*H201,2)</f>
        <v>0</v>
      </c>
      <c r="K201" s="219" t="s">
        <v>146</v>
      </c>
      <c r="L201" s="224"/>
      <c r="M201" s="225" t="s">
        <v>19</v>
      </c>
      <c r="N201" s="226" t="s">
        <v>46</v>
      </c>
      <c r="O201" s="66"/>
      <c r="P201" s="184">
        <f>O201*H201</f>
        <v>0</v>
      </c>
      <c r="Q201" s="184">
        <v>0.56999999999999995</v>
      </c>
      <c r="R201" s="184">
        <f>Q201*H201</f>
        <v>0.56999999999999995</v>
      </c>
      <c r="S201" s="184">
        <v>0</v>
      </c>
      <c r="T201" s="185">
        <f>S201*H201</f>
        <v>0</v>
      </c>
      <c r="U201" s="36"/>
      <c r="V201" s="36"/>
      <c r="W201" s="36"/>
      <c r="X201" s="36"/>
      <c r="Y201" s="36"/>
      <c r="Z201" s="36"/>
      <c r="AA201" s="36"/>
      <c r="AB201" s="36"/>
      <c r="AC201" s="36"/>
      <c r="AD201" s="36"/>
      <c r="AE201" s="36"/>
      <c r="AR201" s="186" t="s">
        <v>201</v>
      </c>
      <c r="AT201" s="186" t="s">
        <v>284</v>
      </c>
      <c r="AU201" s="186" t="s">
        <v>85</v>
      </c>
      <c r="AY201" s="19" t="s">
        <v>140</v>
      </c>
      <c r="BE201" s="187">
        <f>IF(N201="základní",J201,0)</f>
        <v>0</v>
      </c>
      <c r="BF201" s="187">
        <f>IF(N201="snížená",J201,0)</f>
        <v>0</v>
      </c>
      <c r="BG201" s="187">
        <f>IF(N201="zákl. přenesená",J201,0)</f>
        <v>0</v>
      </c>
      <c r="BH201" s="187">
        <f>IF(N201="sníž. přenesená",J201,0)</f>
        <v>0</v>
      </c>
      <c r="BI201" s="187">
        <f>IF(N201="nulová",J201,0)</f>
        <v>0</v>
      </c>
      <c r="BJ201" s="19" t="s">
        <v>83</v>
      </c>
      <c r="BK201" s="187">
        <f>ROUND(I201*H201,2)</f>
        <v>0</v>
      </c>
      <c r="BL201" s="19" t="s">
        <v>147</v>
      </c>
      <c r="BM201" s="186" t="s">
        <v>1863</v>
      </c>
    </row>
    <row r="202" spans="1:65" s="2" customFormat="1" ht="11.25">
      <c r="A202" s="36"/>
      <c r="B202" s="37"/>
      <c r="C202" s="38"/>
      <c r="D202" s="188" t="s">
        <v>149</v>
      </c>
      <c r="E202" s="38"/>
      <c r="F202" s="189" t="s">
        <v>1862</v>
      </c>
      <c r="G202" s="38"/>
      <c r="H202" s="38"/>
      <c r="I202" s="190"/>
      <c r="J202" s="38"/>
      <c r="K202" s="38"/>
      <c r="L202" s="41"/>
      <c r="M202" s="191"/>
      <c r="N202" s="192"/>
      <c r="O202" s="66"/>
      <c r="P202" s="66"/>
      <c r="Q202" s="66"/>
      <c r="R202" s="66"/>
      <c r="S202" s="66"/>
      <c r="T202" s="67"/>
      <c r="U202" s="36"/>
      <c r="V202" s="36"/>
      <c r="W202" s="36"/>
      <c r="X202" s="36"/>
      <c r="Y202" s="36"/>
      <c r="Z202" s="36"/>
      <c r="AA202" s="36"/>
      <c r="AB202" s="36"/>
      <c r="AC202" s="36"/>
      <c r="AD202" s="36"/>
      <c r="AE202" s="36"/>
      <c r="AT202" s="19" t="s">
        <v>149</v>
      </c>
      <c r="AU202" s="19" t="s">
        <v>85</v>
      </c>
    </row>
    <row r="203" spans="1:65" s="2" customFormat="1" ht="16.5" customHeight="1">
      <c r="A203" s="36"/>
      <c r="B203" s="37"/>
      <c r="C203" s="175" t="s">
        <v>296</v>
      </c>
      <c r="D203" s="175" t="s">
        <v>142</v>
      </c>
      <c r="E203" s="176" t="s">
        <v>1864</v>
      </c>
      <c r="F203" s="177" t="s">
        <v>1865</v>
      </c>
      <c r="G203" s="178" t="s">
        <v>145</v>
      </c>
      <c r="H203" s="179">
        <v>1</v>
      </c>
      <c r="I203" s="180"/>
      <c r="J203" s="181">
        <f>ROUND(I203*H203,2)</f>
        <v>0</v>
      </c>
      <c r="K203" s="177" t="s">
        <v>146</v>
      </c>
      <c r="L203" s="41"/>
      <c r="M203" s="182" t="s">
        <v>19</v>
      </c>
      <c r="N203" s="183" t="s">
        <v>46</v>
      </c>
      <c r="O203" s="66"/>
      <c r="P203" s="184">
        <f>O203*H203</f>
        <v>0</v>
      </c>
      <c r="Q203" s="184">
        <v>2.8538000000000001E-2</v>
      </c>
      <c r="R203" s="184">
        <f>Q203*H203</f>
        <v>2.8538000000000001E-2</v>
      </c>
      <c r="S203" s="184">
        <v>0</v>
      </c>
      <c r="T203" s="185">
        <f>S203*H203</f>
        <v>0</v>
      </c>
      <c r="U203" s="36"/>
      <c r="V203" s="36"/>
      <c r="W203" s="36"/>
      <c r="X203" s="36"/>
      <c r="Y203" s="36"/>
      <c r="Z203" s="36"/>
      <c r="AA203" s="36"/>
      <c r="AB203" s="36"/>
      <c r="AC203" s="36"/>
      <c r="AD203" s="36"/>
      <c r="AE203" s="36"/>
      <c r="AR203" s="186" t="s">
        <v>147</v>
      </c>
      <c r="AT203" s="186" t="s">
        <v>142</v>
      </c>
      <c r="AU203" s="186" t="s">
        <v>85</v>
      </c>
      <c r="AY203" s="19" t="s">
        <v>140</v>
      </c>
      <c r="BE203" s="187">
        <f>IF(N203="základní",J203,0)</f>
        <v>0</v>
      </c>
      <c r="BF203" s="187">
        <f>IF(N203="snížená",J203,0)</f>
        <v>0</v>
      </c>
      <c r="BG203" s="187">
        <f>IF(N203="zákl. přenesená",J203,0)</f>
        <v>0</v>
      </c>
      <c r="BH203" s="187">
        <f>IF(N203="sníž. přenesená",J203,0)</f>
        <v>0</v>
      </c>
      <c r="BI203" s="187">
        <f>IF(N203="nulová",J203,0)</f>
        <v>0</v>
      </c>
      <c r="BJ203" s="19" t="s">
        <v>83</v>
      </c>
      <c r="BK203" s="187">
        <f>ROUND(I203*H203,2)</f>
        <v>0</v>
      </c>
      <c r="BL203" s="19" t="s">
        <v>147</v>
      </c>
      <c r="BM203" s="186" t="s">
        <v>1866</v>
      </c>
    </row>
    <row r="204" spans="1:65" s="2" customFormat="1" ht="11.25">
      <c r="A204" s="36"/>
      <c r="B204" s="37"/>
      <c r="C204" s="38"/>
      <c r="D204" s="188" t="s">
        <v>149</v>
      </c>
      <c r="E204" s="38"/>
      <c r="F204" s="189" t="s">
        <v>1865</v>
      </c>
      <c r="G204" s="38"/>
      <c r="H204" s="38"/>
      <c r="I204" s="190"/>
      <c r="J204" s="38"/>
      <c r="K204" s="38"/>
      <c r="L204" s="41"/>
      <c r="M204" s="191"/>
      <c r="N204" s="192"/>
      <c r="O204" s="66"/>
      <c r="P204" s="66"/>
      <c r="Q204" s="66"/>
      <c r="R204" s="66"/>
      <c r="S204" s="66"/>
      <c r="T204" s="67"/>
      <c r="U204" s="36"/>
      <c r="V204" s="36"/>
      <c r="W204" s="36"/>
      <c r="X204" s="36"/>
      <c r="Y204" s="36"/>
      <c r="Z204" s="36"/>
      <c r="AA204" s="36"/>
      <c r="AB204" s="36"/>
      <c r="AC204" s="36"/>
      <c r="AD204" s="36"/>
      <c r="AE204" s="36"/>
      <c r="AT204" s="19" t="s">
        <v>149</v>
      </c>
      <c r="AU204" s="19" t="s">
        <v>85</v>
      </c>
    </row>
    <row r="205" spans="1:65" s="2" customFormat="1" ht="11.25">
      <c r="A205" s="36"/>
      <c r="B205" s="37"/>
      <c r="C205" s="38"/>
      <c r="D205" s="193" t="s">
        <v>151</v>
      </c>
      <c r="E205" s="38"/>
      <c r="F205" s="194" t="s">
        <v>1867</v>
      </c>
      <c r="G205" s="38"/>
      <c r="H205" s="38"/>
      <c r="I205" s="190"/>
      <c r="J205" s="38"/>
      <c r="K205" s="38"/>
      <c r="L205" s="41"/>
      <c r="M205" s="191"/>
      <c r="N205" s="192"/>
      <c r="O205" s="66"/>
      <c r="P205" s="66"/>
      <c r="Q205" s="66"/>
      <c r="R205" s="66"/>
      <c r="S205" s="66"/>
      <c r="T205" s="67"/>
      <c r="U205" s="36"/>
      <c r="V205" s="36"/>
      <c r="W205" s="36"/>
      <c r="X205" s="36"/>
      <c r="Y205" s="36"/>
      <c r="Z205" s="36"/>
      <c r="AA205" s="36"/>
      <c r="AB205" s="36"/>
      <c r="AC205" s="36"/>
      <c r="AD205" s="36"/>
      <c r="AE205" s="36"/>
      <c r="AT205" s="19" t="s">
        <v>151</v>
      </c>
      <c r="AU205" s="19" t="s">
        <v>85</v>
      </c>
    </row>
    <row r="206" spans="1:65" s="2" customFormat="1" ht="39">
      <c r="A206" s="36"/>
      <c r="B206" s="37"/>
      <c r="C206" s="38"/>
      <c r="D206" s="188" t="s">
        <v>153</v>
      </c>
      <c r="E206" s="38"/>
      <c r="F206" s="195" t="s">
        <v>1853</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153</v>
      </c>
      <c r="AU206" s="19" t="s">
        <v>85</v>
      </c>
    </row>
    <row r="207" spans="1:65" s="2" customFormat="1" ht="16.5" customHeight="1">
      <c r="A207" s="36"/>
      <c r="B207" s="37"/>
      <c r="C207" s="217" t="s">
        <v>7</v>
      </c>
      <c r="D207" s="217" t="s">
        <v>284</v>
      </c>
      <c r="E207" s="218" t="s">
        <v>1868</v>
      </c>
      <c r="F207" s="219" t="s">
        <v>1869</v>
      </c>
      <c r="G207" s="220" t="s">
        <v>145</v>
      </c>
      <c r="H207" s="221">
        <v>1</v>
      </c>
      <c r="I207" s="222"/>
      <c r="J207" s="223">
        <f>ROUND(I207*H207,2)</f>
        <v>0</v>
      </c>
      <c r="K207" s="219" t="s">
        <v>146</v>
      </c>
      <c r="L207" s="224"/>
      <c r="M207" s="225" t="s">
        <v>19</v>
      </c>
      <c r="N207" s="226" t="s">
        <v>46</v>
      </c>
      <c r="O207" s="66"/>
      <c r="P207" s="184">
        <f>O207*H207</f>
        <v>0</v>
      </c>
      <c r="Q207" s="184">
        <v>1.8169999999999999</v>
      </c>
      <c r="R207" s="184">
        <f>Q207*H207</f>
        <v>1.8169999999999999</v>
      </c>
      <c r="S207" s="184">
        <v>0</v>
      </c>
      <c r="T207" s="185">
        <f>S207*H207</f>
        <v>0</v>
      </c>
      <c r="U207" s="36"/>
      <c r="V207" s="36"/>
      <c r="W207" s="36"/>
      <c r="X207" s="36"/>
      <c r="Y207" s="36"/>
      <c r="Z207" s="36"/>
      <c r="AA207" s="36"/>
      <c r="AB207" s="36"/>
      <c r="AC207" s="36"/>
      <c r="AD207" s="36"/>
      <c r="AE207" s="36"/>
      <c r="AR207" s="186" t="s">
        <v>201</v>
      </c>
      <c r="AT207" s="186" t="s">
        <v>284</v>
      </c>
      <c r="AU207" s="186" t="s">
        <v>85</v>
      </c>
      <c r="AY207" s="19" t="s">
        <v>140</v>
      </c>
      <c r="BE207" s="187">
        <f>IF(N207="základní",J207,0)</f>
        <v>0</v>
      </c>
      <c r="BF207" s="187">
        <f>IF(N207="snížená",J207,0)</f>
        <v>0</v>
      </c>
      <c r="BG207" s="187">
        <f>IF(N207="zákl. přenesená",J207,0)</f>
        <v>0</v>
      </c>
      <c r="BH207" s="187">
        <f>IF(N207="sníž. přenesená",J207,0)</f>
        <v>0</v>
      </c>
      <c r="BI207" s="187">
        <f>IF(N207="nulová",J207,0)</f>
        <v>0</v>
      </c>
      <c r="BJ207" s="19" t="s">
        <v>83</v>
      </c>
      <c r="BK207" s="187">
        <f>ROUND(I207*H207,2)</f>
        <v>0</v>
      </c>
      <c r="BL207" s="19" t="s">
        <v>147</v>
      </c>
      <c r="BM207" s="186" t="s">
        <v>1870</v>
      </c>
    </row>
    <row r="208" spans="1:65" s="2" customFormat="1" ht="11.25">
      <c r="A208" s="36"/>
      <c r="B208" s="37"/>
      <c r="C208" s="38"/>
      <c r="D208" s="188" t="s">
        <v>149</v>
      </c>
      <c r="E208" s="38"/>
      <c r="F208" s="189" t="s">
        <v>1869</v>
      </c>
      <c r="G208" s="38"/>
      <c r="H208" s="38"/>
      <c r="I208" s="190"/>
      <c r="J208" s="38"/>
      <c r="K208" s="38"/>
      <c r="L208" s="41"/>
      <c r="M208" s="191"/>
      <c r="N208" s="192"/>
      <c r="O208" s="66"/>
      <c r="P208" s="66"/>
      <c r="Q208" s="66"/>
      <c r="R208" s="66"/>
      <c r="S208" s="66"/>
      <c r="T208" s="67"/>
      <c r="U208" s="36"/>
      <c r="V208" s="36"/>
      <c r="W208" s="36"/>
      <c r="X208" s="36"/>
      <c r="Y208" s="36"/>
      <c r="Z208" s="36"/>
      <c r="AA208" s="36"/>
      <c r="AB208" s="36"/>
      <c r="AC208" s="36"/>
      <c r="AD208" s="36"/>
      <c r="AE208" s="36"/>
      <c r="AT208" s="19" t="s">
        <v>149</v>
      </c>
      <c r="AU208" s="19" t="s">
        <v>85</v>
      </c>
    </row>
    <row r="209" spans="1:65" s="2" customFormat="1" ht="16.5" customHeight="1">
      <c r="A209" s="36"/>
      <c r="B209" s="37"/>
      <c r="C209" s="175" t="s">
        <v>307</v>
      </c>
      <c r="D209" s="175" t="s">
        <v>142</v>
      </c>
      <c r="E209" s="176" t="s">
        <v>1871</v>
      </c>
      <c r="F209" s="177" t="s">
        <v>1872</v>
      </c>
      <c r="G209" s="178" t="s">
        <v>145</v>
      </c>
      <c r="H209" s="179">
        <v>1</v>
      </c>
      <c r="I209" s="180"/>
      <c r="J209" s="181">
        <f>ROUND(I209*H209,2)</f>
        <v>0</v>
      </c>
      <c r="K209" s="177" t="s">
        <v>146</v>
      </c>
      <c r="L209" s="41"/>
      <c r="M209" s="182" t="s">
        <v>19</v>
      </c>
      <c r="N209" s="183" t="s">
        <v>46</v>
      </c>
      <c r="O209" s="66"/>
      <c r="P209" s="184">
        <f>O209*H209</f>
        <v>0</v>
      </c>
      <c r="Q209" s="184">
        <v>0.12422</v>
      </c>
      <c r="R209" s="184">
        <f>Q209*H209</f>
        <v>0.12422</v>
      </c>
      <c r="S209" s="184">
        <v>0</v>
      </c>
      <c r="T209" s="185">
        <f>S209*H209</f>
        <v>0</v>
      </c>
      <c r="U209" s="36"/>
      <c r="V209" s="36"/>
      <c r="W209" s="36"/>
      <c r="X209" s="36"/>
      <c r="Y209" s="36"/>
      <c r="Z209" s="36"/>
      <c r="AA209" s="36"/>
      <c r="AB209" s="36"/>
      <c r="AC209" s="36"/>
      <c r="AD209" s="36"/>
      <c r="AE209" s="36"/>
      <c r="AR209" s="186" t="s">
        <v>147</v>
      </c>
      <c r="AT209" s="186" t="s">
        <v>142</v>
      </c>
      <c r="AU209" s="186" t="s">
        <v>85</v>
      </c>
      <c r="AY209" s="19" t="s">
        <v>140</v>
      </c>
      <c r="BE209" s="187">
        <f>IF(N209="základní",J209,0)</f>
        <v>0</v>
      </c>
      <c r="BF209" s="187">
        <f>IF(N209="snížená",J209,0)</f>
        <v>0</v>
      </c>
      <c r="BG209" s="187">
        <f>IF(N209="zákl. přenesená",J209,0)</f>
        <v>0</v>
      </c>
      <c r="BH209" s="187">
        <f>IF(N209="sníž. přenesená",J209,0)</f>
        <v>0</v>
      </c>
      <c r="BI209" s="187">
        <f>IF(N209="nulová",J209,0)</f>
        <v>0</v>
      </c>
      <c r="BJ209" s="19" t="s">
        <v>83</v>
      </c>
      <c r="BK209" s="187">
        <f>ROUND(I209*H209,2)</f>
        <v>0</v>
      </c>
      <c r="BL209" s="19" t="s">
        <v>147</v>
      </c>
      <c r="BM209" s="186" t="s">
        <v>1873</v>
      </c>
    </row>
    <row r="210" spans="1:65" s="2" customFormat="1" ht="11.25">
      <c r="A210" s="36"/>
      <c r="B210" s="37"/>
      <c r="C210" s="38"/>
      <c r="D210" s="188" t="s">
        <v>149</v>
      </c>
      <c r="E210" s="38"/>
      <c r="F210" s="189" t="s">
        <v>1874</v>
      </c>
      <c r="G210" s="38"/>
      <c r="H210" s="38"/>
      <c r="I210" s="190"/>
      <c r="J210" s="38"/>
      <c r="K210" s="38"/>
      <c r="L210" s="41"/>
      <c r="M210" s="191"/>
      <c r="N210" s="192"/>
      <c r="O210" s="66"/>
      <c r="P210" s="66"/>
      <c r="Q210" s="66"/>
      <c r="R210" s="66"/>
      <c r="S210" s="66"/>
      <c r="T210" s="67"/>
      <c r="U210" s="36"/>
      <c r="V210" s="36"/>
      <c r="W210" s="36"/>
      <c r="X210" s="36"/>
      <c r="Y210" s="36"/>
      <c r="Z210" s="36"/>
      <c r="AA210" s="36"/>
      <c r="AB210" s="36"/>
      <c r="AC210" s="36"/>
      <c r="AD210" s="36"/>
      <c r="AE210" s="36"/>
      <c r="AT210" s="19" t="s">
        <v>149</v>
      </c>
      <c r="AU210" s="19" t="s">
        <v>85</v>
      </c>
    </row>
    <row r="211" spans="1:65" s="2" customFormat="1" ht="11.25">
      <c r="A211" s="36"/>
      <c r="B211" s="37"/>
      <c r="C211" s="38"/>
      <c r="D211" s="193" t="s">
        <v>151</v>
      </c>
      <c r="E211" s="38"/>
      <c r="F211" s="194" t="s">
        <v>1875</v>
      </c>
      <c r="G211" s="38"/>
      <c r="H211" s="38"/>
      <c r="I211" s="190"/>
      <c r="J211" s="38"/>
      <c r="K211" s="38"/>
      <c r="L211" s="41"/>
      <c r="M211" s="191"/>
      <c r="N211" s="192"/>
      <c r="O211" s="66"/>
      <c r="P211" s="66"/>
      <c r="Q211" s="66"/>
      <c r="R211" s="66"/>
      <c r="S211" s="66"/>
      <c r="T211" s="67"/>
      <c r="U211" s="36"/>
      <c r="V211" s="36"/>
      <c r="W211" s="36"/>
      <c r="X211" s="36"/>
      <c r="Y211" s="36"/>
      <c r="Z211" s="36"/>
      <c r="AA211" s="36"/>
      <c r="AB211" s="36"/>
      <c r="AC211" s="36"/>
      <c r="AD211" s="36"/>
      <c r="AE211" s="36"/>
      <c r="AT211" s="19" t="s">
        <v>151</v>
      </c>
      <c r="AU211" s="19" t="s">
        <v>85</v>
      </c>
    </row>
    <row r="212" spans="1:65" s="13" customFormat="1" ht="11.25">
      <c r="B212" s="196"/>
      <c r="C212" s="197"/>
      <c r="D212" s="188" t="s">
        <v>180</v>
      </c>
      <c r="E212" s="198" t="s">
        <v>19</v>
      </c>
      <c r="F212" s="199" t="s">
        <v>1876</v>
      </c>
      <c r="G212" s="197"/>
      <c r="H212" s="198" t="s">
        <v>19</v>
      </c>
      <c r="I212" s="200"/>
      <c r="J212" s="197"/>
      <c r="K212" s="197"/>
      <c r="L212" s="201"/>
      <c r="M212" s="202"/>
      <c r="N212" s="203"/>
      <c r="O212" s="203"/>
      <c r="P212" s="203"/>
      <c r="Q212" s="203"/>
      <c r="R212" s="203"/>
      <c r="S212" s="203"/>
      <c r="T212" s="204"/>
      <c r="AT212" s="205" t="s">
        <v>180</v>
      </c>
      <c r="AU212" s="205" t="s">
        <v>85</v>
      </c>
      <c r="AV212" s="13" t="s">
        <v>83</v>
      </c>
      <c r="AW212" s="13" t="s">
        <v>34</v>
      </c>
      <c r="AX212" s="13" t="s">
        <v>75</v>
      </c>
      <c r="AY212" s="205" t="s">
        <v>140</v>
      </c>
    </row>
    <row r="213" spans="1:65" s="14" customFormat="1" ht="11.25">
      <c r="B213" s="206"/>
      <c r="C213" s="207"/>
      <c r="D213" s="188" t="s">
        <v>180</v>
      </c>
      <c r="E213" s="208" t="s">
        <v>19</v>
      </c>
      <c r="F213" s="209" t="s">
        <v>83</v>
      </c>
      <c r="G213" s="207"/>
      <c r="H213" s="210">
        <v>1</v>
      </c>
      <c r="I213" s="211"/>
      <c r="J213" s="207"/>
      <c r="K213" s="207"/>
      <c r="L213" s="212"/>
      <c r="M213" s="213"/>
      <c r="N213" s="214"/>
      <c r="O213" s="214"/>
      <c r="P213" s="214"/>
      <c r="Q213" s="214"/>
      <c r="R213" s="214"/>
      <c r="S213" s="214"/>
      <c r="T213" s="215"/>
      <c r="AT213" s="216" t="s">
        <v>180</v>
      </c>
      <c r="AU213" s="216" t="s">
        <v>85</v>
      </c>
      <c r="AV213" s="14" t="s">
        <v>85</v>
      </c>
      <c r="AW213" s="14" t="s">
        <v>34</v>
      </c>
      <c r="AX213" s="14" t="s">
        <v>83</v>
      </c>
      <c r="AY213" s="216" t="s">
        <v>140</v>
      </c>
    </row>
    <row r="214" spans="1:65" s="2" customFormat="1" ht="16.5" customHeight="1">
      <c r="A214" s="36"/>
      <c r="B214" s="37"/>
      <c r="C214" s="175" t="s">
        <v>313</v>
      </c>
      <c r="D214" s="175" t="s">
        <v>142</v>
      </c>
      <c r="E214" s="176" t="s">
        <v>1877</v>
      </c>
      <c r="F214" s="177" t="s">
        <v>1878</v>
      </c>
      <c r="G214" s="178" t="s">
        <v>145</v>
      </c>
      <c r="H214" s="179">
        <v>1</v>
      </c>
      <c r="I214" s="180"/>
      <c r="J214" s="181">
        <f>ROUND(I214*H214,2)</f>
        <v>0</v>
      </c>
      <c r="K214" s="177" t="s">
        <v>518</v>
      </c>
      <c r="L214" s="41"/>
      <c r="M214" s="182" t="s">
        <v>19</v>
      </c>
      <c r="N214" s="183" t="s">
        <v>46</v>
      </c>
      <c r="O214" s="66"/>
      <c r="P214" s="184">
        <f>O214*H214</f>
        <v>0</v>
      </c>
      <c r="Q214" s="184">
        <v>0.14494000000000001</v>
      </c>
      <c r="R214" s="184">
        <f>Q214*H214</f>
        <v>0.14494000000000001</v>
      </c>
      <c r="S214" s="184">
        <v>0</v>
      </c>
      <c r="T214" s="185">
        <f>S214*H214</f>
        <v>0</v>
      </c>
      <c r="U214" s="36"/>
      <c r="V214" s="36"/>
      <c r="W214" s="36"/>
      <c r="X214" s="36"/>
      <c r="Y214" s="36"/>
      <c r="Z214" s="36"/>
      <c r="AA214" s="36"/>
      <c r="AB214" s="36"/>
      <c r="AC214" s="36"/>
      <c r="AD214" s="36"/>
      <c r="AE214" s="36"/>
      <c r="AR214" s="186" t="s">
        <v>147</v>
      </c>
      <c r="AT214" s="186" t="s">
        <v>142</v>
      </c>
      <c r="AU214" s="186" t="s">
        <v>85</v>
      </c>
      <c r="AY214" s="19" t="s">
        <v>140</v>
      </c>
      <c r="BE214" s="187">
        <f>IF(N214="základní",J214,0)</f>
        <v>0</v>
      </c>
      <c r="BF214" s="187">
        <f>IF(N214="snížená",J214,0)</f>
        <v>0</v>
      </c>
      <c r="BG214" s="187">
        <f>IF(N214="zákl. přenesená",J214,0)</f>
        <v>0</v>
      </c>
      <c r="BH214" s="187">
        <f>IF(N214="sníž. přenesená",J214,0)</f>
        <v>0</v>
      </c>
      <c r="BI214" s="187">
        <f>IF(N214="nulová",J214,0)</f>
        <v>0</v>
      </c>
      <c r="BJ214" s="19" t="s">
        <v>83</v>
      </c>
      <c r="BK214" s="187">
        <f>ROUND(I214*H214,2)</f>
        <v>0</v>
      </c>
      <c r="BL214" s="19" t="s">
        <v>147</v>
      </c>
      <c r="BM214" s="186" t="s">
        <v>1879</v>
      </c>
    </row>
    <row r="215" spans="1:65" s="2" customFormat="1" ht="11.25">
      <c r="A215" s="36"/>
      <c r="B215" s="37"/>
      <c r="C215" s="38"/>
      <c r="D215" s="188" t="s">
        <v>149</v>
      </c>
      <c r="E215" s="38"/>
      <c r="F215" s="189" t="s">
        <v>1880</v>
      </c>
      <c r="G215" s="38"/>
      <c r="H215" s="38"/>
      <c r="I215" s="190"/>
      <c r="J215" s="38"/>
      <c r="K215" s="38"/>
      <c r="L215" s="41"/>
      <c r="M215" s="191"/>
      <c r="N215" s="192"/>
      <c r="O215" s="66"/>
      <c r="P215" s="66"/>
      <c r="Q215" s="66"/>
      <c r="R215" s="66"/>
      <c r="S215" s="66"/>
      <c r="T215" s="67"/>
      <c r="U215" s="36"/>
      <c r="V215" s="36"/>
      <c r="W215" s="36"/>
      <c r="X215" s="36"/>
      <c r="Y215" s="36"/>
      <c r="Z215" s="36"/>
      <c r="AA215" s="36"/>
      <c r="AB215" s="36"/>
      <c r="AC215" s="36"/>
      <c r="AD215" s="36"/>
      <c r="AE215" s="36"/>
      <c r="AT215" s="19" t="s">
        <v>149</v>
      </c>
      <c r="AU215" s="19" t="s">
        <v>85</v>
      </c>
    </row>
    <row r="216" spans="1:65" s="2" customFormat="1" ht="87.75">
      <c r="A216" s="36"/>
      <c r="B216" s="37"/>
      <c r="C216" s="38"/>
      <c r="D216" s="188" t="s">
        <v>153</v>
      </c>
      <c r="E216" s="38"/>
      <c r="F216" s="195" t="s">
        <v>1881</v>
      </c>
      <c r="G216" s="38"/>
      <c r="H216" s="38"/>
      <c r="I216" s="190"/>
      <c r="J216" s="38"/>
      <c r="K216" s="38"/>
      <c r="L216" s="41"/>
      <c r="M216" s="191"/>
      <c r="N216" s="192"/>
      <c r="O216" s="66"/>
      <c r="P216" s="66"/>
      <c r="Q216" s="66"/>
      <c r="R216" s="66"/>
      <c r="S216" s="66"/>
      <c r="T216" s="67"/>
      <c r="U216" s="36"/>
      <c r="V216" s="36"/>
      <c r="W216" s="36"/>
      <c r="X216" s="36"/>
      <c r="Y216" s="36"/>
      <c r="Z216" s="36"/>
      <c r="AA216" s="36"/>
      <c r="AB216" s="36"/>
      <c r="AC216" s="36"/>
      <c r="AD216" s="36"/>
      <c r="AE216" s="36"/>
      <c r="AT216" s="19" t="s">
        <v>153</v>
      </c>
      <c r="AU216" s="19" t="s">
        <v>85</v>
      </c>
    </row>
    <row r="217" spans="1:65" s="13" customFormat="1" ht="11.25">
      <c r="B217" s="196"/>
      <c r="C217" s="197"/>
      <c r="D217" s="188" t="s">
        <v>180</v>
      </c>
      <c r="E217" s="198" t="s">
        <v>19</v>
      </c>
      <c r="F217" s="199" t="s">
        <v>1876</v>
      </c>
      <c r="G217" s="197"/>
      <c r="H217" s="198" t="s">
        <v>19</v>
      </c>
      <c r="I217" s="200"/>
      <c r="J217" s="197"/>
      <c r="K217" s="197"/>
      <c r="L217" s="201"/>
      <c r="M217" s="202"/>
      <c r="N217" s="203"/>
      <c r="O217" s="203"/>
      <c r="P217" s="203"/>
      <c r="Q217" s="203"/>
      <c r="R217" s="203"/>
      <c r="S217" s="203"/>
      <c r="T217" s="204"/>
      <c r="AT217" s="205" t="s">
        <v>180</v>
      </c>
      <c r="AU217" s="205" t="s">
        <v>85</v>
      </c>
      <c r="AV217" s="13" t="s">
        <v>83</v>
      </c>
      <c r="AW217" s="13" t="s">
        <v>34</v>
      </c>
      <c r="AX217" s="13" t="s">
        <v>75</v>
      </c>
      <c r="AY217" s="205" t="s">
        <v>140</v>
      </c>
    </row>
    <row r="218" spans="1:65" s="14" customFormat="1" ht="11.25">
      <c r="B218" s="206"/>
      <c r="C218" s="207"/>
      <c r="D218" s="188" t="s">
        <v>180</v>
      </c>
      <c r="E218" s="208" t="s">
        <v>19</v>
      </c>
      <c r="F218" s="209" t="s">
        <v>83</v>
      </c>
      <c r="G218" s="207"/>
      <c r="H218" s="210">
        <v>1</v>
      </c>
      <c r="I218" s="211"/>
      <c r="J218" s="207"/>
      <c r="K218" s="207"/>
      <c r="L218" s="212"/>
      <c r="M218" s="213"/>
      <c r="N218" s="214"/>
      <c r="O218" s="214"/>
      <c r="P218" s="214"/>
      <c r="Q218" s="214"/>
      <c r="R218" s="214"/>
      <c r="S218" s="214"/>
      <c r="T218" s="215"/>
      <c r="AT218" s="216" t="s">
        <v>180</v>
      </c>
      <c r="AU218" s="216" t="s">
        <v>85</v>
      </c>
      <c r="AV218" s="14" t="s">
        <v>85</v>
      </c>
      <c r="AW218" s="14" t="s">
        <v>34</v>
      </c>
      <c r="AX218" s="14" t="s">
        <v>83</v>
      </c>
      <c r="AY218" s="216" t="s">
        <v>140</v>
      </c>
    </row>
    <row r="219" spans="1:65" s="2" customFormat="1" ht="16.5" customHeight="1">
      <c r="A219" s="36"/>
      <c r="B219" s="37"/>
      <c r="C219" s="175" t="s">
        <v>319</v>
      </c>
      <c r="D219" s="175" t="s">
        <v>142</v>
      </c>
      <c r="E219" s="176" t="s">
        <v>1882</v>
      </c>
      <c r="F219" s="177" t="s">
        <v>1883</v>
      </c>
      <c r="G219" s="178" t="s">
        <v>145</v>
      </c>
      <c r="H219" s="179">
        <v>1</v>
      </c>
      <c r="I219" s="180"/>
      <c r="J219" s="181">
        <f>ROUND(I219*H219,2)</f>
        <v>0</v>
      </c>
      <c r="K219" s="177" t="s">
        <v>146</v>
      </c>
      <c r="L219" s="41"/>
      <c r="M219" s="182" t="s">
        <v>19</v>
      </c>
      <c r="N219" s="183" t="s">
        <v>46</v>
      </c>
      <c r="O219" s="66"/>
      <c r="P219" s="184">
        <f>O219*H219</f>
        <v>0</v>
      </c>
      <c r="Q219" s="184">
        <v>2.972E-2</v>
      </c>
      <c r="R219" s="184">
        <f>Q219*H219</f>
        <v>2.972E-2</v>
      </c>
      <c r="S219" s="184">
        <v>0</v>
      </c>
      <c r="T219" s="185">
        <f>S219*H219</f>
        <v>0</v>
      </c>
      <c r="U219" s="36"/>
      <c r="V219" s="36"/>
      <c r="W219" s="36"/>
      <c r="X219" s="36"/>
      <c r="Y219" s="36"/>
      <c r="Z219" s="36"/>
      <c r="AA219" s="36"/>
      <c r="AB219" s="36"/>
      <c r="AC219" s="36"/>
      <c r="AD219" s="36"/>
      <c r="AE219" s="36"/>
      <c r="AR219" s="186" t="s">
        <v>147</v>
      </c>
      <c r="AT219" s="186" t="s">
        <v>142</v>
      </c>
      <c r="AU219" s="186" t="s">
        <v>85</v>
      </c>
      <c r="AY219" s="19" t="s">
        <v>140</v>
      </c>
      <c r="BE219" s="187">
        <f>IF(N219="základní",J219,0)</f>
        <v>0</v>
      </c>
      <c r="BF219" s="187">
        <f>IF(N219="snížená",J219,0)</f>
        <v>0</v>
      </c>
      <c r="BG219" s="187">
        <f>IF(N219="zákl. přenesená",J219,0)</f>
        <v>0</v>
      </c>
      <c r="BH219" s="187">
        <f>IF(N219="sníž. přenesená",J219,0)</f>
        <v>0</v>
      </c>
      <c r="BI219" s="187">
        <f>IF(N219="nulová",J219,0)</f>
        <v>0</v>
      </c>
      <c r="BJ219" s="19" t="s">
        <v>83</v>
      </c>
      <c r="BK219" s="187">
        <f>ROUND(I219*H219,2)</f>
        <v>0</v>
      </c>
      <c r="BL219" s="19" t="s">
        <v>147</v>
      </c>
      <c r="BM219" s="186" t="s">
        <v>1884</v>
      </c>
    </row>
    <row r="220" spans="1:65" s="2" customFormat="1" ht="11.25">
      <c r="A220" s="36"/>
      <c r="B220" s="37"/>
      <c r="C220" s="38"/>
      <c r="D220" s="188" t="s">
        <v>149</v>
      </c>
      <c r="E220" s="38"/>
      <c r="F220" s="189" t="s">
        <v>1885</v>
      </c>
      <c r="G220" s="38"/>
      <c r="H220" s="38"/>
      <c r="I220" s="190"/>
      <c r="J220" s="38"/>
      <c r="K220" s="38"/>
      <c r="L220" s="41"/>
      <c r="M220" s="191"/>
      <c r="N220" s="192"/>
      <c r="O220" s="66"/>
      <c r="P220" s="66"/>
      <c r="Q220" s="66"/>
      <c r="R220" s="66"/>
      <c r="S220" s="66"/>
      <c r="T220" s="67"/>
      <c r="U220" s="36"/>
      <c r="V220" s="36"/>
      <c r="W220" s="36"/>
      <c r="X220" s="36"/>
      <c r="Y220" s="36"/>
      <c r="Z220" s="36"/>
      <c r="AA220" s="36"/>
      <c r="AB220" s="36"/>
      <c r="AC220" s="36"/>
      <c r="AD220" s="36"/>
      <c r="AE220" s="36"/>
      <c r="AT220" s="19" t="s">
        <v>149</v>
      </c>
      <c r="AU220" s="19" t="s">
        <v>85</v>
      </c>
    </row>
    <row r="221" spans="1:65" s="2" customFormat="1" ht="11.25">
      <c r="A221" s="36"/>
      <c r="B221" s="37"/>
      <c r="C221" s="38"/>
      <c r="D221" s="193" t="s">
        <v>151</v>
      </c>
      <c r="E221" s="38"/>
      <c r="F221" s="194" t="s">
        <v>1886</v>
      </c>
      <c r="G221" s="38"/>
      <c r="H221" s="38"/>
      <c r="I221" s="190"/>
      <c r="J221" s="38"/>
      <c r="K221" s="38"/>
      <c r="L221" s="41"/>
      <c r="M221" s="191"/>
      <c r="N221" s="192"/>
      <c r="O221" s="66"/>
      <c r="P221" s="66"/>
      <c r="Q221" s="66"/>
      <c r="R221" s="66"/>
      <c r="S221" s="66"/>
      <c r="T221" s="67"/>
      <c r="U221" s="36"/>
      <c r="V221" s="36"/>
      <c r="W221" s="36"/>
      <c r="X221" s="36"/>
      <c r="Y221" s="36"/>
      <c r="Z221" s="36"/>
      <c r="AA221" s="36"/>
      <c r="AB221" s="36"/>
      <c r="AC221" s="36"/>
      <c r="AD221" s="36"/>
      <c r="AE221" s="36"/>
      <c r="AT221" s="19" t="s">
        <v>151</v>
      </c>
      <c r="AU221" s="19" t="s">
        <v>85</v>
      </c>
    </row>
    <row r="222" spans="1:65" s="2" customFormat="1" ht="16.5" customHeight="1">
      <c r="A222" s="36"/>
      <c r="B222" s="37"/>
      <c r="C222" s="175" t="s">
        <v>325</v>
      </c>
      <c r="D222" s="175" t="s">
        <v>142</v>
      </c>
      <c r="E222" s="176" t="s">
        <v>1887</v>
      </c>
      <c r="F222" s="177" t="s">
        <v>1888</v>
      </c>
      <c r="G222" s="178" t="s">
        <v>145</v>
      </c>
      <c r="H222" s="179">
        <v>1</v>
      </c>
      <c r="I222" s="180"/>
      <c r="J222" s="181">
        <f>ROUND(I222*H222,2)</f>
        <v>0</v>
      </c>
      <c r="K222" s="177" t="s">
        <v>146</v>
      </c>
      <c r="L222" s="41"/>
      <c r="M222" s="182" t="s">
        <v>19</v>
      </c>
      <c r="N222" s="183" t="s">
        <v>46</v>
      </c>
      <c r="O222" s="66"/>
      <c r="P222" s="184">
        <f>O222*H222</f>
        <v>0</v>
      </c>
      <c r="Q222" s="184">
        <v>2.972E-2</v>
      </c>
      <c r="R222" s="184">
        <f>Q222*H222</f>
        <v>2.972E-2</v>
      </c>
      <c r="S222" s="184">
        <v>0</v>
      </c>
      <c r="T222" s="185">
        <f>S222*H222</f>
        <v>0</v>
      </c>
      <c r="U222" s="36"/>
      <c r="V222" s="36"/>
      <c r="W222" s="36"/>
      <c r="X222" s="36"/>
      <c r="Y222" s="36"/>
      <c r="Z222" s="36"/>
      <c r="AA222" s="36"/>
      <c r="AB222" s="36"/>
      <c r="AC222" s="36"/>
      <c r="AD222" s="36"/>
      <c r="AE222" s="36"/>
      <c r="AR222" s="186" t="s">
        <v>147</v>
      </c>
      <c r="AT222" s="186" t="s">
        <v>142</v>
      </c>
      <c r="AU222" s="186" t="s">
        <v>85</v>
      </c>
      <c r="AY222" s="19" t="s">
        <v>140</v>
      </c>
      <c r="BE222" s="187">
        <f>IF(N222="základní",J222,0)</f>
        <v>0</v>
      </c>
      <c r="BF222" s="187">
        <f>IF(N222="snížená",J222,0)</f>
        <v>0</v>
      </c>
      <c r="BG222" s="187">
        <f>IF(N222="zákl. přenesená",J222,0)</f>
        <v>0</v>
      </c>
      <c r="BH222" s="187">
        <f>IF(N222="sníž. přenesená",J222,0)</f>
        <v>0</v>
      </c>
      <c r="BI222" s="187">
        <f>IF(N222="nulová",J222,0)</f>
        <v>0</v>
      </c>
      <c r="BJ222" s="19" t="s">
        <v>83</v>
      </c>
      <c r="BK222" s="187">
        <f>ROUND(I222*H222,2)</f>
        <v>0</v>
      </c>
      <c r="BL222" s="19" t="s">
        <v>147</v>
      </c>
      <c r="BM222" s="186" t="s">
        <v>1889</v>
      </c>
    </row>
    <row r="223" spans="1:65" s="2" customFormat="1" ht="11.25">
      <c r="A223" s="36"/>
      <c r="B223" s="37"/>
      <c r="C223" s="38"/>
      <c r="D223" s="188" t="s">
        <v>149</v>
      </c>
      <c r="E223" s="38"/>
      <c r="F223" s="189" t="s">
        <v>1890</v>
      </c>
      <c r="G223" s="38"/>
      <c r="H223" s="38"/>
      <c r="I223" s="190"/>
      <c r="J223" s="38"/>
      <c r="K223" s="38"/>
      <c r="L223" s="41"/>
      <c r="M223" s="191"/>
      <c r="N223" s="192"/>
      <c r="O223" s="66"/>
      <c r="P223" s="66"/>
      <c r="Q223" s="66"/>
      <c r="R223" s="66"/>
      <c r="S223" s="66"/>
      <c r="T223" s="67"/>
      <c r="U223" s="36"/>
      <c r="V223" s="36"/>
      <c r="W223" s="36"/>
      <c r="X223" s="36"/>
      <c r="Y223" s="36"/>
      <c r="Z223" s="36"/>
      <c r="AA223" s="36"/>
      <c r="AB223" s="36"/>
      <c r="AC223" s="36"/>
      <c r="AD223" s="36"/>
      <c r="AE223" s="36"/>
      <c r="AT223" s="19" t="s">
        <v>149</v>
      </c>
      <c r="AU223" s="19" t="s">
        <v>85</v>
      </c>
    </row>
    <row r="224" spans="1:65" s="2" customFormat="1" ht="11.25">
      <c r="A224" s="36"/>
      <c r="B224" s="37"/>
      <c r="C224" s="38"/>
      <c r="D224" s="193" t="s">
        <v>151</v>
      </c>
      <c r="E224" s="38"/>
      <c r="F224" s="194" t="s">
        <v>1891</v>
      </c>
      <c r="G224" s="38"/>
      <c r="H224" s="38"/>
      <c r="I224" s="190"/>
      <c r="J224" s="38"/>
      <c r="K224" s="38"/>
      <c r="L224" s="41"/>
      <c r="M224" s="191"/>
      <c r="N224" s="192"/>
      <c r="O224" s="66"/>
      <c r="P224" s="66"/>
      <c r="Q224" s="66"/>
      <c r="R224" s="66"/>
      <c r="S224" s="66"/>
      <c r="T224" s="67"/>
      <c r="U224" s="36"/>
      <c r="V224" s="36"/>
      <c r="W224" s="36"/>
      <c r="X224" s="36"/>
      <c r="Y224" s="36"/>
      <c r="Z224" s="36"/>
      <c r="AA224" s="36"/>
      <c r="AB224" s="36"/>
      <c r="AC224" s="36"/>
      <c r="AD224" s="36"/>
      <c r="AE224" s="36"/>
      <c r="AT224" s="19" t="s">
        <v>151</v>
      </c>
      <c r="AU224" s="19" t="s">
        <v>85</v>
      </c>
    </row>
    <row r="225" spans="1:65" s="2" customFormat="1" ht="16.5" customHeight="1">
      <c r="A225" s="36"/>
      <c r="B225" s="37"/>
      <c r="C225" s="175" t="s">
        <v>332</v>
      </c>
      <c r="D225" s="175" t="s">
        <v>142</v>
      </c>
      <c r="E225" s="176" t="s">
        <v>1892</v>
      </c>
      <c r="F225" s="177" t="s">
        <v>1893</v>
      </c>
      <c r="G225" s="178" t="s">
        <v>145</v>
      </c>
      <c r="H225" s="179">
        <v>1</v>
      </c>
      <c r="I225" s="180"/>
      <c r="J225" s="181">
        <f>ROUND(I225*H225,2)</f>
        <v>0</v>
      </c>
      <c r="K225" s="177" t="s">
        <v>146</v>
      </c>
      <c r="L225" s="41"/>
      <c r="M225" s="182" t="s">
        <v>19</v>
      </c>
      <c r="N225" s="183" t="s">
        <v>46</v>
      </c>
      <c r="O225" s="66"/>
      <c r="P225" s="184">
        <f>O225*H225</f>
        <v>0</v>
      </c>
      <c r="Q225" s="184">
        <v>0.217338</v>
      </c>
      <c r="R225" s="184">
        <f>Q225*H225</f>
        <v>0.217338</v>
      </c>
      <c r="S225" s="184">
        <v>0</v>
      </c>
      <c r="T225" s="185">
        <f>S225*H225</f>
        <v>0</v>
      </c>
      <c r="U225" s="36"/>
      <c r="V225" s="36"/>
      <c r="W225" s="36"/>
      <c r="X225" s="36"/>
      <c r="Y225" s="36"/>
      <c r="Z225" s="36"/>
      <c r="AA225" s="36"/>
      <c r="AB225" s="36"/>
      <c r="AC225" s="36"/>
      <c r="AD225" s="36"/>
      <c r="AE225" s="36"/>
      <c r="AR225" s="186" t="s">
        <v>147</v>
      </c>
      <c r="AT225" s="186" t="s">
        <v>142</v>
      </c>
      <c r="AU225" s="186" t="s">
        <v>85</v>
      </c>
      <c r="AY225" s="19" t="s">
        <v>140</v>
      </c>
      <c r="BE225" s="187">
        <f>IF(N225="základní",J225,0)</f>
        <v>0</v>
      </c>
      <c r="BF225" s="187">
        <f>IF(N225="snížená",J225,0)</f>
        <v>0</v>
      </c>
      <c r="BG225" s="187">
        <f>IF(N225="zákl. přenesená",J225,0)</f>
        <v>0</v>
      </c>
      <c r="BH225" s="187">
        <f>IF(N225="sníž. přenesená",J225,0)</f>
        <v>0</v>
      </c>
      <c r="BI225" s="187">
        <f>IF(N225="nulová",J225,0)</f>
        <v>0</v>
      </c>
      <c r="BJ225" s="19" t="s">
        <v>83</v>
      </c>
      <c r="BK225" s="187">
        <f>ROUND(I225*H225,2)</f>
        <v>0</v>
      </c>
      <c r="BL225" s="19" t="s">
        <v>147</v>
      </c>
      <c r="BM225" s="186" t="s">
        <v>1894</v>
      </c>
    </row>
    <row r="226" spans="1:65" s="2" customFormat="1" ht="11.25">
      <c r="A226" s="36"/>
      <c r="B226" s="37"/>
      <c r="C226" s="38"/>
      <c r="D226" s="188" t="s">
        <v>149</v>
      </c>
      <c r="E226" s="38"/>
      <c r="F226" s="189" t="s">
        <v>1895</v>
      </c>
      <c r="G226" s="38"/>
      <c r="H226" s="38"/>
      <c r="I226" s="190"/>
      <c r="J226" s="38"/>
      <c r="K226" s="38"/>
      <c r="L226" s="41"/>
      <c r="M226" s="191"/>
      <c r="N226" s="192"/>
      <c r="O226" s="66"/>
      <c r="P226" s="66"/>
      <c r="Q226" s="66"/>
      <c r="R226" s="66"/>
      <c r="S226" s="66"/>
      <c r="T226" s="67"/>
      <c r="U226" s="36"/>
      <c r="V226" s="36"/>
      <c r="W226" s="36"/>
      <c r="X226" s="36"/>
      <c r="Y226" s="36"/>
      <c r="Z226" s="36"/>
      <c r="AA226" s="36"/>
      <c r="AB226" s="36"/>
      <c r="AC226" s="36"/>
      <c r="AD226" s="36"/>
      <c r="AE226" s="36"/>
      <c r="AT226" s="19" t="s">
        <v>149</v>
      </c>
      <c r="AU226" s="19" t="s">
        <v>85</v>
      </c>
    </row>
    <row r="227" spans="1:65" s="2" customFormat="1" ht="11.25">
      <c r="A227" s="36"/>
      <c r="B227" s="37"/>
      <c r="C227" s="38"/>
      <c r="D227" s="193" t="s">
        <v>151</v>
      </c>
      <c r="E227" s="38"/>
      <c r="F227" s="194" t="s">
        <v>1896</v>
      </c>
      <c r="G227" s="38"/>
      <c r="H227" s="38"/>
      <c r="I227" s="190"/>
      <c r="J227" s="38"/>
      <c r="K227" s="38"/>
      <c r="L227" s="41"/>
      <c r="M227" s="191"/>
      <c r="N227" s="192"/>
      <c r="O227" s="66"/>
      <c r="P227" s="66"/>
      <c r="Q227" s="66"/>
      <c r="R227" s="66"/>
      <c r="S227" s="66"/>
      <c r="T227" s="67"/>
      <c r="U227" s="36"/>
      <c r="V227" s="36"/>
      <c r="W227" s="36"/>
      <c r="X227" s="36"/>
      <c r="Y227" s="36"/>
      <c r="Z227" s="36"/>
      <c r="AA227" s="36"/>
      <c r="AB227" s="36"/>
      <c r="AC227" s="36"/>
      <c r="AD227" s="36"/>
      <c r="AE227" s="36"/>
      <c r="AT227" s="19" t="s">
        <v>151</v>
      </c>
      <c r="AU227" s="19" t="s">
        <v>85</v>
      </c>
    </row>
    <row r="228" spans="1:65" s="2" customFormat="1" ht="136.5">
      <c r="A228" s="36"/>
      <c r="B228" s="37"/>
      <c r="C228" s="38"/>
      <c r="D228" s="188" t="s">
        <v>153</v>
      </c>
      <c r="E228" s="38"/>
      <c r="F228" s="195" t="s">
        <v>1897</v>
      </c>
      <c r="G228" s="38"/>
      <c r="H228" s="38"/>
      <c r="I228" s="190"/>
      <c r="J228" s="38"/>
      <c r="K228" s="38"/>
      <c r="L228" s="41"/>
      <c r="M228" s="191"/>
      <c r="N228" s="192"/>
      <c r="O228" s="66"/>
      <c r="P228" s="66"/>
      <c r="Q228" s="66"/>
      <c r="R228" s="66"/>
      <c r="S228" s="66"/>
      <c r="T228" s="67"/>
      <c r="U228" s="36"/>
      <c r="V228" s="36"/>
      <c r="W228" s="36"/>
      <c r="X228" s="36"/>
      <c r="Y228" s="36"/>
      <c r="Z228" s="36"/>
      <c r="AA228" s="36"/>
      <c r="AB228" s="36"/>
      <c r="AC228" s="36"/>
      <c r="AD228" s="36"/>
      <c r="AE228" s="36"/>
      <c r="AT228" s="19" t="s">
        <v>153</v>
      </c>
      <c r="AU228" s="19" t="s">
        <v>85</v>
      </c>
    </row>
    <row r="229" spans="1:65" s="2" customFormat="1" ht="16.5" customHeight="1">
      <c r="A229" s="36"/>
      <c r="B229" s="37"/>
      <c r="C229" s="217" t="s">
        <v>339</v>
      </c>
      <c r="D229" s="217" t="s">
        <v>284</v>
      </c>
      <c r="E229" s="218" t="s">
        <v>1898</v>
      </c>
      <c r="F229" s="219" t="s">
        <v>1899</v>
      </c>
      <c r="G229" s="220" t="s">
        <v>145</v>
      </c>
      <c r="H229" s="221">
        <v>1</v>
      </c>
      <c r="I229" s="222"/>
      <c r="J229" s="223">
        <f>ROUND(I229*H229,2)</f>
        <v>0</v>
      </c>
      <c r="K229" s="219" t="s">
        <v>146</v>
      </c>
      <c r="L229" s="224"/>
      <c r="M229" s="225" t="s">
        <v>19</v>
      </c>
      <c r="N229" s="226" t="s">
        <v>46</v>
      </c>
      <c r="O229" s="66"/>
      <c r="P229" s="184">
        <f>O229*H229</f>
        <v>0</v>
      </c>
      <c r="Q229" s="184">
        <v>0.19600000000000001</v>
      </c>
      <c r="R229" s="184">
        <f>Q229*H229</f>
        <v>0.19600000000000001</v>
      </c>
      <c r="S229" s="184">
        <v>0</v>
      </c>
      <c r="T229" s="185">
        <f>S229*H229</f>
        <v>0</v>
      </c>
      <c r="U229" s="36"/>
      <c r="V229" s="36"/>
      <c r="W229" s="36"/>
      <c r="X229" s="36"/>
      <c r="Y229" s="36"/>
      <c r="Z229" s="36"/>
      <c r="AA229" s="36"/>
      <c r="AB229" s="36"/>
      <c r="AC229" s="36"/>
      <c r="AD229" s="36"/>
      <c r="AE229" s="36"/>
      <c r="AR229" s="186" t="s">
        <v>201</v>
      </c>
      <c r="AT229" s="186" t="s">
        <v>284</v>
      </c>
      <c r="AU229" s="186" t="s">
        <v>85</v>
      </c>
      <c r="AY229" s="19" t="s">
        <v>140</v>
      </c>
      <c r="BE229" s="187">
        <f>IF(N229="základní",J229,0)</f>
        <v>0</v>
      </c>
      <c r="BF229" s="187">
        <f>IF(N229="snížená",J229,0)</f>
        <v>0</v>
      </c>
      <c r="BG229" s="187">
        <f>IF(N229="zákl. přenesená",J229,0)</f>
        <v>0</v>
      </c>
      <c r="BH229" s="187">
        <f>IF(N229="sníž. přenesená",J229,0)</f>
        <v>0</v>
      </c>
      <c r="BI229" s="187">
        <f>IF(N229="nulová",J229,0)</f>
        <v>0</v>
      </c>
      <c r="BJ229" s="19" t="s">
        <v>83</v>
      </c>
      <c r="BK229" s="187">
        <f>ROUND(I229*H229,2)</f>
        <v>0</v>
      </c>
      <c r="BL229" s="19" t="s">
        <v>147</v>
      </c>
      <c r="BM229" s="186" t="s">
        <v>1900</v>
      </c>
    </row>
    <row r="230" spans="1:65" s="2" customFormat="1" ht="11.25">
      <c r="A230" s="36"/>
      <c r="B230" s="37"/>
      <c r="C230" s="38"/>
      <c r="D230" s="188" t="s">
        <v>149</v>
      </c>
      <c r="E230" s="38"/>
      <c r="F230" s="189" t="s">
        <v>1899</v>
      </c>
      <c r="G230" s="38"/>
      <c r="H230" s="38"/>
      <c r="I230" s="190"/>
      <c r="J230" s="38"/>
      <c r="K230" s="38"/>
      <c r="L230" s="41"/>
      <c r="M230" s="191"/>
      <c r="N230" s="192"/>
      <c r="O230" s="66"/>
      <c r="P230" s="66"/>
      <c r="Q230" s="66"/>
      <c r="R230" s="66"/>
      <c r="S230" s="66"/>
      <c r="T230" s="67"/>
      <c r="U230" s="36"/>
      <c r="V230" s="36"/>
      <c r="W230" s="36"/>
      <c r="X230" s="36"/>
      <c r="Y230" s="36"/>
      <c r="Z230" s="36"/>
      <c r="AA230" s="36"/>
      <c r="AB230" s="36"/>
      <c r="AC230" s="36"/>
      <c r="AD230" s="36"/>
      <c r="AE230" s="36"/>
      <c r="AT230" s="19" t="s">
        <v>149</v>
      </c>
      <c r="AU230" s="19" t="s">
        <v>85</v>
      </c>
    </row>
    <row r="231" spans="1:65" s="2" customFormat="1" ht="16.5" customHeight="1">
      <c r="A231" s="36"/>
      <c r="B231" s="37"/>
      <c r="C231" s="175" t="s">
        <v>345</v>
      </c>
      <c r="D231" s="175" t="s">
        <v>142</v>
      </c>
      <c r="E231" s="176" t="s">
        <v>1901</v>
      </c>
      <c r="F231" s="177" t="s">
        <v>1902</v>
      </c>
      <c r="G231" s="178" t="s">
        <v>145</v>
      </c>
      <c r="H231" s="179">
        <v>1</v>
      </c>
      <c r="I231" s="180"/>
      <c r="J231" s="181">
        <f>ROUND(I231*H231,2)</f>
        <v>0</v>
      </c>
      <c r="K231" s="177" t="s">
        <v>146</v>
      </c>
      <c r="L231" s="41"/>
      <c r="M231" s="182" t="s">
        <v>19</v>
      </c>
      <c r="N231" s="183" t="s">
        <v>46</v>
      </c>
      <c r="O231" s="66"/>
      <c r="P231" s="184">
        <f>O231*H231</f>
        <v>0</v>
      </c>
      <c r="Q231" s="184">
        <v>0</v>
      </c>
      <c r="R231" s="184">
        <f>Q231*H231</f>
        <v>0</v>
      </c>
      <c r="S231" s="184">
        <v>0.15</v>
      </c>
      <c r="T231" s="185">
        <f>S231*H231</f>
        <v>0.15</v>
      </c>
      <c r="U231" s="36"/>
      <c r="V231" s="36"/>
      <c r="W231" s="36"/>
      <c r="X231" s="36"/>
      <c r="Y231" s="36"/>
      <c r="Z231" s="36"/>
      <c r="AA231" s="36"/>
      <c r="AB231" s="36"/>
      <c r="AC231" s="36"/>
      <c r="AD231" s="36"/>
      <c r="AE231" s="36"/>
      <c r="AR231" s="186" t="s">
        <v>147</v>
      </c>
      <c r="AT231" s="186" t="s">
        <v>142</v>
      </c>
      <c r="AU231" s="186" t="s">
        <v>85</v>
      </c>
      <c r="AY231" s="19" t="s">
        <v>140</v>
      </c>
      <c r="BE231" s="187">
        <f>IF(N231="základní",J231,0)</f>
        <v>0</v>
      </c>
      <c r="BF231" s="187">
        <f>IF(N231="snížená",J231,0)</f>
        <v>0</v>
      </c>
      <c r="BG231" s="187">
        <f>IF(N231="zákl. přenesená",J231,0)</f>
        <v>0</v>
      </c>
      <c r="BH231" s="187">
        <f>IF(N231="sníž. přenesená",J231,0)</f>
        <v>0</v>
      </c>
      <c r="BI231" s="187">
        <f>IF(N231="nulová",J231,0)</f>
        <v>0</v>
      </c>
      <c r="BJ231" s="19" t="s">
        <v>83</v>
      </c>
      <c r="BK231" s="187">
        <f>ROUND(I231*H231,2)</f>
        <v>0</v>
      </c>
      <c r="BL231" s="19" t="s">
        <v>147</v>
      </c>
      <c r="BM231" s="186" t="s">
        <v>1903</v>
      </c>
    </row>
    <row r="232" spans="1:65" s="2" customFormat="1" ht="11.25">
      <c r="A232" s="36"/>
      <c r="B232" s="37"/>
      <c r="C232" s="38"/>
      <c r="D232" s="188" t="s">
        <v>149</v>
      </c>
      <c r="E232" s="38"/>
      <c r="F232" s="189" t="s">
        <v>1904</v>
      </c>
      <c r="G232" s="38"/>
      <c r="H232" s="38"/>
      <c r="I232" s="190"/>
      <c r="J232" s="38"/>
      <c r="K232" s="38"/>
      <c r="L232" s="41"/>
      <c r="M232" s="191"/>
      <c r="N232" s="192"/>
      <c r="O232" s="66"/>
      <c r="P232" s="66"/>
      <c r="Q232" s="66"/>
      <c r="R232" s="66"/>
      <c r="S232" s="66"/>
      <c r="T232" s="67"/>
      <c r="U232" s="36"/>
      <c r="V232" s="36"/>
      <c r="W232" s="36"/>
      <c r="X232" s="36"/>
      <c r="Y232" s="36"/>
      <c r="Z232" s="36"/>
      <c r="AA232" s="36"/>
      <c r="AB232" s="36"/>
      <c r="AC232" s="36"/>
      <c r="AD232" s="36"/>
      <c r="AE232" s="36"/>
      <c r="AT232" s="19" t="s">
        <v>149</v>
      </c>
      <c r="AU232" s="19" t="s">
        <v>85</v>
      </c>
    </row>
    <row r="233" spans="1:65" s="2" customFormat="1" ht="11.25">
      <c r="A233" s="36"/>
      <c r="B233" s="37"/>
      <c r="C233" s="38"/>
      <c r="D233" s="193" t="s">
        <v>151</v>
      </c>
      <c r="E233" s="38"/>
      <c r="F233" s="194" t="s">
        <v>1905</v>
      </c>
      <c r="G233" s="38"/>
      <c r="H233" s="38"/>
      <c r="I233" s="190"/>
      <c r="J233" s="38"/>
      <c r="K233" s="38"/>
      <c r="L233" s="41"/>
      <c r="M233" s="191"/>
      <c r="N233" s="192"/>
      <c r="O233" s="66"/>
      <c r="P233" s="66"/>
      <c r="Q233" s="66"/>
      <c r="R233" s="66"/>
      <c r="S233" s="66"/>
      <c r="T233" s="67"/>
      <c r="U233" s="36"/>
      <c r="V233" s="36"/>
      <c r="W233" s="36"/>
      <c r="X233" s="36"/>
      <c r="Y233" s="36"/>
      <c r="Z233" s="36"/>
      <c r="AA233" s="36"/>
      <c r="AB233" s="36"/>
      <c r="AC233" s="36"/>
      <c r="AD233" s="36"/>
      <c r="AE233" s="36"/>
      <c r="AT233" s="19" t="s">
        <v>151</v>
      </c>
      <c r="AU233" s="19" t="s">
        <v>85</v>
      </c>
    </row>
    <row r="234" spans="1:65" s="2" customFormat="1" ht="16.5" customHeight="1">
      <c r="A234" s="36"/>
      <c r="B234" s="37"/>
      <c r="C234" s="175" t="s">
        <v>351</v>
      </c>
      <c r="D234" s="175" t="s">
        <v>142</v>
      </c>
      <c r="E234" s="176" t="s">
        <v>1906</v>
      </c>
      <c r="F234" s="177" t="s">
        <v>1907</v>
      </c>
      <c r="G234" s="178" t="s">
        <v>145</v>
      </c>
      <c r="H234" s="179">
        <v>1</v>
      </c>
      <c r="I234" s="180"/>
      <c r="J234" s="181">
        <f>ROUND(I234*H234,2)</f>
        <v>0</v>
      </c>
      <c r="K234" s="177" t="s">
        <v>146</v>
      </c>
      <c r="L234" s="41"/>
      <c r="M234" s="182" t="s">
        <v>19</v>
      </c>
      <c r="N234" s="183" t="s">
        <v>46</v>
      </c>
      <c r="O234" s="66"/>
      <c r="P234" s="184">
        <f>O234*H234</f>
        <v>0</v>
      </c>
      <c r="Q234" s="184">
        <v>0.217338</v>
      </c>
      <c r="R234" s="184">
        <f>Q234*H234</f>
        <v>0.217338</v>
      </c>
      <c r="S234" s="184">
        <v>0</v>
      </c>
      <c r="T234" s="185">
        <f>S234*H234</f>
        <v>0</v>
      </c>
      <c r="U234" s="36"/>
      <c r="V234" s="36"/>
      <c r="W234" s="36"/>
      <c r="X234" s="36"/>
      <c r="Y234" s="36"/>
      <c r="Z234" s="36"/>
      <c r="AA234" s="36"/>
      <c r="AB234" s="36"/>
      <c r="AC234" s="36"/>
      <c r="AD234" s="36"/>
      <c r="AE234" s="36"/>
      <c r="AR234" s="186" t="s">
        <v>147</v>
      </c>
      <c r="AT234" s="186" t="s">
        <v>142</v>
      </c>
      <c r="AU234" s="186" t="s">
        <v>85</v>
      </c>
      <c r="AY234" s="19" t="s">
        <v>140</v>
      </c>
      <c r="BE234" s="187">
        <f>IF(N234="základní",J234,0)</f>
        <v>0</v>
      </c>
      <c r="BF234" s="187">
        <f>IF(N234="snížená",J234,0)</f>
        <v>0</v>
      </c>
      <c r="BG234" s="187">
        <f>IF(N234="zákl. přenesená",J234,0)</f>
        <v>0</v>
      </c>
      <c r="BH234" s="187">
        <f>IF(N234="sníž. přenesená",J234,0)</f>
        <v>0</v>
      </c>
      <c r="BI234" s="187">
        <f>IF(N234="nulová",J234,0)</f>
        <v>0</v>
      </c>
      <c r="BJ234" s="19" t="s">
        <v>83</v>
      </c>
      <c r="BK234" s="187">
        <f>ROUND(I234*H234,2)</f>
        <v>0</v>
      </c>
      <c r="BL234" s="19" t="s">
        <v>147</v>
      </c>
      <c r="BM234" s="186" t="s">
        <v>1908</v>
      </c>
    </row>
    <row r="235" spans="1:65" s="2" customFormat="1" ht="11.25">
      <c r="A235" s="36"/>
      <c r="B235" s="37"/>
      <c r="C235" s="38"/>
      <c r="D235" s="188" t="s">
        <v>149</v>
      </c>
      <c r="E235" s="38"/>
      <c r="F235" s="189" t="s">
        <v>1907</v>
      </c>
      <c r="G235" s="38"/>
      <c r="H235" s="38"/>
      <c r="I235" s="190"/>
      <c r="J235" s="38"/>
      <c r="K235" s="38"/>
      <c r="L235" s="41"/>
      <c r="M235" s="191"/>
      <c r="N235" s="192"/>
      <c r="O235" s="66"/>
      <c r="P235" s="66"/>
      <c r="Q235" s="66"/>
      <c r="R235" s="66"/>
      <c r="S235" s="66"/>
      <c r="T235" s="67"/>
      <c r="U235" s="36"/>
      <c r="V235" s="36"/>
      <c r="W235" s="36"/>
      <c r="X235" s="36"/>
      <c r="Y235" s="36"/>
      <c r="Z235" s="36"/>
      <c r="AA235" s="36"/>
      <c r="AB235" s="36"/>
      <c r="AC235" s="36"/>
      <c r="AD235" s="36"/>
      <c r="AE235" s="36"/>
      <c r="AT235" s="19" t="s">
        <v>149</v>
      </c>
      <c r="AU235" s="19" t="s">
        <v>85</v>
      </c>
    </row>
    <row r="236" spans="1:65" s="2" customFormat="1" ht="11.25">
      <c r="A236" s="36"/>
      <c r="B236" s="37"/>
      <c r="C236" s="38"/>
      <c r="D236" s="193" t="s">
        <v>151</v>
      </c>
      <c r="E236" s="38"/>
      <c r="F236" s="194" t="s">
        <v>1909</v>
      </c>
      <c r="G236" s="38"/>
      <c r="H236" s="38"/>
      <c r="I236" s="190"/>
      <c r="J236" s="38"/>
      <c r="K236" s="38"/>
      <c r="L236" s="41"/>
      <c r="M236" s="191"/>
      <c r="N236" s="192"/>
      <c r="O236" s="66"/>
      <c r="P236" s="66"/>
      <c r="Q236" s="66"/>
      <c r="R236" s="66"/>
      <c r="S236" s="66"/>
      <c r="T236" s="67"/>
      <c r="U236" s="36"/>
      <c r="V236" s="36"/>
      <c r="W236" s="36"/>
      <c r="X236" s="36"/>
      <c r="Y236" s="36"/>
      <c r="Z236" s="36"/>
      <c r="AA236" s="36"/>
      <c r="AB236" s="36"/>
      <c r="AC236" s="36"/>
      <c r="AD236" s="36"/>
      <c r="AE236" s="36"/>
      <c r="AT236" s="19" t="s">
        <v>151</v>
      </c>
      <c r="AU236" s="19" t="s">
        <v>85</v>
      </c>
    </row>
    <row r="237" spans="1:65" s="2" customFormat="1" ht="29.25">
      <c r="A237" s="36"/>
      <c r="B237" s="37"/>
      <c r="C237" s="38"/>
      <c r="D237" s="188" t="s">
        <v>153</v>
      </c>
      <c r="E237" s="38"/>
      <c r="F237" s="195" t="s">
        <v>1910</v>
      </c>
      <c r="G237" s="38"/>
      <c r="H237" s="38"/>
      <c r="I237" s="190"/>
      <c r="J237" s="38"/>
      <c r="K237" s="38"/>
      <c r="L237" s="41"/>
      <c r="M237" s="191"/>
      <c r="N237" s="192"/>
      <c r="O237" s="66"/>
      <c r="P237" s="66"/>
      <c r="Q237" s="66"/>
      <c r="R237" s="66"/>
      <c r="S237" s="66"/>
      <c r="T237" s="67"/>
      <c r="U237" s="36"/>
      <c r="V237" s="36"/>
      <c r="W237" s="36"/>
      <c r="X237" s="36"/>
      <c r="Y237" s="36"/>
      <c r="Z237" s="36"/>
      <c r="AA237" s="36"/>
      <c r="AB237" s="36"/>
      <c r="AC237" s="36"/>
      <c r="AD237" s="36"/>
      <c r="AE237" s="36"/>
      <c r="AT237" s="19" t="s">
        <v>153</v>
      </c>
      <c r="AU237" s="19" t="s">
        <v>85</v>
      </c>
    </row>
    <row r="238" spans="1:65" s="2" customFormat="1" ht="16.5" customHeight="1">
      <c r="A238" s="36"/>
      <c r="B238" s="37"/>
      <c r="C238" s="175" t="s">
        <v>357</v>
      </c>
      <c r="D238" s="175" t="s">
        <v>142</v>
      </c>
      <c r="E238" s="176" t="s">
        <v>1911</v>
      </c>
      <c r="F238" s="177" t="s">
        <v>1912</v>
      </c>
      <c r="G238" s="178" t="s">
        <v>917</v>
      </c>
      <c r="H238" s="179">
        <v>1</v>
      </c>
      <c r="I238" s="180"/>
      <c r="J238" s="181">
        <f>ROUND(I238*H238,2)</f>
        <v>0</v>
      </c>
      <c r="K238" s="177" t="s">
        <v>518</v>
      </c>
      <c r="L238" s="41"/>
      <c r="M238" s="182" t="s">
        <v>19</v>
      </c>
      <c r="N238" s="183" t="s">
        <v>46</v>
      </c>
      <c r="O238" s="66"/>
      <c r="P238" s="184">
        <f>O238*H238</f>
        <v>0</v>
      </c>
      <c r="Q238" s="184">
        <v>0</v>
      </c>
      <c r="R238" s="184">
        <f>Q238*H238</f>
        <v>0</v>
      </c>
      <c r="S238" s="184">
        <v>0</v>
      </c>
      <c r="T238" s="185">
        <f>S238*H238</f>
        <v>0</v>
      </c>
      <c r="U238" s="36"/>
      <c r="V238" s="36"/>
      <c r="W238" s="36"/>
      <c r="X238" s="36"/>
      <c r="Y238" s="36"/>
      <c r="Z238" s="36"/>
      <c r="AA238" s="36"/>
      <c r="AB238" s="36"/>
      <c r="AC238" s="36"/>
      <c r="AD238" s="36"/>
      <c r="AE238" s="36"/>
      <c r="AR238" s="186" t="s">
        <v>147</v>
      </c>
      <c r="AT238" s="186" t="s">
        <v>142</v>
      </c>
      <c r="AU238" s="186" t="s">
        <v>85</v>
      </c>
      <c r="AY238" s="19" t="s">
        <v>140</v>
      </c>
      <c r="BE238" s="187">
        <f>IF(N238="základní",J238,0)</f>
        <v>0</v>
      </c>
      <c r="BF238" s="187">
        <f>IF(N238="snížená",J238,0)</f>
        <v>0</v>
      </c>
      <c r="BG238" s="187">
        <f>IF(N238="zákl. přenesená",J238,0)</f>
        <v>0</v>
      </c>
      <c r="BH238" s="187">
        <f>IF(N238="sníž. přenesená",J238,0)</f>
        <v>0</v>
      </c>
      <c r="BI238" s="187">
        <f>IF(N238="nulová",J238,0)</f>
        <v>0</v>
      </c>
      <c r="BJ238" s="19" t="s">
        <v>83</v>
      </c>
      <c r="BK238" s="187">
        <f>ROUND(I238*H238,2)</f>
        <v>0</v>
      </c>
      <c r="BL238" s="19" t="s">
        <v>147</v>
      </c>
      <c r="BM238" s="186" t="s">
        <v>1913</v>
      </c>
    </row>
    <row r="239" spans="1:65" s="2" customFormat="1" ht="11.25">
      <c r="A239" s="36"/>
      <c r="B239" s="37"/>
      <c r="C239" s="38"/>
      <c r="D239" s="188" t="s">
        <v>149</v>
      </c>
      <c r="E239" s="38"/>
      <c r="F239" s="189" t="s">
        <v>1912</v>
      </c>
      <c r="G239" s="38"/>
      <c r="H239" s="38"/>
      <c r="I239" s="190"/>
      <c r="J239" s="38"/>
      <c r="K239" s="38"/>
      <c r="L239" s="41"/>
      <c r="M239" s="191"/>
      <c r="N239" s="192"/>
      <c r="O239" s="66"/>
      <c r="P239" s="66"/>
      <c r="Q239" s="66"/>
      <c r="R239" s="66"/>
      <c r="S239" s="66"/>
      <c r="T239" s="67"/>
      <c r="U239" s="36"/>
      <c r="V239" s="36"/>
      <c r="W239" s="36"/>
      <c r="X239" s="36"/>
      <c r="Y239" s="36"/>
      <c r="Z239" s="36"/>
      <c r="AA239" s="36"/>
      <c r="AB239" s="36"/>
      <c r="AC239" s="36"/>
      <c r="AD239" s="36"/>
      <c r="AE239" s="36"/>
      <c r="AT239" s="19" t="s">
        <v>149</v>
      </c>
      <c r="AU239" s="19" t="s">
        <v>85</v>
      </c>
    </row>
    <row r="240" spans="1:65" s="12" customFormat="1" ht="22.9" customHeight="1">
      <c r="B240" s="159"/>
      <c r="C240" s="160"/>
      <c r="D240" s="161" t="s">
        <v>74</v>
      </c>
      <c r="E240" s="173" t="s">
        <v>208</v>
      </c>
      <c r="F240" s="173" t="s">
        <v>723</v>
      </c>
      <c r="G240" s="160"/>
      <c r="H240" s="160"/>
      <c r="I240" s="163"/>
      <c r="J240" s="174">
        <f>BK240</f>
        <v>0</v>
      </c>
      <c r="K240" s="160"/>
      <c r="L240" s="165"/>
      <c r="M240" s="166"/>
      <c r="N240" s="167"/>
      <c r="O240" s="167"/>
      <c r="P240" s="168">
        <f>SUM(P241:P282)</f>
        <v>0</v>
      </c>
      <c r="Q240" s="167"/>
      <c r="R240" s="168">
        <f>SUM(R241:R282)</f>
        <v>49.447266209999995</v>
      </c>
      <c r="S240" s="167"/>
      <c r="T240" s="169">
        <f>SUM(T241:T282)</f>
        <v>1.94</v>
      </c>
      <c r="AR240" s="170" t="s">
        <v>83</v>
      </c>
      <c r="AT240" s="171" t="s">
        <v>74</v>
      </c>
      <c r="AU240" s="171" t="s">
        <v>83</v>
      </c>
      <c r="AY240" s="170" t="s">
        <v>140</v>
      </c>
      <c r="BK240" s="172">
        <f>SUM(BK241:BK282)</f>
        <v>0</v>
      </c>
    </row>
    <row r="241" spans="1:65" s="2" customFormat="1" ht="16.5" customHeight="1">
      <c r="A241" s="36"/>
      <c r="B241" s="37"/>
      <c r="C241" s="175" t="s">
        <v>363</v>
      </c>
      <c r="D241" s="175" t="s">
        <v>142</v>
      </c>
      <c r="E241" s="176" t="s">
        <v>1914</v>
      </c>
      <c r="F241" s="177" t="s">
        <v>1915</v>
      </c>
      <c r="G241" s="178" t="s">
        <v>234</v>
      </c>
      <c r="H241" s="179">
        <v>25.7</v>
      </c>
      <c r="I241" s="180"/>
      <c r="J241" s="181">
        <f>ROUND(I241*H241,2)</f>
        <v>0</v>
      </c>
      <c r="K241" s="177" t="s">
        <v>146</v>
      </c>
      <c r="L241" s="41"/>
      <c r="M241" s="182" t="s">
        <v>19</v>
      </c>
      <c r="N241" s="183" t="s">
        <v>46</v>
      </c>
      <c r="O241" s="66"/>
      <c r="P241" s="184">
        <f>O241*H241</f>
        <v>0</v>
      </c>
      <c r="Q241" s="184">
        <v>0.61348080000000005</v>
      </c>
      <c r="R241" s="184">
        <f>Q241*H241</f>
        <v>15.76645656</v>
      </c>
      <c r="S241" s="184">
        <v>0</v>
      </c>
      <c r="T241" s="185">
        <f>S241*H241</f>
        <v>0</v>
      </c>
      <c r="U241" s="36"/>
      <c r="V241" s="36"/>
      <c r="W241" s="36"/>
      <c r="X241" s="36"/>
      <c r="Y241" s="36"/>
      <c r="Z241" s="36"/>
      <c r="AA241" s="36"/>
      <c r="AB241" s="36"/>
      <c r="AC241" s="36"/>
      <c r="AD241" s="36"/>
      <c r="AE241" s="36"/>
      <c r="AR241" s="186" t="s">
        <v>147</v>
      </c>
      <c r="AT241" s="186" t="s">
        <v>142</v>
      </c>
      <c r="AU241" s="186" t="s">
        <v>85</v>
      </c>
      <c r="AY241" s="19" t="s">
        <v>140</v>
      </c>
      <c r="BE241" s="187">
        <f>IF(N241="základní",J241,0)</f>
        <v>0</v>
      </c>
      <c r="BF241" s="187">
        <f>IF(N241="snížená",J241,0)</f>
        <v>0</v>
      </c>
      <c r="BG241" s="187">
        <f>IF(N241="zákl. přenesená",J241,0)</f>
        <v>0</v>
      </c>
      <c r="BH241" s="187">
        <f>IF(N241="sníž. přenesená",J241,0)</f>
        <v>0</v>
      </c>
      <c r="BI241" s="187">
        <f>IF(N241="nulová",J241,0)</f>
        <v>0</v>
      </c>
      <c r="BJ241" s="19" t="s">
        <v>83</v>
      </c>
      <c r="BK241" s="187">
        <f>ROUND(I241*H241,2)</f>
        <v>0</v>
      </c>
      <c r="BL241" s="19" t="s">
        <v>147</v>
      </c>
      <c r="BM241" s="186" t="s">
        <v>1916</v>
      </c>
    </row>
    <row r="242" spans="1:65" s="2" customFormat="1" ht="11.25">
      <c r="A242" s="36"/>
      <c r="B242" s="37"/>
      <c r="C242" s="38"/>
      <c r="D242" s="188" t="s">
        <v>149</v>
      </c>
      <c r="E242" s="38"/>
      <c r="F242" s="189" t="s">
        <v>1917</v>
      </c>
      <c r="G242" s="38"/>
      <c r="H242" s="38"/>
      <c r="I242" s="190"/>
      <c r="J242" s="38"/>
      <c r="K242" s="38"/>
      <c r="L242" s="41"/>
      <c r="M242" s="191"/>
      <c r="N242" s="192"/>
      <c r="O242" s="66"/>
      <c r="P242" s="66"/>
      <c r="Q242" s="66"/>
      <c r="R242" s="66"/>
      <c r="S242" s="66"/>
      <c r="T242" s="67"/>
      <c r="U242" s="36"/>
      <c r="V242" s="36"/>
      <c r="W242" s="36"/>
      <c r="X242" s="36"/>
      <c r="Y242" s="36"/>
      <c r="Z242" s="36"/>
      <c r="AA242" s="36"/>
      <c r="AB242" s="36"/>
      <c r="AC242" s="36"/>
      <c r="AD242" s="36"/>
      <c r="AE242" s="36"/>
      <c r="AT242" s="19" t="s">
        <v>149</v>
      </c>
      <c r="AU242" s="19" t="s">
        <v>85</v>
      </c>
    </row>
    <row r="243" spans="1:65" s="2" customFormat="1" ht="11.25">
      <c r="A243" s="36"/>
      <c r="B243" s="37"/>
      <c r="C243" s="38"/>
      <c r="D243" s="193" t="s">
        <v>151</v>
      </c>
      <c r="E243" s="38"/>
      <c r="F243" s="194" t="s">
        <v>1918</v>
      </c>
      <c r="G243" s="38"/>
      <c r="H243" s="38"/>
      <c r="I243" s="190"/>
      <c r="J243" s="38"/>
      <c r="K243" s="38"/>
      <c r="L243" s="41"/>
      <c r="M243" s="191"/>
      <c r="N243" s="192"/>
      <c r="O243" s="66"/>
      <c r="P243" s="66"/>
      <c r="Q243" s="66"/>
      <c r="R243" s="66"/>
      <c r="S243" s="66"/>
      <c r="T243" s="67"/>
      <c r="U243" s="36"/>
      <c r="V243" s="36"/>
      <c r="W243" s="36"/>
      <c r="X243" s="36"/>
      <c r="Y243" s="36"/>
      <c r="Z243" s="36"/>
      <c r="AA243" s="36"/>
      <c r="AB243" s="36"/>
      <c r="AC243" s="36"/>
      <c r="AD243" s="36"/>
      <c r="AE243" s="36"/>
      <c r="AT243" s="19" t="s">
        <v>151</v>
      </c>
      <c r="AU243" s="19" t="s">
        <v>85</v>
      </c>
    </row>
    <row r="244" spans="1:65" s="2" customFormat="1" ht="97.5">
      <c r="A244" s="36"/>
      <c r="B244" s="37"/>
      <c r="C244" s="38"/>
      <c r="D244" s="188" t="s">
        <v>153</v>
      </c>
      <c r="E244" s="38"/>
      <c r="F244" s="195" t="s">
        <v>1919</v>
      </c>
      <c r="G244" s="38"/>
      <c r="H244" s="38"/>
      <c r="I244" s="190"/>
      <c r="J244" s="38"/>
      <c r="K244" s="38"/>
      <c r="L244" s="41"/>
      <c r="M244" s="191"/>
      <c r="N244" s="192"/>
      <c r="O244" s="66"/>
      <c r="P244" s="66"/>
      <c r="Q244" s="66"/>
      <c r="R244" s="66"/>
      <c r="S244" s="66"/>
      <c r="T244" s="67"/>
      <c r="U244" s="36"/>
      <c r="V244" s="36"/>
      <c r="W244" s="36"/>
      <c r="X244" s="36"/>
      <c r="Y244" s="36"/>
      <c r="Z244" s="36"/>
      <c r="AA244" s="36"/>
      <c r="AB244" s="36"/>
      <c r="AC244" s="36"/>
      <c r="AD244" s="36"/>
      <c r="AE244" s="36"/>
      <c r="AT244" s="19" t="s">
        <v>153</v>
      </c>
      <c r="AU244" s="19" t="s">
        <v>85</v>
      </c>
    </row>
    <row r="245" spans="1:65" s="2" customFormat="1" ht="16.5" customHeight="1">
      <c r="A245" s="36"/>
      <c r="B245" s="37"/>
      <c r="C245" s="217" t="s">
        <v>370</v>
      </c>
      <c r="D245" s="217" t="s">
        <v>284</v>
      </c>
      <c r="E245" s="218" t="s">
        <v>1920</v>
      </c>
      <c r="F245" s="219" t="s">
        <v>1921</v>
      </c>
      <c r="G245" s="220" t="s">
        <v>234</v>
      </c>
      <c r="H245" s="221">
        <v>25.7</v>
      </c>
      <c r="I245" s="222"/>
      <c r="J245" s="223">
        <f>ROUND(I245*H245,2)</f>
        <v>0</v>
      </c>
      <c r="K245" s="219" t="s">
        <v>146</v>
      </c>
      <c r="L245" s="224"/>
      <c r="M245" s="225" t="s">
        <v>19</v>
      </c>
      <c r="N245" s="226" t="s">
        <v>46</v>
      </c>
      <c r="O245" s="66"/>
      <c r="P245" s="184">
        <f>O245*H245</f>
        <v>0</v>
      </c>
      <c r="Q245" s="184">
        <v>0.29959999999999998</v>
      </c>
      <c r="R245" s="184">
        <f>Q245*H245</f>
        <v>7.6997199999999992</v>
      </c>
      <c r="S245" s="184">
        <v>0</v>
      </c>
      <c r="T245" s="185">
        <f>S245*H245</f>
        <v>0</v>
      </c>
      <c r="U245" s="36"/>
      <c r="V245" s="36"/>
      <c r="W245" s="36"/>
      <c r="X245" s="36"/>
      <c r="Y245" s="36"/>
      <c r="Z245" s="36"/>
      <c r="AA245" s="36"/>
      <c r="AB245" s="36"/>
      <c r="AC245" s="36"/>
      <c r="AD245" s="36"/>
      <c r="AE245" s="36"/>
      <c r="AR245" s="186" t="s">
        <v>201</v>
      </c>
      <c r="AT245" s="186" t="s">
        <v>284</v>
      </c>
      <c r="AU245" s="186" t="s">
        <v>85</v>
      </c>
      <c r="AY245" s="19" t="s">
        <v>140</v>
      </c>
      <c r="BE245" s="187">
        <f>IF(N245="základní",J245,0)</f>
        <v>0</v>
      </c>
      <c r="BF245" s="187">
        <f>IF(N245="snížená",J245,0)</f>
        <v>0</v>
      </c>
      <c r="BG245" s="187">
        <f>IF(N245="zákl. přenesená",J245,0)</f>
        <v>0</v>
      </c>
      <c r="BH245" s="187">
        <f>IF(N245="sníž. přenesená",J245,0)</f>
        <v>0</v>
      </c>
      <c r="BI245" s="187">
        <f>IF(N245="nulová",J245,0)</f>
        <v>0</v>
      </c>
      <c r="BJ245" s="19" t="s">
        <v>83</v>
      </c>
      <c r="BK245" s="187">
        <f>ROUND(I245*H245,2)</f>
        <v>0</v>
      </c>
      <c r="BL245" s="19" t="s">
        <v>147</v>
      </c>
      <c r="BM245" s="186" t="s">
        <v>1922</v>
      </c>
    </row>
    <row r="246" spans="1:65" s="2" customFormat="1" ht="11.25">
      <c r="A246" s="36"/>
      <c r="B246" s="37"/>
      <c r="C246" s="38"/>
      <c r="D246" s="188" t="s">
        <v>149</v>
      </c>
      <c r="E246" s="38"/>
      <c r="F246" s="189" t="s">
        <v>1921</v>
      </c>
      <c r="G246" s="38"/>
      <c r="H246" s="38"/>
      <c r="I246" s="190"/>
      <c r="J246" s="38"/>
      <c r="K246" s="38"/>
      <c r="L246" s="41"/>
      <c r="M246" s="191"/>
      <c r="N246" s="192"/>
      <c r="O246" s="66"/>
      <c r="P246" s="66"/>
      <c r="Q246" s="66"/>
      <c r="R246" s="66"/>
      <c r="S246" s="66"/>
      <c r="T246" s="67"/>
      <c r="U246" s="36"/>
      <c r="V246" s="36"/>
      <c r="W246" s="36"/>
      <c r="X246" s="36"/>
      <c r="Y246" s="36"/>
      <c r="Z246" s="36"/>
      <c r="AA246" s="36"/>
      <c r="AB246" s="36"/>
      <c r="AC246" s="36"/>
      <c r="AD246" s="36"/>
      <c r="AE246" s="36"/>
      <c r="AT246" s="19" t="s">
        <v>149</v>
      </c>
      <c r="AU246" s="19" t="s">
        <v>85</v>
      </c>
    </row>
    <row r="247" spans="1:65" s="2" customFormat="1" ht="16.5" customHeight="1">
      <c r="A247" s="36"/>
      <c r="B247" s="37"/>
      <c r="C247" s="217" t="s">
        <v>376</v>
      </c>
      <c r="D247" s="217" t="s">
        <v>284</v>
      </c>
      <c r="E247" s="218" t="s">
        <v>1923</v>
      </c>
      <c r="F247" s="219" t="s">
        <v>1924</v>
      </c>
      <c r="G247" s="220" t="s">
        <v>145</v>
      </c>
      <c r="H247" s="221">
        <v>1</v>
      </c>
      <c r="I247" s="222"/>
      <c r="J247" s="223">
        <f>ROUND(I247*H247,2)</f>
        <v>0</v>
      </c>
      <c r="K247" s="219" t="s">
        <v>518</v>
      </c>
      <c r="L247" s="224"/>
      <c r="M247" s="225" t="s">
        <v>19</v>
      </c>
      <c r="N247" s="226" t="s">
        <v>46</v>
      </c>
      <c r="O247" s="66"/>
      <c r="P247" s="184">
        <f>O247*H247</f>
        <v>0</v>
      </c>
      <c r="Q247" s="184">
        <v>0</v>
      </c>
      <c r="R247" s="184">
        <f>Q247*H247</f>
        <v>0</v>
      </c>
      <c r="S247" s="184">
        <v>0</v>
      </c>
      <c r="T247" s="185">
        <f>S247*H247</f>
        <v>0</v>
      </c>
      <c r="U247" s="36"/>
      <c r="V247" s="36"/>
      <c r="W247" s="36"/>
      <c r="X247" s="36"/>
      <c r="Y247" s="36"/>
      <c r="Z247" s="36"/>
      <c r="AA247" s="36"/>
      <c r="AB247" s="36"/>
      <c r="AC247" s="36"/>
      <c r="AD247" s="36"/>
      <c r="AE247" s="36"/>
      <c r="AR247" s="186" t="s">
        <v>201</v>
      </c>
      <c r="AT247" s="186" t="s">
        <v>284</v>
      </c>
      <c r="AU247" s="186" t="s">
        <v>85</v>
      </c>
      <c r="AY247" s="19" t="s">
        <v>140</v>
      </c>
      <c r="BE247" s="187">
        <f>IF(N247="základní",J247,0)</f>
        <v>0</v>
      </c>
      <c r="BF247" s="187">
        <f>IF(N247="snížená",J247,0)</f>
        <v>0</v>
      </c>
      <c r="BG247" s="187">
        <f>IF(N247="zákl. přenesená",J247,0)</f>
        <v>0</v>
      </c>
      <c r="BH247" s="187">
        <f>IF(N247="sníž. přenesená",J247,0)</f>
        <v>0</v>
      </c>
      <c r="BI247" s="187">
        <f>IF(N247="nulová",J247,0)</f>
        <v>0</v>
      </c>
      <c r="BJ247" s="19" t="s">
        <v>83</v>
      </c>
      <c r="BK247" s="187">
        <f>ROUND(I247*H247,2)</f>
        <v>0</v>
      </c>
      <c r="BL247" s="19" t="s">
        <v>147</v>
      </c>
      <c r="BM247" s="186" t="s">
        <v>1925</v>
      </c>
    </row>
    <row r="248" spans="1:65" s="2" customFormat="1" ht="11.25">
      <c r="A248" s="36"/>
      <c r="B248" s="37"/>
      <c r="C248" s="38"/>
      <c r="D248" s="188" t="s">
        <v>149</v>
      </c>
      <c r="E248" s="38"/>
      <c r="F248" s="189" t="s">
        <v>1924</v>
      </c>
      <c r="G248" s="38"/>
      <c r="H248" s="38"/>
      <c r="I248" s="190"/>
      <c r="J248" s="38"/>
      <c r="K248" s="38"/>
      <c r="L248" s="41"/>
      <c r="M248" s="191"/>
      <c r="N248" s="192"/>
      <c r="O248" s="66"/>
      <c r="P248" s="66"/>
      <c r="Q248" s="66"/>
      <c r="R248" s="66"/>
      <c r="S248" s="66"/>
      <c r="T248" s="67"/>
      <c r="U248" s="36"/>
      <c r="V248" s="36"/>
      <c r="W248" s="36"/>
      <c r="X248" s="36"/>
      <c r="Y248" s="36"/>
      <c r="Z248" s="36"/>
      <c r="AA248" s="36"/>
      <c r="AB248" s="36"/>
      <c r="AC248" s="36"/>
      <c r="AD248" s="36"/>
      <c r="AE248" s="36"/>
      <c r="AT248" s="19" t="s">
        <v>149</v>
      </c>
      <c r="AU248" s="19" t="s">
        <v>85</v>
      </c>
    </row>
    <row r="249" spans="1:65" s="2" customFormat="1" ht="16.5" customHeight="1">
      <c r="A249" s="36"/>
      <c r="B249" s="37"/>
      <c r="C249" s="217" t="s">
        <v>383</v>
      </c>
      <c r="D249" s="217" t="s">
        <v>284</v>
      </c>
      <c r="E249" s="218" t="s">
        <v>1926</v>
      </c>
      <c r="F249" s="219" t="s">
        <v>1927</v>
      </c>
      <c r="G249" s="220" t="s">
        <v>145</v>
      </c>
      <c r="H249" s="221">
        <v>51</v>
      </c>
      <c r="I249" s="222"/>
      <c r="J249" s="223">
        <f>ROUND(I249*H249,2)</f>
        <v>0</v>
      </c>
      <c r="K249" s="219" t="s">
        <v>146</v>
      </c>
      <c r="L249" s="224"/>
      <c r="M249" s="225" t="s">
        <v>19</v>
      </c>
      <c r="N249" s="226" t="s">
        <v>46</v>
      </c>
      <c r="O249" s="66"/>
      <c r="P249" s="184">
        <f>O249*H249</f>
        <v>0</v>
      </c>
      <c r="Q249" s="184">
        <v>0.02</v>
      </c>
      <c r="R249" s="184">
        <f>Q249*H249</f>
        <v>1.02</v>
      </c>
      <c r="S249" s="184">
        <v>0</v>
      </c>
      <c r="T249" s="185">
        <f>S249*H249</f>
        <v>0</v>
      </c>
      <c r="U249" s="36"/>
      <c r="V249" s="36"/>
      <c r="W249" s="36"/>
      <c r="X249" s="36"/>
      <c r="Y249" s="36"/>
      <c r="Z249" s="36"/>
      <c r="AA249" s="36"/>
      <c r="AB249" s="36"/>
      <c r="AC249" s="36"/>
      <c r="AD249" s="36"/>
      <c r="AE249" s="36"/>
      <c r="AR249" s="186" t="s">
        <v>201</v>
      </c>
      <c r="AT249" s="186" t="s">
        <v>284</v>
      </c>
      <c r="AU249" s="186" t="s">
        <v>85</v>
      </c>
      <c r="AY249" s="19" t="s">
        <v>140</v>
      </c>
      <c r="BE249" s="187">
        <f>IF(N249="základní",J249,0)</f>
        <v>0</v>
      </c>
      <c r="BF249" s="187">
        <f>IF(N249="snížená",J249,0)</f>
        <v>0</v>
      </c>
      <c r="BG249" s="187">
        <f>IF(N249="zákl. přenesená",J249,0)</f>
        <v>0</v>
      </c>
      <c r="BH249" s="187">
        <f>IF(N249="sníž. přenesená",J249,0)</f>
        <v>0</v>
      </c>
      <c r="BI249" s="187">
        <f>IF(N249="nulová",J249,0)</f>
        <v>0</v>
      </c>
      <c r="BJ249" s="19" t="s">
        <v>83</v>
      </c>
      <c r="BK249" s="187">
        <f>ROUND(I249*H249,2)</f>
        <v>0</v>
      </c>
      <c r="BL249" s="19" t="s">
        <v>147</v>
      </c>
      <c r="BM249" s="186" t="s">
        <v>1928</v>
      </c>
    </row>
    <row r="250" spans="1:65" s="2" customFormat="1" ht="11.25">
      <c r="A250" s="36"/>
      <c r="B250" s="37"/>
      <c r="C250" s="38"/>
      <c r="D250" s="188" t="s">
        <v>149</v>
      </c>
      <c r="E250" s="38"/>
      <c r="F250" s="189" t="s">
        <v>1927</v>
      </c>
      <c r="G250" s="38"/>
      <c r="H250" s="38"/>
      <c r="I250" s="190"/>
      <c r="J250" s="38"/>
      <c r="K250" s="38"/>
      <c r="L250" s="41"/>
      <c r="M250" s="191"/>
      <c r="N250" s="192"/>
      <c r="O250" s="66"/>
      <c r="P250" s="66"/>
      <c r="Q250" s="66"/>
      <c r="R250" s="66"/>
      <c r="S250" s="66"/>
      <c r="T250" s="67"/>
      <c r="U250" s="36"/>
      <c r="V250" s="36"/>
      <c r="W250" s="36"/>
      <c r="X250" s="36"/>
      <c r="Y250" s="36"/>
      <c r="Z250" s="36"/>
      <c r="AA250" s="36"/>
      <c r="AB250" s="36"/>
      <c r="AC250" s="36"/>
      <c r="AD250" s="36"/>
      <c r="AE250" s="36"/>
      <c r="AT250" s="19" t="s">
        <v>149</v>
      </c>
      <c r="AU250" s="19" t="s">
        <v>85</v>
      </c>
    </row>
    <row r="251" spans="1:65" s="2" customFormat="1" ht="16.5" customHeight="1">
      <c r="A251" s="36"/>
      <c r="B251" s="37"/>
      <c r="C251" s="175" t="s">
        <v>390</v>
      </c>
      <c r="D251" s="175" t="s">
        <v>142</v>
      </c>
      <c r="E251" s="176" t="s">
        <v>1929</v>
      </c>
      <c r="F251" s="177" t="s">
        <v>1930</v>
      </c>
      <c r="G251" s="178" t="s">
        <v>234</v>
      </c>
      <c r="H251" s="179">
        <v>12</v>
      </c>
      <c r="I251" s="180"/>
      <c r="J251" s="181">
        <f>ROUND(I251*H251,2)</f>
        <v>0</v>
      </c>
      <c r="K251" s="177" t="s">
        <v>146</v>
      </c>
      <c r="L251" s="41"/>
      <c r="M251" s="182" t="s">
        <v>19</v>
      </c>
      <c r="N251" s="183" t="s">
        <v>46</v>
      </c>
      <c r="O251" s="66"/>
      <c r="P251" s="184">
        <f>O251*H251</f>
        <v>0</v>
      </c>
      <c r="Q251" s="184">
        <v>0.88534690000000005</v>
      </c>
      <c r="R251" s="184">
        <f>Q251*H251</f>
        <v>10.624162800000001</v>
      </c>
      <c r="S251" s="184">
        <v>0</v>
      </c>
      <c r="T251" s="185">
        <f>S251*H251</f>
        <v>0</v>
      </c>
      <c r="U251" s="36"/>
      <c r="V251" s="36"/>
      <c r="W251" s="36"/>
      <c r="X251" s="36"/>
      <c r="Y251" s="36"/>
      <c r="Z251" s="36"/>
      <c r="AA251" s="36"/>
      <c r="AB251" s="36"/>
      <c r="AC251" s="36"/>
      <c r="AD251" s="36"/>
      <c r="AE251" s="36"/>
      <c r="AR251" s="186" t="s">
        <v>147</v>
      </c>
      <c r="AT251" s="186" t="s">
        <v>142</v>
      </c>
      <c r="AU251" s="186" t="s">
        <v>85</v>
      </c>
      <c r="AY251" s="19" t="s">
        <v>140</v>
      </c>
      <c r="BE251" s="187">
        <f>IF(N251="základní",J251,0)</f>
        <v>0</v>
      </c>
      <c r="BF251" s="187">
        <f>IF(N251="snížená",J251,0)</f>
        <v>0</v>
      </c>
      <c r="BG251" s="187">
        <f>IF(N251="zákl. přenesená",J251,0)</f>
        <v>0</v>
      </c>
      <c r="BH251" s="187">
        <f>IF(N251="sníž. přenesená",J251,0)</f>
        <v>0</v>
      </c>
      <c r="BI251" s="187">
        <f>IF(N251="nulová",J251,0)</f>
        <v>0</v>
      </c>
      <c r="BJ251" s="19" t="s">
        <v>83</v>
      </c>
      <c r="BK251" s="187">
        <f>ROUND(I251*H251,2)</f>
        <v>0</v>
      </c>
      <c r="BL251" s="19" t="s">
        <v>147</v>
      </c>
      <c r="BM251" s="186" t="s">
        <v>1931</v>
      </c>
    </row>
    <row r="252" spans="1:65" s="2" customFormat="1" ht="11.25">
      <c r="A252" s="36"/>
      <c r="B252" s="37"/>
      <c r="C252" s="38"/>
      <c r="D252" s="188" t="s">
        <v>149</v>
      </c>
      <c r="E252" s="38"/>
      <c r="F252" s="189" t="s">
        <v>1932</v>
      </c>
      <c r="G252" s="38"/>
      <c r="H252" s="38"/>
      <c r="I252" s="190"/>
      <c r="J252" s="38"/>
      <c r="K252" s="38"/>
      <c r="L252" s="41"/>
      <c r="M252" s="191"/>
      <c r="N252" s="192"/>
      <c r="O252" s="66"/>
      <c r="P252" s="66"/>
      <c r="Q252" s="66"/>
      <c r="R252" s="66"/>
      <c r="S252" s="66"/>
      <c r="T252" s="67"/>
      <c r="U252" s="36"/>
      <c r="V252" s="36"/>
      <c r="W252" s="36"/>
      <c r="X252" s="36"/>
      <c r="Y252" s="36"/>
      <c r="Z252" s="36"/>
      <c r="AA252" s="36"/>
      <c r="AB252" s="36"/>
      <c r="AC252" s="36"/>
      <c r="AD252" s="36"/>
      <c r="AE252" s="36"/>
      <c r="AT252" s="19" t="s">
        <v>149</v>
      </c>
      <c r="AU252" s="19" t="s">
        <v>85</v>
      </c>
    </row>
    <row r="253" spans="1:65" s="2" customFormat="1" ht="11.25">
      <c r="A253" s="36"/>
      <c r="B253" s="37"/>
      <c r="C253" s="38"/>
      <c r="D253" s="193" t="s">
        <v>151</v>
      </c>
      <c r="E253" s="38"/>
      <c r="F253" s="194" t="s">
        <v>1933</v>
      </c>
      <c r="G253" s="38"/>
      <c r="H253" s="38"/>
      <c r="I253" s="190"/>
      <c r="J253" s="38"/>
      <c r="K253" s="38"/>
      <c r="L253" s="41"/>
      <c r="M253" s="191"/>
      <c r="N253" s="192"/>
      <c r="O253" s="66"/>
      <c r="P253" s="66"/>
      <c r="Q253" s="66"/>
      <c r="R253" s="66"/>
      <c r="S253" s="66"/>
      <c r="T253" s="67"/>
      <c r="U253" s="36"/>
      <c r="V253" s="36"/>
      <c r="W253" s="36"/>
      <c r="X253" s="36"/>
      <c r="Y253" s="36"/>
      <c r="Z253" s="36"/>
      <c r="AA253" s="36"/>
      <c r="AB253" s="36"/>
      <c r="AC253" s="36"/>
      <c r="AD253" s="36"/>
      <c r="AE253" s="36"/>
      <c r="AT253" s="19" t="s">
        <v>151</v>
      </c>
      <c r="AU253" s="19" t="s">
        <v>85</v>
      </c>
    </row>
    <row r="254" spans="1:65" s="2" customFormat="1" ht="97.5">
      <c r="A254" s="36"/>
      <c r="B254" s="37"/>
      <c r="C254" s="38"/>
      <c r="D254" s="188" t="s">
        <v>153</v>
      </c>
      <c r="E254" s="38"/>
      <c r="F254" s="195" t="s">
        <v>1919</v>
      </c>
      <c r="G254" s="38"/>
      <c r="H254" s="38"/>
      <c r="I254" s="190"/>
      <c r="J254" s="38"/>
      <c r="K254" s="38"/>
      <c r="L254" s="41"/>
      <c r="M254" s="191"/>
      <c r="N254" s="192"/>
      <c r="O254" s="66"/>
      <c r="P254" s="66"/>
      <c r="Q254" s="66"/>
      <c r="R254" s="66"/>
      <c r="S254" s="66"/>
      <c r="T254" s="67"/>
      <c r="U254" s="36"/>
      <c r="V254" s="36"/>
      <c r="W254" s="36"/>
      <c r="X254" s="36"/>
      <c r="Y254" s="36"/>
      <c r="Z254" s="36"/>
      <c r="AA254" s="36"/>
      <c r="AB254" s="36"/>
      <c r="AC254" s="36"/>
      <c r="AD254" s="36"/>
      <c r="AE254" s="36"/>
      <c r="AT254" s="19" t="s">
        <v>153</v>
      </c>
      <c r="AU254" s="19" t="s">
        <v>85</v>
      </c>
    </row>
    <row r="255" spans="1:65" s="2" customFormat="1" ht="16.5" customHeight="1">
      <c r="A255" s="36"/>
      <c r="B255" s="37"/>
      <c r="C255" s="217" t="s">
        <v>403</v>
      </c>
      <c r="D255" s="217" t="s">
        <v>284</v>
      </c>
      <c r="E255" s="218" t="s">
        <v>1934</v>
      </c>
      <c r="F255" s="219" t="s">
        <v>1935</v>
      </c>
      <c r="G255" s="220" t="s">
        <v>234</v>
      </c>
      <c r="H255" s="221">
        <v>12</v>
      </c>
      <c r="I255" s="222"/>
      <c r="J255" s="223">
        <f>ROUND(I255*H255,2)</f>
        <v>0</v>
      </c>
      <c r="K255" s="219" t="s">
        <v>146</v>
      </c>
      <c r="L255" s="224"/>
      <c r="M255" s="225" t="s">
        <v>19</v>
      </c>
      <c r="N255" s="226" t="s">
        <v>46</v>
      </c>
      <c r="O255" s="66"/>
      <c r="P255" s="184">
        <f>O255*H255</f>
        <v>0</v>
      </c>
      <c r="Q255" s="184">
        <v>0.6</v>
      </c>
      <c r="R255" s="184">
        <f>Q255*H255</f>
        <v>7.1999999999999993</v>
      </c>
      <c r="S255" s="184">
        <v>0</v>
      </c>
      <c r="T255" s="185">
        <f>S255*H255</f>
        <v>0</v>
      </c>
      <c r="U255" s="36"/>
      <c r="V255" s="36"/>
      <c r="W255" s="36"/>
      <c r="X255" s="36"/>
      <c r="Y255" s="36"/>
      <c r="Z255" s="36"/>
      <c r="AA255" s="36"/>
      <c r="AB255" s="36"/>
      <c r="AC255" s="36"/>
      <c r="AD255" s="36"/>
      <c r="AE255" s="36"/>
      <c r="AR255" s="186" t="s">
        <v>201</v>
      </c>
      <c r="AT255" s="186" t="s">
        <v>284</v>
      </c>
      <c r="AU255" s="186" t="s">
        <v>85</v>
      </c>
      <c r="AY255" s="19" t="s">
        <v>140</v>
      </c>
      <c r="BE255" s="187">
        <f>IF(N255="základní",J255,0)</f>
        <v>0</v>
      </c>
      <c r="BF255" s="187">
        <f>IF(N255="snížená",J255,0)</f>
        <v>0</v>
      </c>
      <c r="BG255" s="187">
        <f>IF(N255="zákl. přenesená",J255,0)</f>
        <v>0</v>
      </c>
      <c r="BH255" s="187">
        <f>IF(N255="sníž. přenesená",J255,0)</f>
        <v>0</v>
      </c>
      <c r="BI255" s="187">
        <f>IF(N255="nulová",J255,0)</f>
        <v>0</v>
      </c>
      <c r="BJ255" s="19" t="s">
        <v>83</v>
      </c>
      <c r="BK255" s="187">
        <f>ROUND(I255*H255,2)</f>
        <v>0</v>
      </c>
      <c r="BL255" s="19" t="s">
        <v>147</v>
      </c>
      <c r="BM255" s="186" t="s">
        <v>1936</v>
      </c>
    </row>
    <row r="256" spans="1:65" s="2" customFormat="1" ht="11.25">
      <c r="A256" s="36"/>
      <c r="B256" s="37"/>
      <c r="C256" s="38"/>
      <c r="D256" s="188" t="s">
        <v>149</v>
      </c>
      <c r="E256" s="38"/>
      <c r="F256" s="189" t="s">
        <v>1935</v>
      </c>
      <c r="G256" s="38"/>
      <c r="H256" s="38"/>
      <c r="I256" s="190"/>
      <c r="J256" s="38"/>
      <c r="K256" s="38"/>
      <c r="L256" s="41"/>
      <c r="M256" s="191"/>
      <c r="N256" s="192"/>
      <c r="O256" s="66"/>
      <c r="P256" s="66"/>
      <c r="Q256" s="66"/>
      <c r="R256" s="66"/>
      <c r="S256" s="66"/>
      <c r="T256" s="67"/>
      <c r="U256" s="36"/>
      <c r="V256" s="36"/>
      <c r="W256" s="36"/>
      <c r="X256" s="36"/>
      <c r="Y256" s="36"/>
      <c r="Z256" s="36"/>
      <c r="AA256" s="36"/>
      <c r="AB256" s="36"/>
      <c r="AC256" s="36"/>
      <c r="AD256" s="36"/>
      <c r="AE256" s="36"/>
      <c r="AT256" s="19" t="s">
        <v>149</v>
      </c>
      <c r="AU256" s="19" t="s">
        <v>85</v>
      </c>
    </row>
    <row r="257" spans="1:65" s="2" customFormat="1" ht="16.5" customHeight="1">
      <c r="A257" s="36"/>
      <c r="B257" s="37"/>
      <c r="C257" s="217" t="s">
        <v>412</v>
      </c>
      <c r="D257" s="217" t="s">
        <v>284</v>
      </c>
      <c r="E257" s="218" t="s">
        <v>1937</v>
      </c>
      <c r="F257" s="219" t="s">
        <v>1938</v>
      </c>
      <c r="G257" s="220" t="s">
        <v>234</v>
      </c>
      <c r="H257" s="221">
        <v>1</v>
      </c>
      <c r="I257" s="222"/>
      <c r="J257" s="223">
        <f>ROUND(I257*H257,2)</f>
        <v>0</v>
      </c>
      <c r="K257" s="219" t="s">
        <v>146</v>
      </c>
      <c r="L257" s="224"/>
      <c r="M257" s="225" t="s">
        <v>19</v>
      </c>
      <c r="N257" s="226" t="s">
        <v>46</v>
      </c>
      <c r="O257" s="66"/>
      <c r="P257" s="184">
        <f>O257*H257</f>
        <v>0</v>
      </c>
      <c r="Q257" s="184">
        <v>0.5575</v>
      </c>
      <c r="R257" s="184">
        <f>Q257*H257</f>
        <v>0.5575</v>
      </c>
      <c r="S257" s="184">
        <v>0</v>
      </c>
      <c r="T257" s="185">
        <f>S257*H257</f>
        <v>0</v>
      </c>
      <c r="U257" s="36"/>
      <c r="V257" s="36"/>
      <c r="W257" s="36"/>
      <c r="X257" s="36"/>
      <c r="Y257" s="36"/>
      <c r="Z257" s="36"/>
      <c r="AA257" s="36"/>
      <c r="AB257" s="36"/>
      <c r="AC257" s="36"/>
      <c r="AD257" s="36"/>
      <c r="AE257" s="36"/>
      <c r="AR257" s="186" t="s">
        <v>201</v>
      </c>
      <c r="AT257" s="186" t="s">
        <v>284</v>
      </c>
      <c r="AU257" s="186" t="s">
        <v>85</v>
      </c>
      <c r="AY257" s="19" t="s">
        <v>140</v>
      </c>
      <c r="BE257" s="187">
        <f>IF(N257="základní",J257,0)</f>
        <v>0</v>
      </c>
      <c r="BF257" s="187">
        <f>IF(N257="snížená",J257,0)</f>
        <v>0</v>
      </c>
      <c r="BG257" s="187">
        <f>IF(N257="zákl. přenesená",J257,0)</f>
        <v>0</v>
      </c>
      <c r="BH257" s="187">
        <f>IF(N257="sníž. přenesená",J257,0)</f>
        <v>0</v>
      </c>
      <c r="BI257" s="187">
        <f>IF(N257="nulová",J257,0)</f>
        <v>0</v>
      </c>
      <c r="BJ257" s="19" t="s">
        <v>83</v>
      </c>
      <c r="BK257" s="187">
        <f>ROUND(I257*H257,2)</f>
        <v>0</v>
      </c>
      <c r="BL257" s="19" t="s">
        <v>147</v>
      </c>
      <c r="BM257" s="186" t="s">
        <v>1939</v>
      </c>
    </row>
    <row r="258" spans="1:65" s="2" customFormat="1" ht="11.25">
      <c r="A258" s="36"/>
      <c r="B258" s="37"/>
      <c r="C258" s="38"/>
      <c r="D258" s="188" t="s">
        <v>149</v>
      </c>
      <c r="E258" s="38"/>
      <c r="F258" s="189" t="s">
        <v>1938</v>
      </c>
      <c r="G258" s="38"/>
      <c r="H258" s="38"/>
      <c r="I258" s="190"/>
      <c r="J258" s="38"/>
      <c r="K258" s="38"/>
      <c r="L258" s="41"/>
      <c r="M258" s="191"/>
      <c r="N258" s="192"/>
      <c r="O258" s="66"/>
      <c r="P258" s="66"/>
      <c r="Q258" s="66"/>
      <c r="R258" s="66"/>
      <c r="S258" s="66"/>
      <c r="T258" s="67"/>
      <c r="U258" s="36"/>
      <c r="V258" s="36"/>
      <c r="W258" s="36"/>
      <c r="X258" s="36"/>
      <c r="Y258" s="36"/>
      <c r="Z258" s="36"/>
      <c r="AA258" s="36"/>
      <c r="AB258" s="36"/>
      <c r="AC258" s="36"/>
      <c r="AD258" s="36"/>
      <c r="AE258" s="36"/>
      <c r="AT258" s="19" t="s">
        <v>149</v>
      </c>
      <c r="AU258" s="19" t="s">
        <v>85</v>
      </c>
    </row>
    <row r="259" spans="1:65" s="2" customFormat="1" ht="16.5" customHeight="1">
      <c r="A259" s="36"/>
      <c r="B259" s="37"/>
      <c r="C259" s="217" t="s">
        <v>421</v>
      </c>
      <c r="D259" s="217" t="s">
        <v>284</v>
      </c>
      <c r="E259" s="218" t="s">
        <v>1940</v>
      </c>
      <c r="F259" s="219" t="s">
        <v>1941</v>
      </c>
      <c r="G259" s="220" t="s">
        <v>145</v>
      </c>
      <c r="H259" s="221">
        <v>24</v>
      </c>
      <c r="I259" s="222"/>
      <c r="J259" s="223">
        <f>ROUND(I259*H259,2)</f>
        <v>0</v>
      </c>
      <c r="K259" s="219" t="s">
        <v>146</v>
      </c>
      <c r="L259" s="224"/>
      <c r="M259" s="225" t="s">
        <v>19</v>
      </c>
      <c r="N259" s="226" t="s">
        <v>46</v>
      </c>
      <c r="O259" s="66"/>
      <c r="P259" s="184">
        <f>O259*H259</f>
        <v>0</v>
      </c>
      <c r="Q259" s="184">
        <v>0.04</v>
      </c>
      <c r="R259" s="184">
        <f>Q259*H259</f>
        <v>0.96</v>
      </c>
      <c r="S259" s="184">
        <v>0</v>
      </c>
      <c r="T259" s="185">
        <f>S259*H259</f>
        <v>0</v>
      </c>
      <c r="U259" s="36"/>
      <c r="V259" s="36"/>
      <c r="W259" s="36"/>
      <c r="X259" s="36"/>
      <c r="Y259" s="36"/>
      <c r="Z259" s="36"/>
      <c r="AA259" s="36"/>
      <c r="AB259" s="36"/>
      <c r="AC259" s="36"/>
      <c r="AD259" s="36"/>
      <c r="AE259" s="36"/>
      <c r="AR259" s="186" t="s">
        <v>201</v>
      </c>
      <c r="AT259" s="186" t="s">
        <v>284</v>
      </c>
      <c r="AU259" s="186" t="s">
        <v>85</v>
      </c>
      <c r="AY259" s="19" t="s">
        <v>140</v>
      </c>
      <c r="BE259" s="187">
        <f>IF(N259="základní",J259,0)</f>
        <v>0</v>
      </c>
      <c r="BF259" s="187">
        <f>IF(N259="snížená",J259,0)</f>
        <v>0</v>
      </c>
      <c r="BG259" s="187">
        <f>IF(N259="zákl. přenesená",J259,0)</f>
        <v>0</v>
      </c>
      <c r="BH259" s="187">
        <f>IF(N259="sníž. přenesená",J259,0)</f>
        <v>0</v>
      </c>
      <c r="BI259" s="187">
        <f>IF(N259="nulová",J259,0)</f>
        <v>0</v>
      </c>
      <c r="BJ259" s="19" t="s">
        <v>83</v>
      </c>
      <c r="BK259" s="187">
        <f>ROUND(I259*H259,2)</f>
        <v>0</v>
      </c>
      <c r="BL259" s="19" t="s">
        <v>147</v>
      </c>
      <c r="BM259" s="186" t="s">
        <v>1942</v>
      </c>
    </row>
    <row r="260" spans="1:65" s="2" customFormat="1" ht="11.25">
      <c r="A260" s="36"/>
      <c r="B260" s="37"/>
      <c r="C260" s="38"/>
      <c r="D260" s="188" t="s">
        <v>149</v>
      </c>
      <c r="E260" s="38"/>
      <c r="F260" s="189" t="s">
        <v>1941</v>
      </c>
      <c r="G260" s="38"/>
      <c r="H260" s="38"/>
      <c r="I260" s="190"/>
      <c r="J260" s="38"/>
      <c r="K260" s="38"/>
      <c r="L260" s="41"/>
      <c r="M260" s="191"/>
      <c r="N260" s="192"/>
      <c r="O260" s="66"/>
      <c r="P260" s="66"/>
      <c r="Q260" s="66"/>
      <c r="R260" s="66"/>
      <c r="S260" s="66"/>
      <c r="T260" s="67"/>
      <c r="U260" s="36"/>
      <c r="V260" s="36"/>
      <c r="W260" s="36"/>
      <c r="X260" s="36"/>
      <c r="Y260" s="36"/>
      <c r="Z260" s="36"/>
      <c r="AA260" s="36"/>
      <c r="AB260" s="36"/>
      <c r="AC260" s="36"/>
      <c r="AD260" s="36"/>
      <c r="AE260" s="36"/>
      <c r="AT260" s="19" t="s">
        <v>149</v>
      </c>
      <c r="AU260" s="19" t="s">
        <v>85</v>
      </c>
    </row>
    <row r="261" spans="1:65" s="2" customFormat="1" ht="16.5" customHeight="1">
      <c r="A261" s="36"/>
      <c r="B261" s="37"/>
      <c r="C261" s="175" t="s">
        <v>427</v>
      </c>
      <c r="D261" s="175" t="s">
        <v>142</v>
      </c>
      <c r="E261" s="176" t="s">
        <v>1943</v>
      </c>
      <c r="F261" s="177" t="s">
        <v>1944</v>
      </c>
      <c r="G261" s="178" t="s">
        <v>234</v>
      </c>
      <c r="H261" s="179">
        <v>36.5</v>
      </c>
      <c r="I261" s="180"/>
      <c r="J261" s="181">
        <f>ROUND(I261*H261,2)</f>
        <v>0</v>
      </c>
      <c r="K261" s="177" t="s">
        <v>146</v>
      </c>
      <c r="L261" s="41"/>
      <c r="M261" s="182" t="s">
        <v>19</v>
      </c>
      <c r="N261" s="183" t="s">
        <v>46</v>
      </c>
      <c r="O261" s="66"/>
      <c r="P261" s="184">
        <f>O261*H261</f>
        <v>0</v>
      </c>
      <c r="Q261" s="184">
        <v>0.15395690000000001</v>
      </c>
      <c r="R261" s="184">
        <f>Q261*H261</f>
        <v>5.61942685</v>
      </c>
      <c r="S261" s="184">
        <v>0</v>
      </c>
      <c r="T261" s="185">
        <f>S261*H261</f>
        <v>0</v>
      </c>
      <c r="U261" s="36"/>
      <c r="V261" s="36"/>
      <c r="W261" s="36"/>
      <c r="X261" s="36"/>
      <c r="Y261" s="36"/>
      <c r="Z261" s="36"/>
      <c r="AA261" s="36"/>
      <c r="AB261" s="36"/>
      <c r="AC261" s="36"/>
      <c r="AD261" s="36"/>
      <c r="AE261" s="36"/>
      <c r="AR261" s="186" t="s">
        <v>147</v>
      </c>
      <c r="AT261" s="186" t="s">
        <v>142</v>
      </c>
      <c r="AU261" s="186" t="s">
        <v>85</v>
      </c>
      <c r="AY261" s="19" t="s">
        <v>140</v>
      </c>
      <c r="BE261" s="187">
        <f>IF(N261="základní",J261,0)</f>
        <v>0</v>
      </c>
      <c r="BF261" s="187">
        <f>IF(N261="snížená",J261,0)</f>
        <v>0</v>
      </c>
      <c r="BG261" s="187">
        <f>IF(N261="zákl. přenesená",J261,0)</f>
        <v>0</v>
      </c>
      <c r="BH261" s="187">
        <f>IF(N261="sníž. přenesená",J261,0)</f>
        <v>0</v>
      </c>
      <c r="BI261" s="187">
        <f>IF(N261="nulová",J261,0)</f>
        <v>0</v>
      </c>
      <c r="BJ261" s="19" t="s">
        <v>83</v>
      </c>
      <c r="BK261" s="187">
        <f>ROUND(I261*H261,2)</f>
        <v>0</v>
      </c>
      <c r="BL261" s="19" t="s">
        <v>147</v>
      </c>
      <c r="BM261" s="186" t="s">
        <v>1945</v>
      </c>
    </row>
    <row r="262" spans="1:65" s="2" customFormat="1" ht="11.25">
      <c r="A262" s="36"/>
      <c r="B262" s="37"/>
      <c r="C262" s="38"/>
      <c r="D262" s="188" t="s">
        <v>149</v>
      </c>
      <c r="E262" s="38"/>
      <c r="F262" s="189" t="s">
        <v>1946</v>
      </c>
      <c r="G262" s="38"/>
      <c r="H262" s="38"/>
      <c r="I262" s="190"/>
      <c r="J262" s="38"/>
      <c r="K262" s="38"/>
      <c r="L262" s="41"/>
      <c r="M262" s="191"/>
      <c r="N262" s="192"/>
      <c r="O262" s="66"/>
      <c r="P262" s="66"/>
      <c r="Q262" s="66"/>
      <c r="R262" s="66"/>
      <c r="S262" s="66"/>
      <c r="T262" s="67"/>
      <c r="U262" s="36"/>
      <c r="V262" s="36"/>
      <c r="W262" s="36"/>
      <c r="X262" s="36"/>
      <c r="Y262" s="36"/>
      <c r="Z262" s="36"/>
      <c r="AA262" s="36"/>
      <c r="AB262" s="36"/>
      <c r="AC262" s="36"/>
      <c r="AD262" s="36"/>
      <c r="AE262" s="36"/>
      <c r="AT262" s="19" t="s">
        <v>149</v>
      </c>
      <c r="AU262" s="19" t="s">
        <v>85</v>
      </c>
    </row>
    <row r="263" spans="1:65" s="2" customFormat="1" ht="11.25">
      <c r="A263" s="36"/>
      <c r="B263" s="37"/>
      <c r="C263" s="38"/>
      <c r="D263" s="193" t="s">
        <v>151</v>
      </c>
      <c r="E263" s="38"/>
      <c r="F263" s="194" t="s">
        <v>1947</v>
      </c>
      <c r="G263" s="38"/>
      <c r="H263" s="38"/>
      <c r="I263" s="190"/>
      <c r="J263" s="38"/>
      <c r="K263" s="38"/>
      <c r="L263" s="41"/>
      <c r="M263" s="191"/>
      <c r="N263" s="192"/>
      <c r="O263" s="66"/>
      <c r="P263" s="66"/>
      <c r="Q263" s="66"/>
      <c r="R263" s="66"/>
      <c r="S263" s="66"/>
      <c r="T263" s="67"/>
      <c r="U263" s="36"/>
      <c r="V263" s="36"/>
      <c r="W263" s="36"/>
      <c r="X263" s="36"/>
      <c r="Y263" s="36"/>
      <c r="Z263" s="36"/>
      <c r="AA263" s="36"/>
      <c r="AB263" s="36"/>
      <c r="AC263" s="36"/>
      <c r="AD263" s="36"/>
      <c r="AE263" s="36"/>
      <c r="AT263" s="19" t="s">
        <v>151</v>
      </c>
      <c r="AU263" s="19" t="s">
        <v>85</v>
      </c>
    </row>
    <row r="264" spans="1:65" s="2" customFormat="1" ht="68.25">
      <c r="A264" s="36"/>
      <c r="B264" s="37"/>
      <c r="C264" s="38"/>
      <c r="D264" s="188" t="s">
        <v>153</v>
      </c>
      <c r="E264" s="38"/>
      <c r="F264" s="195" t="s">
        <v>1948</v>
      </c>
      <c r="G264" s="38"/>
      <c r="H264" s="38"/>
      <c r="I264" s="190"/>
      <c r="J264" s="38"/>
      <c r="K264" s="38"/>
      <c r="L264" s="41"/>
      <c r="M264" s="191"/>
      <c r="N264" s="192"/>
      <c r="O264" s="66"/>
      <c r="P264" s="66"/>
      <c r="Q264" s="66"/>
      <c r="R264" s="66"/>
      <c r="S264" s="66"/>
      <c r="T264" s="67"/>
      <c r="U264" s="36"/>
      <c r="V264" s="36"/>
      <c r="W264" s="36"/>
      <c r="X264" s="36"/>
      <c r="Y264" s="36"/>
      <c r="Z264" s="36"/>
      <c r="AA264" s="36"/>
      <c r="AB264" s="36"/>
      <c r="AC264" s="36"/>
      <c r="AD264" s="36"/>
      <c r="AE264" s="36"/>
      <c r="AT264" s="19" t="s">
        <v>153</v>
      </c>
      <c r="AU264" s="19" t="s">
        <v>85</v>
      </c>
    </row>
    <row r="265" spans="1:65" s="13" customFormat="1" ht="11.25">
      <c r="B265" s="196"/>
      <c r="C265" s="197"/>
      <c r="D265" s="188" t="s">
        <v>180</v>
      </c>
      <c r="E265" s="198" t="s">
        <v>19</v>
      </c>
      <c r="F265" s="199" t="s">
        <v>1949</v>
      </c>
      <c r="G265" s="197"/>
      <c r="H265" s="198" t="s">
        <v>19</v>
      </c>
      <c r="I265" s="200"/>
      <c r="J265" s="197"/>
      <c r="K265" s="197"/>
      <c r="L265" s="201"/>
      <c r="M265" s="202"/>
      <c r="N265" s="203"/>
      <c r="O265" s="203"/>
      <c r="P265" s="203"/>
      <c r="Q265" s="203"/>
      <c r="R265" s="203"/>
      <c r="S265" s="203"/>
      <c r="T265" s="204"/>
      <c r="AT265" s="205" t="s">
        <v>180</v>
      </c>
      <c r="AU265" s="205" t="s">
        <v>85</v>
      </c>
      <c r="AV265" s="13" t="s">
        <v>83</v>
      </c>
      <c r="AW265" s="13" t="s">
        <v>34</v>
      </c>
      <c r="AX265" s="13" t="s">
        <v>75</v>
      </c>
      <c r="AY265" s="205" t="s">
        <v>140</v>
      </c>
    </row>
    <row r="266" spans="1:65" s="13" customFormat="1" ht="11.25">
      <c r="B266" s="196"/>
      <c r="C266" s="197"/>
      <c r="D266" s="188" t="s">
        <v>180</v>
      </c>
      <c r="E266" s="198" t="s">
        <v>19</v>
      </c>
      <c r="F266" s="199" t="s">
        <v>1950</v>
      </c>
      <c r="G266" s="197"/>
      <c r="H266" s="198" t="s">
        <v>19</v>
      </c>
      <c r="I266" s="200"/>
      <c r="J266" s="197"/>
      <c r="K266" s="197"/>
      <c r="L266" s="201"/>
      <c r="M266" s="202"/>
      <c r="N266" s="203"/>
      <c r="O266" s="203"/>
      <c r="P266" s="203"/>
      <c r="Q266" s="203"/>
      <c r="R266" s="203"/>
      <c r="S266" s="203"/>
      <c r="T266" s="204"/>
      <c r="AT266" s="205" t="s">
        <v>180</v>
      </c>
      <c r="AU266" s="205" t="s">
        <v>85</v>
      </c>
      <c r="AV266" s="13" t="s">
        <v>83</v>
      </c>
      <c r="AW266" s="13" t="s">
        <v>34</v>
      </c>
      <c r="AX266" s="13" t="s">
        <v>75</v>
      </c>
      <c r="AY266" s="205" t="s">
        <v>140</v>
      </c>
    </row>
    <row r="267" spans="1:65" s="14" customFormat="1" ht="11.25">
      <c r="B267" s="206"/>
      <c r="C267" s="207"/>
      <c r="D267" s="188" t="s">
        <v>180</v>
      </c>
      <c r="E267" s="208" t="s">
        <v>19</v>
      </c>
      <c r="F267" s="209" t="s">
        <v>224</v>
      </c>
      <c r="G267" s="207"/>
      <c r="H267" s="210">
        <v>11</v>
      </c>
      <c r="I267" s="211"/>
      <c r="J267" s="207"/>
      <c r="K267" s="207"/>
      <c r="L267" s="212"/>
      <c r="M267" s="213"/>
      <c r="N267" s="214"/>
      <c r="O267" s="214"/>
      <c r="P267" s="214"/>
      <c r="Q267" s="214"/>
      <c r="R267" s="214"/>
      <c r="S267" s="214"/>
      <c r="T267" s="215"/>
      <c r="AT267" s="216" t="s">
        <v>180</v>
      </c>
      <c r="AU267" s="216" t="s">
        <v>85</v>
      </c>
      <c r="AV267" s="14" t="s">
        <v>85</v>
      </c>
      <c r="AW267" s="14" t="s">
        <v>34</v>
      </c>
      <c r="AX267" s="14" t="s">
        <v>75</v>
      </c>
      <c r="AY267" s="216" t="s">
        <v>140</v>
      </c>
    </row>
    <row r="268" spans="1:65" s="13" customFormat="1" ht="11.25">
      <c r="B268" s="196"/>
      <c r="C268" s="197"/>
      <c r="D268" s="188" t="s">
        <v>180</v>
      </c>
      <c r="E268" s="198" t="s">
        <v>19</v>
      </c>
      <c r="F268" s="199" t="s">
        <v>1951</v>
      </c>
      <c r="G268" s="197"/>
      <c r="H268" s="198" t="s">
        <v>19</v>
      </c>
      <c r="I268" s="200"/>
      <c r="J268" s="197"/>
      <c r="K268" s="197"/>
      <c r="L268" s="201"/>
      <c r="M268" s="202"/>
      <c r="N268" s="203"/>
      <c r="O268" s="203"/>
      <c r="P268" s="203"/>
      <c r="Q268" s="203"/>
      <c r="R268" s="203"/>
      <c r="S268" s="203"/>
      <c r="T268" s="204"/>
      <c r="AT268" s="205" t="s">
        <v>180</v>
      </c>
      <c r="AU268" s="205" t="s">
        <v>85</v>
      </c>
      <c r="AV268" s="13" t="s">
        <v>83</v>
      </c>
      <c r="AW268" s="13" t="s">
        <v>34</v>
      </c>
      <c r="AX268" s="13" t="s">
        <v>75</v>
      </c>
      <c r="AY268" s="205" t="s">
        <v>140</v>
      </c>
    </row>
    <row r="269" spans="1:65" s="14" customFormat="1" ht="11.25">
      <c r="B269" s="206"/>
      <c r="C269" s="207"/>
      <c r="D269" s="188" t="s">
        <v>180</v>
      </c>
      <c r="E269" s="208" t="s">
        <v>19</v>
      </c>
      <c r="F269" s="209" t="s">
        <v>1952</v>
      </c>
      <c r="G269" s="207"/>
      <c r="H269" s="210">
        <v>7.8</v>
      </c>
      <c r="I269" s="211"/>
      <c r="J269" s="207"/>
      <c r="K269" s="207"/>
      <c r="L269" s="212"/>
      <c r="M269" s="213"/>
      <c r="N269" s="214"/>
      <c r="O269" s="214"/>
      <c r="P269" s="214"/>
      <c r="Q269" s="214"/>
      <c r="R269" s="214"/>
      <c r="S269" s="214"/>
      <c r="T269" s="215"/>
      <c r="AT269" s="216" t="s">
        <v>180</v>
      </c>
      <c r="AU269" s="216" t="s">
        <v>85</v>
      </c>
      <c r="AV269" s="14" t="s">
        <v>85</v>
      </c>
      <c r="AW269" s="14" t="s">
        <v>34</v>
      </c>
      <c r="AX269" s="14" t="s">
        <v>75</v>
      </c>
      <c r="AY269" s="216" t="s">
        <v>140</v>
      </c>
    </row>
    <row r="270" spans="1:65" s="13" customFormat="1" ht="11.25">
      <c r="B270" s="196"/>
      <c r="C270" s="197"/>
      <c r="D270" s="188" t="s">
        <v>180</v>
      </c>
      <c r="E270" s="198" t="s">
        <v>19</v>
      </c>
      <c r="F270" s="199" t="s">
        <v>1953</v>
      </c>
      <c r="G270" s="197"/>
      <c r="H270" s="198" t="s">
        <v>19</v>
      </c>
      <c r="I270" s="200"/>
      <c r="J270" s="197"/>
      <c r="K270" s="197"/>
      <c r="L270" s="201"/>
      <c r="M270" s="202"/>
      <c r="N270" s="203"/>
      <c r="O270" s="203"/>
      <c r="P270" s="203"/>
      <c r="Q270" s="203"/>
      <c r="R270" s="203"/>
      <c r="S270" s="203"/>
      <c r="T270" s="204"/>
      <c r="AT270" s="205" t="s">
        <v>180</v>
      </c>
      <c r="AU270" s="205" t="s">
        <v>85</v>
      </c>
      <c r="AV270" s="13" t="s">
        <v>83</v>
      </c>
      <c r="AW270" s="13" t="s">
        <v>34</v>
      </c>
      <c r="AX270" s="13" t="s">
        <v>75</v>
      </c>
      <c r="AY270" s="205" t="s">
        <v>140</v>
      </c>
    </row>
    <row r="271" spans="1:65" s="14" customFormat="1" ht="11.25">
      <c r="B271" s="206"/>
      <c r="C271" s="207"/>
      <c r="D271" s="188" t="s">
        <v>180</v>
      </c>
      <c r="E271" s="208" t="s">
        <v>19</v>
      </c>
      <c r="F271" s="209" t="s">
        <v>147</v>
      </c>
      <c r="G271" s="207"/>
      <c r="H271" s="210">
        <v>4</v>
      </c>
      <c r="I271" s="211"/>
      <c r="J271" s="207"/>
      <c r="K271" s="207"/>
      <c r="L271" s="212"/>
      <c r="M271" s="213"/>
      <c r="N271" s="214"/>
      <c r="O271" s="214"/>
      <c r="P271" s="214"/>
      <c r="Q271" s="214"/>
      <c r="R271" s="214"/>
      <c r="S271" s="214"/>
      <c r="T271" s="215"/>
      <c r="AT271" s="216" t="s">
        <v>180</v>
      </c>
      <c r="AU271" s="216" t="s">
        <v>85</v>
      </c>
      <c r="AV271" s="14" t="s">
        <v>85</v>
      </c>
      <c r="AW271" s="14" t="s">
        <v>34</v>
      </c>
      <c r="AX271" s="14" t="s">
        <v>75</v>
      </c>
      <c r="AY271" s="216" t="s">
        <v>140</v>
      </c>
    </row>
    <row r="272" spans="1:65" s="13" customFormat="1" ht="11.25">
      <c r="B272" s="196"/>
      <c r="C272" s="197"/>
      <c r="D272" s="188" t="s">
        <v>180</v>
      </c>
      <c r="E272" s="198" t="s">
        <v>19</v>
      </c>
      <c r="F272" s="199" t="s">
        <v>1954</v>
      </c>
      <c r="G272" s="197"/>
      <c r="H272" s="198" t="s">
        <v>19</v>
      </c>
      <c r="I272" s="200"/>
      <c r="J272" s="197"/>
      <c r="K272" s="197"/>
      <c r="L272" s="201"/>
      <c r="M272" s="202"/>
      <c r="N272" s="203"/>
      <c r="O272" s="203"/>
      <c r="P272" s="203"/>
      <c r="Q272" s="203"/>
      <c r="R272" s="203"/>
      <c r="S272" s="203"/>
      <c r="T272" s="204"/>
      <c r="AT272" s="205" t="s">
        <v>180</v>
      </c>
      <c r="AU272" s="205" t="s">
        <v>85</v>
      </c>
      <c r="AV272" s="13" t="s">
        <v>83</v>
      </c>
      <c r="AW272" s="13" t="s">
        <v>34</v>
      </c>
      <c r="AX272" s="13" t="s">
        <v>75</v>
      </c>
      <c r="AY272" s="205" t="s">
        <v>140</v>
      </c>
    </row>
    <row r="273" spans="1:65" s="14" customFormat="1" ht="11.25">
      <c r="B273" s="206"/>
      <c r="C273" s="207"/>
      <c r="D273" s="188" t="s">
        <v>180</v>
      </c>
      <c r="E273" s="208" t="s">
        <v>19</v>
      </c>
      <c r="F273" s="209" t="s">
        <v>147</v>
      </c>
      <c r="G273" s="207"/>
      <c r="H273" s="210">
        <v>4</v>
      </c>
      <c r="I273" s="211"/>
      <c r="J273" s="207"/>
      <c r="K273" s="207"/>
      <c r="L273" s="212"/>
      <c r="M273" s="213"/>
      <c r="N273" s="214"/>
      <c r="O273" s="214"/>
      <c r="P273" s="214"/>
      <c r="Q273" s="214"/>
      <c r="R273" s="214"/>
      <c r="S273" s="214"/>
      <c r="T273" s="215"/>
      <c r="AT273" s="216" t="s">
        <v>180</v>
      </c>
      <c r="AU273" s="216" t="s">
        <v>85</v>
      </c>
      <c r="AV273" s="14" t="s">
        <v>85</v>
      </c>
      <c r="AW273" s="14" t="s">
        <v>34</v>
      </c>
      <c r="AX273" s="14" t="s">
        <v>75</v>
      </c>
      <c r="AY273" s="216" t="s">
        <v>140</v>
      </c>
    </row>
    <row r="274" spans="1:65" s="13" customFormat="1" ht="11.25">
      <c r="B274" s="196"/>
      <c r="C274" s="197"/>
      <c r="D274" s="188" t="s">
        <v>180</v>
      </c>
      <c r="E274" s="198" t="s">
        <v>19</v>
      </c>
      <c r="F274" s="199" t="s">
        <v>1836</v>
      </c>
      <c r="G274" s="197"/>
      <c r="H274" s="198" t="s">
        <v>19</v>
      </c>
      <c r="I274" s="200"/>
      <c r="J274" s="197"/>
      <c r="K274" s="197"/>
      <c r="L274" s="201"/>
      <c r="M274" s="202"/>
      <c r="N274" s="203"/>
      <c r="O274" s="203"/>
      <c r="P274" s="203"/>
      <c r="Q274" s="203"/>
      <c r="R274" s="203"/>
      <c r="S274" s="203"/>
      <c r="T274" s="204"/>
      <c r="AT274" s="205" t="s">
        <v>180</v>
      </c>
      <c r="AU274" s="205" t="s">
        <v>85</v>
      </c>
      <c r="AV274" s="13" t="s">
        <v>83</v>
      </c>
      <c r="AW274" s="13" t="s">
        <v>34</v>
      </c>
      <c r="AX274" s="13" t="s">
        <v>75</v>
      </c>
      <c r="AY274" s="205" t="s">
        <v>140</v>
      </c>
    </row>
    <row r="275" spans="1:65" s="14" customFormat="1" ht="11.25">
      <c r="B275" s="206"/>
      <c r="C275" s="207"/>
      <c r="D275" s="188" t="s">
        <v>180</v>
      </c>
      <c r="E275" s="208" t="s">
        <v>19</v>
      </c>
      <c r="F275" s="209" t="s">
        <v>1955</v>
      </c>
      <c r="G275" s="207"/>
      <c r="H275" s="210">
        <v>5.7</v>
      </c>
      <c r="I275" s="211"/>
      <c r="J275" s="207"/>
      <c r="K275" s="207"/>
      <c r="L275" s="212"/>
      <c r="M275" s="213"/>
      <c r="N275" s="214"/>
      <c r="O275" s="214"/>
      <c r="P275" s="214"/>
      <c r="Q275" s="214"/>
      <c r="R275" s="214"/>
      <c r="S275" s="214"/>
      <c r="T275" s="215"/>
      <c r="AT275" s="216" t="s">
        <v>180</v>
      </c>
      <c r="AU275" s="216" t="s">
        <v>85</v>
      </c>
      <c r="AV275" s="14" t="s">
        <v>85</v>
      </c>
      <c r="AW275" s="14" t="s">
        <v>34</v>
      </c>
      <c r="AX275" s="14" t="s">
        <v>75</v>
      </c>
      <c r="AY275" s="216" t="s">
        <v>140</v>
      </c>
    </row>
    <row r="276" spans="1:65" s="13" customFormat="1" ht="11.25">
      <c r="B276" s="196"/>
      <c r="C276" s="197"/>
      <c r="D276" s="188" t="s">
        <v>180</v>
      </c>
      <c r="E276" s="198" t="s">
        <v>19</v>
      </c>
      <c r="F276" s="199" t="s">
        <v>1837</v>
      </c>
      <c r="G276" s="197"/>
      <c r="H276" s="198" t="s">
        <v>19</v>
      </c>
      <c r="I276" s="200"/>
      <c r="J276" s="197"/>
      <c r="K276" s="197"/>
      <c r="L276" s="201"/>
      <c r="M276" s="202"/>
      <c r="N276" s="203"/>
      <c r="O276" s="203"/>
      <c r="P276" s="203"/>
      <c r="Q276" s="203"/>
      <c r="R276" s="203"/>
      <c r="S276" s="203"/>
      <c r="T276" s="204"/>
      <c r="AT276" s="205" t="s">
        <v>180</v>
      </c>
      <c r="AU276" s="205" t="s">
        <v>85</v>
      </c>
      <c r="AV276" s="13" t="s">
        <v>83</v>
      </c>
      <c r="AW276" s="13" t="s">
        <v>34</v>
      </c>
      <c r="AX276" s="13" t="s">
        <v>75</v>
      </c>
      <c r="AY276" s="205" t="s">
        <v>140</v>
      </c>
    </row>
    <row r="277" spans="1:65" s="14" customFormat="1" ht="11.25">
      <c r="B277" s="206"/>
      <c r="C277" s="207"/>
      <c r="D277" s="188" t="s">
        <v>180</v>
      </c>
      <c r="E277" s="208" t="s">
        <v>19</v>
      </c>
      <c r="F277" s="209" t="s">
        <v>147</v>
      </c>
      <c r="G277" s="207"/>
      <c r="H277" s="210">
        <v>4</v>
      </c>
      <c r="I277" s="211"/>
      <c r="J277" s="207"/>
      <c r="K277" s="207"/>
      <c r="L277" s="212"/>
      <c r="M277" s="213"/>
      <c r="N277" s="214"/>
      <c r="O277" s="214"/>
      <c r="P277" s="214"/>
      <c r="Q277" s="214"/>
      <c r="R277" s="214"/>
      <c r="S277" s="214"/>
      <c r="T277" s="215"/>
      <c r="AT277" s="216" t="s">
        <v>180</v>
      </c>
      <c r="AU277" s="216" t="s">
        <v>85</v>
      </c>
      <c r="AV277" s="14" t="s">
        <v>85</v>
      </c>
      <c r="AW277" s="14" t="s">
        <v>34</v>
      </c>
      <c r="AX277" s="14" t="s">
        <v>75</v>
      </c>
      <c r="AY277" s="216" t="s">
        <v>140</v>
      </c>
    </row>
    <row r="278" spans="1:65" s="15" customFormat="1" ht="11.25">
      <c r="B278" s="227"/>
      <c r="C278" s="228"/>
      <c r="D278" s="188" t="s">
        <v>180</v>
      </c>
      <c r="E278" s="229" t="s">
        <v>19</v>
      </c>
      <c r="F278" s="230" t="s">
        <v>402</v>
      </c>
      <c r="G278" s="228"/>
      <c r="H278" s="231">
        <v>36.5</v>
      </c>
      <c r="I278" s="232"/>
      <c r="J278" s="228"/>
      <c r="K278" s="228"/>
      <c r="L278" s="233"/>
      <c r="M278" s="234"/>
      <c r="N278" s="235"/>
      <c r="O278" s="235"/>
      <c r="P278" s="235"/>
      <c r="Q278" s="235"/>
      <c r="R278" s="235"/>
      <c r="S278" s="235"/>
      <c r="T278" s="236"/>
      <c r="AT278" s="237" t="s">
        <v>180</v>
      </c>
      <c r="AU278" s="237" t="s">
        <v>85</v>
      </c>
      <c r="AV278" s="15" t="s">
        <v>147</v>
      </c>
      <c r="AW278" s="15" t="s">
        <v>34</v>
      </c>
      <c r="AX278" s="15" t="s">
        <v>83</v>
      </c>
      <c r="AY278" s="237" t="s">
        <v>140</v>
      </c>
    </row>
    <row r="279" spans="1:65" s="2" customFormat="1" ht="16.5" customHeight="1">
      <c r="A279" s="36"/>
      <c r="B279" s="37"/>
      <c r="C279" s="175" t="s">
        <v>434</v>
      </c>
      <c r="D279" s="175" t="s">
        <v>142</v>
      </c>
      <c r="E279" s="176" t="s">
        <v>1956</v>
      </c>
      <c r="F279" s="177" t="s">
        <v>1957</v>
      </c>
      <c r="G279" s="178" t="s">
        <v>234</v>
      </c>
      <c r="H279" s="179">
        <v>10</v>
      </c>
      <c r="I279" s="180"/>
      <c r="J279" s="181">
        <f>ROUND(I279*H279,2)</f>
        <v>0</v>
      </c>
      <c r="K279" s="177" t="s">
        <v>146</v>
      </c>
      <c r="L279" s="41"/>
      <c r="M279" s="182" t="s">
        <v>19</v>
      </c>
      <c r="N279" s="183" t="s">
        <v>46</v>
      </c>
      <c r="O279" s="66"/>
      <c r="P279" s="184">
        <f>O279*H279</f>
        <v>0</v>
      </c>
      <c r="Q279" s="184">
        <v>0</v>
      </c>
      <c r="R279" s="184">
        <f>Q279*H279</f>
        <v>0</v>
      </c>
      <c r="S279" s="184">
        <v>0.19400000000000001</v>
      </c>
      <c r="T279" s="185">
        <f>S279*H279</f>
        <v>1.94</v>
      </c>
      <c r="U279" s="36"/>
      <c r="V279" s="36"/>
      <c r="W279" s="36"/>
      <c r="X279" s="36"/>
      <c r="Y279" s="36"/>
      <c r="Z279" s="36"/>
      <c r="AA279" s="36"/>
      <c r="AB279" s="36"/>
      <c r="AC279" s="36"/>
      <c r="AD279" s="36"/>
      <c r="AE279" s="36"/>
      <c r="AR279" s="186" t="s">
        <v>147</v>
      </c>
      <c r="AT279" s="186" t="s">
        <v>142</v>
      </c>
      <c r="AU279" s="186" t="s">
        <v>85</v>
      </c>
      <c r="AY279" s="19" t="s">
        <v>140</v>
      </c>
      <c r="BE279" s="187">
        <f>IF(N279="základní",J279,0)</f>
        <v>0</v>
      </c>
      <c r="BF279" s="187">
        <f>IF(N279="snížená",J279,0)</f>
        <v>0</v>
      </c>
      <c r="BG279" s="187">
        <f>IF(N279="zákl. přenesená",J279,0)</f>
        <v>0</v>
      </c>
      <c r="BH279" s="187">
        <f>IF(N279="sníž. přenesená",J279,0)</f>
        <v>0</v>
      </c>
      <c r="BI279" s="187">
        <f>IF(N279="nulová",J279,0)</f>
        <v>0</v>
      </c>
      <c r="BJ279" s="19" t="s">
        <v>83</v>
      </c>
      <c r="BK279" s="187">
        <f>ROUND(I279*H279,2)</f>
        <v>0</v>
      </c>
      <c r="BL279" s="19" t="s">
        <v>147</v>
      </c>
      <c r="BM279" s="186" t="s">
        <v>1958</v>
      </c>
    </row>
    <row r="280" spans="1:65" s="2" customFormat="1" ht="19.5">
      <c r="A280" s="36"/>
      <c r="B280" s="37"/>
      <c r="C280" s="38"/>
      <c r="D280" s="188" t="s">
        <v>149</v>
      </c>
      <c r="E280" s="38"/>
      <c r="F280" s="189" t="s">
        <v>1959</v>
      </c>
      <c r="G280" s="38"/>
      <c r="H280" s="38"/>
      <c r="I280" s="190"/>
      <c r="J280" s="38"/>
      <c r="K280" s="38"/>
      <c r="L280" s="41"/>
      <c r="M280" s="191"/>
      <c r="N280" s="192"/>
      <c r="O280" s="66"/>
      <c r="P280" s="66"/>
      <c r="Q280" s="66"/>
      <c r="R280" s="66"/>
      <c r="S280" s="66"/>
      <c r="T280" s="67"/>
      <c r="U280" s="36"/>
      <c r="V280" s="36"/>
      <c r="W280" s="36"/>
      <c r="X280" s="36"/>
      <c r="Y280" s="36"/>
      <c r="Z280" s="36"/>
      <c r="AA280" s="36"/>
      <c r="AB280" s="36"/>
      <c r="AC280" s="36"/>
      <c r="AD280" s="36"/>
      <c r="AE280" s="36"/>
      <c r="AT280" s="19" t="s">
        <v>149</v>
      </c>
      <c r="AU280" s="19" t="s">
        <v>85</v>
      </c>
    </row>
    <row r="281" spans="1:65" s="2" customFormat="1" ht="11.25">
      <c r="A281" s="36"/>
      <c r="B281" s="37"/>
      <c r="C281" s="38"/>
      <c r="D281" s="193" t="s">
        <v>151</v>
      </c>
      <c r="E281" s="38"/>
      <c r="F281" s="194" t="s">
        <v>1960</v>
      </c>
      <c r="G281" s="38"/>
      <c r="H281" s="38"/>
      <c r="I281" s="190"/>
      <c r="J281" s="38"/>
      <c r="K281" s="38"/>
      <c r="L281" s="41"/>
      <c r="M281" s="191"/>
      <c r="N281" s="192"/>
      <c r="O281" s="66"/>
      <c r="P281" s="66"/>
      <c r="Q281" s="66"/>
      <c r="R281" s="66"/>
      <c r="S281" s="66"/>
      <c r="T281" s="67"/>
      <c r="U281" s="36"/>
      <c r="V281" s="36"/>
      <c r="W281" s="36"/>
      <c r="X281" s="36"/>
      <c r="Y281" s="36"/>
      <c r="Z281" s="36"/>
      <c r="AA281" s="36"/>
      <c r="AB281" s="36"/>
      <c r="AC281" s="36"/>
      <c r="AD281" s="36"/>
      <c r="AE281" s="36"/>
      <c r="AT281" s="19" t="s">
        <v>151</v>
      </c>
      <c r="AU281" s="19" t="s">
        <v>85</v>
      </c>
    </row>
    <row r="282" spans="1:65" s="2" customFormat="1" ht="68.25">
      <c r="A282" s="36"/>
      <c r="B282" s="37"/>
      <c r="C282" s="38"/>
      <c r="D282" s="188" t="s">
        <v>153</v>
      </c>
      <c r="E282" s="38"/>
      <c r="F282" s="195" t="s">
        <v>1961</v>
      </c>
      <c r="G282" s="38"/>
      <c r="H282" s="38"/>
      <c r="I282" s="190"/>
      <c r="J282" s="38"/>
      <c r="K282" s="38"/>
      <c r="L282" s="41"/>
      <c r="M282" s="191"/>
      <c r="N282" s="192"/>
      <c r="O282" s="66"/>
      <c r="P282" s="66"/>
      <c r="Q282" s="66"/>
      <c r="R282" s="66"/>
      <c r="S282" s="66"/>
      <c r="T282" s="67"/>
      <c r="U282" s="36"/>
      <c r="V282" s="36"/>
      <c r="W282" s="36"/>
      <c r="X282" s="36"/>
      <c r="Y282" s="36"/>
      <c r="Z282" s="36"/>
      <c r="AA282" s="36"/>
      <c r="AB282" s="36"/>
      <c r="AC282" s="36"/>
      <c r="AD282" s="36"/>
      <c r="AE282" s="36"/>
      <c r="AT282" s="19" t="s">
        <v>153</v>
      </c>
      <c r="AU282" s="19" t="s">
        <v>85</v>
      </c>
    </row>
    <row r="283" spans="1:65" s="12" customFormat="1" ht="22.9" customHeight="1">
      <c r="B283" s="159"/>
      <c r="C283" s="160"/>
      <c r="D283" s="161" t="s">
        <v>74</v>
      </c>
      <c r="E283" s="173" t="s">
        <v>919</v>
      </c>
      <c r="F283" s="173" t="s">
        <v>920</v>
      </c>
      <c r="G283" s="160"/>
      <c r="H283" s="160"/>
      <c r="I283" s="163"/>
      <c r="J283" s="174">
        <f>BK283</f>
        <v>0</v>
      </c>
      <c r="K283" s="160"/>
      <c r="L283" s="165"/>
      <c r="M283" s="166"/>
      <c r="N283" s="167"/>
      <c r="O283" s="167"/>
      <c r="P283" s="168">
        <f>SUM(P284:P296)</f>
        <v>0</v>
      </c>
      <c r="Q283" s="167"/>
      <c r="R283" s="168">
        <f>SUM(R284:R296)</f>
        <v>0</v>
      </c>
      <c r="S283" s="167"/>
      <c r="T283" s="169">
        <f>SUM(T284:T296)</f>
        <v>0</v>
      </c>
      <c r="AR283" s="170" t="s">
        <v>83</v>
      </c>
      <c r="AT283" s="171" t="s">
        <v>74</v>
      </c>
      <c r="AU283" s="171" t="s">
        <v>83</v>
      </c>
      <c r="AY283" s="170" t="s">
        <v>140</v>
      </c>
      <c r="BK283" s="172">
        <f>SUM(BK284:BK296)</f>
        <v>0</v>
      </c>
    </row>
    <row r="284" spans="1:65" s="2" customFormat="1" ht="16.5" customHeight="1">
      <c r="A284" s="36"/>
      <c r="B284" s="37"/>
      <c r="C284" s="175" t="s">
        <v>440</v>
      </c>
      <c r="D284" s="175" t="s">
        <v>142</v>
      </c>
      <c r="E284" s="176" t="s">
        <v>1360</v>
      </c>
      <c r="F284" s="177" t="s">
        <v>1361</v>
      </c>
      <c r="G284" s="178" t="s">
        <v>424</v>
      </c>
      <c r="H284" s="179">
        <v>2.09</v>
      </c>
      <c r="I284" s="180"/>
      <c r="J284" s="181">
        <f>ROUND(I284*H284,2)</f>
        <v>0</v>
      </c>
      <c r="K284" s="177" t="s">
        <v>146</v>
      </c>
      <c r="L284" s="41"/>
      <c r="M284" s="182" t="s">
        <v>19</v>
      </c>
      <c r="N284" s="183" t="s">
        <v>46</v>
      </c>
      <c r="O284" s="66"/>
      <c r="P284" s="184">
        <f>O284*H284</f>
        <v>0</v>
      </c>
      <c r="Q284" s="184">
        <v>0</v>
      </c>
      <c r="R284" s="184">
        <f>Q284*H284</f>
        <v>0</v>
      </c>
      <c r="S284" s="184">
        <v>0</v>
      </c>
      <c r="T284" s="185">
        <f>S284*H284</f>
        <v>0</v>
      </c>
      <c r="U284" s="36"/>
      <c r="V284" s="36"/>
      <c r="W284" s="36"/>
      <c r="X284" s="36"/>
      <c r="Y284" s="36"/>
      <c r="Z284" s="36"/>
      <c r="AA284" s="36"/>
      <c r="AB284" s="36"/>
      <c r="AC284" s="36"/>
      <c r="AD284" s="36"/>
      <c r="AE284" s="36"/>
      <c r="AR284" s="186" t="s">
        <v>147</v>
      </c>
      <c r="AT284" s="186" t="s">
        <v>142</v>
      </c>
      <c r="AU284" s="186" t="s">
        <v>85</v>
      </c>
      <c r="AY284" s="19" t="s">
        <v>140</v>
      </c>
      <c r="BE284" s="187">
        <f>IF(N284="základní",J284,0)</f>
        <v>0</v>
      </c>
      <c r="BF284" s="187">
        <f>IF(N284="snížená",J284,0)</f>
        <v>0</v>
      </c>
      <c r="BG284" s="187">
        <f>IF(N284="zákl. přenesená",J284,0)</f>
        <v>0</v>
      </c>
      <c r="BH284" s="187">
        <f>IF(N284="sníž. přenesená",J284,0)</f>
        <v>0</v>
      </c>
      <c r="BI284" s="187">
        <f>IF(N284="nulová",J284,0)</f>
        <v>0</v>
      </c>
      <c r="BJ284" s="19" t="s">
        <v>83</v>
      </c>
      <c r="BK284" s="187">
        <f>ROUND(I284*H284,2)</f>
        <v>0</v>
      </c>
      <c r="BL284" s="19" t="s">
        <v>147</v>
      </c>
      <c r="BM284" s="186" t="s">
        <v>1962</v>
      </c>
    </row>
    <row r="285" spans="1:65" s="2" customFormat="1" ht="11.25">
      <c r="A285" s="36"/>
      <c r="B285" s="37"/>
      <c r="C285" s="38"/>
      <c r="D285" s="188" t="s">
        <v>149</v>
      </c>
      <c r="E285" s="38"/>
      <c r="F285" s="189" t="s">
        <v>1363</v>
      </c>
      <c r="G285" s="38"/>
      <c r="H285" s="38"/>
      <c r="I285" s="190"/>
      <c r="J285" s="38"/>
      <c r="K285" s="38"/>
      <c r="L285" s="41"/>
      <c r="M285" s="191"/>
      <c r="N285" s="192"/>
      <c r="O285" s="66"/>
      <c r="P285" s="66"/>
      <c r="Q285" s="66"/>
      <c r="R285" s="66"/>
      <c r="S285" s="66"/>
      <c r="T285" s="67"/>
      <c r="U285" s="36"/>
      <c r="V285" s="36"/>
      <c r="W285" s="36"/>
      <c r="X285" s="36"/>
      <c r="Y285" s="36"/>
      <c r="Z285" s="36"/>
      <c r="AA285" s="36"/>
      <c r="AB285" s="36"/>
      <c r="AC285" s="36"/>
      <c r="AD285" s="36"/>
      <c r="AE285" s="36"/>
      <c r="AT285" s="19" t="s">
        <v>149</v>
      </c>
      <c r="AU285" s="19" t="s">
        <v>85</v>
      </c>
    </row>
    <row r="286" spans="1:65" s="2" customFormat="1" ht="11.25">
      <c r="A286" s="36"/>
      <c r="B286" s="37"/>
      <c r="C286" s="38"/>
      <c r="D286" s="193" t="s">
        <v>151</v>
      </c>
      <c r="E286" s="38"/>
      <c r="F286" s="194" t="s">
        <v>1364</v>
      </c>
      <c r="G286" s="38"/>
      <c r="H286" s="38"/>
      <c r="I286" s="190"/>
      <c r="J286" s="38"/>
      <c r="K286" s="38"/>
      <c r="L286" s="41"/>
      <c r="M286" s="191"/>
      <c r="N286" s="192"/>
      <c r="O286" s="66"/>
      <c r="P286" s="66"/>
      <c r="Q286" s="66"/>
      <c r="R286" s="66"/>
      <c r="S286" s="66"/>
      <c r="T286" s="67"/>
      <c r="U286" s="36"/>
      <c r="V286" s="36"/>
      <c r="W286" s="36"/>
      <c r="X286" s="36"/>
      <c r="Y286" s="36"/>
      <c r="Z286" s="36"/>
      <c r="AA286" s="36"/>
      <c r="AB286" s="36"/>
      <c r="AC286" s="36"/>
      <c r="AD286" s="36"/>
      <c r="AE286" s="36"/>
      <c r="AT286" s="19" t="s">
        <v>151</v>
      </c>
      <c r="AU286" s="19" t="s">
        <v>85</v>
      </c>
    </row>
    <row r="287" spans="1:65" s="2" customFormat="1" ht="78">
      <c r="A287" s="36"/>
      <c r="B287" s="37"/>
      <c r="C287" s="38"/>
      <c r="D287" s="188" t="s">
        <v>153</v>
      </c>
      <c r="E287" s="38"/>
      <c r="F287" s="195" t="s">
        <v>927</v>
      </c>
      <c r="G287" s="38"/>
      <c r="H287" s="38"/>
      <c r="I287" s="190"/>
      <c r="J287" s="38"/>
      <c r="K287" s="38"/>
      <c r="L287" s="41"/>
      <c r="M287" s="191"/>
      <c r="N287" s="192"/>
      <c r="O287" s="66"/>
      <c r="P287" s="66"/>
      <c r="Q287" s="66"/>
      <c r="R287" s="66"/>
      <c r="S287" s="66"/>
      <c r="T287" s="67"/>
      <c r="U287" s="36"/>
      <c r="V287" s="36"/>
      <c r="W287" s="36"/>
      <c r="X287" s="36"/>
      <c r="Y287" s="36"/>
      <c r="Z287" s="36"/>
      <c r="AA287" s="36"/>
      <c r="AB287" s="36"/>
      <c r="AC287" s="36"/>
      <c r="AD287" s="36"/>
      <c r="AE287" s="36"/>
      <c r="AT287" s="19" t="s">
        <v>153</v>
      </c>
      <c r="AU287" s="19" t="s">
        <v>85</v>
      </c>
    </row>
    <row r="288" spans="1:65" s="2" customFormat="1" ht="16.5" customHeight="1">
      <c r="A288" s="36"/>
      <c r="B288" s="37"/>
      <c r="C288" s="175" t="s">
        <v>461</v>
      </c>
      <c r="D288" s="175" t="s">
        <v>142</v>
      </c>
      <c r="E288" s="176" t="s">
        <v>1366</v>
      </c>
      <c r="F288" s="177" t="s">
        <v>1367</v>
      </c>
      <c r="G288" s="178" t="s">
        <v>424</v>
      </c>
      <c r="H288" s="179">
        <v>8.36</v>
      </c>
      <c r="I288" s="180"/>
      <c r="J288" s="181">
        <f>ROUND(I288*H288,2)</f>
        <v>0</v>
      </c>
      <c r="K288" s="177" t="s">
        <v>146</v>
      </c>
      <c r="L288" s="41"/>
      <c r="M288" s="182" t="s">
        <v>19</v>
      </c>
      <c r="N288" s="183" t="s">
        <v>46</v>
      </c>
      <c r="O288" s="66"/>
      <c r="P288" s="184">
        <f>O288*H288</f>
        <v>0</v>
      </c>
      <c r="Q288" s="184">
        <v>0</v>
      </c>
      <c r="R288" s="184">
        <f>Q288*H288</f>
        <v>0</v>
      </c>
      <c r="S288" s="184">
        <v>0</v>
      </c>
      <c r="T288" s="185">
        <f>S288*H288</f>
        <v>0</v>
      </c>
      <c r="U288" s="36"/>
      <c r="V288" s="36"/>
      <c r="W288" s="36"/>
      <c r="X288" s="36"/>
      <c r="Y288" s="36"/>
      <c r="Z288" s="36"/>
      <c r="AA288" s="36"/>
      <c r="AB288" s="36"/>
      <c r="AC288" s="36"/>
      <c r="AD288" s="36"/>
      <c r="AE288" s="36"/>
      <c r="AR288" s="186" t="s">
        <v>147</v>
      </c>
      <c r="AT288" s="186" t="s">
        <v>142</v>
      </c>
      <c r="AU288" s="186" t="s">
        <v>85</v>
      </c>
      <c r="AY288" s="19" t="s">
        <v>140</v>
      </c>
      <c r="BE288" s="187">
        <f>IF(N288="základní",J288,0)</f>
        <v>0</v>
      </c>
      <c r="BF288" s="187">
        <f>IF(N288="snížená",J288,0)</f>
        <v>0</v>
      </c>
      <c r="BG288" s="187">
        <f>IF(N288="zákl. přenesená",J288,0)</f>
        <v>0</v>
      </c>
      <c r="BH288" s="187">
        <f>IF(N288="sníž. přenesená",J288,0)</f>
        <v>0</v>
      </c>
      <c r="BI288" s="187">
        <f>IF(N288="nulová",J288,0)</f>
        <v>0</v>
      </c>
      <c r="BJ288" s="19" t="s">
        <v>83</v>
      </c>
      <c r="BK288" s="187">
        <f>ROUND(I288*H288,2)</f>
        <v>0</v>
      </c>
      <c r="BL288" s="19" t="s">
        <v>147</v>
      </c>
      <c r="BM288" s="186" t="s">
        <v>1963</v>
      </c>
    </row>
    <row r="289" spans="1:65" s="2" customFormat="1" ht="11.25">
      <c r="A289" s="36"/>
      <c r="B289" s="37"/>
      <c r="C289" s="38"/>
      <c r="D289" s="188" t="s">
        <v>149</v>
      </c>
      <c r="E289" s="38"/>
      <c r="F289" s="189" t="s">
        <v>932</v>
      </c>
      <c r="G289" s="38"/>
      <c r="H289" s="38"/>
      <c r="I289" s="190"/>
      <c r="J289" s="38"/>
      <c r="K289" s="38"/>
      <c r="L289" s="41"/>
      <c r="M289" s="191"/>
      <c r="N289" s="192"/>
      <c r="O289" s="66"/>
      <c r="P289" s="66"/>
      <c r="Q289" s="66"/>
      <c r="R289" s="66"/>
      <c r="S289" s="66"/>
      <c r="T289" s="67"/>
      <c r="U289" s="36"/>
      <c r="V289" s="36"/>
      <c r="W289" s="36"/>
      <c r="X289" s="36"/>
      <c r="Y289" s="36"/>
      <c r="Z289" s="36"/>
      <c r="AA289" s="36"/>
      <c r="AB289" s="36"/>
      <c r="AC289" s="36"/>
      <c r="AD289" s="36"/>
      <c r="AE289" s="36"/>
      <c r="AT289" s="19" t="s">
        <v>149</v>
      </c>
      <c r="AU289" s="19" t="s">
        <v>85</v>
      </c>
    </row>
    <row r="290" spans="1:65" s="2" customFormat="1" ht="11.25">
      <c r="A290" s="36"/>
      <c r="B290" s="37"/>
      <c r="C290" s="38"/>
      <c r="D290" s="193" t="s">
        <v>151</v>
      </c>
      <c r="E290" s="38"/>
      <c r="F290" s="194" t="s">
        <v>1369</v>
      </c>
      <c r="G290" s="38"/>
      <c r="H290" s="38"/>
      <c r="I290" s="190"/>
      <c r="J290" s="38"/>
      <c r="K290" s="38"/>
      <c r="L290" s="41"/>
      <c r="M290" s="191"/>
      <c r="N290" s="192"/>
      <c r="O290" s="66"/>
      <c r="P290" s="66"/>
      <c r="Q290" s="66"/>
      <c r="R290" s="66"/>
      <c r="S290" s="66"/>
      <c r="T290" s="67"/>
      <c r="U290" s="36"/>
      <c r="V290" s="36"/>
      <c r="W290" s="36"/>
      <c r="X290" s="36"/>
      <c r="Y290" s="36"/>
      <c r="Z290" s="36"/>
      <c r="AA290" s="36"/>
      <c r="AB290" s="36"/>
      <c r="AC290" s="36"/>
      <c r="AD290" s="36"/>
      <c r="AE290" s="36"/>
      <c r="AT290" s="19" t="s">
        <v>151</v>
      </c>
      <c r="AU290" s="19" t="s">
        <v>85</v>
      </c>
    </row>
    <row r="291" spans="1:65" s="2" customFormat="1" ht="78">
      <c r="A291" s="36"/>
      <c r="B291" s="37"/>
      <c r="C291" s="38"/>
      <c r="D291" s="188" t="s">
        <v>153</v>
      </c>
      <c r="E291" s="38"/>
      <c r="F291" s="195" t="s">
        <v>927</v>
      </c>
      <c r="G291" s="38"/>
      <c r="H291" s="38"/>
      <c r="I291" s="190"/>
      <c r="J291" s="38"/>
      <c r="K291" s="38"/>
      <c r="L291" s="41"/>
      <c r="M291" s="191"/>
      <c r="N291" s="192"/>
      <c r="O291" s="66"/>
      <c r="P291" s="66"/>
      <c r="Q291" s="66"/>
      <c r="R291" s="66"/>
      <c r="S291" s="66"/>
      <c r="T291" s="67"/>
      <c r="U291" s="36"/>
      <c r="V291" s="36"/>
      <c r="W291" s="36"/>
      <c r="X291" s="36"/>
      <c r="Y291" s="36"/>
      <c r="Z291" s="36"/>
      <c r="AA291" s="36"/>
      <c r="AB291" s="36"/>
      <c r="AC291" s="36"/>
      <c r="AD291" s="36"/>
      <c r="AE291" s="36"/>
      <c r="AT291" s="19" t="s">
        <v>153</v>
      </c>
      <c r="AU291" s="19" t="s">
        <v>85</v>
      </c>
    </row>
    <row r="292" spans="1:65" s="14" customFormat="1" ht="11.25">
      <c r="B292" s="206"/>
      <c r="C292" s="207"/>
      <c r="D292" s="188" t="s">
        <v>180</v>
      </c>
      <c r="E292" s="207"/>
      <c r="F292" s="209" t="s">
        <v>1964</v>
      </c>
      <c r="G292" s="207"/>
      <c r="H292" s="210">
        <v>8.36</v>
      </c>
      <c r="I292" s="211"/>
      <c r="J292" s="207"/>
      <c r="K292" s="207"/>
      <c r="L292" s="212"/>
      <c r="M292" s="213"/>
      <c r="N292" s="214"/>
      <c r="O292" s="214"/>
      <c r="P292" s="214"/>
      <c r="Q292" s="214"/>
      <c r="R292" s="214"/>
      <c r="S292" s="214"/>
      <c r="T292" s="215"/>
      <c r="AT292" s="216" t="s">
        <v>180</v>
      </c>
      <c r="AU292" s="216" t="s">
        <v>85</v>
      </c>
      <c r="AV292" s="14" t="s">
        <v>85</v>
      </c>
      <c r="AW292" s="14" t="s">
        <v>4</v>
      </c>
      <c r="AX292" s="14" t="s">
        <v>83</v>
      </c>
      <c r="AY292" s="216" t="s">
        <v>140</v>
      </c>
    </row>
    <row r="293" spans="1:65" s="2" customFormat="1" ht="16.5" customHeight="1">
      <c r="A293" s="36"/>
      <c r="B293" s="37"/>
      <c r="C293" s="175" t="s">
        <v>475</v>
      </c>
      <c r="D293" s="175" t="s">
        <v>142</v>
      </c>
      <c r="E293" s="176" t="s">
        <v>939</v>
      </c>
      <c r="F293" s="177" t="s">
        <v>940</v>
      </c>
      <c r="G293" s="178" t="s">
        <v>424</v>
      </c>
      <c r="H293" s="179">
        <v>2.09</v>
      </c>
      <c r="I293" s="180"/>
      <c r="J293" s="181">
        <f>ROUND(I293*H293,2)</f>
        <v>0</v>
      </c>
      <c r="K293" s="177" t="s">
        <v>146</v>
      </c>
      <c r="L293" s="41"/>
      <c r="M293" s="182" t="s">
        <v>19</v>
      </c>
      <c r="N293" s="183" t="s">
        <v>46</v>
      </c>
      <c r="O293" s="66"/>
      <c r="P293" s="184">
        <f>O293*H293</f>
        <v>0</v>
      </c>
      <c r="Q293" s="184">
        <v>0</v>
      </c>
      <c r="R293" s="184">
        <f>Q293*H293</f>
        <v>0</v>
      </c>
      <c r="S293" s="184">
        <v>0</v>
      </c>
      <c r="T293" s="185">
        <f>S293*H293</f>
        <v>0</v>
      </c>
      <c r="U293" s="36"/>
      <c r="V293" s="36"/>
      <c r="W293" s="36"/>
      <c r="X293" s="36"/>
      <c r="Y293" s="36"/>
      <c r="Z293" s="36"/>
      <c r="AA293" s="36"/>
      <c r="AB293" s="36"/>
      <c r="AC293" s="36"/>
      <c r="AD293" s="36"/>
      <c r="AE293" s="36"/>
      <c r="AR293" s="186" t="s">
        <v>147</v>
      </c>
      <c r="AT293" s="186" t="s">
        <v>142</v>
      </c>
      <c r="AU293" s="186" t="s">
        <v>85</v>
      </c>
      <c r="AY293" s="19" t="s">
        <v>140</v>
      </c>
      <c r="BE293" s="187">
        <f>IF(N293="základní",J293,0)</f>
        <v>0</v>
      </c>
      <c r="BF293" s="187">
        <f>IF(N293="snížená",J293,0)</f>
        <v>0</v>
      </c>
      <c r="BG293" s="187">
        <f>IF(N293="zákl. přenesená",J293,0)</f>
        <v>0</v>
      </c>
      <c r="BH293" s="187">
        <f>IF(N293="sníž. přenesená",J293,0)</f>
        <v>0</v>
      </c>
      <c r="BI293" s="187">
        <f>IF(N293="nulová",J293,0)</f>
        <v>0</v>
      </c>
      <c r="BJ293" s="19" t="s">
        <v>83</v>
      </c>
      <c r="BK293" s="187">
        <f>ROUND(I293*H293,2)</f>
        <v>0</v>
      </c>
      <c r="BL293" s="19" t="s">
        <v>147</v>
      </c>
      <c r="BM293" s="186" t="s">
        <v>1965</v>
      </c>
    </row>
    <row r="294" spans="1:65" s="2" customFormat="1" ht="11.25">
      <c r="A294" s="36"/>
      <c r="B294" s="37"/>
      <c r="C294" s="38"/>
      <c r="D294" s="188" t="s">
        <v>149</v>
      </c>
      <c r="E294" s="38"/>
      <c r="F294" s="189" t="s">
        <v>942</v>
      </c>
      <c r="G294" s="38"/>
      <c r="H294" s="38"/>
      <c r="I294" s="190"/>
      <c r="J294" s="38"/>
      <c r="K294" s="38"/>
      <c r="L294" s="41"/>
      <c r="M294" s="191"/>
      <c r="N294" s="192"/>
      <c r="O294" s="66"/>
      <c r="P294" s="66"/>
      <c r="Q294" s="66"/>
      <c r="R294" s="66"/>
      <c r="S294" s="66"/>
      <c r="T294" s="67"/>
      <c r="U294" s="36"/>
      <c r="V294" s="36"/>
      <c r="W294" s="36"/>
      <c r="X294" s="36"/>
      <c r="Y294" s="36"/>
      <c r="Z294" s="36"/>
      <c r="AA294" s="36"/>
      <c r="AB294" s="36"/>
      <c r="AC294" s="36"/>
      <c r="AD294" s="36"/>
      <c r="AE294" s="36"/>
      <c r="AT294" s="19" t="s">
        <v>149</v>
      </c>
      <c r="AU294" s="19" t="s">
        <v>85</v>
      </c>
    </row>
    <row r="295" spans="1:65" s="2" customFormat="1" ht="11.25">
      <c r="A295" s="36"/>
      <c r="B295" s="37"/>
      <c r="C295" s="38"/>
      <c r="D295" s="193" t="s">
        <v>151</v>
      </c>
      <c r="E295" s="38"/>
      <c r="F295" s="194" t="s">
        <v>943</v>
      </c>
      <c r="G295" s="38"/>
      <c r="H295" s="38"/>
      <c r="I295" s="190"/>
      <c r="J295" s="38"/>
      <c r="K295" s="38"/>
      <c r="L295" s="41"/>
      <c r="M295" s="191"/>
      <c r="N295" s="192"/>
      <c r="O295" s="66"/>
      <c r="P295" s="66"/>
      <c r="Q295" s="66"/>
      <c r="R295" s="66"/>
      <c r="S295" s="66"/>
      <c r="T295" s="67"/>
      <c r="U295" s="36"/>
      <c r="V295" s="36"/>
      <c r="W295" s="36"/>
      <c r="X295" s="36"/>
      <c r="Y295" s="36"/>
      <c r="Z295" s="36"/>
      <c r="AA295" s="36"/>
      <c r="AB295" s="36"/>
      <c r="AC295" s="36"/>
      <c r="AD295" s="36"/>
      <c r="AE295" s="36"/>
      <c r="AT295" s="19" t="s">
        <v>151</v>
      </c>
      <c r="AU295" s="19" t="s">
        <v>85</v>
      </c>
    </row>
    <row r="296" spans="1:65" s="2" customFormat="1" ht="39">
      <c r="A296" s="36"/>
      <c r="B296" s="37"/>
      <c r="C296" s="38"/>
      <c r="D296" s="188" t="s">
        <v>153</v>
      </c>
      <c r="E296" s="38"/>
      <c r="F296" s="195" t="s">
        <v>944</v>
      </c>
      <c r="G296" s="38"/>
      <c r="H296" s="38"/>
      <c r="I296" s="190"/>
      <c r="J296" s="38"/>
      <c r="K296" s="38"/>
      <c r="L296" s="41"/>
      <c r="M296" s="191"/>
      <c r="N296" s="192"/>
      <c r="O296" s="66"/>
      <c r="P296" s="66"/>
      <c r="Q296" s="66"/>
      <c r="R296" s="66"/>
      <c r="S296" s="66"/>
      <c r="T296" s="67"/>
      <c r="U296" s="36"/>
      <c r="V296" s="36"/>
      <c r="W296" s="36"/>
      <c r="X296" s="36"/>
      <c r="Y296" s="36"/>
      <c r="Z296" s="36"/>
      <c r="AA296" s="36"/>
      <c r="AB296" s="36"/>
      <c r="AC296" s="36"/>
      <c r="AD296" s="36"/>
      <c r="AE296" s="36"/>
      <c r="AT296" s="19" t="s">
        <v>153</v>
      </c>
      <c r="AU296" s="19" t="s">
        <v>85</v>
      </c>
    </row>
    <row r="297" spans="1:65" s="12" customFormat="1" ht="22.9" customHeight="1">
      <c r="B297" s="159"/>
      <c r="C297" s="160"/>
      <c r="D297" s="161" t="s">
        <v>74</v>
      </c>
      <c r="E297" s="173" t="s">
        <v>951</v>
      </c>
      <c r="F297" s="173" t="s">
        <v>952</v>
      </c>
      <c r="G297" s="160"/>
      <c r="H297" s="160"/>
      <c r="I297" s="163"/>
      <c r="J297" s="174">
        <f>BK297</f>
        <v>0</v>
      </c>
      <c r="K297" s="160"/>
      <c r="L297" s="165"/>
      <c r="M297" s="166"/>
      <c r="N297" s="167"/>
      <c r="O297" s="167"/>
      <c r="P297" s="168">
        <f>SUM(P298:P300)</f>
        <v>0</v>
      </c>
      <c r="Q297" s="167"/>
      <c r="R297" s="168">
        <f>SUM(R298:R300)</f>
        <v>0</v>
      </c>
      <c r="S297" s="167"/>
      <c r="T297" s="169">
        <f>SUM(T298:T300)</f>
        <v>0</v>
      </c>
      <c r="AR297" s="170" t="s">
        <v>83</v>
      </c>
      <c r="AT297" s="171" t="s">
        <v>74</v>
      </c>
      <c r="AU297" s="171" t="s">
        <v>83</v>
      </c>
      <c r="AY297" s="170" t="s">
        <v>140</v>
      </c>
      <c r="BK297" s="172">
        <f>SUM(BK298:BK300)</f>
        <v>0</v>
      </c>
    </row>
    <row r="298" spans="1:65" s="2" customFormat="1" ht="16.5" customHeight="1">
      <c r="A298" s="36"/>
      <c r="B298" s="37"/>
      <c r="C298" s="175" t="s">
        <v>484</v>
      </c>
      <c r="D298" s="175" t="s">
        <v>142</v>
      </c>
      <c r="E298" s="176" t="s">
        <v>1966</v>
      </c>
      <c r="F298" s="177" t="s">
        <v>1967</v>
      </c>
      <c r="G298" s="178" t="s">
        <v>424</v>
      </c>
      <c r="H298" s="179">
        <v>104.551</v>
      </c>
      <c r="I298" s="180"/>
      <c r="J298" s="181">
        <f>ROUND(I298*H298,2)</f>
        <v>0</v>
      </c>
      <c r="K298" s="177" t="s">
        <v>146</v>
      </c>
      <c r="L298" s="41"/>
      <c r="M298" s="182" t="s">
        <v>19</v>
      </c>
      <c r="N298" s="183" t="s">
        <v>46</v>
      </c>
      <c r="O298" s="66"/>
      <c r="P298" s="184">
        <f>O298*H298</f>
        <v>0</v>
      </c>
      <c r="Q298" s="184">
        <v>0</v>
      </c>
      <c r="R298" s="184">
        <f>Q298*H298</f>
        <v>0</v>
      </c>
      <c r="S298" s="184">
        <v>0</v>
      </c>
      <c r="T298" s="185">
        <f>S298*H298</f>
        <v>0</v>
      </c>
      <c r="U298" s="36"/>
      <c r="V298" s="36"/>
      <c r="W298" s="36"/>
      <c r="X298" s="36"/>
      <c r="Y298" s="36"/>
      <c r="Z298" s="36"/>
      <c r="AA298" s="36"/>
      <c r="AB298" s="36"/>
      <c r="AC298" s="36"/>
      <c r="AD298" s="36"/>
      <c r="AE298" s="36"/>
      <c r="AR298" s="186" t="s">
        <v>147</v>
      </c>
      <c r="AT298" s="186" t="s">
        <v>142</v>
      </c>
      <c r="AU298" s="186" t="s">
        <v>85</v>
      </c>
      <c r="AY298" s="19" t="s">
        <v>140</v>
      </c>
      <c r="BE298" s="187">
        <f>IF(N298="základní",J298,0)</f>
        <v>0</v>
      </c>
      <c r="BF298" s="187">
        <f>IF(N298="snížená",J298,0)</f>
        <v>0</v>
      </c>
      <c r="BG298" s="187">
        <f>IF(N298="zákl. přenesená",J298,0)</f>
        <v>0</v>
      </c>
      <c r="BH298" s="187">
        <f>IF(N298="sníž. přenesená",J298,0)</f>
        <v>0</v>
      </c>
      <c r="BI298" s="187">
        <f>IF(N298="nulová",J298,0)</f>
        <v>0</v>
      </c>
      <c r="BJ298" s="19" t="s">
        <v>83</v>
      </c>
      <c r="BK298" s="187">
        <f>ROUND(I298*H298,2)</f>
        <v>0</v>
      </c>
      <c r="BL298" s="19" t="s">
        <v>147</v>
      </c>
      <c r="BM298" s="186" t="s">
        <v>1968</v>
      </c>
    </row>
    <row r="299" spans="1:65" s="2" customFormat="1" ht="11.25">
      <c r="A299" s="36"/>
      <c r="B299" s="37"/>
      <c r="C299" s="38"/>
      <c r="D299" s="188" t="s">
        <v>149</v>
      </c>
      <c r="E299" s="38"/>
      <c r="F299" s="189" t="s">
        <v>1969</v>
      </c>
      <c r="G299" s="38"/>
      <c r="H299" s="38"/>
      <c r="I299" s="190"/>
      <c r="J299" s="38"/>
      <c r="K299" s="38"/>
      <c r="L299" s="41"/>
      <c r="M299" s="191"/>
      <c r="N299" s="192"/>
      <c r="O299" s="66"/>
      <c r="P299" s="66"/>
      <c r="Q299" s="66"/>
      <c r="R299" s="66"/>
      <c r="S299" s="66"/>
      <c r="T299" s="67"/>
      <c r="U299" s="36"/>
      <c r="V299" s="36"/>
      <c r="W299" s="36"/>
      <c r="X299" s="36"/>
      <c r="Y299" s="36"/>
      <c r="Z299" s="36"/>
      <c r="AA299" s="36"/>
      <c r="AB299" s="36"/>
      <c r="AC299" s="36"/>
      <c r="AD299" s="36"/>
      <c r="AE299" s="36"/>
      <c r="AT299" s="19" t="s">
        <v>149</v>
      </c>
      <c r="AU299" s="19" t="s">
        <v>85</v>
      </c>
    </row>
    <row r="300" spans="1:65" s="2" customFormat="1" ht="11.25">
      <c r="A300" s="36"/>
      <c r="B300" s="37"/>
      <c r="C300" s="38"/>
      <c r="D300" s="193" t="s">
        <v>151</v>
      </c>
      <c r="E300" s="38"/>
      <c r="F300" s="194" t="s">
        <v>1970</v>
      </c>
      <c r="G300" s="38"/>
      <c r="H300" s="38"/>
      <c r="I300" s="190"/>
      <c r="J300" s="38"/>
      <c r="K300" s="38"/>
      <c r="L300" s="41"/>
      <c r="M300" s="249"/>
      <c r="N300" s="250"/>
      <c r="O300" s="251"/>
      <c r="P300" s="251"/>
      <c r="Q300" s="251"/>
      <c r="R300" s="251"/>
      <c r="S300" s="251"/>
      <c r="T300" s="252"/>
      <c r="U300" s="36"/>
      <c r="V300" s="36"/>
      <c r="W300" s="36"/>
      <c r="X300" s="36"/>
      <c r="Y300" s="36"/>
      <c r="Z300" s="36"/>
      <c r="AA300" s="36"/>
      <c r="AB300" s="36"/>
      <c r="AC300" s="36"/>
      <c r="AD300" s="36"/>
      <c r="AE300" s="36"/>
      <c r="AT300" s="19" t="s">
        <v>151</v>
      </c>
      <c r="AU300" s="19" t="s">
        <v>85</v>
      </c>
    </row>
    <row r="301" spans="1:65" s="2" customFormat="1" ht="6.95" customHeight="1">
      <c r="A301" s="36"/>
      <c r="B301" s="49"/>
      <c r="C301" s="50"/>
      <c r="D301" s="50"/>
      <c r="E301" s="50"/>
      <c r="F301" s="50"/>
      <c r="G301" s="50"/>
      <c r="H301" s="50"/>
      <c r="I301" s="50"/>
      <c r="J301" s="50"/>
      <c r="K301" s="50"/>
      <c r="L301" s="41"/>
      <c r="M301" s="36"/>
      <c r="O301" s="36"/>
      <c r="P301" s="36"/>
      <c r="Q301" s="36"/>
      <c r="R301" s="36"/>
      <c r="S301" s="36"/>
      <c r="T301" s="36"/>
      <c r="U301" s="36"/>
      <c r="V301" s="36"/>
      <c r="W301" s="36"/>
      <c r="X301" s="36"/>
      <c r="Y301" s="36"/>
      <c r="Z301" s="36"/>
      <c r="AA301" s="36"/>
      <c r="AB301" s="36"/>
      <c r="AC301" s="36"/>
      <c r="AD301" s="36"/>
      <c r="AE301" s="36"/>
    </row>
  </sheetData>
  <sheetProtection algorithmName="SHA-512" hashValue="5U6ceC3bruhlekE92v7y59FB3/0fjrVilyo4nAzVP+OJk+Fvaj//XO1dllp9QTgopjMAtSTuYnNeGO6OhsoKIA==" saltValue="F+njtKz7cNV3unUDtxp8DVkP6w9JKlNXQsb+hEFwpIfPzKxnO5cHcwXH6vZ3PmzJba1LkHranZJ1kjIdZeD+0Q==" spinCount="100000" sheet="1" objects="1" scenarios="1" formatColumns="0" formatRows="0" autoFilter="0"/>
  <autoFilter ref="C87:K300"/>
  <mergeCells count="9">
    <mergeCell ref="E50:H50"/>
    <mergeCell ref="E78:H78"/>
    <mergeCell ref="E80:H80"/>
    <mergeCell ref="L2:V2"/>
    <mergeCell ref="E7:H7"/>
    <mergeCell ref="E9:H9"/>
    <mergeCell ref="E18:H18"/>
    <mergeCell ref="E27:H27"/>
    <mergeCell ref="E48:H48"/>
  </mergeCells>
  <hyperlinks>
    <hyperlink ref="F93" r:id="rId1"/>
    <hyperlink ref="F99" r:id="rId2"/>
    <hyperlink ref="F110" r:id="rId3"/>
    <hyperlink ref="F114" r:id="rId4"/>
    <hyperlink ref="F121" r:id="rId5"/>
    <hyperlink ref="F128" r:id="rId6"/>
    <hyperlink ref="F139" r:id="rId7"/>
    <hyperlink ref="F148" r:id="rId8"/>
    <hyperlink ref="F155" r:id="rId9"/>
    <hyperlink ref="F167" r:id="rId10"/>
    <hyperlink ref="F174" r:id="rId11"/>
    <hyperlink ref="F187" r:id="rId12"/>
    <hyperlink ref="F193" r:id="rId13"/>
    <hyperlink ref="F199" r:id="rId14"/>
    <hyperlink ref="F205" r:id="rId15"/>
    <hyperlink ref="F211" r:id="rId16"/>
    <hyperlink ref="F221" r:id="rId17"/>
    <hyperlink ref="F224" r:id="rId18"/>
    <hyperlink ref="F227" r:id="rId19"/>
    <hyperlink ref="F233" r:id="rId20"/>
    <hyperlink ref="F236" r:id="rId21"/>
    <hyperlink ref="F243" r:id="rId22"/>
    <hyperlink ref="F253" r:id="rId23"/>
    <hyperlink ref="F263" r:id="rId24"/>
    <hyperlink ref="F281" r:id="rId25"/>
    <hyperlink ref="F286" r:id="rId26"/>
    <hyperlink ref="F290" r:id="rId27"/>
    <hyperlink ref="F295" r:id="rId28"/>
    <hyperlink ref="F300" r:id="rId29"/>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2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100</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1971</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1972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tr">
        <f>IF('Rekapitulace stavby'!AN10="","",'Rekapitulace stavby'!AN10)</f>
        <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tr">
        <f>IF('Rekapitulace stavby'!E11="","",'Rekapitulace stavby'!E11)</f>
        <v>Město Česká Kamenice</v>
      </c>
      <c r="F15" s="36"/>
      <c r="G15" s="36"/>
      <c r="H15" s="36"/>
      <c r="I15" s="107" t="s">
        <v>28</v>
      </c>
      <c r="J15" s="109" t="str">
        <f>IF('Rekapitulace stavby'!AN11="","",'Rekapitulace stavby'!AN11)</f>
        <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tr">
        <f>IF('Rekapitulace stavby'!AN16="","",'Rekapitulace stavby'!AN16)</f>
        <v>03258106</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tr">
        <f>IF('Rekapitulace stavby'!E17="","",'Rekapitulace stavby'!E17)</f>
        <v>IQ PROJEKT s.r.o.</v>
      </c>
      <c r="F21" s="36"/>
      <c r="G21" s="36"/>
      <c r="H21" s="36"/>
      <c r="I21" s="107" t="s">
        <v>28</v>
      </c>
      <c r="J21" s="109" t="str">
        <f>IF('Rekapitulace stavby'!AN17="","",'Rekapitulace stavby'!AN17)</f>
        <v>03258106</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19</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1973</v>
      </c>
      <c r="F24" s="36"/>
      <c r="G24" s="36"/>
      <c r="H24" s="36"/>
      <c r="I24" s="107" t="s">
        <v>28</v>
      </c>
      <c r="J24" s="109" t="s">
        <v>19</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ROUND(J87,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ROUND((SUM(BE87:BE325)),  2)</f>
        <v>0</v>
      </c>
      <c r="G33" s="36"/>
      <c r="H33" s="36"/>
      <c r="I33" s="120">
        <v>0.21</v>
      </c>
      <c r="J33" s="119">
        <f>ROUND(((SUM(BE87:BE325))*I33),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ROUND((SUM(BF87:BF325)),  2)</f>
        <v>0</v>
      </c>
      <c r="G34" s="36"/>
      <c r="H34" s="36"/>
      <c r="I34" s="120">
        <v>0.15</v>
      </c>
      <c r="J34" s="119">
        <f>ROUND(((SUM(BF87:BF325))*I34),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ROUND((SUM(BG87:BG325)),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ROUND((SUM(BH87:BH325)),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ROUND((SUM(BI87:BI325)),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SO 401 - Veřejné osvětlení</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Chomutov</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15.2" customHeight="1">
      <c r="A55" s="36"/>
      <c r="B55" s="37"/>
      <c r="C55" s="31" t="s">
        <v>29</v>
      </c>
      <c r="D55" s="38"/>
      <c r="E55" s="38"/>
      <c r="F55" s="29" t="str">
        <f>IF(E18="","",E18)</f>
        <v>Vyplň údaj</v>
      </c>
      <c r="G55" s="38"/>
      <c r="H55" s="38"/>
      <c r="I55" s="31" t="s">
        <v>35</v>
      </c>
      <c r="J55" s="34" t="str">
        <f>E24</f>
        <v>Ing. Ivan Menhard</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J87</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119</v>
      </c>
      <c r="E60" s="139"/>
      <c r="F60" s="139"/>
      <c r="G60" s="139"/>
      <c r="H60" s="139"/>
      <c r="I60" s="139"/>
      <c r="J60" s="140">
        <f>J88</f>
        <v>0</v>
      </c>
      <c r="K60" s="137"/>
      <c r="L60" s="141"/>
    </row>
    <row r="61" spans="1:47" s="10" customFormat="1" ht="19.899999999999999" customHeight="1">
      <c r="B61" s="142"/>
      <c r="C61" s="143"/>
      <c r="D61" s="144" t="s">
        <v>1974</v>
      </c>
      <c r="E61" s="145"/>
      <c r="F61" s="145"/>
      <c r="G61" s="145"/>
      <c r="H61" s="145"/>
      <c r="I61" s="145"/>
      <c r="J61" s="146">
        <f>J89</f>
        <v>0</v>
      </c>
      <c r="K61" s="143"/>
      <c r="L61" s="147"/>
    </row>
    <row r="62" spans="1:47" s="9" customFormat="1" ht="24.95" customHeight="1">
      <c r="B62" s="136"/>
      <c r="C62" s="137"/>
      <c r="D62" s="138" t="s">
        <v>1975</v>
      </c>
      <c r="E62" s="139"/>
      <c r="F62" s="139"/>
      <c r="G62" s="139"/>
      <c r="H62" s="139"/>
      <c r="I62" s="139"/>
      <c r="J62" s="140">
        <f>J171</f>
        <v>0</v>
      </c>
      <c r="K62" s="137"/>
      <c r="L62" s="141"/>
    </row>
    <row r="63" spans="1:47" s="10" customFormat="1" ht="19.899999999999999" customHeight="1">
      <c r="B63" s="142"/>
      <c r="C63" s="143"/>
      <c r="D63" s="144" t="s">
        <v>1976</v>
      </c>
      <c r="E63" s="145"/>
      <c r="F63" s="145"/>
      <c r="G63" s="145"/>
      <c r="H63" s="145"/>
      <c r="I63" s="145"/>
      <c r="J63" s="146">
        <f>J172</f>
        <v>0</v>
      </c>
      <c r="K63" s="143"/>
      <c r="L63" s="147"/>
    </row>
    <row r="64" spans="1:47" s="10" customFormat="1" ht="19.899999999999999" customHeight="1">
      <c r="B64" s="142"/>
      <c r="C64" s="143"/>
      <c r="D64" s="144" t="s">
        <v>1977</v>
      </c>
      <c r="E64" s="145"/>
      <c r="F64" s="145"/>
      <c r="G64" s="145"/>
      <c r="H64" s="145"/>
      <c r="I64" s="145"/>
      <c r="J64" s="146">
        <f>J230</f>
        <v>0</v>
      </c>
      <c r="K64" s="143"/>
      <c r="L64" s="147"/>
    </row>
    <row r="65" spans="1:31" s="9" customFormat="1" ht="24.95" customHeight="1">
      <c r="B65" s="136"/>
      <c r="C65" s="137"/>
      <c r="D65" s="138" t="s">
        <v>1203</v>
      </c>
      <c r="E65" s="139"/>
      <c r="F65" s="139"/>
      <c r="G65" s="139"/>
      <c r="H65" s="139"/>
      <c r="I65" s="139"/>
      <c r="J65" s="140">
        <f>J304</f>
        <v>0</v>
      </c>
      <c r="K65" s="137"/>
      <c r="L65" s="141"/>
    </row>
    <row r="66" spans="1:31" s="9" customFormat="1" ht="24.95" customHeight="1">
      <c r="B66" s="136"/>
      <c r="C66" s="137"/>
      <c r="D66" s="138" t="s">
        <v>123</v>
      </c>
      <c r="E66" s="139"/>
      <c r="F66" s="139"/>
      <c r="G66" s="139"/>
      <c r="H66" s="139"/>
      <c r="I66" s="139"/>
      <c r="J66" s="140">
        <f>J321</f>
        <v>0</v>
      </c>
      <c r="K66" s="137"/>
      <c r="L66" s="141"/>
    </row>
    <row r="67" spans="1:31" s="10" customFormat="1" ht="19.899999999999999" customHeight="1">
      <c r="B67" s="142"/>
      <c r="C67" s="143"/>
      <c r="D67" s="144" t="s">
        <v>1978</v>
      </c>
      <c r="E67" s="145"/>
      <c r="F67" s="145"/>
      <c r="G67" s="145"/>
      <c r="H67" s="145"/>
      <c r="I67" s="145"/>
      <c r="J67" s="146">
        <f>J322</f>
        <v>0</v>
      </c>
      <c r="K67" s="143"/>
      <c r="L67" s="147"/>
    </row>
    <row r="68" spans="1:31" s="2" customFormat="1" ht="21.75" customHeight="1">
      <c r="A68" s="36"/>
      <c r="B68" s="37"/>
      <c r="C68" s="38"/>
      <c r="D68" s="38"/>
      <c r="E68" s="38"/>
      <c r="F68" s="38"/>
      <c r="G68" s="38"/>
      <c r="H68" s="38"/>
      <c r="I68" s="38"/>
      <c r="J68" s="38"/>
      <c r="K68" s="38"/>
      <c r="L68" s="108"/>
      <c r="S68" s="36"/>
      <c r="T68" s="36"/>
      <c r="U68" s="36"/>
      <c r="V68" s="36"/>
      <c r="W68" s="36"/>
      <c r="X68" s="36"/>
      <c r="Y68" s="36"/>
      <c r="Z68" s="36"/>
      <c r="AA68" s="36"/>
      <c r="AB68" s="36"/>
      <c r="AC68" s="36"/>
      <c r="AD68" s="36"/>
      <c r="AE68" s="36"/>
    </row>
    <row r="69" spans="1:31" s="2" customFormat="1" ht="6.95" customHeight="1">
      <c r="A69" s="36"/>
      <c r="B69" s="49"/>
      <c r="C69" s="50"/>
      <c r="D69" s="50"/>
      <c r="E69" s="50"/>
      <c r="F69" s="50"/>
      <c r="G69" s="50"/>
      <c r="H69" s="50"/>
      <c r="I69" s="50"/>
      <c r="J69" s="50"/>
      <c r="K69" s="50"/>
      <c r="L69" s="108"/>
      <c r="S69" s="36"/>
      <c r="T69" s="36"/>
      <c r="U69" s="36"/>
      <c r="V69" s="36"/>
      <c r="W69" s="36"/>
      <c r="X69" s="36"/>
      <c r="Y69" s="36"/>
      <c r="Z69" s="36"/>
      <c r="AA69" s="36"/>
      <c r="AB69" s="36"/>
      <c r="AC69" s="36"/>
      <c r="AD69" s="36"/>
      <c r="AE69" s="36"/>
    </row>
    <row r="73" spans="1:31" s="2" customFormat="1" ht="6.95" customHeight="1">
      <c r="A73" s="36"/>
      <c r="B73" s="51"/>
      <c r="C73" s="52"/>
      <c r="D73" s="52"/>
      <c r="E73" s="52"/>
      <c r="F73" s="52"/>
      <c r="G73" s="52"/>
      <c r="H73" s="52"/>
      <c r="I73" s="52"/>
      <c r="J73" s="52"/>
      <c r="K73" s="52"/>
      <c r="L73" s="108"/>
      <c r="S73" s="36"/>
      <c r="T73" s="36"/>
      <c r="U73" s="36"/>
      <c r="V73" s="36"/>
      <c r="W73" s="36"/>
      <c r="X73" s="36"/>
      <c r="Y73" s="36"/>
      <c r="Z73" s="36"/>
      <c r="AA73" s="36"/>
      <c r="AB73" s="36"/>
      <c r="AC73" s="36"/>
      <c r="AD73" s="36"/>
      <c r="AE73" s="36"/>
    </row>
    <row r="74" spans="1:31" s="2" customFormat="1" ht="24.95" customHeight="1">
      <c r="A74" s="36"/>
      <c r="B74" s="37"/>
      <c r="C74" s="25" t="s">
        <v>125</v>
      </c>
      <c r="D74" s="38"/>
      <c r="E74" s="38"/>
      <c r="F74" s="38"/>
      <c r="G74" s="38"/>
      <c r="H74" s="38"/>
      <c r="I74" s="38"/>
      <c r="J74" s="38"/>
      <c r="K74" s="38"/>
      <c r="L74" s="108"/>
      <c r="S74" s="36"/>
      <c r="T74" s="36"/>
      <c r="U74" s="36"/>
      <c r="V74" s="36"/>
      <c r="W74" s="36"/>
      <c r="X74" s="36"/>
      <c r="Y74" s="36"/>
      <c r="Z74" s="36"/>
      <c r="AA74" s="36"/>
      <c r="AB74" s="36"/>
      <c r="AC74" s="36"/>
      <c r="AD74" s="36"/>
      <c r="AE74" s="36"/>
    </row>
    <row r="75" spans="1:31" s="2" customFormat="1" ht="6.95" customHeight="1">
      <c r="A75" s="36"/>
      <c r="B75" s="37"/>
      <c r="C75" s="38"/>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12" customHeight="1">
      <c r="A76" s="36"/>
      <c r="B76" s="37"/>
      <c r="C76" s="31" t="s">
        <v>16</v>
      </c>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16.5" customHeight="1">
      <c r="A77" s="36"/>
      <c r="B77" s="37"/>
      <c r="C77" s="38"/>
      <c r="D77" s="38"/>
      <c r="E77" s="384" t="str">
        <f>E7</f>
        <v>Vybudování chodníku podél silnice I/13 ul. Děčínská II. etapa, Česká Kamenice</v>
      </c>
      <c r="F77" s="385"/>
      <c r="G77" s="385"/>
      <c r="H77" s="385"/>
      <c r="I77" s="38"/>
      <c r="J77" s="38"/>
      <c r="K77" s="38"/>
      <c r="L77" s="108"/>
      <c r="S77" s="36"/>
      <c r="T77" s="36"/>
      <c r="U77" s="36"/>
      <c r="V77" s="36"/>
      <c r="W77" s="36"/>
      <c r="X77" s="36"/>
      <c r="Y77" s="36"/>
      <c r="Z77" s="36"/>
      <c r="AA77" s="36"/>
      <c r="AB77" s="36"/>
      <c r="AC77" s="36"/>
      <c r="AD77" s="36"/>
      <c r="AE77" s="36"/>
    </row>
    <row r="78" spans="1:31" s="2" customFormat="1" ht="12" customHeight="1">
      <c r="A78" s="36"/>
      <c r="B78" s="37"/>
      <c r="C78" s="31" t="s">
        <v>104</v>
      </c>
      <c r="D78" s="38"/>
      <c r="E78" s="38"/>
      <c r="F78" s="38"/>
      <c r="G78" s="38"/>
      <c r="H78" s="38"/>
      <c r="I78" s="38"/>
      <c r="J78" s="38"/>
      <c r="K78" s="38"/>
      <c r="L78" s="108"/>
      <c r="S78" s="36"/>
      <c r="T78" s="36"/>
      <c r="U78" s="36"/>
      <c r="V78" s="36"/>
      <c r="W78" s="36"/>
      <c r="X78" s="36"/>
      <c r="Y78" s="36"/>
      <c r="Z78" s="36"/>
      <c r="AA78" s="36"/>
      <c r="AB78" s="36"/>
      <c r="AC78" s="36"/>
      <c r="AD78" s="36"/>
      <c r="AE78" s="36"/>
    </row>
    <row r="79" spans="1:31" s="2" customFormat="1" ht="16.5" customHeight="1">
      <c r="A79" s="36"/>
      <c r="B79" s="37"/>
      <c r="C79" s="38"/>
      <c r="D79" s="38"/>
      <c r="E79" s="337" t="str">
        <f>E9</f>
        <v>SO 401 - Veřejné osvětlení</v>
      </c>
      <c r="F79" s="386"/>
      <c r="G79" s="386"/>
      <c r="H79" s="386"/>
      <c r="I79" s="38"/>
      <c r="J79" s="38"/>
      <c r="K79" s="38"/>
      <c r="L79" s="108"/>
      <c r="S79" s="36"/>
      <c r="T79" s="36"/>
      <c r="U79" s="36"/>
      <c r="V79" s="36"/>
      <c r="W79" s="36"/>
      <c r="X79" s="36"/>
      <c r="Y79" s="36"/>
      <c r="Z79" s="36"/>
      <c r="AA79" s="36"/>
      <c r="AB79" s="36"/>
      <c r="AC79" s="36"/>
      <c r="AD79" s="36"/>
      <c r="AE79" s="36"/>
    </row>
    <row r="80" spans="1:31" s="2" customFormat="1" ht="6.95" customHeight="1">
      <c r="A80" s="36"/>
      <c r="B80" s="37"/>
      <c r="C80" s="38"/>
      <c r="D80" s="38"/>
      <c r="E80" s="38"/>
      <c r="F80" s="38"/>
      <c r="G80" s="38"/>
      <c r="H80" s="38"/>
      <c r="I80" s="38"/>
      <c r="J80" s="38"/>
      <c r="K80" s="38"/>
      <c r="L80" s="108"/>
      <c r="S80" s="36"/>
      <c r="T80" s="36"/>
      <c r="U80" s="36"/>
      <c r="V80" s="36"/>
      <c r="W80" s="36"/>
      <c r="X80" s="36"/>
      <c r="Y80" s="36"/>
      <c r="Z80" s="36"/>
      <c r="AA80" s="36"/>
      <c r="AB80" s="36"/>
      <c r="AC80" s="36"/>
      <c r="AD80" s="36"/>
      <c r="AE80" s="36"/>
    </row>
    <row r="81" spans="1:65" s="2" customFormat="1" ht="12" customHeight="1">
      <c r="A81" s="36"/>
      <c r="B81" s="37"/>
      <c r="C81" s="31" t="s">
        <v>21</v>
      </c>
      <c r="D81" s="38"/>
      <c r="E81" s="38"/>
      <c r="F81" s="29" t="str">
        <f>F12</f>
        <v>Chomutov</v>
      </c>
      <c r="G81" s="38"/>
      <c r="H81" s="38"/>
      <c r="I81" s="31" t="s">
        <v>23</v>
      </c>
      <c r="J81" s="61" t="str">
        <f>IF(J12="","",J12)</f>
        <v>14. 12. 2020</v>
      </c>
      <c r="K81" s="38"/>
      <c r="L81" s="108"/>
      <c r="S81" s="36"/>
      <c r="T81" s="36"/>
      <c r="U81" s="36"/>
      <c r="V81" s="36"/>
      <c r="W81" s="36"/>
      <c r="X81" s="36"/>
      <c r="Y81" s="36"/>
      <c r="Z81" s="36"/>
      <c r="AA81" s="36"/>
      <c r="AB81" s="36"/>
      <c r="AC81" s="36"/>
      <c r="AD81" s="36"/>
      <c r="AE81" s="36"/>
    </row>
    <row r="82" spans="1:65" s="2" customFormat="1" ht="6.9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5" s="2" customFormat="1" ht="15.2" customHeight="1">
      <c r="A83" s="36"/>
      <c r="B83" s="37"/>
      <c r="C83" s="31" t="s">
        <v>25</v>
      </c>
      <c r="D83" s="38"/>
      <c r="E83" s="38"/>
      <c r="F83" s="29" t="str">
        <f>E15</f>
        <v>Město Česká Kamenice</v>
      </c>
      <c r="G83" s="38"/>
      <c r="H83" s="38"/>
      <c r="I83" s="31" t="s">
        <v>31</v>
      </c>
      <c r="J83" s="34" t="str">
        <f>E21</f>
        <v>IQ PROJEKT s.r.o.</v>
      </c>
      <c r="K83" s="38"/>
      <c r="L83" s="108"/>
      <c r="S83" s="36"/>
      <c r="T83" s="36"/>
      <c r="U83" s="36"/>
      <c r="V83" s="36"/>
      <c r="W83" s="36"/>
      <c r="X83" s="36"/>
      <c r="Y83" s="36"/>
      <c r="Z83" s="36"/>
      <c r="AA83" s="36"/>
      <c r="AB83" s="36"/>
      <c r="AC83" s="36"/>
      <c r="AD83" s="36"/>
      <c r="AE83" s="36"/>
    </row>
    <row r="84" spans="1:65" s="2" customFormat="1" ht="15.2" customHeight="1">
      <c r="A84" s="36"/>
      <c r="B84" s="37"/>
      <c r="C84" s="31" t="s">
        <v>29</v>
      </c>
      <c r="D84" s="38"/>
      <c r="E84" s="38"/>
      <c r="F84" s="29" t="str">
        <f>IF(E18="","",E18)</f>
        <v>Vyplň údaj</v>
      </c>
      <c r="G84" s="38"/>
      <c r="H84" s="38"/>
      <c r="I84" s="31" t="s">
        <v>35</v>
      </c>
      <c r="J84" s="34" t="str">
        <f>E24</f>
        <v>Ing. Ivan Menhard</v>
      </c>
      <c r="K84" s="38"/>
      <c r="L84" s="108"/>
      <c r="S84" s="36"/>
      <c r="T84" s="36"/>
      <c r="U84" s="36"/>
      <c r="V84" s="36"/>
      <c r="W84" s="36"/>
      <c r="X84" s="36"/>
      <c r="Y84" s="36"/>
      <c r="Z84" s="36"/>
      <c r="AA84" s="36"/>
      <c r="AB84" s="36"/>
      <c r="AC84" s="36"/>
      <c r="AD84" s="36"/>
      <c r="AE84" s="36"/>
    </row>
    <row r="85" spans="1:65" s="2" customFormat="1" ht="10.35" customHeight="1">
      <c r="A85" s="36"/>
      <c r="B85" s="37"/>
      <c r="C85" s="38"/>
      <c r="D85" s="38"/>
      <c r="E85" s="38"/>
      <c r="F85" s="38"/>
      <c r="G85" s="38"/>
      <c r="H85" s="38"/>
      <c r="I85" s="38"/>
      <c r="J85" s="38"/>
      <c r="K85" s="38"/>
      <c r="L85" s="108"/>
      <c r="S85" s="36"/>
      <c r="T85" s="36"/>
      <c r="U85" s="36"/>
      <c r="V85" s="36"/>
      <c r="W85" s="36"/>
      <c r="X85" s="36"/>
      <c r="Y85" s="36"/>
      <c r="Z85" s="36"/>
      <c r="AA85" s="36"/>
      <c r="AB85" s="36"/>
      <c r="AC85" s="36"/>
      <c r="AD85" s="36"/>
      <c r="AE85" s="36"/>
    </row>
    <row r="86" spans="1:65" s="11" customFormat="1" ht="29.25" customHeight="1">
      <c r="A86" s="148"/>
      <c r="B86" s="149"/>
      <c r="C86" s="150" t="s">
        <v>126</v>
      </c>
      <c r="D86" s="151" t="s">
        <v>60</v>
      </c>
      <c r="E86" s="151" t="s">
        <v>56</v>
      </c>
      <c r="F86" s="151" t="s">
        <v>57</v>
      </c>
      <c r="G86" s="151" t="s">
        <v>127</v>
      </c>
      <c r="H86" s="151" t="s">
        <v>128</v>
      </c>
      <c r="I86" s="151" t="s">
        <v>129</v>
      </c>
      <c r="J86" s="151" t="s">
        <v>108</v>
      </c>
      <c r="K86" s="152" t="s">
        <v>130</v>
      </c>
      <c r="L86" s="153"/>
      <c r="M86" s="70" t="s">
        <v>19</v>
      </c>
      <c r="N86" s="71" t="s">
        <v>45</v>
      </c>
      <c r="O86" s="71" t="s">
        <v>131</v>
      </c>
      <c r="P86" s="71" t="s">
        <v>132</v>
      </c>
      <c r="Q86" s="71" t="s">
        <v>133</v>
      </c>
      <c r="R86" s="71" t="s">
        <v>134</v>
      </c>
      <c r="S86" s="71" t="s">
        <v>135</v>
      </c>
      <c r="T86" s="72" t="s">
        <v>136</v>
      </c>
      <c r="U86" s="148"/>
      <c r="V86" s="148"/>
      <c r="W86" s="148"/>
      <c r="X86" s="148"/>
      <c r="Y86" s="148"/>
      <c r="Z86" s="148"/>
      <c r="AA86" s="148"/>
      <c r="AB86" s="148"/>
      <c r="AC86" s="148"/>
      <c r="AD86" s="148"/>
      <c r="AE86" s="148"/>
    </row>
    <row r="87" spans="1:65" s="2" customFormat="1" ht="22.9" customHeight="1">
      <c r="A87" s="36"/>
      <c r="B87" s="37"/>
      <c r="C87" s="77" t="s">
        <v>137</v>
      </c>
      <c r="D87" s="38"/>
      <c r="E87" s="38"/>
      <c r="F87" s="38"/>
      <c r="G87" s="38"/>
      <c r="H87" s="38"/>
      <c r="I87" s="38"/>
      <c r="J87" s="154">
        <f>BK87</f>
        <v>0</v>
      </c>
      <c r="K87" s="38"/>
      <c r="L87" s="41"/>
      <c r="M87" s="73"/>
      <c r="N87" s="155"/>
      <c r="O87" s="74"/>
      <c r="P87" s="156">
        <f>P88+P171+P304+P321</f>
        <v>0</v>
      </c>
      <c r="Q87" s="74"/>
      <c r="R87" s="156">
        <f>R88+R171+R304+R321</f>
        <v>5.9244016000000004</v>
      </c>
      <c r="S87" s="74"/>
      <c r="T87" s="157">
        <f>T88+T171+T304+T321</f>
        <v>0</v>
      </c>
      <c r="U87" s="36"/>
      <c r="V87" s="36"/>
      <c r="W87" s="36"/>
      <c r="X87" s="36"/>
      <c r="Y87" s="36"/>
      <c r="Z87" s="36"/>
      <c r="AA87" s="36"/>
      <c r="AB87" s="36"/>
      <c r="AC87" s="36"/>
      <c r="AD87" s="36"/>
      <c r="AE87" s="36"/>
      <c r="AT87" s="19" t="s">
        <v>74</v>
      </c>
      <c r="AU87" s="19" t="s">
        <v>109</v>
      </c>
      <c r="BK87" s="158">
        <f>BK88+BK171+BK304+BK321</f>
        <v>0</v>
      </c>
    </row>
    <row r="88" spans="1:65" s="12" customFormat="1" ht="25.9" customHeight="1">
      <c r="B88" s="159"/>
      <c r="C88" s="160"/>
      <c r="D88" s="161" t="s">
        <v>74</v>
      </c>
      <c r="E88" s="162" t="s">
        <v>959</v>
      </c>
      <c r="F88" s="162" t="s">
        <v>960</v>
      </c>
      <c r="G88" s="160"/>
      <c r="H88" s="160"/>
      <c r="I88" s="163"/>
      <c r="J88" s="164">
        <f>BK88</f>
        <v>0</v>
      </c>
      <c r="K88" s="160"/>
      <c r="L88" s="165"/>
      <c r="M88" s="166"/>
      <c r="N88" s="167"/>
      <c r="O88" s="167"/>
      <c r="P88" s="168">
        <f>P89</f>
        <v>0</v>
      </c>
      <c r="Q88" s="167"/>
      <c r="R88" s="168">
        <f>R89</f>
        <v>0.29225299999999999</v>
      </c>
      <c r="S88" s="167"/>
      <c r="T88" s="169">
        <f>T89</f>
        <v>0</v>
      </c>
      <c r="AR88" s="170" t="s">
        <v>85</v>
      </c>
      <c r="AT88" s="171" t="s">
        <v>74</v>
      </c>
      <c r="AU88" s="171" t="s">
        <v>75</v>
      </c>
      <c r="AY88" s="170" t="s">
        <v>140</v>
      </c>
      <c r="BK88" s="172">
        <f>BK89</f>
        <v>0</v>
      </c>
    </row>
    <row r="89" spans="1:65" s="12" customFormat="1" ht="22.9" customHeight="1">
      <c r="B89" s="159"/>
      <c r="C89" s="160"/>
      <c r="D89" s="161" t="s">
        <v>74</v>
      </c>
      <c r="E89" s="173" t="s">
        <v>1979</v>
      </c>
      <c r="F89" s="173" t="s">
        <v>1980</v>
      </c>
      <c r="G89" s="160"/>
      <c r="H89" s="160"/>
      <c r="I89" s="163"/>
      <c r="J89" s="174">
        <f>BK89</f>
        <v>0</v>
      </c>
      <c r="K89" s="160"/>
      <c r="L89" s="165"/>
      <c r="M89" s="166"/>
      <c r="N89" s="167"/>
      <c r="O89" s="167"/>
      <c r="P89" s="168">
        <f>SUM(P90:P170)</f>
        <v>0</v>
      </c>
      <c r="Q89" s="167"/>
      <c r="R89" s="168">
        <f>SUM(R90:R170)</f>
        <v>0.29225299999999999</v>
      </c>
      <c r="S89" s="167"/>
      <c r="T89" s="169">
        <f>SUM(T90:T170)</f>
        <v>0</v>
      </c>
      <c r="AR89" s="170" t="s">
        <v>85</v>
      </c>
      <c r="AT89" s="171" t="s">
        <v>74</v>
      </c>
      <c r="AU89" s="171" t="s">
        <v>83</v>
      </c>
      <c r="AY89" s="170" t="s">
        <v>140</v>
      </c>
      <c r="BK89" s="172">
        <f>SUM(BK90:BK170)</f>
        <v>0</v>
      </c>
    </row>
    <row r="90" spans="1:65" s="2" customFormat="1" ht="16.5" customHeight="1">
      <c r="A90" s="36"/>
      <c r="B90" s="37"/>
      <c r="C90" s="175" t="s">
        <v>83</v>
      </c>
      <c r="D90" s="175" t="s">
        <v>142</v>
      </c>
      <c r="E90" s="176" t="s">
        <v>1981</v>
      </c>
      <c r="F90" s="177" t="s">
        <v>1982</v>
      </c>
      <c r="G90" s="178" t="s">
        <v>234</v>
      </c>
      <c r="H90" s="179">
        <v>106</v>
      </c>
      <c r="I90" s="180"/>
      <c r="J90" s="181">
        <f>ROUND(I90*H90,2)</f>
        <v>0</v>
      </c>
      <c r="K90" s="177" t="s">
        <v>146</v>
      </c>
      <c r="L90" s="41"/>
      <c r="M90" s="182" t="s">
        <v>19</v>
      </c>
      <c r="N90" s="183" t="s">
        <v>46</v>
      </c>
      <c r="O90" s="66"/>
      <c r="P90" s="184">
        <f>O90*H90</f>
        <v>0</v>
      </c>
      <c r="Q90" s="184">
        <v>0</v>
      </c>
      <c r="R90" s="184">
        <f>Q90*H90</f>
        <v>0</v>
      </c>
      <c r="S90" s="184">
        <v>0</v>
      </c>
      <c r="T90" s="185">
        <f>S90*H90</f>
        <v>0</v>
      </c>
      <c r="U90" s="36"/>
      <c r="V90" s="36"/>
      <c r="W90" s="36"/>
      <c r="X90" s="36"/>
      <c r="Y90" s="36"/>
      <c r="Z90" s="36"/>
      <c r="AA90" s="36"/>
      <c r="AB90" s="36"/>
      <c r="AC90" s="36"/>
      <c r="AD90" s="36"/>
      <c r="AE90" s="36"/>
      <c r="AR90" s="186" t="s">
        <v>265</v>
      </c>
      <c r="AT90" s="186" t="s">
        <v>142</v>
      </c>
      <c r="AU90" s="186" t="s">
        <v>85</v>
      </c>
      <c r="AY90" s="19" t="s">
        <v>140</v>
      </c>
      <c r="BE90" s="187">
        <f>IF(N90="základní",J90,0)</f>
        <v>0</v>
      </c>
      <c r="BF90" s="187">
        <f>IF(N90="snížená",J90,0)</f>
        <v>0</v>
      </c>
      <c r="BG90" s="187">
        <f>IF(N90="zákl. přenesená",J90,0)</f>
        <v>0</v>
      </c>
      <c r="BH90" s="187">
        <f>IF(N90="sníž. přenesená",J90,0)</f>
        <v>0</v>
      </c>
      <c r="BI90" s="187">
        <f>IF(N90="nulová",J90,0)</f>
        <v>0</v>
      </c>
      <c r="BJ90" s="19" t="s">
        <v>83</v>
      </c>
      <c r="BK90" s="187">
        <f>ROUND(I90*H90,2)</f>
        <v>0</v>
      </c>
      <c r="BL90" s="19" t="s">
        <v>265</v>
      </c>
      <c r="BM90" s="186" t="s">
        <v>1983</v>
      </c>
    </row>
    <row r="91" spans="1:65" s="2" customFormat="1" ht="19.5">
      <c r="A91" s="36"/>
      <c r="B91" s="37"/>
      <c r="C91" s="38"/>
      <c r="D91" s="188" t="s">
        <v>149</v>
      </c>
      <c r="E91" s="38"/>
      <c r="F91" s="189" t="s">
        <v>1984</v>
      </c>
      <c r="G91" s="38"/>
      <c r="H91" s="38"/>
      <c r="I91" s="190"/>
      <c r="J91" s="38"/>
      <c r="K91" s="38"/>
      <c r="L91" s="41"/>
      <c r="M91" s="191"/>
      <c r="N91" s="192"/>
      <c r="O91" s="66"/>
      <c r="P91" s="66"/>
      <c r="Q91" s="66"/>
      <c r="R91" s="66"/>
      <c r="S91" s="66"/>
      <c r="T91" s="67"/>
      <c r="U91" s="36"/>
      <c r="V91" s="36"/>
      <c r="W91" s="36"/>
      <c r="X91" s="36"/>
      <c r="Y91" s="36"/>
      <c r="Z91" s="36"/>
      <c r="AA91" s="36"/>
      <c r="AB91" s="36"/>
      <c r="AC91" s="36"/>
      <c r="AD91" s="36"/>
      <c r="AE91" s="36"/>
      <c r="AT91" s="19" t="s">
        <v>149</v>
      </c>
      <c r="AU91" s="19" t="s">
        <v>85</v>
      </c>
    </row>
    <row r="92" spans="1:65" s="2" customFormat="1" ht="11.25">
      <c r="A92" s="36"/>
      <c r="B92" s="37"/>
      <c r="C92" s="38"/>
      <c r="D92" s="193" t="s">
        <v>151</v>
      </c>
      <c r="E92" s="38"/>
      <c r="F92" s="194" t="s">
        <v>1985</v>
      </c>
      <c r="G92" s="38"/>
      <c r="H92" s="38"/>
      <c r="I92" s="190"/>
      <c r="J92" s="38"/>
      <c r="K92" s="38"/>
      <c r="L92" s="41"/>
      <c r="M92" s="191"/>
      <c r="N92" s="192"/>
      <c r="O92" s="66"/>
      <c r="P92" s="66"/>
      <c r="Q92" s="66"/>
      <c r="R92" s="66"/>
      <c r="S92" s="66"/>
      <c r="T92" s="67"/>
      <c r="U92" s="36"/>
      <c r="V92" s="36"/>
      <c r="W92" s="36"/>
      <c r="X92" s="36"/>
      <c r="Y92" s="36"/>
      <c r="Z92" s="36"/>
      <c r="AA92" s="36"/>
      <c r="AB92" s="36"/>
      <c r="AC92" s="36"/>
      <c r="AD92" s="36"/>
      <c r="AE92" s="36"/>
      <c r="AT92" s="19" t="s">
        <v>151</v>
      </c>
      <c r="AU92" s="19" t="s">
        <v>85</v>
      </c>
    </row>
    <row r="93" spans="1:65" s="2" customFormat="1" ht="19.5">
      <c r="A93" s="36"/>
      <c r="B93" s="37"/>
      <c r="C93" s="38"/>
      <c r="D93" s="188" t="s">
        <v>969</v>
      </c>
      <c r="E93" s="38"/>
      <c r="F93" s="195" t="s">
        <v>1986</v>
      </c>
      <c r="G93" s="38"/>
      <c r="H93" s="38"/>
      <c r="I93" s="190"/>
      <c r="J93" s="38"/>
      <c r="K93" s="38"/>
      <c r="L93" s="41"/>
      <c r="M93" s="191"/>
      <c r="N93" s="192"/>
      <c r="O93" s="66"/>
      <c r="P93" s="66"/>
      <c r="Q93" s="66"/>
      <c r="R93" s="66"/>
      <c r="S93" s="66"/>
      <c r="T93" s="67"/>
      <c r="U93" s="36"/>
      <c r="V93" s="36"/>
      <c r="W93" s="36"/>
      <c r="X93" s="36"/>
      <c r="Y93" s="36"/>
      <c r="Z93" s="36"/>
      <c r="AA93" s="36"/>
      <c r="AB93" s="36"/>
      <c r="AC93" s="36"/>
      <c r="AD93" s="36"/>
      <c r="AE93" s="36"/>
      <c r="AT93" s="19" t="s">
        <v>969</v>
      </c>
      <c r="AU93" s="19" t="s">
        <v>85</v>
      </c>
    </row>
    <row r="94" spans="1:65" s="14" customFormat="1" ht="11.25">
      <c r="B94" s="206"/>
      <c r="C94" s="207"/>
      <c r="D94" s="188" t="s">
        <v>180</v>
      </c>
      <c r="E94" s="208" t="s">
        <v>19</v>
      </c>
      <c r="F94" s="209" t="s">
        <v>1987</v>
      </c>
      <c r="G94" s="207"/>
      <c r="H94" s="210">
        <v>106</v>
      </c>
      <c r="I94" s="211"/>
      <c r="J94" s="207"/>
      <c r="K94" s="207"/>
      <c r="L94" s="212"/>
      <c r="M94" s="213"/>
      <c r="N94" s="214"/>
      <c r="O94" s="214"/>
      <c r="P94" s="214"/>
      <c r="Q94" s="214"/>
      <c r="R94" s="214"/>
      <c r="S94" s="214"/>
      <c r="T94" s="215"/>
      <c r="AT94" s="216" t="s">
        <v>180</v>
      </c>
      <c r="AU94" s="216" t="s">
        <v>85</v>
      </c>
      <c r="AV94" s="14" t="s">
        <v>85</v>
      </c>
      <c r="AW94" s="14" t="s">
        <v>34</v>
      </c>
      <c r="AX94" s="14" t="s">
        <v>75</v>
      </c>
      <c r="AY94" s="216" t="s">
        <v>140</v>
      </c>
    </row>
    <row r="95" spans="1:65" s="2" customFormat="1" ht="16.5" customHeight="1">
      <c r="A95" s="36"/>
      <c r="B95" s="37"/>
      <c r="C95" s="217" t="s">
        <v>85</v>
      </c>
      <c r="D95" s="217" t="s">
        <v>284</v>
      </c>
      <c r="E95" s="218" t="s">
        <v>1988</v>
      </c>
      <c r="F95" s="219" t="s">
        <v>1989</v>
      </c>
      <c r="G95" s="220" t="s">
        <v>234</v>
      </c>
      <c r="H95" s="221">
        <v>121.9</v>
      </c>
      <c r="I95" s="222"/>
      <c r="J95" s="223">
        <f>ROUND(I95*H95,2)</f>
        <v>0</v>
      </c>
      <c r="K95" s="219" t="s">
        <v>1990</v>
      </c>
      <c r="L95" s="224"/>
      <c r="M95" s="225" t="s">
        <v>19</v>
      </c>
      <c r="N95" s="226" t="s">
        <v>46</v>
      </c>
      <c r="O95" s="66"/>
      <c r="P95" s="184">
        <f>O95*H95</f>
        <v>0</v>
      </c>
      <c r="Q95" s="184">
        <v>1.1E-4</v>
      </c>
      <c r="R95" s="184">
        <f>Q95*H95</f>
        <v>1.3409000000000001E-2</v>
      </c>
      <c r="S95" s="184">
        <v>0</v>
      </c>
      <c r="T95" s="185">
        <f>S95*H95</f>
        <v>0</v>
      </c>
      <c r="U95" s="36"/>
      <c r="V95" s="36"/>
      <c r="W95" s="36"/>
      <c r="X95" s="36"/>
      <c r="Y95" s="36"/>
      <c r="Z95" s="36"/>
      <c r="AA95" s="36"/>
      <c r="AB95" s="36"/>
      <c r="AC95" s="36"/>
      <c r="AD95" s="36"/>
      <c r="AE95" s="36"/>
      <c r="AR95" s="186" t="s">
        <v>370</v>
      </c>
      <c r="AT95" s="186" t="s">
        <v>284</v>
      </c>
      <c r="AU95" s="186" t="s">
        <v>85</v>
      </c>
      <c r="AY95" s="19" t="s">
        <v>140</v>
      </c>
      <c r="BE95" s="187">
        <f>IF(N95="základní",J95,0)</f>
        <v>0</v>
      </c>
      <c r="BF95" s="187">
        <f>IF(N95="snížená",J95,0)</f>
        <v>0</v>
      </c>
      <c r="BG95" s="187">
        <f>IF(N95="zákl. přenesená",J95,0)</f>
        <v>0</v>
      </c>
      <c r="BH95" s="187">
        <f>IF(N95="sníž. přenesená",J95,0)</f>
        <v>0</v>
      </c>
      <c r="BI95" s="187">
        <f>IF(N95="nulová",J95,0)</f>
        <v>0</v>
      </c>
      <c r="BJ95" s="19" t="s">
        <v>83</v>
      </c>
      <c r="BK95" s="187">
        <f>ROUND(I95*H95,2)</f>
        <v>0</v>
      </c>
      <c r="BL95" s="19" t="s">
        <v>265</v>
      </c>
      <c r="BM95" s="186" t="s">
        <v>1991</v>
      </c>
    </row>
    <row r="96" spans="1:65" s="2" customFormat="1" ht="11.25">
      <c r="A96" s="36"/>
      <c r="B96" s="37"/>
      <c r="C96" s="38"/>
      <c r="D96" s="188" t="s">
        <v>149</v>
      </c>
      <c r="E96" s="38"/>
      <c r="F96" s="189" t="s">
        <v>1989</v>
      </c>
      <c r="G96" s="38"/>
      <c r="H96" s="38"/>
      <c r="I96" s="190"/>
      <c r="J96" s="38"/>
      <c r="K96" s="38"/>
      <c r="L96" s="41"/>
      <c r="M96" s="191"/>
      <c r="N96" s="192"/>
      <c r="O96" s="66"/>
      <c r="P96" s="66"/>
      <c r="Q96" s="66"/>
      <c r="R96" s="66"/>
      <c r="S96" s="66"/>
      <c r="T96" s="67"/>
      <c r="U96" s="36"/>
      <c r="V96" s="36"/>
      <c r="W96" s="36"/>
      <c r="X96" s="36"/>
      <c r="Y96" s="36"/>
      <c r="Z96" s="36"/>
      <c r="AA96" s="36"/>
      <c r="AB96" s="36"/>
      <c r="AC96" s="36"/>
      <c r="AD96" s="36"/>
      <c r="AE96" s="36"/>
      <c r="AT96" s="19" t="s">
        <v>149</v>
      </c>
      <c r="AU96" s="19" t="s">
        <v>85</v>
      </c>
    </row>
    <row r="97" spans="1:65" s="2" customFormat="1" ht="19.5">
      <c r="A97" s="36"/>
      <c r="B97" s="37"/>
      <c r="C97" s="38"/>
      <c r="D97" s="188" t="s">
        <v>969</v>
      </c>
      <c r="E97" s="38"/>
      <c r="F97" s="195" t="s">
        <v>1992</v>
      </c>
      <c r="G97" s="38"/>
      <c r="H97" s="38"/>
      <c r="I97" s="190"/>
      <c r="J97" s="38"/>
      <c r="K97" s="38"/>
      <c r="L97" s="41"/>
      <c r="M97" s="191"/>
      <c r="N97" s="192"/>
      <c r="O97" s="66"/>
      <c r="P97" s="66"/>
      <c r="Q97" s="66"/>
      <c r="R97" s="66"/>
      <c r="S97" s="66"/>
      <c r="T97" s="67"/>
      <c r="U97" s="36"/>
      <c r="V97" s="36"/>
      <c r="W97" s="36"/>
      <c r="X97" s="36"/>
      <c r="Y97" s="36"/>
      <c r="Z97" s="36"/>
      <c r="AA97" s="36"/>
      <c r="AB97" s="36"/>
      <c r="AC97" s="36"/>
      <c r="AD97" s="36"/>
      <c r="AE97" s="36"/>
      <c r="AT97" s="19" t="s">
        <v>969</v>
      </c>
      <c r="AU97" s="19" t="s">
        <v>85</v>
      </c>
    </row>
    <row r="98" spans="1:65" s="14" customFormat="1" ht="11.25">
      <c r="B98" s="206"/>
      <c r="C98" s="207"/>
      <c r="D98" s="188" t="s">
        <v>180</v>
      </c>
      <c r="E98" s="207"/>
      <c r="F98" s="209" t="s">
        <v>1993</v>
      </c>
      <c r="G98" s="207"/>
      <c r="H98" s="210">
        <v>121.9</v>
      </c>
      <c r="I98" s="211"/>
      <c r="J98" s="207"/>
      <c r="K98" s="207"/>
      <c r="L98" s="212"/>
      <c r="M98" s="213"/>
      <c r="N98" s="214"/>
      <c r="O98" s="214"/>
      <c r="P98" s="214"/>
      <c r="Q98" s="214"/>
      <c r="R98" s="214"/>
      <c r="S98" s="214"/>
      <c r="T98" s="215"/>
      <c r="AT98" s="216" t="s">
        <v>180</v>
      </c>
      <c r="AU98" s="216" t="s">
        <v>85</v>
      </c>
      <c r="AV98" s="14" t="s">
        <v>85</v>
      </c>
      <c r="AW98" s="14" t="s">
        <v>4</v>
      </c>
      <c r="AX98" s="14" t="s">
        <v>83</v>
      </c>
      <c r="AY98" s="216" t="s">
        <v>140</v>
      </c>
    </row>
    <row r="99" spans="1:65" s="2" customFormat="1" ht="16.5" customHeight="1">
      <c r="A99" s="36"/>
      <c r="B99" s="37"/>
      <c r="C99" s="175" t="s">
        <v>160</v>
      </c>
      <c r="D99" s="175" t="s">
        <v>142</v>
      </c>
      <c r="E99" s="176" t="s">
        <v>1994</v>
      </c>
      <c r="F99" s="177" t="s">
        <v>1995</v>
      </c>
      <c r="G99" s="178" t="s">
        <v>234</v>
      </c>
      <c r="H99" s="179">
        <v>55</v>
      </c>
      <c r="I99" s="180"/>
      <c r="J99" s="181">
        <f>ROUND(I99*H99,2)</f>
        <v>0</v>
      </c>
      <c r="K99" s="177" t="s">
        <v>146</v>
      </c>
      <c r="L99" s="41"/>
      <c r="M99" s="182" t="s">
        <v>19</v>
      </c>
      <c r="N99" s="183" t="s">
        <v>46</v>
      </c>
      <c r="O99" s="66"/>
      <c r="P99" s="184">
        <f>O99*H99</f>
        <v>0</v>
      </c>
      <c r="Q99" s="184">
        <v>0</v>
      </c>
      <c r="R99" s="184">
        <f>Q99*H99</f>
        <v>0</v>
      </c>
      <c r="S99" s="184">
        <v>0</v>
      </c>
      <c r="T99" s="185">
        <f>S99*H99</f>
        <v>0</v>
      </c>
      <c r="U99" s="36"/>
      <c r="V99" s="36"/>
      <c r="W99" s="36"/>
      <c r="X99" s="36"/>
      <c r="Y99" s="36"/>
      <c r="Z99" s="36"/>
      <c r="AA99" s="36"/>
      <c r="AB99" s="36"/>
      <c r="AC99" s="36"/>
      <c r="AD99" s="36"/>
      <c r="AE99" s="36"/>
      <c r="AR99" s="186" t="s">
        <v>265</v>
      </c>
      <c r="AT99" s="186" t="s">
        <v>142</v>
      </c>
      <c r="AU99" s="186" t="s">
        <v>85</v>
      </c>
      <c r="AY99" s="19" t="s">
        <v>140</v>
      </c>
      <c r="BE99" s="187">
        <f>IF(N99="základní",J99,0)</f>
        <v>0</v>
      </c>
      <c r="BF99" s="187">
        <f>IF(N99="snížená",J99,0)</f>
        <v>0</v>
      </c>
      <c r="BG99" s="187">
        <f>IF(N99="zákl. přenesená",J99,0)</f>
        <v>0</v>
      </c>
      <c r="BH99" s="187">
        <f>IF(N99="sníž. přenesená",J99,0)</f>
        <v>0</v>
      </c>
      <c r="BI99" s="187">
        <f>IF(N99="nulová",J99,0)</f>
        <v>0</v>
      </c>
      <c r="BJ99" s="19" t="s">
        <v>83</v>
      </c>
      <c r="BK99" s="187">
        <f>ROUND(I99*H99,2)</f>
        <v>0</v>
      </c>
      <c r="BL99" s="19" t="s">
        <v>265</v>
      </c>
      <c r="BM99" s="186" t="s">
        <v>1996</v>
      </c>
    </row>
    <row r="100" spans="1:65" s="2" customFormat="1" ht="11.25">
      <c r="A100" s="36"/>
      <c r="B100" s="37"/>
      <c r="C100" s="38"/>
      <c r="D100" s="188" t="s">
        <v>149</v>
      </c>
      <c r="E100" s="38"/>
      <c r="F100" s="189" t="s">
        <v>1997</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149</v>
      </c>
      <c r="AU100" s="19" t="s">
        <v>85</v>
      </c>
    </row>
    <row r="101" spans="1:65" s="2" customFormat="1" ht="11.25">
      <c r="A101" s="36"/>
      <c r="B101" s="37"/>
      <c r="C101" s="38"/>
      <c r="D101" s="193" t="s">
        <v>151</v>
      </c>
      <c r="E101" s="38"/>
      <c r="F101" s="194" t="s">
        <v>1998</v>
      </c>
      <c r="G101" s="38"/>
      <c r="H101" s="38"/>
      <c r="I101" s="190"/>
      <c r="J101" s="38"/>
      <c r="K101" s="38"/>
      <c r="L101" s="41"/>
      <c r="M101" s="191"/>
      <c r="N101" s="192"/>
      <c r="O101" s="66"/>
      <c r="P101" s="66"/>
      <c r="Q101" s="66"/>
      <c r="R101" s="66"/>
      <c r="S101" s="66"/>
      <c r="T101" s="67"/>
      <c r="U101" s="36"/>
      <c r="V101" s="36"/>
      <c r="W101" s="36"/>
      <c r="X101" s="36"/>
      <c r="Y101" s="36"/>
      <c r="Z101" s="36"/>
      <c r="AA101" s="36"/>
      <c r="AB101" s="36"/>
      <c r="AC101" s="36"/>
      <c r="AD101" s="36"/>
      <c r="AE101" s="36"/>
      <c r="AT101" s="19" t="s">
        <v>151</v>
      </c>
      <c r="AU101" s="19" t="s">
        <v>85</v>
      </c>
    </row>
    <row r="102" spans="1:65" s="2" customFormat="1" ht="16.5" customHeight="1">
      <c r="A102" s="36"/>
      <c r="B102" s="37"/>
      <c r="C102" s="217" t="s">
        <v>147</v>
      </c>
      <c r="D102" s="217" t="s">
        <v>284</v>
      </c>
      <c r="E102" s="218" t="s">
        <v>1999</v>
      </c>
      <c r="F102" s="219" t="s">
        <v>2000</v>
      </c>
      <c r="G102" s="220" t="s">
        <v>234</v>
      </c>
      <c r="H102" s="221">
        <v>60.5</v>
      </c>
      <c r="I102" s="222"/>
      <c r="J102" s="223">
        <f>ROUND(I102*H102,2)</f>
        <v>0</v>
      </c>
      <c r="K102" s="219" t="s">
        <v>146</v>
      </c>
      <c r="L102" s="224"/>
      <c r="M102" s="225" t="s">
        <v>19</v>
      </c>
      <c r="N102" s="226" t="s">
        <v>46</v>
      </c>
      <c r="O102" s="66"/>
      <c r="P102" s="184">
        <f>O102*H102</f>
        <v>0</v>
      </c>
      <c r="Q102" s="184">
        <v>7.5000000000000002E-4</v>
      </c>
      <c r="R102" s="184">
        <f>Q102*H102</f>
        <v>4.5374999999999999E-2</v>
      </c>
      <c r="S102" s="184">
        <v>0</v>
      </c>
      <c r="T102" s="185">
        <f>S102*H102</f>
        <v>0</v>
      </c>
      <c r="U102" s="36"/>
      <c r="V102" s="36"/>
      <c r="W102" s="36"/>
      <c r="X102" s="36"/>
      <c r="Y102" s="36"/>
      <c r="Z102" s="36"/>
      <c r="AA102" s="36"/>
      <c r="AB102" s="36"/>
      <c r="AC102" s="36"/>
      <c r="AD102" s="36"/>
      <c r="AE102" s="36"/>
      <c r="AR102" s="186" t="s">
        <v>370</v>
      </c>
      <c r="AT102" s="186" t="s">
        <v>284</v>
      </c>
      <c r="AU102" s="186" t="s">
        <v>85</v>
      </c>
      <c r="AY102" s="19" t="s">
        <v>140</v>
      </c>
      <c r="BE102" s="187">
        <f>IF(N102="základní",J102,0)</f>
        <v>0</v>
      </c>
      <c r="BF102" s="187">
        <f>IF(N102="snížená",J102,0)</f>
        <v>0</v>
      </c>
      <c r="BG102" s="187">
        <f>IF(N102="zákl. přenesená",J102,0)</f>
        <v>0</v>
      </c>
      <c r="BH102" s="187">
        <f>IF(N102="sníž. přenesená",J102,0)</f>
        <v>0</v>
      </c>
      <c r="BI102" s="187">
        <f>IF(N102="nulová",J102,0)</f>
        <v>0</v>
      </c>
      <c r="BJ102" s="19" t="s">
        <v>83</v>
      </c>
      <c r="BK102" s="187">
        <f>ROUND(I102*H102,2)</f>
        <v>0</v>
      </c>
      <c r="BL102" s="19" t="s">
        <v>265</v>
      </c>
      <c r="BM102" s="186" t="s">
        <v>2001</v>
      </c>
    </row>
    <row r="103" spans="1:65" s="2" customFormat="1" ht="11.25">
      <c r="A103" s="36"/>
      <c r="B103" s="37"/>
      <c r="C103" s="38"/>
      <c r="D103" s="188" t="s">
        <v>149</v>
      </c>
      <c r="E103" s="38"/>
      <c r="F103" s="189" t="s">
        <v>2000</v>
      </c>
      <c r="G103" s="38"/>
      <c r="H103" s="38"/>
      <c r="I103" s="190"/>
      <c r="J103" s="38"/>
      <c r="K103" s="38"/>
      <c r="L103" s="41"/>
      <c r="M103" s="191"/>
      <c r="N103" s="192"/>
      <c r="O103" s="66"/>
      <c r="P103" s="66"/>
      <c r="Q103" s="66"/>
      <c r="R103" s="66"/>
      <c r="S103" s="66"/>
      <c r="T103" s="67"/>
      <c r="U103" s="36"/>
      <c r="V103" s="36"/>
      <c r="W103" s="36"/>
      <c r="X103" s="36"/>
      <c r="Y103" s="36"/>
      <c r="Z103" s="36"/>
      <c r="AA103" s="36"/>
      <c r="AB103" s="36"/>
      <c r="AC103" s="36"/>
      <c r="AD103" s="36"/>
      <c r="AE103" s="36"/>
      <c r="AT103" s="19" t="s">
        <v>149</v>
      </c>
      <c r="AU103" s="19" t="s">
        <v>85</v>
      </c>
    </row>
    <row r="104" spans="1:65" s="14" customFormat="1" ht="11.25">
      <c r="B104" s="206"/>
      <c r="C104" s="207"/>
      <c r="D104" s="188" t="s">
        <v>180</v>
      </c>
      <c r="E104" s="207"/>
      <c r="F104" s="209" t="s">
        <v>2002</v>
      </c>
      <c r="G104" s="207"/>
      <c r="H104" s="210">
        <v>60.5</v>
      </c>
      <c r="I104" s="211"/>
      <c r="J104" s="207"/>
      <c r="K104" s="207"/>
      <c r="L104" s="212"/>
      <c r="M104" s="213"/>
      <c r="N104" s="214"/>
      <c r="O104" s="214"/>
      <c r="P104" s="214"/>
      <c r="Q104" s="214"/>
      <c r="R104" s="214"/>
      <c r="S104" s="214"/>
      <c r="T104" s="215"/>
      <c r="AT104" s="216" t="s">
        <v>180</v>
      </c>
      <c r="AU104" s="216" t="s">
        <v>85</v>
      </c>
      <c r="AV104" s="14" t="s">
        <v>85</v>
      </c>
      <c r="AW104" s="14" t="s">
        <v>4</v>
      </c>
      <c r="AX104" s="14" t="s">
        <v>83</v>
      </c>
      <c r="AY104" s="216" t="s">
        <v>140</v>
      </c>
    </row>
    <row r="105" spans="1:65" s="2" customFormat="1" ht="16.5" customHeight="1">
      <c r="A105" s="36"/>
      <c r="B105" s="37"/>
      <c r="C105" s="175" t="s">
        <v>172</v>
      </c>
      <c r="D105" s="175" t="s">
        <v>142</v>
      </c>
      <c r="E105" s="176" t="s">
        <v>2003</v>
      </c>
      <c r="F105" s="177" t="s">
        <v>2004</v>
      </c>
      <c r="G105" s="178" t="s">
        <v>234</v>
      </c>
      <c r="H105" s="179">
        <v>256</v>
      </c>
      <c r="I105" s="180"/>
      <c r="J105" s="181">
        <f>ROUND(I105*H105,2)</f>
        <v>0</v>
      </c>
      <c r="K105" s="177" t="s">
        <v>146</v>
      </c>
      <c r="L105" s="41"/>
      <c r="M105" s="182" t="s">
        <v>19</v>
      </c>
      <c r="N105" s="183" t="s">
        <v>46</v>
      </c>
      <c r="O105" s="66"/>
      <c r="P105" s="184">
        <f>O105*H105</f>
        <v>0</v>
      </c>
      <c r="Q105" s="184">
        <v>0</v>
      </c>
      <c r="R105" s="184">
        <f>Q105*H105</f>
        <v>0</v>
      </c>
      <c r="S105" s="184">
        <v>0</v>
      </c>
      <c r="T105" s="185">
        <f>S105*H105</f>
        <v>0</v>
      </c>
      <c r="U105" s="36"/>
      <c r="V105" s="36"/>
      <c r="W105" s="36"/>
      <c r="X105" s="36"/>
      <c r="Y105" s="36"/>
      <c r="Z105" s="36"/>
      <c r="AA105" s="36"/>
      <c r="AB105" s="36"/>
      <c r="AC105" s="36"/>
      <c r="AD105" s="36"/>
      <c r="AE105" s="36"/>
      <c r="AR105" s="186" t="s">
        <v>265</v>
      </c>
      <c r="AT105" s="186" t="s">
        <v>142</v>
      </c>
      <c r="AU105" s="186" t="s">
        <v>85</v>
      </c>
      <c r="AY105" s="19" t="s">
        <v>140</v>
      </c>
      <c r="BE105" s="187">
        <f>IF(N105="základní",J105,0)</f>
        <v>0</v>
      </c>
      <c r="BF105" s="187">
        <f>IF(N105="snížená",J105,0)</f>
        <v>0</v>
      </c>
      <c r="BG105" s="187">
        <f>IF(N105="zákl. přenesená",J105,0)</f>
        <v>0</v>
      </c>
      <c r="BH105" s="187">
        <f>IF(N105="sníž. přenesená",J105,0)</f>
        <v>0</v>
      </c>
      <c r="BI105" s="187">
        <f>IF(N105="nulová",J105,0)</f>
        <v>0</v>
      </c>
      <c r="BJ105" s="19" t="s">
        <v>83</v>
      </c>
      <c r="BK105" s="187">
        <f>ROUND(I105*H105,2)</f>
        <v>0</v>
      </c>
      <c r="BL105" s="19" t="s">
        <v>265</v>
      </c>
      <c r="BM105" s="186" t="s">
        <v>2005</v>
      </c>
    </row>
    <row r="106" spans="1:65" s="2" customFormat="1" ht="11.25">
      <c r="A106" s="36"/>
      <c r="B106" s="37"/>
      <c r="C106" s="38"/>
      <c r="D106" s="188" t="s">
        <v>149</v>
      </c>
      <c r="E106" s="38"/>
      <c r="F106" s="189" t="s">
        <v>2006</v>
      </c>
      <c r="G106" s="38"/>
      <c r="H106" s="38"/>
      <c r="I106" s="190"/>
      <c r="J106" s="38"/>
      <c r="K106" s="38"/>
      <c r="L106" s="41"/>
      <c r="M106" s="191"/>
      <c r="N106" s="192"/>
      <c r="O106" s="66"/>
      <c r="P106" s="66"/>
      <c r="Q106" s="66"/>
      <c r="R106" s="66"/>
      <c r="S106" s="66"/>
      <c r="T106" s="67"/>
      <c r="U106" s="36"/>
      <c r="V106" s="36"/>
      <c r="W106" s="36"/>
      <c r="X106" s="36"/>
      <c r="Y106" s="36"/>
      <c r="Z106" s="36"/>
      <c r="AA106" s="36"/>
      <c r="AB106" s="36"/>
      <c r="AC106" s="36"/>
      <c r="AD106" s="36"/>
      <c r="AE106" s="36"/>
      <c r="AT106" s="19" t="s">
        <v>149</v>
      </c>
      <c r="AU106" s="19" t="s">
        <v>85</v>
      </c>
    </row>
    <row r="107" spans="1:65" s="2" customFormat="1" ht="11.25">
      <c r="A107" s="36"/>
      <c r="B107" s="37"/>
      <c r="C107" s="38"/>
      <c r="D107" s="193" t="s">
        <v>151</v>
      </c>
      <c r="E107" s="38"/>
      <c r="F107" s="194" t="s">
        <v>2007</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151</v>
      </c>
      <c r="AU107" s="19" t="s">
        <v>85</v>
      </c>
    </row>
    <row r="108" spans="1:65" s="14" customFormat="1" ht="11.25">
      <c r="B108" s="206"/>
      <c r="C108" s="207"/>
      <c r="D108" s="188" t="s">
        <v>180</v>
      </c>
      <c r="E108" s="208" t="s">
        <v>19</v>
      </c>
      <c r="F108" s="209" t="s">
        <v>2008</v>
      </c>
      <c r="G108" s="207"/>
      <c r="H108" s="210">
        <v>256</v>
      </c>
      <c r="I108" s="211"/>
      <c r="J108" s="207"/>
      <c r="K108" s="207"/>
      <c r="L108" s="212"/>
      <c r="M108" s="213"/>
      <c r="N108" s="214"/>
      <c r="O108" s="214"/>
      <c r="P108" s="214"/>
      <c r="Q108" s="214"/>
      <c r="R108" s="214"/>
      <c r="S108" s="214"/>
      <c r="T108" s="215"/>
      <c r="AT108" s="216" t="s">
        <v>180</v>
      </c>
      <c r="AU108" s="216" t="s">
        <v>85</v>
      </c>
      <c r="AV108" s="14" t="s">
        <v>85</v>
      </c>
      <c r="AW108" s="14" t="s">
        <v>34</v>
      </c>
      <c r="AX108" s="14" t="s">
        <v>83</v>
      </c>
      <c r="AY108" s="216" t="s">
        <v>140</v>
      </c>
    </row>
    <row r="109" spans="1:65" s="2" customFormat="1" ht="16.5" customHeight="1">
      <c r="A109" s="36"/>
      <c r="B109" s="37"/>
      <c r="C109" s="217" t="s">
        <v>183</v>
      </c>
      <c r="D109" s="217" t="s">
        <v>284</v>
      </c>
      <c r="E109" s="218" t="s">
        <v>2009</v>
      </c>
      <c r="F109" s="219" t="s">
        <v>2010</v>
      </c>
      <c r="G109" s="220" t="s">
        <v>234</v>
      </c>
      <c r="H109" s="221">
        <v>294.39999999999998</v>
      </c>
      <c r="I109" s="222"/>
      <c r="J109" s="223">
        <f>ROUND(I109*H109,2)</f>
        <v>0</v>
      </c>
      <c r="K109" s="219" t="s">
        <v>1990</v>
      </c>
      <c r="L109" s="224"/>
      <c r="M109" s="225" t="s">
        <v>19</v>
      </c>
      <c r="N109" s="226" t="s">
        <v>46</v>
      </c>
      <c r="O109" s="66"/>
      <c r="P109" s="184">
        <f>O109*H109</f>
        <v>0</v>
      </c>
      <c r="Q109" s="184">
        <v>0</v>
      </c>
      <c r="R109" s="184">
        <f>Q109*H109</f>
        <v>0</v>
      </c>
      <c r="S109" s="184">
        <v>0</v>
      </c>
      <c r="T109" s="185">
        <f>S109*H109</f>
        <v>0</v>
      </c>
      <c r="U109" s="36"/>
      <c r="V109" s="36"/>
      <c r="W109" s="36"/>
      <c r="X109" s="36"/>
      <c r="Y109" s="36"/>
      <c r="Z109" s="36"/>
      <c r="AA109" s="36"/>
      <c r="AB109" s="36"/>
      <c r="AC109" s="36"/>
      <c r="AD109" s="36"/>
      <c r="AE109" s="36"/>
      <c r="AR109" s="186" t="s">
        <v>370</v>
      </c>
      <c r="AT109" s="186" t="s">
        <v>284</v>
      </c>
      <c r="AU109" s="186" t="s">
        <v>85</v>
      </c>
      <c r="AY109" s="19" t="s">
        <v>140</v>
      </c>
      <c r="BE109" s="187">
        <f>IF(N109="základní",J109,0)</f>
        <v>0</v>
      </c>
      <c r="BF109" s="187">
        <f>IF(N109="snížená",J109,0)</f>
        <v>0</v>
      </c>
      <c r="BG109" s="187">
        <f>IF(N109="zákl. přenesená",J109,0)</f>
        <v>0</v>
      </c>
      <c r="BH109" s="187">
        <f>IF(N109="sníž. přenesená",J109,0)</f>
        <v>0</v>
      </c>
      <c r="BI109" s="187">
        <f>IF(N109="nulová",J109,0)</f>
        <v>0</v>
      </c>
      <c r="BJ109" s="19" t="s">
        <v>83</v>
      </c>
      <c r="BK109" s="187">
        <f>ROUND(I109*H109,2)</f>
        <v>0</v>
      </c>
      <c r="BL109" s="19" t="s">
        <v>265</v>
      </c>
      <c r="BM109" s="186" t="s">
        <v>2011</v>
      </c>
    </row>
    <row r="110" spans="1:65" s="2" customFormat="1" ht="11.25">
      <c r="A110" s="36"/>
      <c r="B110" s="37"/>
      <c r="C110" s="38"/>
      <c r="D110" s="188" t="s">
        <v>149</v>
      </c>
      <c r="E110" s="38"/>
      <c r="F110" s="189" t="s">
        <v>2010</v>
      </c>
      <c r="G110" s="38"/>
      <c r="H110" s="38"/>
      <c r="I110" s="190"/>
      <c r="J110" s="38"/>
      <c r="K110" s="38"/>
      <c r="L110" s="41"/>
      <c r="M110" s="191"/>
      <c r="N110" s="192"/>
      <c r="O110" s="66"/>
      <c r="P110" s="66"/>
      <c r="Q110" s="66"/>
      <c r="R110" s="66"/>
      <c r="S110" s="66"/>
      <c r="T110" s="67"/>
      <c r="U110" s="36"/>
      <c r="V110" s="36"/>
      <c r="W110" s="36"/>
      <c r="X110" s="36"/>
      <c r="Y110" s="36"/>
      <c r="Z110" s="36"/>
      <c r="AA110" s="36"/>
      <c r="AB110" s="36"/>
      <c r="AC110" s="36"/>
      <c r="AD110" s="36"/>
      <c r="AE110" s="36"/>
      <c r="AT110" s="19" t="s">
        <v>149</v>
      </c>
      <c r="AU110" s="19" t="s">
        <v>85</v>
      </c>
    </row>
    <row r="111" spans="1:65" s="2" customFormat="1" ht="19.5">
      <c r="A111" s="36"/>
      <c r="B111" s="37"/>
      <c r="C111" s="38"/>
      <c r="D111" s="188" t="s">
        <v>969</v>
      </c>
      <c r="E111" s="38"/>
      <c r="F111" s="195" t="s">
        <v>2012</v>
      </c>
      <c r="G111" s="38"/>
      <c r="H111" s="38"/>
      <c r="I111" s="190"/>
      <c r="J111" s="38"/>
      <c r="K111" s="38"/>
      <c r="L111" s="41"/>
      <c r="M111" s="191"/>
      <c r="N111" s="192"/>
      <c r="O111" s="66"/>
      <c r="P111" s="66"/>
      <c r="Q111" s="66"/>
      <c r="R111" s="66"/>
      <c r="S111" s="66"/>
      <c r="T111" s="67"/>
      <c r="U111" s="36"/>
      <c r="V111" s="36"/>
      <c r="W111" s="36"/>
      <c r="X111" s="36"/>
      <c r="Y111" s="36"/>
      <c r="Z111" s="36"/>
      <c r="AA111" s="36"/>
      <c r="AB111" s="36"/>
      <c r="AC111" s="36"/>
      <c r="AD111" s="36"/>
      <c r="AE111" s="36"/>
      <c r="AT111" s="19" t="s">
        <v>969</v>
      </c>
      <c r="AU111" s="19" t="s">
        <v>85</v>
      </c>
    </row>
    <row r="112" spans="1:65" s="14" customFormat="1" ht="11.25">
      <c r="B112" s="206"/>
      <c r="C112" s="207"/>
      <c r="D112" s="188" t="s">
        <v>180</v>
      </c>
      <c r="E112" s="207"/>
      <c r="F112" s="209" t="s">
        <v>2013</v>
      </c>
      <c r="G112" s="207"/>
      <c r="H112" s="210">
        <v>294.39999999999998</v>
      </c>
      <c r="I112" s="211"/>
      <c r="J112" s="207"/>
      <c r="K112" s="207"/>
      <c r="L112" s="212"/>
      <c r="M112" s="213"/>
      <c r="N112" s="214"/>
      <c r="O112" s="214"/>
      <c r="P112" s="214"/>
      <c r="Q112" s="214"/>
      <c r="R112" s="214"/>
      <c r="S112" s="214"/>
      <c r="T112" s="215"/>
      <c r="AT112" s="216" t="s">
        <v>180</v>
      </c>
      <c r="AU112" s="216" t="s">
        <v>85</v>
      </c>
      <c r="AV112" s="14" t="s">
        <v>85</v>
      </c>
      <c r="AW112" s="14" t="s">
        <v>4</v>
      </c>
      <c r="AX112" s="14" t="s">
        <v>83</v>
      </c>
      <c r="AY112" s="216" t="s">
        <v>140</v>
      </c>
    </row>
    <row r="113" spans="1:65" s="2" customFormat="1" ht="16.5" customHeight="1">
      <c r="A113" s="36"/>
      <c r="B113" s="37"/>
      <c r="C113" s="175" t="s">
        <v>192</v>
      </c>
      <c r="D113" s="175" t="s">
        <v>142</v>
      </c>
      <c r="E113" s="176" t="s">
        <v>2014</v>
      </c>
      <c r="F113" s="177" t="s">
        <v>2015</v>
      </c>
      <c r="G113" s="178" t="s">
        <v>145</v>
      </c>
      <c r="H113" s="179">
        <v>9</v>
      </c>
      <c r="I113" s="180"/>
      <c r="J113" s="181">
        <f>ROUND(I113*H113,2)</f>
        <v>0</v>
      </c>
      <c r="K113" s="177" t="s">
        <v>146</v>
      </c>
      <c r="L113" s="41"/>
      <c r="M113" s="182" t="s">
        <v>19</v>
      </c>
      <c r="N113" s="183" t="s">
        <v>46</v>
      </c>
      <c r="O113" s="66"/>
      <c r="P113" s="184">
        <f>O113*H113</f>
        <v>0</v>
      </c>
      <c r="Q113" s="184">
        <v>0</v>
      </c>
      <c r="R113" s="184">
        <f>Q113*H113</f>
        <v>0</v>
      </c>
      <c r="S113" s="184">
        <v>0</v>
      </c>
      <c r="T113" s="185">
        <f>S113*H113</f>
        <v>0</v>
      </c>
      <c r="U113" s="36"/>
      <c r="V113" s="36"/>
      <c r="W113" s="36"/>
      <c r="X113" s="36"/>
      <c r="Y113" s="36"/>
      <c r="Z113" s="36"/>
      <c r="AA113" s="36"/>
      <c r="AB113" s="36"/>
      <c r="AC113" s="36"/>
      <c r="AD113" s="36"/>
      <c r="AE113" s="36"/>
      <c r="AR113" s="186" t="s">
        <v>265</v>
      </c>
      <c r="AT113" s="186" t="s">
        <v>142</v>
      </c>
      <c r="AU113" s="186" t="s">
        <v>85</v>
      </c>
      <c r="AY113" s="19" t="s">
        <v>140</v>
      </c>
      <c r="BE113" s="187">
        <f>IF(N113="základní",J113,0)</f>
        <v>0</v>
      </c>
      <c r="BF113" s="187">
        <f>IF(N113="snížená",J113,0)</f>
        <v>0</v>
      </c>
      <c r="BG113" s="187">
        <f>IF(N113="zákl. přenesená",J113,0)</f>
        <v>0</v>
      </c>
      <c r="BH113" s="187">
        <f>IF(N113="sníž. přenesená",J113,0)</f>
        <v>0</v>
      </c>
      <c r="BI113" s="187">
        <f>IF(N113="nulová",J113,0)</f>
        <v>0</v>
      </c>
      <c r="BJ113" s="19" t="s">
        <v>83</v>
      </c>
      <c r="BK113" s="187">
        <f>ROUND(I113*H113,2)</f>
        <v>0</v>
      </c>
      <c r="BL113" s="19" t="s">
        <v>265</v>
      </c>
      <c r="BM113" s="186" t="s">
        <v>2016</v>
      </c>
    </row>
    <row r="114" spans="1:65" s="2" customFormat="1" ht="11.25">
      <c r="A114" s="36"/>
      <c r="B114" s="37"/>
      <c r="C114" s="38"/>
      <c r="D114" s="188" t="s">
        <v>149</v>
      </c>
      <c r="E114" s="38"/>
      <c r="F114" s="189" t="s">
        <v>2017</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149</v>
      </c>
      <c r="AU114" s="19" t="s">
        <v>85</v>
      </c>
    </row>
    <row r="115" spans="1:65" s="2" customFormat="1" ht="11.25">
      <c r="A115" s="36"/>
      <c r="B115" s="37"/>
      <c r="C115" s="38"/>
      <c r="D115" s="193" t="s">
        <v>151</v>
      </c>
      <c r="E115" s="38"/>
      <c r="F115" s="194" t="s">
        <v>2018</v>
      </c>
      <c r="G115" s="38"/>
      <c r="H115" s="38"/>
      <c r="I115" s="190"/>
      <c r="J115" s="38"/>
      <c r="K115" s="38"/>
      <c r="L115" s="41"/>
      <c r="M115" s="191"/>
      <c r="N115" s="192"/>
      <c r="O115" s="66"/>
      <c r="P115" s="66"/>
      <c r="Q115" s="66"/>
      <c r="R115" s="66"/>
      <c r="S115" s="66"/>
      <c r="T115" s="67"/>
      <c r="U115" s="36"/>
      <c r="V115" s="36"/>
      <c r="W115" s="36"/>
      <c r="X115" s="36"/>
      <c r="Y115" s="36"/>
      <c r="Z115" s="36"/>
      <c r="AA115" s="36"/>
      <c r="AB115" s="36"/>
      <c r="AC115" s="36"/>
      <c r="AD115" s="36"/>
      <c r="AE115" s="36"/>
      <c r="AT115" s="19" t="s">
        <v>151</v>
      </c>
      <c r="AU115" s="19" t="s">
        <v>85</v>
      </c>
    </row>
    <row r="116" spans="1:65" s="2" customFormat="1" ht="48.75">
      <c r="A116" s="36"/>
      <c r="B116" s="37"/>
      <c r="C116" s="38"/>
      <c r="D116" s="188" t="s">
        <v>153</v>
      </c>
      <c r="E116" s="38"/>
      <c r="F116" s="195" t="s">
        <v>2019</v>
      </c>
      <c r="G116" s="38"/>
      <c r="H116" s="38"/>
      <c r="I116" s="190"/>
      <c r="J116" s="38"/>
      <c r="K116" s="38"/>
      <c r="L116" s="41"/>
      <c r="M116" s="191"/>
      <c r="N116" s="192"/>
      <c r="O116" s="66"/>
      <c r="P116" s="66"/>
      <c r="Q116" s="66"/>
      <c r="R116" s="66"/>
      <c r="S116" s="66"/>
      <c r="T116" s="67"/>
      <c r="U116" s="36"/>
      <c r="V116" s="36"/>
      <c r="W116" s="36"/>
      <c r="X116" s="36"/>
      <c r="Y116" s="36"/>
      <c r="Z116" s="36"/>
      <c r="AA116" s="36"/>
      <c r="AB116" s="36"/>
      <c r="AC116" s="36"/>
      <c r="AD116" s="36"/>
      <c r="AE116" s="36"/>
      <c r="AT116" s="19" t="s">
        <v>153</v>
      </c>
      <c r="AU116" s="19" t="s">
        <v>85</v>
      </c>
    </row>
    <row r="117" spans="1:65" s="2" customFormat="1" ht="19.5">
      <c r="A117" s="36"/>
      <c r="B117" s="37"/>
      <c r="C117" s="38"/>
      <c r="D117" s="188" t="s">
        <v>969</v>
      </c>
      <c r="E117" s="38"/>
      <c r="F117" s="195" t="s">
        <v>2020</v>
      </c>
      <c r="G117" s="38"/>
      <c r="H117" s="38"/>
      <c r="I117" s="190"/>
      <c r="J117" s="38"/>
      <c r="K117" s="38"/>
      <c r="L117" s="41"/>
      <c r="M117" s="191"/>
      <c r="N117" s="192"/>
      <c r="O117" s="66"/>
      <c r="P117" s="66"/>
      <c r="Q117" s="66"/>
      <c r="R117" s="66"/>
      <c r="S117" s="66"/>
      <c r="T117" s="67"/>
      <c r="U117" s="36"/>
      <c r="V117" s="36"/>
      <c r="W117" s="36"/>
      <c r="X117" s="36"/>
      <c r="Y117" s="36"/>
      <c r="Z117" s="36"/>
      <c r="AA117" s="36"/>
      <c r="AB117" s="36"/>
      <c r="AC117" s="36"/>
      <c r="AD117" s="36"/>
      <c r="AE117" s="36"/>
      <c r="AT117" s="19" t="s">
        <v>969</v>
      </c>
      <c r="AU117" s="19" t="s">
        <v>85</v>
      </c>
    </row>
    <row r="118" spans="1:65" s="14" customFormat="1" ht="11.25">
      <c r="B118" s="206"/>
      <c r="C118" s="207"/>
      <c r="D118" s="188" t="s">
        <v>180</v>
      </c>
      <c r="E118" s="208" t="s">
        <v>19</v>
      </c>
      <c r="F118" s="209" t="s">
        <v>2021</v>
      </c>
      <c r="G118" s="207"/>
      <c r="H118" s="210">
        <v>9</v>
      </c>
      <c r="I118" s="211"/>
      <c r="J118" s="207"/>
      <c r="K118" s="207"/>
      <c r="L118" s="212"/>
      <c r="M118" s="213"/>
      <c r="N118" s="214"/>
      <c r="O118" s="214"/>
      <c r="P118" s="214"/>
      <c r="Q118" s="214"/>
      <c r="R118" s="214"/>
      <c r="S118" s="214"/>
      <c r="T118" s="215"/>
      <c r="AT118" s="216" t="s">
        <v>180</v>
      </c>
      <c r="AU118" s="216" t="s">
        <v>85</v>
      </c>
      <c r="AV118" s="14" t="s">
        <v>85</v>
      </c>
      <c r="AW118" s="14" t="s">
        <v>34</v>
      </c>
      <c r="AX118" s="14" t="s">
        <v>83</v>
      </c>
      <c r="AY118" s="216" t="s">
        <v>140</v>
      </c>
    </row>
    <row r="119" spans="1:65" s="2" customFormat="1" ht="16.5" customHeight="1">
      <c r="A119" s="36"/>
      <c r="B119" s="37"/>
      <c r="C119" s="217" t="s">
        <v>201</v>
      </c>
      <c r="D119" s="217" t="s">
        <v>284</v>
      </c>
      <c r="E119" s="218" t="s">
        <v>2022</v>
      </c>
      <c r="F119" s="219" t="s">
        <v>2023</v>
      </c>
      <c r="G119" s="220" t="s">
        <v>145</v>
      </c>
      <c r="H119" s="221">
        <v>9</v>
      </c>
      <c r="I119" s="222"/>
      <c r="J119" s="223">
        <f>ROUND(I119*H119,2)</f>
        <v>0</v>
      </c>
      <c r="K119" s="219" t="s">
        <v>1990</v>
      </c>
      <c r="L119" s="224"/>
      <c r="M119" s="225" t="s">
        <v>19</v>
      </c>
      <c r="N119" s="226" t="s">
        <v>46</v>
      </c>
      <c r="O119" s="66"/>
      <c r="P119" s="184">
        <f>O119*H119</f>
        <v>0</v>
      </c>
      <c r="Q119" s="184">
        <v>0</v>
      </c>
      <c r="R119" s="184">
        <f>Q119*H119</f>
        <v>0</v>
      </c>
      <c r="S119" s="184">
        <v>0</v>
      </c>
      <c r="T119" s="185">
        <f>S119*H119</f>
        <v>0</v>
      </c>
      <c r="U119" s="36"/>
      <c r="V119" s="36"/>
      <c r="W119" s="36"/>
      <c r="X119" s="36"/>
      <c r="Y119" s="36"/>
      <c r="Z119" s="36"/>
      <c r="AA119" s="36"/>
      <c r="AB119" s="36"/>
      <c r="AC119" s="36"/>
      <c r="AD119" s="36"/>
      <c r="AE119" s="36"/>
      <c r="AR119" s="186" t="s">
        <v>370</v>
      </c>
      <c r="AT119" s="186" t="s">
        <v>284</v>
      </c>
      <c r="AU119" s="186" t="s">
        <v>85</v>
      </c>
      <c r="AY119" s="19" t="s">
        <v>140</v>
      </c>
      <c r="BE119" s="187">
        <f>IF(N119="základní",J119,0)</f>
        <v>0</v>
      </c>
      <c r="BF119" s="187">
        <f>IF(N119="snížená",J119,0)</f>
        <v>0</v>
      </c>
      <c r="BG119" s="187">
        <f>IF(N119="zákl. přenesená",J119,0)</f>
        <v>0</v>
      </c>
      <c r="BH119" s="187">
        <f>IF(N119="sníž. přenesená",J119,0)</f>
        <v>0</v>
      </c>
      <c r="BI119" s="187">
        <f>IF(N119="nulová",J119,0)</f>
        <v>0</v>
      </c>
      <c r="BJ119" s="19" t="s">
        <v>83</v>
      </c>
      <c r="BK119" s="187">
        <f>ROUND(I119*H119,2)</f>
        <v>0</v>
      </c>
      <c r="BL119" s="19" t="s">
        <v>265</v>
      </c>
      <c r="BM119" s="186" t="s">
        <v>2024</v>
      </c>
    </row>
    <row r="120" spans="1:65" s="2" customFormat="1" ht="11.25">
      <c r="A120" s="36"/>
      <c r="B120" s="37"/>
      <c r="C120" s="38"/>
      <c r="D120" s="188" t="s">
        <v>149</v>
      </c>
      <c r="E120" s="38"/>
      <c r="F120" s="189" t="s">
        <v>2023</v>
      </c>
      <c r="G120" s="38"/>
      <c r="H120" s="38"/>
      <c r="I120" s="190"/>
      <c r="J120" s="38"/>
      <c r="K120" s="38"/>
      <c r="L120" s="41"/>
      <c r="M120" s="191"/>
      <c r="N120" s="192"/>
      <c r="O120" s="66"/>
      <c r="P120" s="66"/>
      <c r="Q120" s="66"/>
      <c r="R120" s="66"/>
      <c r="S120" s="66"/>
      <c r="T120" s="67"/>
      <c r="U120" s="36"/>
      <c r="V120" s="36"/>
      <c r="W120" s="36"/>
      <c r="X120" s="36"/>
      <c r="Y120" s="36"/>
      <c r="Z120" s="36"/>
      <c r="AA120" s="36"/>
      <c r="AB120" s="36"/>
      <c r="AC120" s="36"/>
      <c r="AD120" s="36"/>
      <c r="AE120" s="36"/>
      <c r="AT120" s="19" t="s">
        <v>149</v>
      </c>
      <c r="AU120" s="19" t="s">
        <v>85</v>
      </c>
    </row>
    <row r="121" spans="1:65" s="2" customFormat="1" ht="16.5" customHeight="1">
      <c r="A121" s="36"/>
      <c r="B121" s="37"/>
      <c r="C121" s="217" t="s">
        <v>208</v>
      </c>
      <c r="D121" s="217" t="s">
        <v>284</v>
      </c>
      <c r="E121" s="218" t="s">
        <v>2025</v>
      </c>
      <c r="F121" s="219" t="s">
        <v>2026</v>
      </c>
      <c r="G121" s="220" t="s">
        <v>145</v>
      </c>
      <c r="H121" s="221">
        <v>13</v>
      </c>
      <c r="I121" s="222"/>
      <c r="J121" s="223">
        <f>ROUND(I121*H121,2)</f>
        <v>0</v>
      </c>
      <c r="K121" s="219" t="s">
        <v>1990</v>
      </c>
      <c r="L121" s="224"/>
      <c r="M121" s="225" t="s">
        <v>19</v>
      </c>
      <c r="N121" s="226" t="s">
        <v>46</v>
      </c>
      <c r="O121" s="66"/>
      <c r="P121" s="184">
        <f>O121*H121</f>
        <v>0</v>
      </c>
      <c r="Q121" s="184">
        <v>1.9000000000000001E-4</v>
      </c>
      <c r="R121" s="184">
        <f>Q121*H121</f>
        <v>2.47E-3</v>
      </c>
      <c r="S121" s="184">
        <v>0</v>
      </c>
      <c r="T121" s="185">
        <f>S121*H121</f>
        <v>0</v>
      </c>
      <c r="U121" s="36"/>
      <c r="V121" s="36"/>
      <c r="W121" s="36"/>
      <c r="X121" s="36"/>
      <c r="Y121" s="36"/>
      <c r="Z121" s="36"/>
      <c r="AA121" s="36"/>
      <c r="AB121" s="36"/>
      <c r="AC121" s="36"/>
      <c r="AD121" s="36"/>
      <c r="AE121" s="36"/>
      <c r="AR121" s="186" t="s">
        <v>370</v>
      </c>
      <c r="AT121" s="186" t="s">
        <v>284</v>
      </c>
      <c r="AU121" s="186" t="s">
        <v>85</v>
      </c>
      <c r="AY121" s="19" t="s">
        <v>140</v>
      </c>
      <c r="BE121" s="187">
        <f>IF(N121="základní",J121,0)</f>
        <v>0</v>
      </c>
      <c r="BF121" s="187">
        <f>IF(N121="snížená",J121,0)</f>
        <v>0</v>
      </c>
      <c r="BG121" s="187">
        <f>IF(N121="zákl. přenesená",J121,0)</f>
        <v>0</v>
      </c>
      <c r="BH121" s="187">
        <f>IF(N121="sníž. přenesená",J121,0)</f>
        <v>0</v>
      </c>
      <c r="BI121" s="187">
        <f>IF(N121="nulová",J121,0)</f>
        <v>0</v>
      </c>
      <c r="BJ121" s="19" t="s">
        <v>83</v>
      </c>
      <c r="BK121" s="187">
        <f>ROUND(I121*H121,2)</f>
        <v>0</v>
      </c>
      <c r="BL121" s="19" t="s">
        <v>265</v>
      </c>
      <c r="BM121" s="186" t="s">
        <v>2027</v>
      </c>
    </row>
    <row r="122" spans="1:65" s="2" customFormat="1" ht="11.25">
      <c r="A122" s="36"/>
      <c r="B122" s="37"/>
      <c r="C122" s="38"/>
      <c r="D122" s="188" t="s">
        <v>149</v>
      </c>
      <c r="E122" s="38"/>
      <c r="F122" s="189" t="s">
        <v>2026</v>
      </c>
      <c r="G122" s="38"/>
      <c r="H122" s="38"/>
      <c r="I122" s="190"/>
      <c r="J122" s="38"/>
      <c r="K122" s="38"/>
      <c r="L122" s="41"/>
      <c r="M122" s="191"/>
      <c r="N122" s="192"/>
      <c r="O122" s="66"/>
      <c r="P122" s="66"/>
      <c r="Q122" s="66"/>
      <c r="R122" s="66"/>
      <c r="S122" s="66"/>
      <c r="T122" s="67"/>
      <c r="U122" s="36"/>
      <c r="V122" s="36"/>
      <c r="W122" s="36"/>
      <c r="X122" s="36"/>
      <c r="Y122" s="36"/>
      <c r="Z122" s="36"/>
      <c r="AA122" s="36"/>
      <c r="AB122" s="36"/>
      <c r="AC122" s="36"/>
      <c r="AD122" s="36"/>
      <c r="AE122" s="36"/>
      <c r="AT122" s="19" t="s">
        <v>149</v>
      </c>
      <c r="AU122" s="19" t="s">
        <v>85</v>
      </c>
    </row>
    <row r="123" spans="1:65" s="2" customFormat="1" ht="19.5">
      <c r="A123" s="36"/>
      <c r="B123" s="37"/>
      <c r="C123" s="38"/>
      <c r="D123" s="188" t="s">
        <v>969</v>
      </c>
      <c r="E123" s="38"/>
      <c r="F123" s="195" t="s">
        <v>2028</v>
      </c>
      <c r="G123" s="38"/>
      <c r="H123" s="38"/>
      <c r="I123" s="190"/>
      <c r="J123" s="38"/>
      <c r="K123" s="38"/>
      <c r="L123" s="41"/>
      <c r="M123" s="191"/>
      <c r="N123" s="192"/>
      <c r="O123" s="66"/>
      <c r="P123" s="66"/>
      <c r="Q123" s="66"/>
      <c r="R123" s="66"/>
      <c r="S123" s="66"/>
      <c r="T123" s="67"/>
      <c r="U123" s="36"/>
      <c r="V123" s="36"/>
      <c r="W123" s="36"/>
      <c r="X123" s="36"/>
      <c r="Y123" s="36"/>
      <c r="Z123" s="36"/>
      <c r="AA123" s="36"/>
      <c r="AB123" s="36"/>
      <c r="AC123" s="36"/>
      <c r="AD123" s="36"/>
      <c r="AE123" s="36"/>
      <c r="AT123" s="19" t="s">
        <v>969</v>
      </c>
      <c r="AU123" s="19" t="s">
        <v>85</v>
      </c>
    </row>
    <row r="124" spans="1:65" s="14" customFormat="1" ht="11.25">
      <c r="B124" s="206"/>
      <c r="C124" s="207"/>
      <c r="D124" s="188" t="s">
        <v>180</v>
      </c>
      <c r="E124" s="208" t="s">
        <v>19</v>
      </c>
      <c r="F124" s="209" t="s">
        <v>2029</v>
      </c>
      <c r="G124" s="207"/>
      <c r="H124" s="210">
        <v>13</v>
      </c>
      <c r="I124" s="211"/>
      <c r="J124" s="207"/>
      <c r="K124" s="207"/>
      <c r="L124" s="212"/>
      <c r="M124" s="213"/>
      <c r="N124" s="214"/>
      <c r="O124" s="214"/>
      <c r="P124" s="214"/>
      <c r="Q124" s="214"/>
      <c r="R124" s="214"/>
      <c r="S124" s="214"/>
      <c r="T124" s="215"/>
      <c r="AT124" s="216" t="s">
        <v>180</v>
      </c>
      <c r="AU124" s="216" t="s">
        <v>85</v>
      </c>
      <c r="AV124" s="14" t="s">
        <v>85</v>
      </c>
      <c r="AW124" s="14" t="s">
        <v>34</v>
      </c>
      <c r="AX124" s="14" t="s">
        <v>83</v>
      </c>
      <c r="AY124" s="216" t="s">
        <v>140</v>
      </c>
    </row>
    <row r="125" spans="1:65" s="2" customFormat="1" ht="16.5" customHeight="1">
      <c r="A125" s="36"/>
      <c r="B125" s="37"/>
      <c r="C125" s="217" t="s">
        <v>216</v>
      </c>
      <c r="D125" s="217" t="s">
        <v>284</v>
      </c>
      <c r="E125" s="218" t="s">
        <v>2030</v>
      </c>
      <c r="F125" s="219" t="s">
        <v>2031</v>
      </c>
      <c r="G125" s="220" t="s">
        <v>2032</v>
      </c>
      <c r="H125" s="221">
        <v>1</v>
      </c>
      <c r="I125" s="222"/>
      <c r="J125" s="223">
        <f>ROUND(I125*H125,2)</f>
        <v>0</v>
      </c>
      <c r="K125" s="219" t="s">
        <v>1990</v>
      </c>
      <c r="L125" s="224"/>
      <c r="M125" s="225" t="s">
        <v>19</v>
      </c>
      <c r="N125" s="226" t="s">
        <v>46</v>
      </c>
      <c r="O125" s="66"/>
      <c r="P125" s="184">
        <f>O125*H125</f>
        <v>0</v>
      </c>
      <c r="Q125" s="184">
        <v>2.7000000000000001E-3</v>
      </c>
      <c r="R125" s="184">
        <f>Q125*H125</f>
        <v>2.7000000000000001E-3</v>
      </c>
      <c r="S125" s="184">
        <v>0</v>
      </c>
      <c r="T125" s="185">
        <f>S125*H125</f>
        <v>0</v>
      </c>
      <c r="U125" s="36"/>
      <c r="V125" s="36"/>
      <c r="W125" s="36"/>
      <c r="X125" s="36"/>
      <c r="Y125" s="36"/>
      <c r="Z125" s="36"/>
      <c r="AA125" s="36"/>
      <c r="AB125" s="36"/>
      <c r="AC125" s="36"/>
      <c r="AD125" s="36"/>
      <c r="AE125" s="36"/>
      <c r="AR125" s="186" t="s">
        <v>370</v>
      </c>
      <c r="AT125" s="186" t="s">
        <v>284</v>
      </c>
      <c r="AU125" s="186" t="s">
        <v>85</v>
      </c>
      <c r="AY125" s="19" t="s">
        <v>140</v>
      </c>
      <c r="BE125" s="187">
        <f>IF(N125="základní",J125,0)</f>
        <v>0</v>
      </c>
      <c r="BF125" s="187">
        <f>IF(N125="snížená",J125,0)</f>
        <v>0</v>
      </c>
      <c r="BG125" s="187">
        <f>IF(N125="zákl. přenesená",J125,0)</f>
        <v>0</v>
      </c>
      <c r="BH125" s="187">
        <f>IF(N125="sníž. přenesená",J125,0)</f>
        <v>0</v>
      </c>
      <c r="BI125" s="187">
        <f>IF(N125="nulová",J125,0)</f>
        <v>0</v>
      </c>
      <c r="BJ125" s="19" t="s">
        <v>83</v>
      </c>
      <c r="BK125" s="187">
        <f>ROUND(I125*H125,2)</f>
        <v>0</v>
      </c>
      <c r="BL125" s="19" t="s">
        <v>265</v>
      </c>
      <c r="BM125" s="186" t="s">
        <v>2033</v>
      </c>
    </row>
    <row r="126" spans="1:65" s="2" customFormat="1" ht="11.25">
      <c r="A126" s="36"/>
      <c r="B126" s="37"/>
      <c r="C126" s="38"/>
      <c r="D126" s="188" t="s">
        <v>149</v>
      </c>
      <c r="E126" s="38"/>
      <c r="F126" s="189" t="s">
        <v>2031</v>
      </c>
      <c r="G126" s="38"/>
      <c r="H126" s="38"/>
      <c r="I126" s="190"/>
      <c r="J126" s="38"/>
      <c r="K126" s="38"/>
      <c r="L126" s="41"/>
      <c r="M126" s="191"/>
      <c r="N126" s="192"/>
      <c r="O126" s="66"/>
      <c r="P126" s="66"/>
      <c r="Q126" s="66"/>
      <c r="R126" s="66"/>
      <c r="S126" s="66"/>
      <c r="T126" s="67"/>
      <c r="U126" s="36"/>
      <c r="V126" s="36"/>
      <c r="W126" s="36"/>
      <c r="X126" s="36"/>
      <c r="Y126" s="36"/>
      <c r="Z126" s="36"/>
      <c r="AA126" s="36"/>
      <c r="AB126" s="36"/>
      <c r="AC126" s="36"/>
      <c r="AD126" s="36"/>
      <c r="AE126" s="36"/>
      <c r="AT126" s="19" t="s">
        <v>149</v>
      </c>
      <c r="AU126" s="19" t="s">
        <v>85</v>
      </c>
    </row>
    <row r="127" spans="1:65" s="2" customFormat="1" ht="16.5" customHeight="1">
      <c r="A127" s="36"/>
      <c r="B127" s="37"/>
      <c r="C127" s="217" t="s">
        <v>224</v>
      </c>
      <c r="D127" s="217" t="s">
        <v>284</v>
      </c>
      <c r="E127" s="218" t="s">
        <v>2034</v>
      </c>
      <c r="F127" s="219" t="s">
        <v>2035</v>
      </c>
      <c r="G127" s="220" t="s">
        <v>2036</v>
      </c>
      <c r="H127" s="221">
        <v>18</v>
      </c>
      <c r="I127" s="222"/>
      <c r="J127" s="223">
        <f>ROUND(I127*H127,2)</f>
        <v>0</v>
      </c>
      <c r="K127" s="219" t="s">
        <v>1990</v>
      </c>
      <c r="L127" s="224"/>
      <c r="M127" s="225" t="s">
        <v>19</v>
      </c>
      <c r="N127" s="226" t="s">
        <v>46</v>
      </c>
      <c r="O127" s="66"/>
      <c r="P127" s="184">
        <f>O127*H127</f>
        <v>0</v>
      </c>
      <c r="Q127" s="184">
        <v>0</v>
      </c>
      <c r="R127" s="184">
        <f>Q127*H127</f>
        <v>0</v>
      </c>
      <c r="S127" s="184">
        <v>0</v>
      </c>
      <c r="T127" s="185">
        <f>S127*H127</f>
        <v>0</v>
      </c>
      <c r="U127" s="36"/>
      <c r="V127" s="36"/>
      <c r="W127" s="36"/>
      <c r="X127" s="36"/>
      <c r="Y127" s="36"/>
      <c r="Z127" s="36"/>
      <c r="AA127" s="36"/>
      <c r="AB127" s="36"/>
      <c r="AC127" s="36"/>
      <c r="AD127" s="36"/>
      <c r="AE127" s="36"/>
      <c r="AR127" s="186" t="s">
        <v>370</v>
      </c>
      <c r="AT127" s="186" t="s">
        <v>284</v>
      </c>
      <c r="AU127" s="186" t="s">
        <v>85</v>
      </c>
      <c r="AY127" s="19" t="s">
        <v>140</v>
      </c>
      <c r="BE127" s="187">
        <f>IF(N127="základní",J127,0)</f>
        <v>0</v>
      </c>
      <c r="BF127" s="187">
        <f>IF(N127="snížená",J127,0)</f>
        <v>0</v>
      </c>
      <c r="BG127" s="187">
        <f>IF(N127="zákl. přenesená",J127,0)</f>
        <v>0</v>
      </c>
      <c r="BH127" s="187">
        <f>IF(N127="sníž. přenesená",J127,0)</f>
        <v>0</v>
      </c>
      <c r="BI127" s="187">
        <f>IF(N127="nulová",J127,0)</f>
        <v>0</v>
      </c>
      <c r="BJ127" s="19" t="s">
        <v>83</v>
      </c>
      <c r="BK127" s="187">
        <f>ROUND(I127*H127,2)</f>
        <v>0</v>
      </c>
      <c r="BL127" s="19" t="s">
        <v>265</v>
      </c>
      <c r="BM127" s="186" t="s">
        <v>2037</v>
      </c>
    </row>
    <row r="128" spans="1:65" s="2" customFormat="1" ht="11.25">
      <c r="A128" s="36"/>
      <c r="B128" s="37"/>
      <c r="C128" s="38"/>
      <c r="D128" s="188" t="s">
        <v>149</v>
      </c>
      <c r="E128" s="38"/>
      <c r="F128" s="189" t="s">
        <v>2035</v>
      </c>
      <c r="G128" s="38"/>
      <c r="H128" s="38"/>
      <c r="I128" s="190"/>
      <c r="J128" s="38"/>
      <c r="K128" s="38"/>
      <c r="L128" s="41"/>
      <c r="M128" s="191"/>
      <c r="N128" s="192"/>
      <c r="O128" s="66"/>
      <c r="P128" s="66"/>
      <c r="Q128" s="66"/>
      <c r="R128" s="66"/>
      <c r="S128" s="66"/>
      <c r="T128" s="67"/>
      <c r="U128" s="36"/>
      <c r="V128" s="36"/>
      <c r="W128" s="36"/>
      <c r="X128" s="36"/>
      <c r="Y128" s="36"/>
      <c r="Z128" s="36"/>
      <c r="AA128" s="36"/>
      <c r="AB128" s="36"/>
      <c r="AC128" s="36"/>
      <c r="AD128" s="36"/>
      <c r="AE128" s="36"/>
      <c r="AT128" s="19" t="s">
        <v>149</v>
      </c>
      <c r="AU128" s="19" t="s">
        <v>85</v>
      </c>
    </row>
    <row r="129" spans="1:65" s="2" customFormat="1" ht="16.5" customHeight="1">
      <c r="A129" s="36"/>
      <c r="B129" s="37"/>
      <c r="C129" s="175" t="s">
        <v>231</v>
      </c>
      <c r="D129" s="175" t="s">
        <v>142</v>
      </c>
      <c r="E129" s="176" t="s">
        <v>2038</v>
      </c>
      <c r="F129" s="177" t="s">
        <v>2039</v>
      </c>
      <c r="G129" s="178" t="s">
        <v>145</v>
      </c>
      <c r="H129" s="179">
        <v>4</v>
      </c>
      <c r="I129" s="180"/>
      <c r="J129" s="181">
        <f>ROUND(I129*H129,2)</f>
        <v>0</v>
      </c>
      <c r="K129" s="177" t="s">
        <v>146</v>
      </c>
      <c r="L129" s="41"/>
      <c r="M129" s="182" t="s">
        <v>19</v>
      </c>
      <c r="N129" s="183" t="s">
        <v>46</v>
      </c>
      <c r="O129" s="66"/>
      <c r="P129" s="184">
        <f>O129*H129</f>
        <v>0</v>
      </c>
      <c r="Q129" s="184">
        <v>0</v>
      </c>
      <c r="R129" s="184">
        <f>Q129*H129</f>
        <v>0</v>
      </c>
      <c r="S129" s="184">
        <v>0</v>
      </c>
      <c r="T129" s="185">
        <f>S129*H129</f>
        <v>0</v>
      </c>
      <c r="U129" s="36"/>
      <c r="V129" s="36"/>
      <c r="W129" s="36"/>
      <c r="X129" s="36"/>
      <c r="Y129" s="36"/>
      <c r="Z129" s="36"/>
      <c r="AA129" s="36"/>
      <c r="AB129" s="36"/>
      <c r="AC129" s="36"/>
      <c r="AD129" s="36"/>
      <c r="AE129" s="36"/>
      <c r="AR129" s="186" t="s">
        <v>265</v>
      </c>
      <c r="AT129" s="186" t="s">
        <v>142</v>
      </c>
      <c r="AU129" s="186" t="s">
        <v>85</v>
      </c>
      <c r="AY129" s="19" t="s">
        <v>140</v>
      </c>
      <c r="BE129" s="187">
        <f>IF(N129="základní",J129,0)</f>
        <v>0</v>
      </c>
      <c r="BF129" s="187">
        <f>IF(N129="snížená",J129,0)</f>
        <v>0</v>
      </c>
      <c r="BG129" s="187">
        <f>IF(N129="zákl. přenesená",J129,0)</f>
        <v>0</v>
      </c>
      <c r="BH129" s="187">
        <f>IF(N129="sníž. přenesená",J129,0)</f>
        <v>0</v>
      </c>
      <c r="BI129" s="187">
        <f>IF(N129="nulová",J129,0)</f>
        <v>0</v>
      </c>
      <c r="BJ129" s="19" t="s">
        <v>83</v>
      </c>
      <c r="BK129" s="187">
        <f>ROUND(I129*H129,2)</f>
        <v>0</v>
      </c>
      <c r="BL129" s="19" t="s">
        <v>265</v>
      </c>
      <c r="BM129" s="186" t="s">
        <v>2040</v>
      </c>
    </row>
    <row r="130" spans="1:65" s="2" customFormat="1" ht="11.25">
      <c r="A130" s="36"/>
      <c r="B130" s="37"/>
      <c r="C130" s="38"/>
      <c r="D130" s="188" t="s">
        <v>149</v>
      </c>
      <c r="E130" s="38"/>
      <c r="F130" s="189" t="s">
        <v>2041</v>
      </c>
      <c r="G130" s="38"/>
      <c r="H130" s="38"/>
      <c r="I130" s="190"/>
      <c r="J130" s="38"/>
      <c r="K130" s="38"/>
      <c r="L130" s="41"/>
      <c r="M130" s="191"/>
      <c r="N130" s="192"/>
      <c r="O130" s="66"/>
      <c r="P130" s="66"/>
      <c r="Q130" s="66"/>
      <c r="R130" s="66"/>
      <c r="S130" s="66"/>
      <c r="T130" s="67"/>
      <c r="U130" s="36"/>
      <c r="V130" s="36"/>
      <c r="W130" s="36"/>
      <c r="X130" s="36"/>
      <c r="Y130" s="36"/>
      <c r="Z130" s="36"/>
      <c r="AA130" s="36"/>
      <c r="AB130" s="36"/>
      <c r="AC130" s="36"/>
      <c r="AD130" s="36"/>
      <c r="AE130" s="36"/>
      <c r="AT130" s="19" t="s">
        <v>149</v>
      </c>
      <c r="AU130" s="19" t="s">
        <v>85</v>
      </c>
    </row>
    <row r="131" spans="1:65" s="2" customFormat="1" ht="11.25">
      <c r="A131" s="36"/>
      <c r="B131" s="37"/>
      <c r="C131" s="38"/>
      <c r="D131" s="193" t="s">
        <v>151</v>
      </c>
      <c r="E131" s="38"/>
      <c r="F131" s="194" t="s">
        <v>2042</v>
      </c>
      <c r="G131" s="38"/>
      <c r="H131" s="38"/>
      <c r="I131" s="190"/>
      <c r="J131" s="38"/>
      <c r="K131" s="38"/>
      <c r="L131" s="41"/>
      <c r="M131" s="191"/>
      <c r="N131" s="192"/>
      <c r="O131" s="66"/>
      <c r="P131" s="66"/>
      <c r="Q131" s="66"/>
      <c r="R131" s="66"/>
      <c r="S131" s="66"/>
      <c r="T131" s="67"/>
      <c r="U131" s="36"/>
      <c r="V131" s="36"/>
      <c r="W131" s="36"/>
      <c r="X131" s="36"/>
      <c r="Y131" s="36"/>
      <c r="Z131" s="36"/>
      <c r="AA131" s="36"/>
      <c r="AB131" s="36"/>
      <c r="AC131" s="36"/>
      <c r="AD131" s="36"/>
      <c r="AE131" s="36"/>
      <c r="AT131" s="19" t="s">
        <v>151</v>
      </c>
      <c r="AU131" s="19" t="s">
        <v>85</v>
      </c>
    </row>
    <row r="132" spans="1:65" s="2" customFormat="1" ht="16.5" customHeight="1">
      <c r="A132" s="36"/>
      <c r="B132" s="37"/>
      <c r="C132" s="217" t="s">
        <v>239</v>
      </c>
      <c r="D132" s="217" t="s">
        <v>284</v>
      </c>
      <c r="E132" s="218" t="s">
        <v>2043</v>
      </c>
      <c r="F132" s="219" t="s">
        <v>2044</v>
      </c>
      <c r="G132" s="220" t="s">
        <v>145</v>
      </c>
      <c r="H132" s="221">
        <v>4</v>
      </c>
      <c r="I132" s="222"/>
      <c r="J132" s="223">
        <f>ROUND(I132*H132,2)</f>
        <v>0</v>
      </c>
      <c r="K132" s="219" t="s">
        <v>1990</v>
      </c>
      <c r="L132" s="224"/>
      <c r="M132" s="225" t="s">
        <v>19</v>
      </c>
      <c r="N132" s="226" t="s">
        <v>46</v>
      </c>
      <c r="O132" s="66"/>
      <c r="P132" s="184">
        <f>O132*H132</f>
        <v>0</v>
      </c>
      <c r="Q132" s="184">
        <v>0</v>
      </c>
      <c r="R132" s="184">
        <f>Q132*H132</f>
        <v>0</v>
      </c>
      <c r="S132" s="184">
        <v>0</v>
      </c>
      <c r="T132" s="185">
        <f>S132*H132</f>
        <v>0</v>
      </c>
      <c r="U132" s="36"/>
      <c r="V132" s="36"/>
      <c r="W132" s="36"/>
      <c r="X132" s="36"/>
      <c r="Y132" s="36"/>
      <c r="Z132" s="36"/>
      <c r="AA132" s="36"/>
      <c r="AB132" s="36"/>
      <c r="AC132" s="36"/>
      <c r="AD132" s="36"/>
      <c r="AE132" s="36"/>
      <c r="AR132" s="186" t="s">
        <v>370</v>
      </c>
      <c r="AT132" s="186" t="s">
        <v>284</v>
      </c>
      <c r="AU132" s="186" t="s">
        <v>85</v>
      </c>
      <c r="AY132" s="19" t="s">
        <v>140</v>
      </c>
      <c r="BE132" s="187">
        <f>IF(N132="základní",J132,0)</f>
        <v>0</v>
      </c>
      <c r="BF132" s="187">
        <f>IF(N132="snížená",J132,0)</f>
        <v>0</v>
      </c>
      <c r="BG132" s="187">
        <f>IF(N132="zákl. přenesená",J132,0)</f>
        <v>0</v>
      </c>
      <c r="BH132" s="187">
        <f>IF(N132="sníž. přenesená",J132,0)</f>
        <v>0</v>
      </c>
      <c r="BI132" s="187">
        <f>IF(N132="nulová",J132,0)</f>
        <v>0</v>
      </c>
      <c r="BJ132" s="19" t="s">
        <v>83</v>
      </c>
      <c r="BK132" s="187">
        <f>ROUND(I132*H132,2)</f>
        <v>0</v>
      </c>
      <c r="BL132" s="19" t="s">
        <v>265</v>
      </c>
      <c r="BM132" s="186" t="s">
        <v>2045</v>
      </c>
    </row>
    <row r="133" spans="1:65" s="2" customFormat="1" ht="11.25">
      <c r="A133" s="36"/>
      <c r="B133" s="37"/>
      <c r="C133" s="38"/>
      <c r="D133" s="188" t="s">
        <v>149</v>
      </c>
      <c r="E133" s="38"/>
      <c r="F133" s="189" t="s">
        <v>2044</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149</v>
      </c>
      <c r="AU133" s="19" t="s">
        <v>85</v>
      </c>
    </row>
    <row r="134" spans="1:65" s="2" customFormat="1" ht="16.5" customHeight="1">
      <c r="A134" s="36"/>
      <c r="B134" s="37"/>
      <c r="C134" s="175" t="s">
        <v>249</v>
      </c>
      <c r="D134" s="175" t="s">
        <v>142</v>
      </c>
      <c r="E134" s="176" t="s">
        <v>2046</v>
      </c>
      <c r="F134" s="177" t="s">
        <v>2047</v>
      </c>
      <c r="G134" s="178" t="s">
        <v>145</v>
      </c>
      <c r="H134" s="179">
        <v>22</v>
      </c>
      <c r="I134" s="180"/>
      <c r="J134" s="181">
        <f>ROUND(I134*H134,2)</f>
        <v>0</v>
      </c>
      <c r="K134" s="177" t="s">
        <v>146</v>
      </c>
      <c r="L134" s="41"/>
      <c r="M134" s="182" t="s">
        <v>19</v>
      </c>
      <c r="N134" s="183" t="s">
        <v>46</v>
      </c>
      <c r="O134" s="66"/>
      <c r="P134" s="184">
        <f>O134*H134</f>
        <v>0</v>
      </c>
      <c r="Q134" s="184">
        <v>0</v>
      </c>
      <c r="R134" s="184">
        <f>Q134*H134</f>
        <v>0</v>
      </c>
      <c r="S134" s="184">
        <v>0</v>
      </c>
      <c r="T134" s="185">
        <f>S134*H134</f>
        <v>0</v>
      </c>
      <c r="U134" s="36"/>
      <c r="V134" s="36"/>
      <c r="W134" s="36"/>
      <c r="X134" s="36"/>
      <c r="Y134" s="36"/>
      <c r="Z134" s="36"/>
      <c r="AA134" s="36"/>
      <c r="AB134" s="36"/>
      <c r="AC134" s="36"/>
      <c r="AD134" s="36"/>
      <c r="AE134" s="36"/>
      <c r="AR134" s="186" t="s">
        <v>265</v>
      </c>
      <c r="AT134" s="186" t="s">
        <v>142</v>
      </c>
      <c r="AU134" s="186" t="s">
        <v>85</v>
      </c>
      <c r="AY134" s="19" t="s">
        <v>140</v>
      </c>
      <c r="BE134" s="187">
        <f>IF(N134="základní",J134,0)</f>
        <v>0</v>
      </c>
      <c r="BF134" s="187">
        <f>IF(N134="snížená",J134,0)</f>
        <v>0</v>
      </c>
      <c r="BG134" s="187">
        <f>IF(N134="zákl. přenesená",J134,0)</f>
        <v>0</v>
      </c>
      <c r="BH134" s="187">
        <f>IF(N134="sníž. přenesená",J134,0)</f>
        <v>0</v>
      </c>
      <c r="BI134" s="187">
        <f>IF(N134="nulová",J134,0)</f>
        <v>0</v>
      </c>
      <c r="BJ134" s="19" t="s">
        <v>83</v>
      </c>
      <c r="BK134" s="187">
        <f>ROUND(I134*H134,2)</f>
        <v>0</v>
      </c>
      <c r="BL134" s="19" t="s">
        <v>265</v>
      </c>
      <c r="BM134" s="186" t="s">
        <v>2048</v>
      </c>
    </row>
    <row r="135" spans="1:65" s="2" customFormat="1" ht="11.25">
      <c r="A135" s="36"/>
      <c r="B135" s="37"/>
      <c r="C135" s="38"/>
      <c r="D135" s="188" t="s">
        <v>149</v>
      </c>
      <c r="E135" s="38"/>
      <c r="F135" s="189" t="s">
        <v>2049</v>
      </c>
      <c r="G135" s="38"/>
      <c r="H135" s="38"/>
      <c r="I135" s="190"/>
      <c r="J135" s="38"/>
      <c r="K135" s="38"/>
      <c r="L135" s="41"/>
      <c r="M135" s="191"/>
      <c r="N135" s="192"/>
      <c r="O135" s="66"/>
      <c r="P135" s="66"/>
      <c r="Q135" s="66"/>
      <c r="R135" s="66"/>
      <c r="S135" s="66"/>
      <c r="T135" s="67"/>
      <c r="U135" s="36"/>
      <c r="V135" s="36"/>
      <c r="W135" s="36"/>
      <c r="X135" s="36"/>
      <c r="Y135" s="36"/>
      <c r="Z135" s="36"/>
      <c r="AA135" s="36"/>
      <c r="AB135" s="36"/>
      <c r="AC135" s="36"/>
      <c r="AD135" s="36"/>
      <c r="AE135" s="36"/>
      <c r="AT135" s="19" t="s">
        <v>149</v>
      </c>
      <c r="AU135" s="19" t="s">
        <v>85</v>
      </c>
    </row>
    <row r="136" spans="1:65" s="2" customFormat="1" ht="11.25">
      <c r="A136" s="36"/>
      <c r="B136" s="37"/>
      <c r="C136" s="38"/>
      <c r="D136" s="193" t="s">
        <v>151</v>
      </c>
      <c r="E136" s="38"/>
      <c r="F136" s="194" t="s">
        <v>2050</v>
      </c>
      <c r="G136" s="38"/>
      <c r="H136" s="38"/>
      <c r="I136" s="190"/>
      <c r="J136" s="38"/>
      <c r="K136" s="38"/>
      <c r="L136" s="41"/>
      <c r="M136" s="191"/>
      <c r="N136" s="192"/>
      <c r="O136" s="66"/>
      <c r="P136" s="66"/>
      <c r="Q136" s="66"/>
      <c r="R136" s="66"/>
      <c r="S136" s="66"/>
      <c r="T136" s="67"/>
      <c r="U136" s="36"/>
      <c r="V136" s="36"/>
      <c r="W136" s="36"/>
      <c r="X136" s="36"/>
      <c r="Y136" s="36"/>
      <c r="Z136" s="36"/>
      <c r="AA136" s="36"/>
      <c r="AB136" s="36"/>
      <c r="AC136" s="36"/>
      <c r="AD136" s="36"/>
      <c r="AE136" s="36"/>
      <c r="AT136" s="19" t="s">
        <v>151</v>
      </c>
      <c r="AU136" s="19" t="s">
        <v>85</v>
      </c>
    </row>
    <row r="137" spans="1:65" s="2" customFormat="1" ht="16.5" customHeight="1">
      <c r="A137" s="36"/>
      <c r="B137" s="37"/>
      <c r="C137" s="217" t="s">
        <v>8</v>
      </c>
      <c r="D137" s="217" t="s">
        <v>284</v>
      </c>
      <c r="E137" s="218" t="s">
        <v>2051</v>
      </c>
      <c r="F137" s="219" t="s">
        <v>2052</v>
      </c>
      <c r="G137" s="220" t="s">
        <v>2053</v>
      </c>
      <c r="H137" s="221">
        <v>4</v>
      </c>
      <c r="I137" s="222"/>
      <c r="J137" s="223">
        <f>ROUND(I137*H137,2)</f>
        <v>0</v>
      </c>
      <c r="K137" s="219" t="s">
        <v>518</v>
      </c>
      <c r="L137" s="224"/>
      <c r="M137" s="225" t="s">
        <v>19</v>
      </c>
      <c r="N137" s="226" t="s">
        <v>46</v>
      </c>
      <c r="O137" s="66"/>
      <c r="P137" s="184">
        <f>O137*H137</f>
        <v>0</v>
      </c>
      <c r="Q137" s="184">
        <v>3.7499999999999999E-3</v>
      </c>
      <c r="R137" s="184">
        <f>Q137*H137</f>
        <v>1.4999999999999999E-2</v>
      </c>
      <c r="S137" s="184">
        <v>0</v>
      </c>
      <c r="T137" s="185">
        <f>S137*H137</f>
        <v>0</v>
      </c>
      <c r="U137" s="36"/>
      <c r="V137" s="36"/>
      <c r="W137" s="36"/>
      <c r="X137" s="36"/>
      <c r="Y137" s="36"/>
      <c r="Z137" s="36"/>
      <c r="AA137" s="36"/>
      <c r="AB137" s="36"/>
      <c r="AC137" s="36"/>
      <c r="AD137" s="36"/>
      <c r="AE137" s="36"/>
      <c r="AR137" s="186" t="s">
        <v>370</v>
      </c>
      <c r="AT137" s="186" t="s">
        <v>284</v>
      </c>
      <c r="AU137" s="186" t="s">
        <v>85</v>
      </c>
      <c r="AY137" s="19" t="s">
        <v>140</v>
      </c>
      <c r="BE137" s="187">
        <f>IF(N137="základní",J137,0)</f>
        <v>0</v>
      </c>
      <c r="BF137" s="187">
        <f>IF(N137="snížená",J137,0)</f>
        <v>0</v>
      </c>
      <c r="BG137" s="187">
        <f>IF(N137="zákl. přenesená",J137,0)</f>
        <v>0</v>
      </c>
      <c r="BH137" s="187">
        <f>IF(N137="sníž. přenesená",J137,0)</f>
        <v>0</v>
      </c>
      <c r="BI137" s="187">
        <f>IF(N137="nulová",J137,0)</f>
        <v>0</v>
      </c>
      <c r="BJ137" s="19" t="s">
        <v>83</v>
      </c>
      <c r="BK137" s="187">
        <f>ROUND(I137*H137,2)</f>
        <v>0</v>
      </c>
      <c r="BL137" s="19" t="s">
        <v>265</v>
      </c>
      <c r="BM137" s="186" t="s">
        <v>2054</v>
      </c>
    </row>
    <row r="138" spans="1:65" s="2" customFormat="1" ht="29.25">
      <c r="A138" s="36"/>
      <c r="B138" s="37"/>
      <c r="C138" s="38"/>
      <c r="D138" s="188" t="s">
        <v>149</v>
      </c>
      <c r="E138" s="38"/>
      <c r="F138" s="189" t="s">
        <v>2055</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149</v>
      </c>
      <c r="AU138" s="19" t="s">
        <v>85</v>
      </c>
    </row>
    <row r="139" spans="1:65" s="2" customFormat="1" ht="19.5">
      <c r="A139" s="36"/>
      <c r="B139" s="37"/>
      <c r="C139" s="38"/>
      <c r="D139" s="188" t="s">
        <v>969</v>
      </c>
      <c r="E139" s="38"/>
      <c r="F139" s="195" t="s">
        <v>2056</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969</v>
      </c>
      <c r="AU139" s="19" t="s">
        <v>85</v>
      </c>
    </row>
    <row r="140" spans="1:65" s="2" customFormat="1" ht="16.5" customHeight="1">
      <c r="A140" s="36"/>
      <c r="B140" s="37"/>
      <c r="C140" s="217" t="s">
        <v>265</v>
      </c>
      <c r="D140" s="217" t="s">
        <v>284</v>
      </c>
      <c r="E140" s="218" t="s">
        <v>2057</v>
      </c>
      <c r="F140" s="219" t="s">
        <v>2058</v>
      </c>
      <c r="G140" s="220" t="s">
        <v>2053</v>
      </c>
      <c r="H140" s="221">
        <v>18</v>
      </c>
      <c r="I140" s="222"/>
      <c r="J140" s="223">
        <f>ROUND(I140*H140,2)</f>
        <v>0</v>
      </c>
      <c r="K140" s="219" t="s">
        <v>518</v>
      </c>
      <c r="L140" s="224"/>
      <c r="M140" s="225" t="s">
        <v>19</v>
      </c>
      <c r="N140" s="226" t="s">
        <v>46</v>
      </c>
      <c r="O140" s="66"/>
      <c r="P140" s="184">
        <f>O140*H140</f>
        <v>0</v>
      </c>
      <c r="Q140" s="184">
        <v>3.7499999999999999E-3</v>
      </c>
      <c r="R140" s="184">
        <f>Q140*H140</f>
        <v>6.7500000000000004E-2</v>
      </c>
      <c r="S140" s="184">
        <v>0</v>
      </c>
      <c r="T140" s="185">
        <f>S140*H140</f>
        <v>0</v>
      </c>
      <c r="U140" s="36"/>
      <c r="V140" s="36"/>
      <c r="W140" s="36"/>
      <c r="X140" s="36"/>
      <c r="Y140" s="36"/>
      <c r="Z140" s="36"/>
      <c r="AA140" s="36"/>
      <c r="AB140" s="36"/>
      <c r="AC140" s="36"/>
      <c r="AD140" s="36"/>
      <c r="AE140" s="36"/>
      <c r="AR140" s="186" t="s">
        <v>370</v>
      </c>
      <c r="AT140" s="186" t="s">
        <v>284</v>
      </c>
      <c r="AU140" s="186" t="s">
        <v>85</v>
      </c>
      <c r="AY140" s="19" t="s">
        <v>140</v>
      </c>
      <c r="BE140" s="187">
        <f>IF(N140="základní",J140,0)</f>
        <v>0</v>
      </c>
      <c r="BF140" s="187">
        <f>IF(N140="snížená",J140,0)</f>
        <v>0</v>
      </c>
      <c r="BG140" s="187">
        <f>IF(N140="zákl. přenesená",J140,0)</f>
        <v>0</v>
      </c>
      <c r="BH140" s="187">
        <f>IF(N140="sníž. přenesená",J140,0)</f>
        <v>0</v>
      </c>
      <c r="BI140" s="187">
        <f>IF(N140="nulová",J140,0)</f>
        <v>0</v>
      </c>
      <c r="BJ140" s="19" t="s">
        <v>83</v>
      </c>
      <c r="BK140" s="187">
        <f>ROUND(I140*H140,2)</f>
        <v>0</v>
      </c>
      <c r="BL140" s="19" t="s">
        <v>265</v>
      </c>
      <c r="BM140" s="186" t="s">
        <v>2059</v>
      </c>
    </row>
    <row r="141" spans="1:65" s="2" customFormat="1" ht="29.25">
      <c r="A141" s="36"/>
      <c r="B141" s="37"/>
      <c r="C141" s="38"/>
      <c r="D141" s="188" t="s">
        <v>149</v>
      </c>
      <c r="E141" s="38"/>
      <c r="F141" s="189" t="s">
        <v>2060</v>
      </c>
      <c r="G141" s="38"/>
      <c r="H141" s="38"/>
      <c r="I141" s="190"/>
      <c r="J141" s="38"/>
      <c r="K141" s="38"/>
      <c r="L141" s="41"/>
      <c r="M141" s="191"/>
      <c r="N141" s="192"/>
      <c r="O141" s="66"/>
      <c r="P141" s="66"/>
      <c r="Q141" s="66"/>
      <c r="R141" s="66"/>
      <c r="S141" s="66"/>
      <c r="T141" s="67"/>
      <c r="U141" s="36"/>
      <c r="V141" s="36"/>
      <c r="W141" s="36"/>
      <c r="X141" s="36"/>
      <c r="Y141" s="36"/>
      <c r="Z141" s="36"/>
      <c r="AA141" s="36"/>
      <c r="AB141" s="36"/>
      <c r="AC141" s="36"/>
      <c r="AD141" s="36"/>
      <c r="AE141" s="36"/>
      <c r="AT141" s="19" t="s">
        <v>149</v>
      </c>
      <c r="AU141" s="19" t="s">
        <v>85</v>
      </c>
    </row>
    <row r="142" spans="1:65" s="2" customFormat="1" ht="19.5">
      <c r="A142" s="36"/>
      <c r="B142" s="37"/>
      <c r="C142" s="38"/>
      <c r="D142" s="188" t="s">
        <v>969</v>
      </c>
      <c r="E142" s="38"/>
      <c r="F142" s="195" t="s">
        <v>2056</v>
      </c>
      <c r="G142" s="38"/>
      <c r="H142" s="38"/>
      <c r="I142" s="190"/>
      <c r="J142" s="38"/>
      <c r="K142" s="38"/>
      <c r="L142" s="41"/>
      <c r="M142" s="191"/>
      <c r="N142" s="192"/>
      <c r="O142" s="66"/>
      <c r="P142" s="66"/>
      <c r="Q142" s="66"/>
      <c r="R142" s="66"/>
      <c r="S142" s="66"/>
      <c r="T142" s="67"/>
      <c r="U142" s="36"/>
      <c r="V142" s="36"/>
      <c r="W142" s="36"/>
      <c r="X142" s="36"/>
      <c r="Y142" s="36"/>
      <c r="Z142" s="36"/>
      <c r="AA142" s="36"/>
      <c r="AB142" s="36"/>
      <c r="AC142" s="36"/>
      <c r="AD142" s="36"/>
      <c r="AE142" s="36"/>
      <c r="AT142" s="19" t="s">
        <v>969</v>
      </c>
      <c r="AU142" s="19" t="s">
        <v>85</v>
      </c>
    </row>
    <row r="143" spans="1:65" s="14" customFormat="1" ht="11.25">
      <c r="B143" s="206"/>
      <c r="C143" s="207"/>
      <c r="D143" s="188" t="s">
        <v>180</v>
      </c>
      <c r="E143" s="208" t="s">
        <v>19</v>
      </c>
      <c r="F143" s="209" t="s">
        <v>2061</v>
      </c>
      <c r="G143" s="207"/>
      <c r="H143" s="210">
        <v>18</v>
      </c>
      <c r="I143" s="211"/>
      <c r="J143" s="207"/>
      <c r="K143" s="207"/>
      <c r="L143" s="212"/>
      <c r="M143" s="213"/>
      <c r="N143" s="214"/>
      <c r="O143" s="214"/>
      <c r="P143" s="214"/>
      <c r="Q143" s="214"/>
      <c r="R143" s="214"/>
      <c r="S143" s="214"/>
      <c r="T143" s="215"/>
      <c r="AT143" s="216" t="s">
        <v>180</v>
      </c>
      <c r="AU143" s="216" t="s">
        <v>85</v>
      </c>
      <c r="AV143" s="14" t="s">
        <v>85</v>
      </c>
      <c r="AW143" s="14" t="s">
        <v>34</v>
      </c>
      <c r="AX143" s="14" t="s">
        <v>83</v>
      </c>
      <c r="AY143" s="216" t="s">
        <v>140</v>
      </c>
    </row>
    <row r="144" spans="1:65" s="2" customFormat="1" ht="16.5" customHeight="1">
      <c r="A144" s="36"/>
      <c r="B144" s="37"/>
      <c r="C144" s="175" t="s">
        <v>274</v>
      </c>
      <c r="D144" s="175" t="s">
        <v>142</v>
      </c>
      <c r="E144" s="176" t="s">
        <v>2062</v>
      </c>
      <c r="F144" s="177" t="s">
        <v>2063</v>
      </c>
      <c r="G144" s="178" t="s">
        <v>234</v>
      </c>
      <c r="H144" s="179">
        <v>210</v>
      </c>
      <c r="I144" s="180"/>
      <c r="J144" s="181">
        <f>ROUND(I144*H144,2)</f>
        <v>0</v>
      </c>
      <c r="K144" s="177" t="s">
        <v>146</v>
      </c>
      <c r="L144" s="41"/>
      <c r="M144" s="182" t="s">
        <v>19</v>
      </c>
      <c r="N144" s="183" t="s">
        <v>46</v>
      </c>
      <c r="O144" s="66"/>
      <c r="P144" s="184">
        <f>O144*H144</f>
        <v>0</v>
      </c>
      <c r="Q144" s="184">
        <v>0</v>
      </c>
      <c r="R144" s="184">
        <f>Q144*H144</f>
        <v>0</v>
      </c>
      <c r="S144" s="184">
        <v>0</v>
      </c>
      <c r="T144" s="185">
        <f>S144*H144</f>
        <v>0</v>
      </c>
      <c r="U144" s="36"/>
      <c r="V144" s="36"/>
      <c r="W144" s="36"/>
      <c r="X144" s="36"/>
      <c r="Y144" s="36"/>
      <c r="Z144" s="36"/>
      <c r="AA144" s="36"/>
      <c r="AB144" s="36"/>
      <c r="AC144" s="36"/>
      <c r="AD144" s="36"/>
      <c r="AE144" s="36"/>
      <c r="AR144" s="186" t="s">
        <v>265</v>
      </c>
      <c r="AT144" s="186" t="s">
        <v>142</v>
      </c>
      <c r="AU144" s="186" t="s">
        <v>85</v>
      </c>
      <c r="AY144" s="19" t="s">
        <v>140</v>
      </c>
      <c r="BE144" s="187">
        <f>IF(N144="základní",J144,0)</f>
        <v>0</v>
      </c>
      <c r="BF144" s="187">
        <f>IF(N144="snížená",J144,0)</f>
        <v>0</v>
      </c>
      <c r="BG144" s="187">
        <f>IF(N144="zákl. přenesená",J144,0)</f>
        <v>0</v>
      </c>
      <c r="BH144" s="187">
        <f>IF(N144="sníž. přenesená",J144,0)</f>
        <v>0</v>
      </c>
      <c r="BI144" s="187">
        <f>IF(N144="nulová",J144,0)</f>
        <v>0</v>
      </c>
      <c r="BJ144" s="19" t="s">
        <v>83</v>
      </c>
      <c r="BK144" s="187">
        <f>ROUND(I144*H144,2)</f>
        <v>0</v>
      </c>
      <c r="BL144" s="19" t="s">
        <v>265</v>
      </c>
      <c r="BM144" s="186" t="s">
        <v>2064</v>
      </c>
    </row>
    <row r="145" spans="1:65" s="2" customFormat="1" ht="19.5">
      <c r="A145" s="36"/>
      <c r="B145" s="37"/>
      <c r="C145" s="38"/>
      <c r="D145" s="188" t="s">
        <v>149</v>
      </c>
      <c r="E145" s="38"/>
      <c r="F145" s="189" t="s">
        <v>2065</v>
      </c>
      <c r="G145" s="38"/>
      <c r="H145" s="38"/>
      <c r="I145" s="190"/>
      <c r="J145" s="38"/>
      <c r="K145" s="38"/>
      <c r="L145" s="41"/>
      <c r="M145" s="191"/>
      <c r="N145" s="192"/>
      <c r="O145" s="66"/>
      <c r="P145" s="66"/>
      <c r="Q145" s="66"/>
      <c r="R145" s="66"/>
      <c r="S145" s="66"/>
      <c r="T145" s="67"/>
      <c r="U145" s="36"/>
      <c r="V145" s="36"/>
      <c r="W145" s="36"/>
      <c r="X145" s="36"/>
      <c r="Y145" s="36"/>
      <c r="Z145" s="36"/>
      <c r="AA145" s="36"/>
      <c r="AB145" s="36"/>
      <c r="AC145" s="36"/>
      <c r="AD145" s="36"/>
      <c r="AE145" s="36"/>
      <c r="AT145" s="19" t="s">
        <v>149</v>
      </c>
      <c r="AU145" s="19" t="s">
        <v>85</v>
      </c>
    </row>
    <row r="146" spans="1:65" s="2" customFormat="1" ht="11.25">
      <c r="A146" s="36"/>
      <c r="B146" s="37"/>
      <c r="C146" s="38"/>
      <c r="D146" s="193" t="s">
        <v>151</v>
      </c>
      <c r="E146" s="38"/>
      <c r="F146" s="194" t="s">
        <v>2066</v>
      </c>
      <c r="G146" s="38"/>
      <c r="H146" s="38"/>
      <c r="I146" s="190"/>
      <c r="J146" s="38"/>
      <c r="K146" s="38"/>
      <c r="L146" s="41"/>
      <c r="M146" s="191"/>
      <c r="N146" s="192"/>
      <c r="O146" s="66"/>
      <c r="P146" s="66"/>
      <c r="Q146" s="66"/>
      <c r="R146" s="66"/>
      <c r="S146" s="66"/>
      <c r="T146" s="67"/>
      <c r="U146" s="36"/>
      <c r="V146" s="36"/>
      <c r="W146" s="36"/>
      <c r="X146" s="36"/>
      <c r="Y146" s="36"/>
      <c r="Z146" s="36"/>
      <c r="AA146" s="36"/>
      <c r="AB146" s="36"/>
      <c r="AC146" s="36"/>
      <c r="AD146" s="36"/>
      <c r="AE146" s="36"/>
      <c r="AT146" s="19" t="s">
        <v>151</v>
      </c>
      <c r="AU146" s="19" t="s">
        <v>85</v>
      </c>
    </row>
    <row r="147" spans="1:65" s="2" customFormat="1" ht="29.25">
      <c r="A147" s="36"/>
      <c r="B147" s="37"/>
      <c r="C147" s="38"/>
      <c r="D147" s="188" t="s">
        <v>969</v>
      </c>
      <c r="E147" s="38"/>
      <c r="F147" s="195" t="s">
        <v>2067</v>
      </c>
      <c r="G147" s="38"/>
      <c r="H147" s="38"/>
      <c r="I147" s="190"/>
      <c r="J147" s="38"/>
      <c r="K147" s="38"/>
      <c r="L147" s="41"/>
      <c r="M147" s="191"/>
      <c r="N147" s="192"/>
      <c r="O147" s="66"/>
      <c r="P147" s="66"/>
      <c r="Q147" s="66"/>
      <c r="R147" s="66"/>
      <c r="S147" s="66"/>
      <c r="T147" s="67"/>
      <c r="U147" s="36"/>
      <c r="V147" s="36"/>
      <c r="W147" s="36"/>
      <c r="X147" s="36"/>
      <c r="Y147" s="36"/>
      <c r="Z147" s="36"/>
      <c r="AA147" s="36"/>
      <c r="AB147" s="36"/>
      <c r="AC147" s="36"/>
      <c r="AD147" s="36"/>
      <c r="AE147" s="36"/>
      <c r="AT147" s="19" t="s">
        <v>969</v>
      </c>
      <c r="AU147" s="19" t="s">
        <v>85</v>
      </c>
    </row>
    <row r="148" spans="1:65" s="14" customFormat="1" ht="11.25">
      <c r="B148" s="206"/>
      <c r="C148" s="207"/>
      <c r="D148" s="188" t="s">
        <v>180</v>
      </c>
      <c r="E148" s="208" t="s">
        <v>19</v>
      </c>
      <c r="F148" s="209" t="s">
        <v>2068</v>
      </c>
      <c r="G148" s="207"/>
      <c r="H148" s="210">
        <v>210</v>
      </c>
      <c r="I148" s="211"/>
      <c r="J148" s="207"/>
      <c r="K148" s="207"/>
      <c r="L148" s="212"/>
      <c r="M148" s="213"/>
      <c r="N148" s="214"/>
      <c r="O148" s="214"/>
      <c r="P148" s="214"/>
      <c r="Q148" s="214"/>
      <c r="R148" s="214"/>
      <c r="S148" s="214"/>
      <c r="T148" s="215"/>
      <c r="AT148" s="216" t="s">
        <v>180</v>
      </c>
      <c r="AU148" s="216" t="s">
        <v>85</v>
      </c>
      <c r="AV148" s="14" t="s">
        <v>85</v>
      </c>
      <c r="AW148" s="14" t="s">
        <v>34</v>
      </c>
      <c r="AX148" s="14" t="s">
        <v>75</v>
      </c>
      <c r="AY148" s="216" t="s">
        <v>140</v>
      </c>
    </row>
    <row r="149" spans="1:65" s="2" customFormat="1" ht="16.5" customHeight="1">
      <c r="A149" s="36"/>
      <c r="B149" s="37"/>
      <c r="C149" s="217" t="s">
        <v>283</v>
      </c>
      <c r="D149" s="217" t="s">
        <v>284</v>
      </c>
      <c r="E149" s="218" t="s">
        <v>2069</v>
      </c>
      <c r="F149" s="219" t="s">
        <v>2070</v>
      </c>
      <c r="G149" s="220" t="s">
        <v>437</v>
      </c>
      <c r="H149" s="221">
        <v>143.47900000000001</v>
      </c>
      <c r="I149" s="222"/>
      <c r="J149" s="223">
        <f>ROUND(I149*H149,2)</f>
        <v>0</v>
      </c>
      <c r="K149" s="219" t="s">
        <v>146</v>
      </c>
      <c r="L149" s="224"/>
      <c r="M149" s="225" t="s">
        <v>19</v>
      </c>
      <c r="N149" s="226" t="s">
        <v>46</v>
      </c>
      <c r="O149" s="66"/>
      <c r="P149" s="184">
        <f>O149*H149</f>
        <v>0</v>
      </c>
      <c r="Q149" s="184">
        <v>1E-3</v>
      </c>
      <c r="R149" s="184">
        <f>Q149*H149</f>
        <v>0.14347900000000002</v>
      </c>
      <c r="S149" s="184">
        <v>0</v>
      </c>
      <c r="T149" s="185">
        <f>S149*H149</f>
        <v>0</v>
      </c>
      <c r="U149" s="36"/>
      <c r="V149" s="36"/>
      <c r="W149" s="36"/>
      <c r="X149" s="36"/>
      <c r="Y149" s="36"/>
      <c r="Z149" s="36"/>
      <c r="AA149" s="36"/>
      <c r="AB149" s="36"/>
      <c r="AC149" s="36"/>
      <c r="AD149" s="36"/>
      <c r="AE149" s="36"/>
      <c r="AR149" s="186" t="s">
        <v>370</v>
      </c>
      <c r="AT149" s="186" t="s">
        <v>284</v>
      </c>
      <c r="AU149" s="186" t="s">
        <v>85</v>
      </c>
      <c r="AY149" s="19" t="s">
        <v>140</v>
      </c>
      <c r="BE149" s="187">
        <f>IF(N149="základní",J149,0)</f>
        <v>0</v>
      </c>
      <c r="BF149" s="187">
        <f>IF(N149="snížená",J149,0)</f>
        <v>0</v>
      </c>
      <c r="BG149" s="187">
        <f>IF(N149="zákl. přenesená",J149,0)</f>
        <v>0</v>
      </c>
      <c r="BH149" s="187">
        <f>IF(N149="sníž. přenesená",J149,0)</f>
        <v>0</v>
      </c>
      <c r="BI149" s="187">
        <f>IF(N149="nulová",J149,0)</f>
        <v>0</v>
      </c>
      <c r="BJ149" s="19" t="s">
        <v>83</v>
      </c>
      <c r="BK149" s="187">
        <f>ROUND(I149*H149,2)</f>
        <v>0</v>
      </c>
      <c r="BL149" s="19" t="s">
        <v>265</v>
      </c>
      <c r="BM149" s="186" t="s">
        <v>2071</v>
      </c>
    </row>
    <row r="150" spans="1:65" s="2" customFormat="1" ht="11.25">
      <c r="A150" s="36"/>
      <c r="B150" s="37"/>
      <c r="C150" s="38"/>
      <c r="D150" s="188" t="s">
        <v>149</v>
      </c>
      <c r="E150" s="38"/>
      <c r="F150" s="189" t="s">
        <v>2070</v>
      </c>
      <c r="G150" s="38"/>
      <c r="H150" s="38"/>
      <c r="I150" s="190"/>
      <c r="J150" s="38"/>
      <c r="K150" s="38"/>
      <c r="L150" s="41"/>
      <c r="M150" s="191"/>
      <c r="N150" s="192"/>
      <c r="O150" s="66"/>
      <c r="P150" s="66"/>
      <c r="Q150" s="66"/>
      <c r="R150" s="66"/>
      <c r="S150" s="66"/>
      <c r="T150" s="67"/>
      <c r="U150" s="36"/>
      <c r="V150" s="36"/>
      <c r="W150" s="36"/>
      <c r="X150" s="36"/>
      <c r="Y150" s="36"/>
      <c r="Z150" s="36"/>
      <c r="AA150" s="36"/>
      <c r="AB150" s="36"/>
      <c r="AC150" s="36"/>
      <c r="AD150" s="36"/>
      <c r="AE150" s="36"/>
      <c r="AT150" s="19" t="s">
        <v>149</v>
      </c>
      <c r="AU150" s="19" t="s">
        <v>85</v>
      </c>
    </row>
    <row r="151" spans="1:65" s="14" customFormat="1" ht="11.25">
      <c r="B151" s="206"/>
      <c r="C151" s="207"/>
      <c r="D151" s="188" t="s">
        <v>180</v>
      </c>
      <c r="E151" s="208" t="s">
        <v>19</v>
      </c>
      <c r="F151" s="209" t="s">
        <v>2072</v>
      </c>
      <c r="G151" s="207"/>
      <c r="H151" s="210">
        <v>130.435</v>
      </c>
      <c r="I151" s="211"/>
      <c r="J151" s="207"/>
      <c r="K151" s="207"/>
      <c r="L151" s="212"/>
      <c r="M151" s="213"/>
      <c r="N151" s="214"/>
      <c r="O151" s="214"/>
      <c r="P151" s="214"/>
      <c r="Q151" s="214"/>
      <c r="R151" s="214"/>
      <c r="S151" s="214"/>
      <c r="T151" s="215"/>
      <c r="AT151" s="216" t="s">
        <v>180</v>
      </c>
      <c r="AU151" s="216" t="s">
        <v>85</v>
      </c>
      <c r="AV151" s="14" t="s">
        <v>85</v>
      </c>
      <c r="AW151" s="14" t="s">
        <v>34</v>
      </c>
      <c r="AX151" s="14" t="s">
        <v>75</v>
      </c>
      <c r="AY151" s="216" t="s">
        <v>140</v>
      </c>
    </row>
    <row r="152" spans="1:65" s="14" customFormat="1" ht="11.25">
      <c r="B152" s="206"/>
      <c r="C152" s="207"/>
      <c r="D152" s="188" t="s">
        <v>180</v>
      </c>
      <c r="E152" s="207"/>
      <c r="F152" s="209" t="s">
        <v>2073</v>
      </c>
      <c r="G152" s="207"/>
      <c r="H152" s="210">
        <v>143.47900000000001</v>
      </c>
      <c r="I152" s="211"/>
      <c r="J152" s="207"/>
      <c r="K152" s="207"/>
      <c r="L152" s="212"/>
      <c r="M152" s="213"/>
      <c r="N152" s="214"/>
      <c r="O152" s="214"/>
      <c r="P152" s="214"/>
      <c r="Q152" s="214"/>
      <c r="R152" s="214"/>
      <c r="S152" s="214"/>
      <c r="T152" s="215"/>
      <c r="AT152" s="216" t="s">
        <v>180</v>
      </c>
      <c r="AU152" s="216" t="s">
        <v>85</v>
      </c>
      <c r="AV152" s="14" t="s">
        <v>85</v>
      </c>
      <c r="AW152" s="14" t="s">
        <v>4</v>
      </c>
      <c r="AX152" s="14" t="s">
        <v>83</v>
      </c>
      <c r="AY152" s="216" t="s">
        <v>140</v>
      </c>
    </row>
    <row r="153" spans="1:65" s="2" customFormat="1" ht="16.5" customHeight="1">
      <c r="A153" s="36"/>
      <c r="B153" s="37"/>
      <c r="C153" s="175" t="s">
        <v>289</v>
      </c>
      <c r="D153" s="175" t="s">
        <v>142</v>
      </c>
      <c r="E153" s="176" t="s">
        <v>2074</v>
      </c>
      <c r="F153" s="177" t="s">
        <v>2075</v>
      </c>
      <c r="G153" s="178" t="s">
        <v>145</v>
      </c>
      <c r="H153" s="179">
        <v>18</v>
      </c>
      <c r="I153" s="180"/>
      <c r="J153" s="181">
        <f>ROUND(I153*H153,2)</f>
        <v>0</v>
      </c>
      <c r="K153" s="177" t="s">
        <v>146</v>
      </c>
      <c r="L153" s="41"/>
      <c r="M153" s="182" t="s">
        <v>19</v>
      </c>
      <c r="N153" s="183" t="s">
        <v>46</v>
      </c>
      <c r="O153" s="66"/>
      <c r="P153" s="184">
        <f>O153*H153</f>
        <v>0</v>
      </c>
      <c r="Q153" s="184">
        <v>0</v>
      </c>
      <c r="R153" s="184">
        <f>Q153*H153</f>
        <v>0</v>
      </c>
      <c r="S153" s="184">
        <v>0</v>
      </c>
      <c r="T153" s="185">
        <f>S153*H153</f>
        <v>0</v>
      </c>
      <c r="U153" s="36"/>
      <c r="V153" s="36"/>
      <c r="W153" s="36"/>
      <c r="X153" s="36"/>
      <c r="Y153" s="36"/>
      <c r="Z153" s="36"/>
      <c r="AA153" s="36"/>
      <c r="AB153" s="36"/>
      <c r="AC153" s="36"/>
      <c r="AD153" s="36"/>
      <c r="AE153" s="36"/>
      <c r="AR153" s="186" t="s">
        <v>265</v>
      </c>
      <c r="AT153" s="186" t="s">
        <v>142</v>
      </c>
      <c r="AU153" s="186" t="s">
        <v>85</v>
      </c>
      <c r="AY153" s="19" t="s">
        <v>140</v>
      </c>
      <c r="BE153" s="187">
        <f>IF(N153="základní",J153,0)</f>
        <v>0</v>
      </c>
      <c r="BF153" s="187">
        <f>IF(N153="snížená",J153,0)</f>
        <v>0</v>
      </c>
      <c r="BG153" s="187">
        <f>IF(N153="zákl. přenesená",J153,0)</f>
        <v>0</v>
      </c>
      <c r="BH153" s="187">
        <f>IF(N153="sníž. přenesená",J153,0)</f>
        <v>0</v>
      </c>
      <c r="BI153" s="187">
        <f>IF(N153="nulová",J153,0)</f>
        <v>0</v>
      </c>
      <c r="BJ153" s="19" t="s">
        <v>83</v>
      </c>
      <c r="BK153" s="187">
        <f>ROUND(I153*H153,2)</f>
        <v>0</v>
      </c>
      <c r="BL153" s="19" t="s">
        <v>265</v>
      </c>
      <c r="BM153" s="186" t="s">
        <v>2076</v>
      </c>
    </row>
    <row r="154" spans="1:65" s="2" customFormat="1" ht="11.25">
      <c r="A154" s="36"/>
      <c r="B154" s="37"/>
      <c r="C154" s="38"/>
      <c r="D154" s="188" t="s">
        <v>149</v>
      </c>
      <c r="E154" s="38"/>
      <c r="F154" s="189" t="s">
        <v>2077</v>
      </c>
      <c r="G154" s="38"/>
      <c r="H154" s="38"/>
      <c r="I154" s="190"/>
      <c r="J154" s="38"/>
      <c r="K154" s="38"/>
      <c r="L154" s="41"/>
      <c r="M154" s="191"/>
      <c r="N154" s="192"/>
      <c r="O154" s="66"/>
      <c r="P154" s="66"/>
      <c r="Q154" s="66"/>
      <c r="R154" s="66"/>
      <c r="S154" s="66"/>
      <c r="T154" s="67"/>
      <c r="U154" s="36"/>
      <c r="V154" s="36"/>
      <c r="W154" s="36"/>
      <c r="X154" s="36"/>
      <c r="Y154" s="36"/>
      <c r="Z154" s="36"/>
      <c r="AA154" s="36"/>
      <c r="AB154" s="36"/>
      <c r="AC154" s="36"/>
      <c r="AD154" s="36"/>
      <c r="AE154" s="36"/>
      <c r="AT154" s="19" t="s">
        <v>149</v>
      </c>
      <c r="AU154" s="19" t="s">
        <v>85</v>
      </c>
    </row>
    <row r="155" spans="1:65" s="2" customFormat="1" ht="11.25">
      <c r="A155" s="36"/>
      <c r="B155" s="37"/>
      <c r="C155" s="38"/>
      <c r="D155" s="193" t="s">
        <v>151</v>
      </c>
      <c r="E155" s="38"/>
      <c r="F155" s="194" t="s">
        <v>2078</v>
      </c>
      <c r="G155" s="38"/>
      <c r="H155" s="38"/>
      <c r="I155" s="190"/>
      <c r="J155" s="38"/>
      <c r="K155" s="38"/>
      <c r="L155" s="41"/>
      <c r="M155" s="191"/>
      <c r="N155" s="192"/>
      <c r="O155" s="66"/>
      <c r="P155" s="66"/>
      <c r="Q155" s="66"/>
      <c r="R155" s="66"/>
      <c r="S155" s="66"/>
      <c r="T155" s="67"/>
      <c r="U155" s="36"/>
      <c r="V155" s="36"/>
      <c r="W155" s="36"/>
      <c r="X155" s="36"/>
      <c r="Y155" s="36"/>
      <c r="Z155" s="36"/>
      <c r="AA155" s="36"/>
      <c r="AB155" s="36"/>
      <c r="AC155" s="36"/>
      <c r="AD155" s="36"/>
      <c r="AE155" s="36"/>
      <c r="AT155" s="19" t="s">
        <v>151</v>
      </c>
      <c r="AU155" s="19" t="s">
        <v>85</v>
      </c>
    </row>
    <row r="156" spans="1:65" s="2" customFormat="1" ht="29.25">
      <c r="A156" s="36"/>
      <c r="B156" s="37"/>
      <c r="C156" s="38"/>
      <c r="D156" s="188" t="s">
        <v>153</v>
      </c>
      <c r="E156" s="38"/>
      <c r="F156" s="195" t="s">
        <v>2079</v>
      </c>
      <c r="G156" s="38"/>
      <c r="H156" s="38"/>
      <c r="I156" s="190"/>
      <c r="J156" s="38"/>
      <c r="K156" s="38"/>
      <c r="L156" s="41"/>
      <c r="M156" s="191"/>
      <c r="N156" s="192"/>
      <c r="O156" s="66"/>
      <c r="P156" s="66"/>
      <c r="Q156" s="66"/>
      <c r="R156" s="66"/>
      <c r="S156" s="66"/>
      <c r="T156" s="67"/>
      <c r="U156" s="36"/>
      <c r="V156" s="36"/>
      <c r="W156" s="36"/>
      <c r="X156" s="36"/>
      <c r="Y156" s="36"/>
      <c r="Z156" s="36"/>
      <c r="AA156" s="36"/>
      <c r="AB156" s="36"/>
      <c r="AC156" s="36"/>
      <c r="AD156" s="36"/>
      <c r="AE156" s="36"/>
      <c r="AT156" s="19" t="s">
        <v>153</v>
      </c>
      <c r="AU156" s="19" t="s">
        <v>85</v>
      </c>
    </row>
    <row r="157" spans="1:65" s="2" customFormat="1" ht="16.5" customHeight="1">
      <c r="A157" s="36"/>
      <c r="B157" s="37"/>
      <c r="C157" s="217" t="s">
        <v>296</v>
      </c>
      <c r="D157" s="217" t="s">
        <v>284</v>
      </c>
      <c r="E157" s="218" t="s">
        <v>2080</v>
      </c>
      <c r="F157" s="219" t="s">
        <v>2081</v>
      </c>
      <c r="G157" s="220" t="s">
        <v>145</v>
      </c>
      <c r="H157" s="221">
        <v>10</v>
      </c>
      <c r="I157" s="222"/>
      <c r="J157" s="223">
        <f>ROUND(I157*H157,2)</f>
        <v>0</v>
      </c>
      <c r="K157" s="219" t="s">
        <v>146</v>
      </c>
      <c r="L157" s="224"/>
      <c r="M157" s="225" t="s">
        <v>19</v>
      </c>
      <c r="N157" s="226" t="s">
        <v>46</v>
      </c>
      <c r="O157" s="66"/>
      <c r="P157" s="184">
        <f>O157*H157</f>
        <v>0</v>
      </c>
      <c r="Q157" s="184">
        <v>1.2E-4</v>
      </c>
      <c r="R157" s="184">
        <f>Q157*H157</f>
        <v>1.2000000000000001E-3</v>
      </c>
      <c r="S157" s="184">
        <v>0</v>
      </c>
      <c r="T157" s="185">
        <f>S157*H157</f>
        <v>0</v>
      </c>
      <c r="U157" s="36"/>
      <c r="V157" s="36"/>
      <c r="W157" s="36"/>
      <c r="X157" s="36"/>
      <c r="Y157" s="36"/>
      <c r="Z157" s="36"/>
      <c r="AA157" s="36"/>
      <c r="AB157" s="36"/>
      <c r="AC157" s="36"/>
      <c r="AD157" s="36"/>
      <c r="AE157" s="36"/>
      <c r="AR157" s="186" t="s">
        <v>370</v>
      </c>
      <c r="AT157" s="186" t="s">
        <v>284</v>
      </c>
      <c r="AU157" s="186" t="s">
        <v>85</v>
      </c>
      <c r="AY157" s="19" t="s">
        <v>140</v>
      </c>
      <c r="BE157" s="187">
        <f>IF(N157="základní",J157,0)</f>
        <v>0</v>
      </c>
      <c r="BF157" s="187">
        <f>IF(N157="snížená",J157,0)</f>
        <v>0</v>
      </c>
      <c r="BG157" s="187">
        <f>IF(N157="zákl. přenesená",J157,0)</f>
        <v>0</v>
      </c>
      <c r="BH157" s="187">
        <f>IF(N157="sníž. přenesená",J157,0)</f>
        <v>0</v>
      </c>
      <c r="BI157" s="187">
        <f>IF(N157="nulová",J157,0)</f>
        <v>0</v>
      </c>
      <c r="BJ157" s="19" t="s">
        <v>83</v>
      </c>
      <c r="BK157" s="187">
        <f>ROUND(I157*H157,2)</f>
        <v>0</v>
      </c>
      <c r="BL157" s="19" t="s">
        <v>265</v>
      </c>
      <c r="BM157" s="186" t="s">
        <v>2082</v>
      </c>
    </row>
    <row r="158" spans="1:65" s="2" customFormat="1" ht="11.25">
      <c r="A158" s="36"/>
      <c r="B158" s="37"/>
      <c r="C158" s="38"/>
      <c r="D158" s="188" t="s">
        <v>149</v>
      </c>
      <c r="E158" s="38"/>
      <c r="F158" s="189" t="s">
        <v>2081</v>
      </c>
      <c r="G158" s="38"/>
      <c r="H158" s="38"/>
      <c r="I158" s="190"/>
      <c r="J158" s="38"/>
      <c r="K158" s="38"/>
      <c r="L158" s="41"/>
      <c r="M158" s="191"/>
      <c r="N158" s="192"/>
      <c r="O158" s="66"/>
      <c r="P158" s="66"/>
      <c r="Q158" s="66"/>
      <c r="R158" s="66"/>
      <c r="S158" s="66"/>
      <c r="T158" s="67"/>
      <c r="U158" s="36"/>
      <c r="V158" s="36"/>
      <c r="W158" s="36"/>
      <c r="X158" s="36"/>
      <c r="Y158" s="36"/>
      <c r="Z158" s="36"/>
      <c r="AA158" s="36"/>
      <c r="AB158" s="36"/>
      <c r="AC158" s="36"/>
      <c r="AD158" s="36"/>
      <c r="AE158" s="36"/>
      <c r="AT158" s="19" t="s">
        <v>149</v>
      </c>
      <c r="AU158" s="19" t="s">
        <v>85</v>
      </c>
    </row>
    <row r="159" spans="1:65" s="2" customFormat="1" ht="16.5" customHeight="1">
      <c r="A159" s="36"/>
      <c r="B159" s="37"/>
      <c r="C159" s="217" t="s">
        <v>7</v>
      </c>
      <c r="D159" s="217" t="s">
        <v>284</v>
      </c>
      <c r="E159" s="218" t="s">
        <v>2083</v>
      </c>
      <c r="F159" s="219" t="s">
        <v>2084</v>
      </c>
      <c r="G159" s="220" t="s">
        <v>145</v>
      </c>
      <c r="H159" s="221">
        <v>8</v>
      </c>
      <c r="I159" s="222"/>
      <c r="J159" s="223">
        <f>ROUND(I159*H159,2)</f>
        <v>0</v>
      </c>
      <c r="K159" s="219" t="s">
        <v>146</v>
      </c>
      <c r="L159" s="224"/>
      <c r="M159" s="225" t="s">
        <v>19</v>
      </c>
      <c r="N159" s="226" t="s">
        <v>46</v>
      </c>
      <c r="O159" s="66"/>
      <c r="P159" s="184">
        <f>O159*H159</f>
        <v>0</v>
      </c>
      <c r="Q159" s="184">
        <v>1.3999999999999999E-4</v>
      </c>
      <c r="R159" s="184">
        <f>Q159*H159</f>
        <v>1.1199999999999999E-3</v>
      </c>
      <c r="S159" s="184">
        <v>0</v>
      </c>
      <c r="T159" s="185">
        <f>S159*H159</f>
        <v>0</v>
      </c>
      <c r="U159" s="36"/>
      <c r="V159" s="36"/>
      <c r="W159" s="36"/>
      <c r="X159" s="36"/>
      <c r="Y159" s="36"/>
      <c r="Z159" s="36"/>
      <c r="AA159" s="36"/>
      <c r="AB159" s="36"/>
      <c r="AC159" s="36"/>
      <c r="AD159" s="36"/>
      <c r="AE159" s="36"/>
      <c r="AR159" s="186" t="s">
        <v>370</v>
      </c>
      <c r="AT159" s="186" t="s">
        <v>284</v>
      </c>
      <c r="AU159" s="186" t="s">
        <v>85</v>
      </c>
      <c r="AY159" s="19" t="s">
        <v>140</v>
      </c>
      <c r="BE159" s="187">
        <f>IF(N159="základní",J159,0)</f>
        <v>0</v>
      </c>
      <c r="BF159" s="187">
        <f>IF(N159="snížená",J159,0)</f>
        <v>0</v>
      </c>
      <c r="BG159" s="187">
        <f>IF(N159="zákl. přenesená",J159,0)</f>
        <v>0</v>
      </c>
      <c r="BH159" s="187">
        <f>IF(N159="sníž. přenesená",J159,0)</f>
        <v>0</v>
      </c>
      <c r="BI159" s="187">
        <f>IF(N159="nulová",J159,0)</f>
        <v>0</v>
      </c>
      <c r="BJ159" s="19" t="s">
        <v>83</v>
      </c>
      <c r="BK159" s="187">
        <f>ROUND(I159*H159,2)</f>
        <v>0</v>
      </c>
      <c r="BL159" s="19" t="s">
        <v>265</v>
      </c>
      <c r="BM159" s="186" t="s">
        <v>2085</v>
      </c>
    </row>
    <row r="160" spans="1:65" s="2" customFormat="1" ht="11.25">
      <c r="A160" s="36"/>
      <c r="B160" s="37"/>
      <c r="C160" s="38"/>
      <c r="D160" s="188" t="s">
        <v>149</v>
      </c>
      <c r="E160" s="38"/>
      <c r="F160" s="189" t="s">
        <v>2084</v>
      </c>
      <c r="G160" s="38"/>
      <c r="H160" s="38"/>
      <c r="I160" s="190"/>
      <c r="J160" s="38"/>
      <c r="K160" s="38"/>
      <c r="L160" s="41"/>
      <c r="M160" s="191"/>
      <c r="N160" s="192"/>
      <c r="O160" s="66"/>
      <c r="P160" s="66"/>
      <c r="Q160" s="66"/>
      <c r="R160" s="66"/>
      <c r="S160" s="66"/>
      <c r="T160" s="67"/>
      <c r="U160" s="36"/>
      <c r="V160" s="36"/>
      <c r="W160" s="36"/>
      <c r="X160" s="36"/>
      <c r="Y160" s="36"/>
      <c r="Z160" s="36"/>
      <c r="AA160" s="36"/>
      <c r="AB160" s="36"/>
      <c r="AC160" s="36"/>
      <c r="AD160" s="36"/>
      <c r="AE160" s="36"/>
      <c r="AT160" s="19" t="s">
        <v>149</v>
      </c>
      <c r="AU160" s="19" t="s">
        <v>85</v>
      </c>
    </row>
    <row r="161" spans="1:65" s="2" customFormat="1" ht="16.5" customHeight="1">
      <c r="A161" s="36"/>
      <c r="B161" s="37"/>
      <c r="C161" s="175" t="s">
        <v>307</v>
      </c>
      <c r="D161" s="175" t="s">
        <v>142</v>
      </c>
      <c r="E161" s="176" t="s">
        <v>2086</v>
      </c>
      <c r="F161" s="177" t="s">
        <v>2087</v>
      </c>
      <c r="G161" s="178" t="s">
        <v>145</v>
      </c>
      <c r="H161" s="179">
        <v>1</v>
      </c>
      <c r="I161" s="180"/>
      <c r="J161" s="181">
        <f>ROUND(I161*H161,2)</f>
        <v>0</v>
      </c>
      <c r="K161" s="177" t="s">
        <v>146</v>
      </c>
      <c r="L161" s="41"/>
      <c r="M161" s="182" t="s">
        <v>19</v>
      </c>
      <c r="N161" s="183" t="s">
        <v>46</v>
      </c>
      <c r="O161" s="66"/>
      <c r="P161" s="184">
        <f>O161*H161</f>
        <v>0</v>
      </c>
      <c r="Q161" s="184">
        <v>0</v>
      </c>
      <c r="R161" s="184">
        <f>Q161*H161</f>
        <v>0</v>
      </c>
      <c r="S161" s="184">
        <v>0</v>
      </c>
      <c r="T161" s="185">
        <f>S161*H161</f>
        <v>0</v>
      </c>
      <c r="U161" s="36"/>
      <c r="V161" s="36"/>
      <c r="W161" s="36"/>
      <c r="X161" s="36"/>
      <c r="Y161" s="36"/>
      <c r="Z161" s="36"/>
      <c r="AA161" s="36"/>
      <c r="AB161" s="36"/>
      <c r="AC161" s="36"/>
      <c r="AD161" s="36"/>
      <c r="AE161" s="36"/>
      <c r="AR161" s="186" t="s">
        <v>265</v>
      </c>
      <c r="AT161" s="186" t="s">
        <v>142</v>
      </c>
      <c r="AU161" s="186" t="s">
        <v>85</v>
      </c>
      <c r="AY161" s="19" t="s">
        <v>140</v>
      </c>
      <c r="BE161" s="187">
        <f>IF(N161="základní",J161,0)</f>
        <v>0</v>
      </c>
      <c r="BF161" s="187">
        <f>IF(N161="snížená",J161,0)</f>
        <v>0</v>
      </c>
      <c r="BG161" s="187">
        <f>IF(N161="zákl. přenesená",J161,0)</f>
        <v>0</v>
      </c>
      <c r="BH161" s="187">
        <f>IF(N161="sníž. přenesená",J161,0)</f>
        <v>0</v>
      </c>
      <c r="BI161" s="187">
        <f>IF(N161="nulová",J161,0)</f>
        <v>0</v>
      </c>
      <c r="BJ161" s="19" t="s">
        <v>83</v>
      </c>
      <c r="BK161" s="187">
        <f>ROUND(I161*H161,2)</f>
        <v>0</v>
      </c>
      <c r="BL161" s="19" t="s">
        <v>265</v>
      </c>
      <c r="BM161" s="186" t="s">
        <v>2088</v>
      </c>
    </row>
    <row r="162" spans="1:65" s="2" customFormat="1" ht="19.5">
      <c r="A162" s="36"/>
      <c r="B162" s="37"/>
      <c r="C162" s="38"/>
      <c r="D162" s="188" t="s">
        <v>149</v>
      </c>
      <c r="E162" s="38"/>
      <c r="F162" s="189" t="s">
        <v>2089</v>
      </c>
      <c r="G162" s="38"/>
      <c r="H162" s="38"/>
      <c r="I162" s="190"/>
      <c r="J162" s="38"/>
      <c r="K162" s="38"/>
      <c r="L162" s="41"/>
      <c r="M162" s="191"/>
      <c r="N162" s="192"/>
      <c r="O162" s="66"/>
      <c r="P162" s="66"/>
      <c r="Q162" s="66"/>
      <c r="R162" s="66"/>
      <c r="S162" s="66"/>
      <c r="T162" s="67"/>
      <c r="U162" s="36"/>
      <c r="V162" s="36"/>
      <c r="W162" s="36"/>
      <c r="X162" s="36"/>
      <c r="Y162" s="36"/>
      <c r="Z162" s="36"/>
      <c r="AA162" s="36"/>
      <c r="AB162" s="36"/>
      <c r="AC162" s="36"/>
      <c r="AD162" s="36"/>
      <c r="AE162" s="36"/>
      <c r="AT162" s="19" t="s">
        <v>149</v>
      </c>
      <c r="AU162" s="19" t="s">
        <v>85</v>
      </c>
    </row>
    <row r="163" spans="1:65" s="2" customFormat="1" ht="11.25">
      <c r="A163" s="36"/>
      <c r="B163" s="37"/>
      <c r="C163" s="38"/>
      <c r="D163" s="193" t="s">
        <v>151</v>
      </c>
      <c r="E163" s="38"/>
      <c r="F163" s="194" t="s">
        <v>2090</v>
      </c>
      <c r="G163" s="38"/>
      <c r="H163" s="38"/>
      <c r="I163" s="190"/>
      <c r="J163" s="38"/>
      <c r="K163" s="38"/>
      <c r="L163" s="41"/>
      <c r="M163" s="191"/>
      <c r="N163" s="192"/>
      <c r="O163" s="66"/>
      <c r="P163" s="66"/>
      <c r="Q163" s="66"/>
      <c r="R163" s="66"/>
      <c r="S163" s="66"/>
      <c r="T163" s="67"/>
      <c r="U163" s="36"/>
      <c r="V163" s="36"/>
      <c r="W163" s="36"/>
      <c r="X163" s="36"/>
      <c r="Y163" s="36"/>
      <c r="Z163" s="36"/>
      <c r="AA163" s="36"/>
      <c r="AB163" s="36"/>
      <c r="AC163" s="36"/>
      <c r="AD163" s="36"/>
      <c r="AE163" s="36"/>
      <c r="AT163" s="19" t="s">
        <v>151</v>
      </c>
      <c r="AU163" s="19" t="s">
        <v>85</v>
      </c>
    </row>
    <row r="164" spans="1:65" s="2" customFormat="1" ht="29.25">
      <c r="A164" s="36"/>
      <c r="B164" s="37"/>
      <c r="C164" s="38"/>
      <c r="D164" s="188" t="s">
        <v>153</v>
      </c>
      <c r="E164" s="38"/>
      <c r="F164" s="195" t="s">
        <v>2091</v>
      </c>
      <c r="G164" s="38"/>
      <c r="H164" s="38"/>
      <c r="I164" s="190"/>
      <c r="J164" s="38"/>
      <c r="K164" s="38"/>
      <c r="L164" s="41"/>
      <c r="M164" s="191"/>
      <c r="N164" s="192"/>
      <c r="O164" s="66"/>
      <c r="P164" s="66"/>
      <c r="Q164" s="66"/>
      <c r="R164" s="66"/>
      <c r="S164" s="66"/>
      <c r="T164" s="67"/>
      <c r="U164" s="36"/>
      <c r="V164" s="36"/>
      <c r="W164" s="36"/>
      <c r="X164" s="36"/>
      <c r="Y164" s="36"/>
      <c r="Z164" s="36"/>
      <c r="AA164" s="36"/>
      <c r="AB164" s="36"/>
      <c r="AC164" s="36"/>
      <c r="AD164" s="36"/>
      <c r="AE164" s="36"/>
      <c r="AT164" s="19" t="s">
        <v>153</v>
      </c>
      <c r="AU164" s="19" t="s">
        <v>85</v>
      </c>
    </row>
    <row r="165" spans="1:65" s="2" customFormat="1" ht="16.5" customHeight="1">
      <c r="A165" s="36"/>
      <c r="B165" s="37"/>
      <c r="C165" s="175" t="s">
        <v>313</v>
      </c>
      <c r="D165" s="175" t="s">
        <v>142</v>
      </c>
      <c r="E165" s="176" t="s">
        <v>2092</v>
      </c>
      <c r="F165" s="177" t="s">
        <v>2093</v>
      </c>
      <c r="G165" s="178" t="s">
        <v>424</v>
      </c>
      <c r="H165" s="179">
        <v>0.29199999999999998</v>
      </c>
      <c r="I165" s="180"/>
      <c r="J165" s="181">
        <f>ROUND(I165*H165,2)</f>
        <v>0</v>
      </c>
      <c r="K165" s="177" t="s">
        <v>146</v>
      </c>
      <c r="L165" s="41"/>
      <c r="M165" s="182" t="s">
        <v>19</v>
      </c>
      <c r="N165" s="183" t="s">
        <v>46</v>
      </c>
      <c r="O165" s="66"/>
      <c r="P165" s="184">
        <f>O165*H165</f>
        <v>0</v>
      </c>
      <c r="Q165" s="184">
        <v>0</v>
      </c>
      <c r="R165" s="184">
        <f>Q165*H165</f>
        <v>0</v>
      </c>
      <c r="S165" s="184">
        <v>0</v>
      </c>
      <c r="T165" s="185">
        <f>S165*H165</f>
        <v>0</v>
      </c>
      <c r="U165" s="36"/>
      <c r="V165" s="36"/>
      <c r="W165" s="36"/>
      <c r="X165" s="36"/>
      <c r="Y165" s="36"/>
      <c r="Z165" s="36"/>
      <c r="AA165" s="36"/>
      <c r="AB165" s="36"/>
      <c r="AC165" s="36"/>
      <c r="AD165" s="36"/>
      <c r="AE165" s="36"/>
      <c r="AR165" s="186" t="s">
        <v>265</v>
      </c>
      <c r="AT165" s="186" t="s">
        <v>142</v>
      </c>
      <c r="AU165" s="186" t="s">
        <v>85</v>
      </c>
      <c r="AY165" s="19" t="s">
        <v>140</v>
      </c>
      <c r="BE165" s="187">
        <f>IF(N165="základní",J165,0)</f>
        <v>0</v>
      </c>
      <c r="BF165" s="187">
        <f>IF(N165="snížená",J165,0)</f>
        <v>0</v>
      </c>
      <c r="BG165" s="187">
        <f>IF(N165="zákl. přenesená",J165,0)</f>
        <v>0</v>
      </c>
      <c r="BH165" s="187">
        <f>IF(N165="sníž. přenesená",J165,0)</f>
        <v>0</v>
      </c>
      <c r="BI165" s="187">
        <f>IF(N165="nulová",J165,0)</f>
        <v>0</v>
      </c>
      <c r="BJ165" s="19" t="s">
        <v>83</v>
      </c>
      <c r="BK165" s="187">
        <f>ROUND(I165*H165,2)</f>
        <v>0</v>
      </c>
      <c r="BL165" s="19" t="s">
        <v>265</v>
      </c>
      <c r="BM165" s="186" t="s">
        <v>2094</v>
      </c>
    </row>
    <row r="166" spans="1:65" s="2" customFormat="1" ht="19.5">
      <c r="A166" s="36"/>
      <c r="B166" s="37"/>
      <c r="C166" s="38"/>
      <c r="D166" s="188" t="s">
        <v>149</v>
      </c>
      <c r="E166" s="38"/>
      <c r="F166" s="189" t="s">
        <v>2095</v>
      </c>
      <c r="G166" s="38"/>
      <c r="H166" s="38"/>
      <c r="I166" s="190"/>
      <c r="J166" s="38"/>
      <c r="K166" s="38"/>
      <c r="L166" s="41"/>
      <c r="M166" s="191"/>
      <c r="N166" s="192"/>
      <c r="O166" s="66"/>
      <c r="P166" s="66"/>
      <c r="Q166" s="66"/>
      <c r="R166" s="66"/>
      <c r="S166" s="66"/>
      <c r="T166" s="67"/>
      <c r="U166" s="36"/>
      <c r="V166" s="36"/>
      <c r="W166" s="36"/>
      <c r="X166" s="36"/>
      <c r="Y166" s="36"/>
      <c r="Z166" s="36"/>
      <c r="AA166" s="36"/>
      <c r="AB166" s="36"/>
      <c r="AC166" s="36"/>
      <c r="AD166" s="36"/>
      <c r="AE166" s="36"/>
      <c r="AT166" s="19" t="s">
        <v>149</v>
      </c>
      <c r="AU166" s="19" t="s">
        <v>85</v>
      </c>
    </row>
    <row r="167" spans="1:65" s="2" customFormat="1" ht="11.25">
      <c r="A167" s="36"/>
      <c r="B167" s="37"/>
      <c r="C167" s="38"/>
      <c r="D167" s="193" t="s">
        <v>151</v>
      </c>
      <c r="E167" s="38"/>
      <c r="F167" s="194" t="s">
        <v>2096</v>
      </c>
      <c r="G167" s="38"/>
      <c r="H167" s="38"/>
      <c r="I167" s="190"/>
      <c r="J167" s="38"/>
      <c r="K167" s="38"/>
      <c r="L167" s="41"/>
      <c r="M167" s="191"/>
      <c r="N167" s="192"/>
      <c r="O167" s="66"/>
      <c r="P167" s="66"/>
      <c r="Q167" s="66"/>
      <c r="R167" s="66"/>
      <c r="S167" s="66"/>
      <c r="T167" s="67"/>
      <c r="U167" s="36"/>
      <c r="V167" s="36"/>
      <c r="W167" s="36"/>
      <c r="X167" s="36"/>
      <c r="Y167" s="36"/>
      <c r="Z167" s="36"/>
      <c r="AA167" s="36"/>
      <c r="AB167" s="36"/>
      <c r="AC167" s="36"/>
      <c r="AD167" s="36"/>
      <c r="AE167" s="36"/>
      <c r="AT167" s="19" t="s">
        <v>151</v>
      </c>
      <c r="AU167" s="19" t="s">
        <v>85</v>
      </c>
    </row>
    <row r="168" spans="1:65" s="2" customFormat="1" ht="16.5" customHeight="1">
      <c r="A168" s="36"/>
      <c r="B168" s="37"/>
      <c r="C168" s="175" t="s">
        <v>319</v>
      </c>
      <c r="D168" s="175" t="s">
        <v>142</v>
      </c>
      <c r="E168" s="176" t="s">
        <v>2097</v>
      </c>
      <c r="F168" s="177" t="s">
        <v>2098</v>
      </c>
      <c r="G168" s="178" t="s">
        <v>424</v>
      </c>
      <c r="H168" s="179">
        <v>0.29199999999999998</v>
      </c>
      <c r="I168" s="180"/>
      <c r="J168" s="181">
        <f>ROUND(I168*H168,2)</f>
        <v>0</v>
      </c>
      <c r="K168" s="177" t="s">
        <v>146</v>
      </c>
      <c r="L168" s="41"/>
      <c r="M168" s="182" t="s">
        <v>19</v>
      </c>
      <c r="N168" s="183" t="s">
        <v>46</v>
      </c>
      <c r="O168" s="66"/>
      <c r="P168" s="184">
        <f>O168*H168</f>
        <v>0</v>
      </c>
      <c r="Q168" s="184">
        <v>0</v>
      </c>
      <c r="R168" s="184">
        <f>Q168*H168</f>
        <v>0</v>
      </c>
      <c r="S168" s="184">
        <v>0</v>
      </c>
      <c r="T168" s="185">
        <f>S168*H168</f>
        <v>0</v>
      </c>
      <c r="U168" s="36"/>
      <c r="V168" s="36"/>
      <c r="W168" s="36"/>
      <c r="X168" s="36"/>
      <c r="Y168" s="36"/>
      <c r="Z168" s="36"/>
      <c r="AA168" s="36"/>
      <c r="AB168" s="36"/>
      <c r="AC168" s="36"/>
      <c r="AD168" s="36"/>
      <c r="AE168" s="36"/>
      <c r="AR168" s="186" t="s">
        <v>265</v>
      </c>
      <c r="AT168" s="186" t="s">
        <v>142</v>
      </c>
      <c r="AU168" s="186" t="s">
        <v>85</v>
      </c>
      <c r="AY168" s="19" t="s">
        <v>140</v>
      </c>
      <c r="BE168" s="187">
        <f>IF(N168="základní",J168,0)</f>
        <v>0</v>
      </c>
      <c r="BF168" s="187">
        <f>IF(N168="snížená",J168,0)</f>
        <v>0</v>
      </c>
      <c r="BG168" s="187">
        <f>IF(N168="zákl. přenesená",J168,0)</f>
        <v>0</v>
      </c>
      <c r="BH168" s="187">
        <f>IF(N168="sníž. přenesená",J168,0)</f>
        <v>0</v>
      </c>
      <c r="BI168" s="187">
        <f>IF(N168="nulová",J168,0)</f>
        <v>0</v>
      </c>
      <c r="BJ168" s="19" t="s">
        <v>83</v>
      </c>
      <c r="BK168" s="187">
        <f>ROUND(I168*H168,2)</f>
        <v>0</v>
      </c>
      <c r="BL168" s="19" t="s">
        <v>265</v>
      </c>
      <c r="BM168" s="186" t="s">
        <v>2099</v>
      </c>
    </row>
    <row r="169" spans="1:65" s="2" customFormat="1" ht="19.5">
      <c r="A169" s="36"/>
      <c r="B169" s="37"/>
      <c r="C169" s="38"/>
      <c r="D169" s="188" t="s">
        <v>149</v>
      </c>
      <c r="E169" s="38"/>
      <c r="F169" s="189" t="s">
        <v>2100</v>
      </c>
      <c r="G169" s="38"/>
      <c r="H169" s="38"/>
      <c r="I169" s="190"/>
      <c r="J169" s="38"/>
      <c r="K169" s="38"/>
      <c r="L169" s="41"/>
      <c r="M169" s="191"/>
      <c r="N169" s="192"/>
      <c r="O169" s="66"/>
      <c r="P169" s="66"/>
      <c r="Q169" s="66"/>
      <c r="R169" s="66"/>
      <c r="S169" s="66"/>
      <c r="T169" s="67"/>
      <c r="U169" s="36"/>
      <c r="V169" s="36"/>
      <c r="W169" s="36"/>
      <c r="X169" s="36"/>
      <c r="Y169" s="36"/>
      <c r="Z169" s="36"/>
      <c r="AA169" s="36"/>
      <c r="AB169" s="36"/>
      <c r="AC169" s="36"/>
      <c r="AD169" s="36"/>
      <c r="AE169" s="36"/>
      <c r="AT169" s="19" t="s">
        <v>149</v>
      </c>
      <c r="AU169" s="19" t="s">
        <v>85</v>
      </c>
    </row>
    <row r="170" spans="1:65" s="2" customFormat="1" ht="11.25">
      <c r="A170" s="36"/>
      <c r="B170" s="37"/>
      <c r="C170" s="38"/>
      <c r="D170" s="193" t="s">
        <v>151</v>
      </c>
      <c r="E170" s="38"/>
      <c r="F170" s="194" t="s">
        <v>2101</v>
      </c>
      <c r="G170" s="38"/>
      <c r="H170" s="38"/>
      <c r="I170" s="190"/>
      <c r="J170" s="38"/>
      <c r="K170" s="38"/>
      <c r="L170" s="41"/>
      <c r="M170" s="191"/>
      <c r="N170" s="192"/>
      <c r="O170" s="66"/>
      <c r="P170" s="66"/>
      <c r="Q170" s="66"/>
      <c r="R170" s="66"/>
      <c r="S170" s="66"/>
      <c r="T170" s="67"/>
      <c r="U170" s="36"/>
      <c r="V170" s="36"/>
      <c r="W170" s="36"/>
      <c r="X170" s="36"/>
      <c r="Y170" s="36"/>
      <c r="Z170" s="36"/>
      <c r="AA170" s="36"/>
      <c r="AB170" s="36"/>
      <c r="AC170" s="36"/>
      <c r="AD170" s="36"/>
      <c r="AE170" s="36"/>
      <c r="AT170" s="19" t="s">
        <v>151</v>
      </c>
      <c r="AU170" s="19" t="s">
        <v>85</v>
      </c>
    </row>
    <row r="171" spans="1:65" s="12" customFormat="1" ht="25.9" customHeight="1">
      <c r="B171" s="159"/>
      <c r="C171" s="160"/>
      <c r="D171" s="161" t="s">
        <v>74</v>
      </c>
      <c r="E171" s="162" t="s">
        <v>284</v>
      </c>
      <c r="F171" s="162" t="s">
        <v>2102</v>
      </c>
      <c r="G171" s="160"/>
      <c r="H171" s="160"/>
      <c r="I171" s="163"/>
      <c r="J171" s="164">
        <f>BK171</f>
        <v>0</v>
      </c>
      <c r="K171" s="160"/>
      <c r="L171" s="165"/>
      <c r="M171" s="166"/>
      <c r="N171" s="167"/>
      <c r="O171" s="167"/>
      <c r="P171" s="168">
        <f>P172+P230</f>
        <v>0</v>
      </c>
      <c r="Q171" s="167"/>
      <c r="R171" s="168">
        <f>R172+R230</f>
        <v>5.6321486000000007</v>
      </c>
      <c r="S171" s="167"/>
      <c r="T171" s="169">
        <f>T172+T230</f>
        <v>0</v>
      </c>
      <c r="AR171" s="170" t="s">
        <v>160</v>
      </c>
      <c r="AT171" s="171" t="s">
        <v>74</v>
      </c>
      <c r="AU171" s="171" t="s">
        <v>75</v>
      </c>
      <c r="AY171" s="170" t="s">
        <v>140</v>
      </c>
      <c r="BK171" s="172">
        <f>BK172+BK230</f>
        <v>0</v>
      </c>
    </row>
    <row r="172" spans="1:65" s="12" customFormat="1" ht="22.9" customHeight="1">
      <c r="B172" s="159"/>
      <c r="C172" s="160"/>
      <c r="D172" s="161" t="s">
        <v>74</v>
      </c>
      <c r="E172" s="173" t="s">
        <v>2103</v>
      </c>
      <c r="F172" s="173" t="s">
        <v>2104</v>
      </c>
      <c r="G172" s="160"/>
      <c r="H172" s="160"/>
      <c r="I172" s="163"/>
      <c r="J172" s="174">
        <f>BK172</f>
        <v>0</v>
      </c>
      <c r="K172" s="160"/>
      <c r="L172" s="165"/>
      <c r="M172" s="166"/>
      <c r="N172" s="167"/>
      <c r="O172" s="167"/>
      <c r="P172" s="168">
        <f>SUM(P173:P229)</f>
        <v>0</v>
      </c>
      <c r="Q172" s="167"/>
      <c r="R172" s="168">
        <f>SUM(R173:R229)</f>
        <v>1.2055500000000001</v>
      </c>
      <c r="S172" s="167"/>
      <c r="T172" s="169">
        <f>SUM(T173:T229)</f>
        <v>0</v>
      </c>
      <c r="AR172" s="170" t="s">
        <v>160</v>
      </c>
      <c r="AT172" s="171" t="s">
        <v>74</v>
      </c>
      <c r="AU172" s="171" t="s">
        <v>83</v>
      </c>
      <c r="AY172" s="170" t="s">
        <v>140</v>
      </c>
      <c r="BK172" s="172">
        <f>SUM(BK173:BK229)</f>
        <v>0</v>
      </c>
    </row>
    <row r="173" spans="1:65" s="2" customFormat="1" ht="16.5" customHeight="1">
      <c r="A173" s="36"/>
      <c r="B173" s="37"/>
      <c r="C173" s="175" t="s">
        <v>325</v>
      </c>
      <c r="D173" s="175" t="s">
        <v>142</v>
      </c>
      <c r="E173" s="176" t="s">
        <v>2105</v>
      </c>
      <c r="F173" s="177" t="s">
        <v>2106</v>
      </c>
      <c r="G173" s="178" t="s">
        <v>145</v>
      </c>
      <c r="H173" s="179">
        <v>40</v>
      </c>
      <c r="I173" s="180"/>
      <c r="J173" s="181">
        <f>ROUND(I173*H173,2)</f>
        <v>0</v>
      </c>
      <c r="K173" s="177" t="s">
        <v>146</v>
      </c>
      <c r="L173" s="41"/>
      <c r="M173" s="182" t="s">
        <v>19</v>
      </c>
      <c r="N173" s="183" t="s">
        <v>46</v>
      </c>
      <c r="O173" s="66"/>
      <c r="P173" s="184">
        <f>O173*H173</f>
        <v>0</v>
      </c>
      <c r="Q173" s="184">
        <v>0</v>
      </c>
      <c r="R173" s="184">
        <f>Q173*H173</f>
        <v>0</v>
      </c>
      <c r="S173" s="184">
        <v>0</v>
      </c>
      <c r="T173" s="185">
        <f>S173*H173</f>
        <v>0</v>
      </c>
      <c r="U173" s="36"/>
      <c r="V173" s="36"/>
      <c r="W173" s="36"/>
      <c r="X173" s="36"/>
      <c r="Y173" s="36"/>
      <c r="Z173" s="36"/>
      <c r="AA173" s="36"/>
      <c r="AB173" s="36"/>
      <c r="AC173" s="36"/>
      <c r="AD173" s="36"/>
      <c r="AE173" s="36"/>
      <c r="AR173" s="186" t="s">
        <v>659</v>
      </c>
      <c r="AT173" s="186" t="s">
        <v>142</v>
      </c>
      <c r="AU173" s="186" t="s">
        <v>85</v>
      </c>
      <c r="AY173" s="19" t="s">
        <v>140</v>
      </c>
      <c r="BE173" s="187">
        <f>IF(N173="základní",J173,0)</f>
        <v>0</v>
      </c>
      <c r="BF173" s="187">
        <f>IF(N173="snížená",J173,0)</f>
        <v>0</v>
      </c>
      <c r="BG173" s="187">
        <f>IF(N173="zákl. přenesená",J173,0)</f>
        <v>0</v>
      </c>
      <c r="BH173" s="187">
        <f>IF(N173="sníž. přenesená",J173,0)</f>
        <v>0</v>
      </c>
      <c r="BI173" s="187">
        <f>IF(N173="nulová",J173,0)</f>
        <v>0</v>
      </c>
      <c r="BJ173" s="19" t="s">
        <v>83</v>
      </c>
      <c r="BK173" s="187">
        <f>ROUND(I173*H173,2)</f>
        <v>0</v>
      </c>
      <c r="BL173" s="19" t="s">
        <v>659</v>
      </c>
      <c r="BM173" s="186" t="s">
        <v>2107</v>
      </c>
    </row>
    <row r="174" spans="1:65" s="2" customFormat="1" ht="39">
      <c r="A174" s="36"/>
      <c r="B174" s="37"/>
      <c r="C174" s="38"/>
      <c r="D174" s="188" t="s">
        <v>149</v>
      </c>
      <c r="E174" s="38"/>
      <c r="F174" s="189" t="s">
        <v>2108</v>
      </c>
      <c r="G174" s="38"/>
      <c r="H174" s="38"/>
      <c r="I174" s="190"/>
      <c r="J174" s="38"/>
      <c r="K174" s="38"/>
      <c r="L174" s="41"/>
      <c r="M174" s="191"/>
      <c r="N174" s="192"/>
      <c r="O174" s="66"/>
      <c r="P174" s="66"/>
      <c r="Q174" s="66"/>
      <c r="R174" s="66"/>
      <c r="S174" s="66"/>
      <c r="T174" s="67"/>
      <c r="U174" s="36"/>
      <c r="V174" s="36"/>
      <c r="W174" s="36"/>
      <c r="X174" s="36"/>
      <c r="Y174" s="36"/>
      <c r="Z174" s="36"/>
      <c r="AA174" s="36"/>
      <c r="AB174" s="36"/>
      <c r="AC174" s="36"/>
      <c r="AD174" s="36"/>
      <c r="AE174" s="36"/>
      <c r="AT174" s="19" t="s">
        <v>149</v>
      </c>
      <c r="AU174" s="19" t="s">
        <v>85</v>
      </c>
    </row>
    <row r="175" spans="1:65" s="2" customFormat="1" ht="11.25">
      <c r="A175" s="36"/>
      <c r="B175" s="37"/>
      <c r="C175" s="38"/>
      <c r="D175" s="193" t="s">
        <v>151</v>
      </c>
      <c r="E175" s="38"/>
      <c r="F175" s="194" t="s">
        <v>2109</v>
      </c>
      <c r="G175" s="38"/>
      <c r="H175" s="38"/>
      <c r="I175" s="190"/>
      <c r="J175" s="38"/>
      <c r="K175" s="38"/>
      <c r="L175" s="41"/>
      <c r="M175" s="191"/>
      <c r="N175" s="192"/>
      <c r="O175" s="66"/>
      <c r="P175" s="66"/>
      <c r="Q175" s="66"/>
      <c r="R175" s="66"/>
      <c r="S175" s="66"/>
      <c r="T175" s="67"/>
      <c r="U175" s="36"/>
      <c r="V175" s="36"/>
      <c r="W175" s="36"/>
      <c r="X175" s="36"/>
      <c r="Y175" s="36"/>
      <c r="Z175" s="36"/>
      <c r="AA175" s="36"/>
      <c r="AB175" s="36"/>
      <c r="AC175" s="36"/>
      <c r="AD175" s="36"/>
      <c r="AE175" s="36"/>
      <c r="AT175" s="19" t="s">
        <v>151</v>
      </c>
      <c r="AU175" s="19" t="s">
        <v>85</v>
      </c>
    </row>
    <row r="176" spans="1:65" s="14" customFormat="1" ht="11.25">
      <c r="B176" s="206"/>
      <c r="C176" s="207"/>
      <c r="D176" s="188" t="s">
        <v>180</v>
      </c>
      <c r="E176" s="208" t="s">
        <v>19</v>
      </c>
      <c r="F176" s="209" t="s">
        <v>2110</v>
      </c>
      <c r="G176" s="207"/>
      <c r="H176" s="210">
        <v>40</v>
      </c>
      <c r="I176" s="211"/>
      <c r="J176" s="207"/>
      <c r="K176" s="207"/>
      <c r="L176" s="212"/>
      <c r="M176" s="213"/>
      <c r="N176" s="214"/>
      <c r="O176" s="214"/>
      <c r="P176" s="214"/>
      <c r="Q176" s="214"/>
      <c r="R176" s="214"/>
      <c r="S176" s="214"/>
      <c r="T176" s="215"/>
      <c r="AT176" s="216" t="s">
        <v>180</v>
      </c>
      <c r="AU176" s="216" t="s">
        <v>85</v>
      </c>
      <c r="AV176" s="14" t="s">
        <v>85</v>
      </c>
      <c r="AW176" s="14" t="s">
        <v>34</v>
      </c>
      <c r="AX176" s="14" t="s">
        <v>83</v>
      </c>
      <c r="AY176" s="216" t="s">
        <v>140</v>
      </c>
    </row>
    <row r="177" spans="1:65" s="2" customFormat="1" ht="16.5" customHeight="1">
      <c r="A177" s="36"/>
      <c r="B177" s="37"/>
      <c r="C177" s="217" t="s">
        <v>332</v>
      </c>
      <c r="D177" s="217" t="s">
        <v>284</v>
      </c>
      <c r="E177" s="218" t="s">
        <v>2111</v>
      </c>
      <c r="F177" s="219" t="s">
        <v>2112</v>
      </c>
      <c r="G177" s="220" t="s">
        <v>145</v>
      </c>
      <c r="H177" s="221">
        <v>40</v>
      </c>
      <c r="I177" s="222"/>
      <c r="J177" s="223">
        <f>ROUND(I177*H177,2)</f>
        <v>0</v>
      </c>
      <c r="K177" s="219" t="s">
        <v>1990</v>
      </c>
      <c r="L177" s="224"/>
      <c r="M177" s="225" t="s">
        <v>19</v>
      </c>
      <c r="N177" s="226" t="s">
        <v>46</v>
      </c>
      <c r="O177" s="66"/>
      <c r="P177" s="184">
        <f>O177*H177</f>
        <v>0</v>
      </c>
      <c r="Q177" s="184">
        <v>6.9999999999999994E-5</v>
      </c>
      <c r="R177" s="184">
        <f>Q177*H177</f>
        <v>2.7999999999999995E-3</v>
      </c>
      <c r="S177" s="184">
        <v>0</v>
      </c>
      <c r="T177" s="185">
        <f>S177*H177</f>
        <v>0</v>
      </c>
      <c r="U177" s="36"/>
      <c r="V177" s="36"/>
      <c r="W177" s="36"/>
      <c r="X177" s="36"/>
      <c r="Y177" s="36"/>
      <c r="Z177" s="36"/>
      <c r="AA177" s="36"/>
      <c r="AB177" s="36"/>
      <c r="AC177" s="36"/>
      <c r="AD177" s="36"/>
      <c r="AE177" s="36"/>
      <c r="AR177" s="186" t="s">
        <v>2113</v>
      </c>
      <c r="AT177" s="186" t="s">
        <v>284</v>
      </c>
      <c r="AU177" s="186" t="s">
        <v>85</v>
      </c>
      <c r="AY177" s="19" t="s">
        <v>140</v>
      </c>
      <c r="BE177" s="187">
        <f>IF(N177="základní",J177,0)</f>
        <v>0</v>
      </c>
      <c r="BF177" s="187">
        <f>IF(N177="snížená",J177,0)</f>
        <v>0</v>
      </c>
      <c r="BG177" s="187">
        <f>IF(N177="zákl. přenesená",J177,0)</f>
        <v>0</v>
      </c>
      <c r="BH177" s="187">
        <f>IF(N177="sníž. přenesená",J177,0)</f>
        <v>0</v>
      </c>
      <c r="BI177" s="187">
        <f>IF(N177="nulová",J177,0)</f>
        <v>0</v>
      </c>
      <c r="BJ177" s="19" t="s">
        <v>83</v>
      </c>
      <c r="BK177" s="187">
        <f>ROUND(I177*H177,2)</f>
        <v>0</v>
      </c>
      <c r="BL177" s="19" t="s">
        <v>659</v>
      </c>
      <c r="BM177" s="186" t="s">
        <v>2114</v>
      </c>
    </row>
    <row r="178" spans="1:65" s="2" customFormat="1" ht="11.25">
      <c r="A178" s="36"/>
      <c r="B178" s="37"/>
      <c r="C178" s="38"/>
      <c r="D178" s="188" t="s">
        <v>149</v>
      </c>
      <c r="E178" s="38"/>
      <c r="F178" s="189" t="s">
        <v>2112</v>
      </c>
      <c r="G178" s="38"/>
      <c r="H178" s="38"/>
      <c r="I178" s="190"/>
      <c r="J178" s="38"/>
      <c r="K178" s="38"/>
      <c r="L178" s="41"/>
      <c r="M178" s="191"/>
      <c r="N178" s="192"/>
      <c r="O178" s="66"/>
      <c r="P178" s="66"/>
      <c r="Q178" s="66"/>
      <c r="R178" s="66"/>
      <c r="S178" s="66"/>
      <c r="T178" s="67"/>
      <c r="U178" s="36"/>
      <c r="V178" s="36"/>
      <c r="W178" s="36"/>
      <c r="X178" s="36"/>
      <c r="Y178" s="36"/>
      <c r="Z178" s="36"/>
      <c r="AA178" s="36"/>
      <c r="AB178" s="36"/>
      <c r="AC178" s="36"/>
      <c r="AD178" s="36"/>
      <c r="AE178" s="36"/>
      <c r="AT178" s="19" t="s">
        <v>149</v>
      </c>
      <c r="AU178" s="19" t="s">
        <v>85</v>
      </c>
    </row>
    <row r="179" spans="1:65" s="2" customFormat="1" ht="16.5" customHeight="1">
      <c r="A179" s="36"/>
      <c r="B179" s="37"/>
      <c r="C179" s="175" t="s">
        <v>339</v>
      </c>
      <c r="D179" s="175" t="s">
        <v>142</v>
      </c>
      <c r="E179" s="176" t="s">
        <v>2115</v>
      </c>
      <c r="F179" s="177" t="s">
        <v>2116</v>
      </c>
      <c r="G179" s="178" t="s">
        <v>145</v>
      </c>
      <c r="H179" s="179">
        <v>8</v>
      </c>
      <c r="I179" s="180"/>
      <c r="J179" s="181">
        <f>ROUND(I179*H179,2)</f>
        <v>0</v>
      </c>
      <c r="K179" s="177" t="s">
        <v>146</v>
      </c>
      <c r="L179" s="41"/>
      <c r="M179" s="182" t="s">
        <v>19</v>
      </c>
      <c r="N179" s="183" t="s">
        <v>46</v>
      </c>
      <c r="O179" s="66"/>
      <c r="P179" s="184">
        <f>O179*H179</f>
        <v>0</v>
      </c>
      <c r="Q179" s="184">
        <v>0</v>
      </c>
      <c r="R179" s="184">
        <f>Q179*H179</f>
        <v>0</v>
      </c>
      <c r="S179" s="184">
        <v>0</v>
      </c>
      <c r="T179" s="185">
        <f>S179*H179</f>
        <v>0</v>
      </c>
      <c r="U179" s="36"/>
      <c r="V179" s="36"/>
      <c r="W179" s="36"/>
      <c r="X179" s="36"/>
      <c r="Y179" s="36"/>
      <c r="Z179" s="36"/>
      <c r="AA179" s="36"/>
      <c r="AB179" s="36"/>
      <c r="AC179" s="36"/>
      <c r="AD179" s="36"/>
      <c r="AE179" s="36"/>
      <c r="AR179" s="186" t="s">
        <v>659</v>
      </c>
      <c r="AT179" s="186" t="s">
        <v>142</v>
      </c>
      <c r="AU179" s="186" t="s">
        <v>85</v>
      </c>
      <c r="AY179" s="19" t="s">
        <v>140</v>
      </c>
      <c r="BE179" s="187">
        <f>IF(N179="základní",J179,0)</f>
        <v>0</v>
      </c>
      <c r="BF179" s="187">
        <f>IF(N179="snížená",J179,0)</f>
        <v>0</v>
      </c>
      <c r="BG179" s="187">
        <f>IF(N179="zákl. přenesená",J179,0)</f>
        <v>0</v>
      </c>
      <c r="BH179" s="187">
        <f>IF(N179="sníž. přenesená",J179,0)</f>
        <v>0</v>
      </c>
      <c r="BI179" s="187">
        <f>IF(N179="nulová",J179,0)</f>
        <v>0</v>
      </c>
      <c r="BJ179" s="19" t="s">
        <v>83</v>
      </c>
      <c r="BK179" s="187">
        <f>ROUND(I179*H179,2)</f>
        <v>0</v>
      </c>
      <c r="BL179" s="19" t="s">
        <v>659</v>
      </c>
      <c r="BM179" s="186" t="s">
        <v>2117</v>
      </c>
    </row>
    <row r="180" spans="1:65" s="2" customFormat="1" ht="11.25">
      <c r="A180" s="36"/>
      <c r="B180" s="37"/>
      <c r="C180" s="38"/>
      <c r="D180" s="188" t="s">
        <v>149</v>
      </c>
      <c r="E180" s="38"/>
      <c r="F180" s="189" t="s">
        <v>2118</v>
      </c>
      <c r="G180" s="38"/>
      <c r="H180" s="38"/>
      <c r="I180" s="190"/>
      <c r="J180" s="38"/>
      <c r="K180" s="38"/>
      <c r="L180" s="41"/>
      <c r="M180" s="191"/>
      <c r="N180" s="192"/>
      <c r="O180" s="66"/>
      <c r="P180" s="66"/>
      <c r="Q180" s="66"/>
      <c r="R180" s="66"/>
      <c r="S180" s="66"/>
      <c r="T180" s="67"/>
      <c r="U180" s="36"/>
      <c r="V180" s="36"/>
      <c r="W180" s="36"/>
      <c r="X180" s="36"/>
      <c r="Y180" s="36"/>
      <c r="Z180" s="36"/>
      <c r="AA180" s="36"/>
      <c r="AB180" s="36"/>
      <c r="AC180" s="36"/>
      <c r="AD180" s="36"/>
      <c r="AE180" s="36"/>
      <c r="AT180" s="19" t="s">
        <v>149</v>
      </c>
      <c r="AU180" s="19" t="s">
        <v>85</v>
      </c>
    </row>
    <row r="181" spans="1:65" s="2" customFormat="1" ht="11.25">
      <c r="A181" s="36"/>
      <c r="B181" s="37"/>
      <c r="C181" s="38"/>
      <c r="D181" s="193" t="s">
        <v>151</v>
      </c>
      <c r="E181" s="38"/>
      <c r="F181" s="194" t="s">
        <v>2119</v>
      </c>
      <c r="G181" s="38"/>
      <c r="H181" s="38"/>
      <c r="I181" s="190"/>
      <c r="J181" s="38"/>
      <c r="K181" s="38"/>
      <c r="L181" s="41"/>
      <c r="M181" s="191"/>
      <c r="N181" s="192"/>
      <c r="O181" s="66"/>
      <c r="P181" s="66"/>
      <c r="Q181" s="66"/>
      <c r="R181" s="66"/>
      <c r="S181" s="66"/>
      <c r="T181" s="67"/>
      <c r="U181" s="36"/>
      <c r="V181" s="36"/>
      <c r="W181" s="36"/>
      <c r="X181" s="36"/>
      <c r="Y181" s="36"/>
      <c r="Z181" s="36"/>
      <c r="AA181" s="36"/>
      <c r="AB181" s="36"/>
      <c r="AC181" s="36"/>
      <c r="AD181" s="36"/>
      <c r="AE181" s="36"/>
      <c r="AT181" s="19" t="s">
        <v>151</v>
      </c>
      <c r="AU181" s="19" t="s">
        <v>85</v>
      </c>
    </row>
    <row r="182" spans="1:65" s="2" customFormat="1" ht="19.5">
      <c r="A182" s="36"/>
      <c r="B182" s="37"/>
      <c r="C182" s="38"/>
      <c r="D182" s="188" t="s">
        <v>969</v>
      </c>
      <c r="E182" s="38"/>
      <c r="F182" s="195" t="s">
        <v>2120</v>
      </c>
      <c r="G182" s="38"/>
      <c r="H182" s="38"/>
      <c r="I182" s="190"/>
      <c r="J182" s="38"/>
      <c r="K182" s="38"/>
      <c r="L182" s="41"/>
      <c r="M182" s="191"/>
      <c r="N182" s="192"/>
      <c r="O182" s="66"/>
      <c r="P182" s="66"/>
      <c r="Q182" s="66"/>
      <c r="R182" s="66"/>
      <c r="S182" s="66"/>
      <c r="T182" s="67"/>
      <c r="U182" s="36"/>
      <c r="V182" s="36"/>
      <c r="W182" s="36"/>
      <c r="X182" s="36"/>
      <c r="Y182" s="36"/>
      <c r="Z182" s="36"/>
      <c r="AA182" s="36"/>
      <c r="AB182" s="36"/>
      <c r="AC182" s="36"/>
      <c r="AD182" s="36"/>
      <c r="AE182" s="36"/>
      <c r="AT182" s="19" t="s">
        <v>969</v>
      </c>
      <c r="AU182" s="19" t="s">
        <v>85</v>
      </c>
    </row>
    <row r="183" spans="1:65" s="2" customFormat="1" ht="16.5" customHeight="1">
      <c r="A183" s="36"/>
      <c r="B183" s="37"/>
      <c r="C183" s="175" t="s">
        <v>345</v>
      </c>
      <c r="D183" s="175" t="s">
        <v>142</v>
      </c>
      <c r="E183" s="176" t="s">
        <v>2121</v>
      </c>
      <c r="F183" s="177" t="s">
        <v>2122</v>
      </c>
      <c r="G183" s="178" t="s">
        <v>145</v>
      </c>
      <c r="H183" s="179">
        <v>7</v>
      </c>
      <c r="I183" s="180"/>
      <c r="J183" s="181">
        <f>ROUND(I183*H183,2)</f>
        <v>0</v>
      </c>
      <c r="K183" s="177" t="s">
        <v>146</v>
      </c>
      <c r="L183" s="41"/>
      <c r="M183" s="182" t="s">
        <v>19</v>
      </c>
      <c r="N183" s="183" t="s">
        <v>46</v>
      </c>
      <c r="O183" s="66"/>
      <c r="P183" s="184">
        <f>O183*H183</f>
        <v>0</v>
      </c>
      <c r="Q183" s="184">
        <v>0</v>
      </c>
      <c r="R183" s="184">
        <f>Q183*H183</f>
        <v>0</v>
      </c>
      <c r="S183" s="184">
        <v>0</v>
      </c>
      <c r="T183" s="185">
        <f>S183*H183</f>
        <v>0</v>
      </c>
      <c r="U183" s="36"/>
      <c r="V183" s="36"/>
      <c r="W183" s="36"/>
      <c r="X183" s="36"/>
      <c r="Y183" s="36"/>
      <c r="Z183" s="36"/>
      <c r="AA183" s="36"/>
      <c r="AB183" s="36"/>
      <c r="AC183" s="36"/>
      <c r="AD183" s="36"/>
      <c r="AE183" s="36"/>
      <c r="AR183" s="186" t="s">
        <v>659</v>
      </c>
      <c r="AT183" s="186" t="s">
        <v>142</v>
      </c>
      <c r="AU183" s="186" t="s">
        <v>85</v>
      </c>
      <c r="AY183" s="19" t="s">
        <v>140</v>
      </c>
      <c r="BE183" s="187">
        <f>IF(N183="základní",J183,0)</f>
        <v>0</v>
      </c>
      <c r="BF183" s="187">
        <f>IF(N183="snížená",J183,0)</f>
        <v>0</v>
      </c>
      <c r="BG183" s="187">
        <f>IF(N183="zákl. přenesená",J183,0)</f>
        <v>0</v>
      </c>
      <c r="BH183" s="187">
        <f>IF(N183="sníž. přenesená",J183,0)</f>
        <v>0</v>
      </c>
      <c r="BI183" s="187">
        <f>IF(N183="nulová",J183,0)</f>
        <v>0</v>
      </c>
      <c r="BJ183" s="19" t="s">
        <v>83</v>
      </c>
      <c r="BK183" s="187">
        <f>ROUND(I183*H183,2)</f>
        <v>0</v>
      </c>
      <c r="BL183" s="19" t="s">
        <v>659</v>
      </c>
      <c r="BM183" s="186" t="s">
        <v>2123</v>
      </c>
    </row>
    <row r="184" spans="1:65" s="2" customFormat="1" ht="11.25">
      <c r="A184" s="36"/>
      <c r="B184" s="37"/>
      <c r="C184" s="38"/>
      <c r="D184" s="188" t="s">
        <v>149</v>
      </c>
      <c r="E184" s="38"/>
      <c r="F184" s="189" t="s">
        <v>2124</v>
      </c>
      <c r="G184" s="38"/>
      <c r="H184" s="38"/>
      <c r="I184" s="190"/>
      <c r="J184" s="38"/>
      <c r="K184" s="38"/>
      <c r="L184" s="41"/>
      <c r="M184" s="191"/>
      <c r="N184" s="192"/>
      <c r="O184" s="66"/>
      <c r="P184" s="66"/>
      <c r="Q184" s="66"/>
      <c r="R184" s="66"/>
      <c r="S184" s="66"/>
      <c r="T184" s="67"/>
      <c r="U184" s="36"/>
      <c r="V184" s="36"/>
      <c r="W184" s="36"/>
      <c r="X184" s="36"/>
      <c r="Y184" s="36"/>
      <c r="Z184" s="36"/>
      <c r="AA184" s="36"/>
      <c r="AB184" s="36"/>
      <c r="AC184" s="36"/>
      <c r="AD184" s="36"/>
      <c r="AE184" s="36"/>
      <c r="AT184" s="19" t="s">
        <v>149</v>
      </c>
      <c r="AU184" s="19" t="s">
        <v>85</v>
      </c>
    </row>
    <row r="185" spans="1:65" s="2" customFormat="1" ht="11.25">
      <c r="A185" s="36"/>
      <c r="B185" s="37"/>
      <c r="C185" s="38"/>
      <c r="D185" s="193" t="s">
        <v>151</v>
      </c>
      <c r="E185" s="38"/>
      <c r="F185" s="194" t="s">
        <v>2125</v>
      </c>
      <c r="G185" s="38"/>
      <c r="H185" s="38"/>
      <c r="I185" s="190"/>
      <c r="J185" s="38"/>
      <c r="K185" s="38"/>
      <c r="L185" s="41"/>
      <c r="M185" s="191"/>
      <c r="N185" s="192"/>
      <c r="O185" s="66"/>
      <c r="P185" s="66"/>
      <c r="Q185" s="66"/>
      <c r="R185" s="66"/>
      <c r="S185" s="66"/>
      <c r="T185" s="67"/>
      <c r="U185" s="36"/>
      <c r="V185" s="36"/>
      <c r="W185" s="36"/>
      <c r="X185" s="36"/>
      <c r="Y185" s="36"/>
      <c r="Z185" s="36"/>
      <c r="AA185" s="36"/>
      <c r="AB185" s="36"/>
      <c r="AC185" s="36"/>
      <c r="AD185" s="36"/>
      <c r="AE185" s="36"/>
      <c r="AT185" s="19" t="s">
        <v>151</v>
      </c>
      <c r="AU185" s="19" t="s">
        <v>85</v>
      </c>
    </row>
    <row r="186" spans="1:65" s="2" customFormat="1" ht="16.5" customHeight="1">
      <c r="A186" s="36"/>
      <c r="B186" s="37"/>
      <c r="C186" s="217" t="s">
        <v>351</v>
      </c>
      <c r="D186" s="217" t="s">
        <v>284</v>
      </c>
      <c r="E186" s="218" t="s">
        <v>2126</v>
      </c>
      <c r="F186" s="219" t="s">
        <v>2127</v>
      </c>
      <c r="G186" s="220" t="s">
        <v>145</v>
      </c>
      <c r="H186" s="221">
        <v>4</v>
      </c>
      <c r="I186" s="222"/>
      <c r="J186" s="223">
        <f>ROUND(I186*H186,2)</f>
        <v>0</v>
      </c>
      <c r="K186" s="219" t="s">
        <v>1990</v>
      </c>
      <c r="L186" s="224"/>
      <c r="M186" s="225" t="s">
        <v>19</v>
      </c>
      <c r="N186" s="226" t="s">
        <v>46</v>
      </c>
      <c r="O186" s="66"/>
      <c r="P186" s="184">
        <f>O186*H186</f>
        <v>0</v>
      </c>
      <c r="Q186" s="184">
        <v>0.11899999999999999</v>
      </c>
      <c r="R186" s="184">
        <f>Q186*H186</f>
        <v>0.47599999999999998</v>
      </c>
      <c r="S186" s="184">
        <v>0</v>
      </c>
      <c r="T186" s="185">
        <f>S186*H186</f>
        <v>0</v>
      </c>
      <c r="U186" s="36"/>
      <c r="V186" s="36"/>
      <c r="W186" s="36"/>
      <c r="X186" s="36"/>
      <c r="Y186" s="36"/>
      <c r="Z186" s="36"/>
      <c r="AA186" s="36"/>
      <c r="AB186" s="36"/>
      <c r="AC186" s="36"/>
      <c r="AD186" s="36"/>
      <c r="AE186" s="36"/>
      <c r="AR186" s="186" t="s">
        <v>2113</v>
      </c>
      <c r="AT186" s="186" t="s">
        <v>284</v>
      </c>
      <c r="AU186" s="186" t="s">
        <v>85</v>
      </c>
      <c r="AY186" s="19" t="s">
        <v>140</v>
      </c>
      <c r="BE186" s="187">
        <f>IF(N186="základní",J186,0)</f>
        <v>0</v>
      </c>
      <c r="BF186" s="187">
        <f>IF(N186="snížená",J186,0)</f>
        <v>0</v>
      </c>
      <c r="BG186" s="187">
        <f>IF(N186="zákl. přenesená",J186,0)</f>
        <v>0</v>
      </c>
      <c r="BH186" s="187">
        <f>IF(N186="sníž. přenesená",J186,0)</f>
        <v>0</v>
      </c>
      <c r="BI186" s="187">
        <f>IF(N186="nulová",J186,0)</f>
        <v>0</v>
      </c>
      <c r="BJ186" s="19" t="s">
        <v>83</v>
      </c>
      <c r="BK186" s="187">
        <f>ROUND(I186*H186,2)</f>
        <v>0</v>
      </c>
      <c r="BL186" s="19" t="s">
        <v>659</v>
      </c>
      <c r="BM186" s="186" t="s">
        <v>2128</v>
      </c>
    </row>
    <row r="187" spans="1:65" s="2" customFormat="1" ht="11.25">
      <c r="A187" s="36"/>
      <c r="B187" s="37"/>
      <c r="C187" s="38"/>
      <c r="D187" s="188" t="s">
        <v>149</v>
      </c>
      <c r="E187" s="38"/>
      <c r="F187" s="189" t="s">
        <v>2127</v>
      </c>
      <c r="G187" s="38"/>
      <c r="H187" s="38"/>
      <c r="I187" s="190"/>
      <c r="J187" s="38"/>
      <c r="K187" s="38"/>
      <c r="L187" s="41"/>
      <c r="M187" s="191"/>
      <c r="N187" s="192"/>
      <c r="O187" s="66"/>
      <c r="P187" s="66"/>
      <c r="Q187" s="66"/>
      <c r="R187" s="66"/>
      <c r="S187" s="66"/>
      <c r="T187" s="67"/>
      <c r="U187" s="36"/>
      <c r="V187" s="36"/>
      <c r="W187" s="36"/>
      <c r="X187" s="36"/>
      <c r="Y187" s="36"/>
      <c r="Z187" s="36"/>
      <c r="AA187" s="36"/>
      <c r="AB187" s="36"/>
      <c r="AC187" s="36"/>
      <c r="AD187" s="36"/>
      <c r="AE187" s="36"/>
      <c r="AT187" s="19" t="s">
        <v>149</v>
      </c>
      <c r="AU187" s="19" t="s">
        <v>85</v>
      </c>
    </row>
    <row r="188" spans="1:65" s="2" customFormat="1" ht="16.5" customHeight="1">
      <c r="A188" s="36"/>
      <c r="B188" s="37"/>
      <c r="C188" s="217" t="s">
        <v>357</v>
      </c>
      <c r="D188" s="217" t="s">
        <v>284</v>
      </c>
      <c r="E188" s="218" t="s">
        <v>2129</v>
      </c>
      <c r="F188" s="219" t="s">
        <v>2130</v>
      </c>
      <c r="G188" s="220" t="s">
        <v>145</v>
      </c>
      <c r="H188" s="221">
        <v>3</v>
      </c>
      <c r="I188" s="222"/>
      <c r="J188" s="223">
        <f>ROUND(I188*H188,2)</f>
        <v>0</v>
      </c>
      <c r="K188" s="219" t="s">
        <v>1990</v>
      </c>
      <c r="L188" s="224"/>
      <c r="M188" s="225" t="s">
        <v>19</v>
      </c>
      <c r="N188" s="226" t="s">
        <v>46</v>
      </c>
      <c r="O188" s="66"/>
      <c r="P188" s="184">
        <f>O188*H188</f>
        <v>0</v>
      </c>
      <c r="Q188" s="184">
        <v>6.4000000000000001E-2</v>
      </c>
      <c r="R188" s="184">
        <f>Q188*H188</f>
        <v>0.192</v>
      </c>
      <c r="S188" s="184">
        <v>0</v>
      </c>
      <c r="T188" s="185">
        <f>S188*H188</f>
        <v>0</v>
      </c>
      <c r="U188" s="36"/>
      <c r="V188" s="36"/>
      <c r="W188" s="36"/>
      <c r="X188" s="36"/>
      <c r="Y188" s="36"/>
      <c r="Z188" s="36"/>
      <c r="AA188" s="36"/>
      <c r="AB188" s="36"/>
      <c r="AC188" s="36"/>
      <c r="AD188" s="36"/>
      <c r="AE188" s="36"/>
      <c r="AR188" s="186" t="s">
        <v>2113</v>
      </c>
      <c r="AT188" s="186" t="s">
        <v>284</v>
      </c>
      <c r="AU188" s="186" t="s">
        <v>85</v>
      </c>
      <c r="AY188" s="19" t="s">
        <v>140</v>
      </c>
      <c r="BE188" s="187">
        <f>IF(N188="základní",J188,0)</f>
        <v>0</v>
      </c>
      <c r="BF188" s="187">
        <f>IF(N188="snížená",J188,0)</f>
        <v>0</v>
      </c>
      <c r="BG188" s="187">
        <f>IF(N188="zákl. přenesená",J188,0)</f>
        <v>0</v>
      </c>
      <c r="BH188" s="187">
        <f>IF(N188="sníž. přenesená",J188,0)</f>
        <v>0</v>
      </c>
      <c r="BI188" s="187">
        <f>IF(N188="nulová",J188,0)</f>
        <v>0</v>
      </c>
      <c r="BJ188" s="19" t="s">
        <v>83</v>
      </c>
      <c r="BK188" s="187">
        <f>ROUND(I188*H188,2)</f>
        <v>0</v>
      </c>
      <c r="BL188" s="19" t="s">
        <v>659</v>
      </c>
      <c r="BM188" s="186" t="s">
        <v>2131</v>
      </c>
    </row>
    <row r="189" spans="1:65" s="2" customFormat="1" ht="11.25">
      <c r="A189" s="36"/>
      <c r="B189" s="37"/>
      <c r="C189" s="38"/>
      <c r="D189" s="188" t="s">
        <v>149</v>
      </c>
      <c r="E189" s="38"/>
      <c r="F189" s="189" t="s">
        <v>2130</v>
      </c>
      <c r="G189" s="38"/>
      <c r="H189" s="38"/>
      <c r="I189" s="190"/>
      <c r="J189" s="38"/>
      <c r="K189" s="38"/>
      <c r="L189" s="41"/>
      <c r="M189" s="191"/>
      <c r="N189" s="192"/>
      <c r="O189" s="66"/>
      <c r="P189" s="66"/>
      <c r="Q189" s="66"/>
      <c r="R189" s="66"/>
      <c r="S189" s="66"/>
      <c r="T189" s="67"/>
      <c r="U189" s="36"/>
      <c r="V189" s="36"/>
      <c r="W189" s="36"/>
      <c r="X189" s="36"/>
      <c r="Y189" s="36"/>
      <c r="Z189" s="36"/>
      <c r="AA189" s="36"/>
      <c r="AB189" s="36"/>
      <c r="AC189" s="36"/>
      <c r="AD189" s="36"/>
      <c r="AE189" s="36"/>
      <c r="AT189" s="19" t="s">
        <v>149</v>
      </c>
      <c r="AU189" s="19" t="s">
        <v>85</v>
      </c>
    </row>
    <row r="190" spans="1:65" s="2" customFormat="1" ht="16.5" customHeight="1">
      <c r="A190" s="36"/>
      <c r="B190" s="37"/>
      <c r="C190" s="217" t="s">
        <v>363</v>
      </c>
      <c r="D190" s="217" t="s">
        <v>284</v>
      </c>
      <c r="E190" s="218" t="s">
        <v>2132</v>
      </c>
      <c r="F190" s="219" t="s">
        <v>2133</v>
      </c>
      <c r="G190" s="220" t="s">
        <v>145</v>
      </c>
      <c r="H190" s="221">
        <v>1</v>
      </c>
      <c r="I190" s="222"/>
      <c r="J190" s="223">
        <f>ROUND(I190*H190,2)</f>
        <v>0</v>
      </c>
      <c r="K190" s="219" t="s">
        <v>1990</v>
      </c>
      <c r="L190" s="224"/>
      <c r="M190" s="225" t="s">
        <v>19</v>
      </c>
      <c r="N190" s="226" t="s">
        <v>46</v>
      </c>
      <c r="O190" s="66"/>
      <c r="P190" s="184">
        <f>O190*H190</f>
        <v>0</v>
      </c>
      <c r="Q190" s="184">
        <v>8.2000000000000003E-2</v>
      </c>
      <c r="R190" s="184">
        <f>Q190*H190</f>
        <v>8.2000000000000003E-2</v>
      </c>
      <c r="S190" s="184">
        <v>0</v>
      </c>
      <c r="T190" s="185">
        <f>S190*H190</f>
        <v>0</v>
      </c>
      <c r="U190" s="36"/>
      <c r="V190" s="36"/>
      <c r="W190" s="36"/>
      <c r="X190" s="36"/>
      <c r="Y190" s="36"/>
      <c r="Z190" s="36"/>
      <c r="AA190" s="36"/>
      <c r="AB190" s="36"/>
      <c r="AC190" s="36"/>
      <c r="AD190" s="36"/>
      <c r="AE190" s="36"/>
      <c r="AR190" s="186" t="s">
        <v>2113</v>
      </c>
      <c r="AT190" s="186" t="s">
        <v>284</v>
      </c>
      <c r="AU190" s="186" t="s">
        <v>85</v>
      </c>
      <c r="AY190" s="19" t="s">
        <v>140</v>
      </c>
      <c r="BE190" s="187">
        <f>IF(N190="základní",J190,0)</f>
        <v>0</v>
      </c>
      <c r="BF190" s="187">
        <f>IF(N190="snížená",J190,0)</f>
        <v>0</v>
      </c>
      <c r="BG190" s="187">
        <f>IF(N190="zákl. přenesená",J190,0)</f>
        <v>0</v>
      </c>
      <c r="BH190" s="187">
        <f>IF(N190="sníž. přenesená",J190,0)</f>
        <v>0</v>
      </c>
      <c r="BI190" s="187">
        <f>IF(N190="nulová",J190,0)</f>
        <v>0</v>
      </c>
      <c r="BJ190" s="19" t="s">
        <v>83</v>
      </c>
      <c r="BK190" s="187">
        <f>ROUND(I190*H190,2)</f>
        <v>0</v>
      </c>
      <c r="BL190" s="19" t="s">
        <v>659</v>
      </c>
      <c r="BM190" s="186" t="s">
        <v>2134</v>
      </c>
    </row>
    <row r="191" spans="1:65" s="2" customFormat="1" ht="11.25">
      <c r="A191" s="36"/>
      <c r="B191" s="37"/>
      <c r="C191" s="38"/>
      <c r="D191" s="188" t="s">
        <v>149</v>
      </c>
      <c r="E191" s="38"/>
      <c r="F191" s="189" t="s">
        <v>2133</v>
      </c>
      <c r="G191" s="38"/>
      <c r="H191" s="38"/>
      <c r="I191" s="190"/>
      <c r="J191" s="38"/>
      <c r="K191" s="38"/>
      <c r="L191" s="41"/>
      <c r="M191" s="191"/>
      <c r="N191" s="192"/>
      <c r="O191" s="66"/>
      <c r="P191" s="66"/>
      <c r="Q191" s="66"/>
      <c r="R191" s="66"/>
      <c r="S191" s="66"/>
      <c r="T191" s="67"/>
      <c r="U191" s="36"/>
      <c r="V191" s="36"/>
      <c r="W191" s="36"/>
      <c r="X191" s="36"/>
      <c r="Y191" s="36"/>
      <c r="Z191" s="36"/>
      <c r="AA191" s="36"/>
      <c r="AB191" s="36"/>
      <c r="AC191" s="36"/>
      <c r="AD191" s="36"/>
      <c r="AE191" s="36"/>
      <c r="AT191" s="19" t="s">
        <v>149</v>
      </c>
      <c r="AU191" s="19" t="s">
        <v>85</v>
      </c>
    </row>
    <row r="192" spans="1:65" s="2" customFormat="1" ht="16.5" customHeight="1">
      <c r="A192" s="36"/>
      <c r="B192" s="37"/>
      <c r="C192" s="217" t="s">
        <v>370</v>
      </c>
      <c r="D192" s="217" t="s">
        <v>284</v>
      </c>
      <c r="E192" s="218" t="s">
        <v>2135</v>
      </c>
      <c r="F192" s="219" t="s">
        <v>2136</v>
      </c>
      <c r="G192" s="220" t="s">
        <v>145</v>
      </c>
      <c r="H192" s="221">
        <v>3</v>
      </c>
      <c r="I192" s="222"/>
      <c r="J192" s="223">
        <f>ROUND(I192*H192,2)</f>
        <v>0</v>
      </c>
      <c r="K192" s="219" t="s">
        <v>1990</v>
      </c>
      <c r="L192" s="224"/>
      <c r="M192" s="225" t="s">
        <v>19</v>
      </c>
      <c r="N192" s="226" t="s">
        <v>46</v>
      </c>
      <c r="O192" s="66"/>
      <c r="P192" s="184">
        <f>O192*H192</f>
        <v>0</v>
      </c>
      <c r="Q192" s="184">
        <v>1E-3</v>
      </c>
      <c r="R192" s="184">
        <f>Q192*H192</f>
        <v>3.0000000000000001E-3</v>
      </c>
      <c r="S192" s="184">
        <v>0</v>
      </c>
      <c r="T192" s="185">
        <f>S192*H192</f>
        <v>0</v>
      </c>
      <c r="U192" s="36"/>
      <c r="V192" s="36"/>
      <c r="W192" s="36"/>
      <c r="X192" s="36"/>
      <c r="Y192" s="36"/>
      <c r="Z192" s="36"/>
      <c r="AA192" s="36"/>
      <c r="AB192" s="36"/>
      <c r="AC192" s="36"/>
      <c r="AD192" s="36"/>
      <c r="AE192" s="36"/>
      <c r="AR192" s="186" t="s">
        <v>2113</v>
      </c>
      <c r="AT192" s="186" t="s">
        <v>284</v>
      </c>
      <c r="AU192" s="186" t="s">
        <v>85</v>
      </c>
      <c r="AY192" s="19" t="s">
        <v>140</v>
      </c>
      <c r="BE192" s="187">
        <f>IF(N192="základní",J192,0)</f>
        <v>0</v>
      </c>
      <c r="BF192" s="187">
        <f>IF(N192="snížená",J192,0)</f>
        <v>0</v>
      </c>
      <c r="BG192" s="187">
        <f>IF(N192="zákl. přenesená",J192,0)</f>
        <v>0</v>
      </c>
      <c r="BH192" s="187">
        <f>IF(N192="sníž. přenesená",J192,0)</f>
        <v>0</v>
      </c>
      <c r="BI192" s="187">
        <f>IF(N192="nulová",J192,0)</f>
        <v>0</v>
      </c>
      <c r="BJ192" s="19" t="s">
        <v>83</v>
      </c>
      <c r="BK192" s="187">
        <f>ROUND(I192*H192,2)</f>
        <v>0</v>
      </c>
      <c r="BL192" s="19" t="s">
        <v>659</v>
      </c>
      <c r="BM192" s="186" t="s">
        <v>2137</v>
      </c>
    </row>
    <row r="193" spans="1:65" s="2" customFormat="1" ht="11.25">
      <c r="A193" s="36"/>
      <c r="B193" s="37"/>
      <c r="C193" s="38"/>
      <c r="D193" s="188" t="s">
        <v>149</v>
      </c>
      <c r="E193" s="38"/>
      <c r="F193" s="189" t="s">
        <v>2136</v>
      </c>
      <c r="G193" s="38"/>
      <c r="H193" s="38"/>
      <c r="I193" s="190"/>
      <c r="J193" s="38"/>
      <c r="K193" s="38"/>
      <c r="L193" s="41"/>
      <c r="M193" s="191"/>
      <c r="N193" s="192"/>
      <c r="O193" s="66"/>
      <c r="P193" s="66"/>
      <c r="Q193" s="66"/>
      <c r="R193" s="66"/>
      <c r="S193" s="66"/>
      <c r="T193" s="67"/>
      <c r="U193" s="36"/>
      <c r="V193" s="36"/>
      <c r="W193" s="36"/>
      <c r="X193" s="36"/>
      <c r="Y193" s="36"/>
      <c r="Z193" s="36"/>
      <c r="AA193" s="36"/>
      <c r="AB193" s="36"/>
      <c r="AC193" s="36"/>
      <c r="AD193" s="36"/>
      <c r="AE193" s="36"/>
      <c r="AT193" s="19" t="s">
        <v>149</v>
      </c>
      <c r="AU193" s="19" t="s">
        <v>85</v>
      </c>
    </row>
    <row r="194" spans="1:65" s="2" customFormat="1" ht="16.5" customHeight="1">
      <c r="A194" s="36"/>
      <c r="B194" s="37"/>
      <c r="C194" s="217" t="s">
        <v>376</v>
      </c>
      <c r="D194" s="217" t="s">
        <v>284</v>
      </c>
      <c r="E194" s="218" t="s">
        <v>2138</v>
      </c>
      <c r="F194" s="219" t="s">
        <v>2139</v>
      </c>
      <c r="G194" s="220" t="s">
        <v>145</v>
      </c>
      <c r="H194" s="221">
        <v>5</v>
      </c>
      <c r="I194" s="222"/>
      <c r="J194" s="223">
        <f>ROUND(I194*H194,2)</f>
        <v>0</v>
      </c>
      <c r="K194" s="219" t="s">
        <v>1990</v>
      </c>
      <c r="L194" s="224"/>
      <c r="M194" s="225" t="s">
        <v>19</v>
      </c>
      <c r="N194" s="226" t="s">
        <v>46</v>
      </c>
      <c r="O194" s="66"/>
      <c r="P194" s="184">
        <f>O194*H194</f>
        <v>0</v>
      </c>
      <c r="Q194" s="184">
        <v>0</v>
      </c>
      <c r="R194" s="184">
        <f>Q194*H194</f>
        <v>0</v>
      </c>
      <c r="S194" s="184">
        <v>0</v>
      </c>
      <c r="T194" s="185">
        <f>S194*H194</f>
        <v>0</v>
      </c>
      <c r="U194" s="36"/>
      <c r="V194" s="36"/>
      <c r="W194" s="36"/>
      <c r="X194" s="36"/>
      <c r="Y194" s="36"/>
      <c r="Z194" s="36"/>
      <c r="AA194" s="36"/>
      <c r="AB194" s="36"/>
      <c r="AC194" s="36"/>
      <c r="AD194" s="36"/>
      <c r="AE194" s="36"/>
      <c r="AR194" s="186" t="s">
        <v>2113</v>
      </c>
      <c r="AT194" s="186" t="s">
        <v>284</v>
      </c>
      <c r="AU194" s="186" t="s">
        <v>85</v>
      </c>
      <c r="AY194" s="19" t="s">
        <v>140</v>
      </c>
      <c r="BE194" s="187">
        <f>IF(N194="základní",J194,0)</f>
        <v>0</v>
      </c>
      <c r="BF194" s="187">
        <f>IF(N194="snížená",J194,0)</f>
        <v>0</v>
      </c>
      <c r="BG194" s="187">
        <f>IF(N194="zákl. přenesená",J194,0)</f>
        <v>0</v>
      </c>
      <c r="BH194" s="187">
        <f>IF(N194="sníž. přenesená",J194,0)</f>
        <v>0</v>
      </c>
      <c r="BI194" s="187">
        <f>IF(N194="nulová",J194,0)</f>
        <v>0</v>
      </c>
      <c r="BJ194" s="19" t="s">
        <v>83</v>
      </c>
      <c r="BK194" s="187">
        <f>ROUND(I194*H194,2)</f>
        <v>0</v>
      </c>
      <c r="BL194" s="19" t="s">
        <v>659</v>
      </c>
      <c r="BM194" s="186" t="s">
        <v>2140</v>
      </c>
    </row>
    <row r="195" spans="1:65" s="2" customFormat="1" ht="11.25">
      <c r="A195" s="36"/>
      <c r="B195" s="37"/>
      <c r="C195" s="38"/>
      <c r="D195" s="188" t="s">
        <v>149</v>
      </c>
      <c r="E195" s="38"/>
      <c r="F195" s="189" t="s">
        <v>2139</v>
      </c>
      <c r="G195" s="38"/>
      <c r="H195" s="38"/>
      <c r="I195" s="190"/>
      <c r="J195" s="38"/>
      <c r="K195" s="38"/>
      <c r="L195" s="41"/>
      <c r="M195" s="191"/>
      <c r="N195" s="192"/>
      <c r="O195" s="66"/>
      <c r="P195" s="66"/>
      <c r="Q195" s="66"/>
      <c r="R195" s="66"/>
      <c r="S195" s="66"/>
      <c r="T195" s="67"/>
      <c r="U195" s="36"/>
      <c r="V195" s="36"/>
      <c r="W195" s="36"/>
      <c r="X195" s="36"/>
      <c r="Y195" s="36"/>
      <c r="Z195" s="36"/>
      <c r="AA195" s="36"/>
      <c r="AB195" s="36"/>
      <c r="AC195" s="36"/>
      <c r="AD195" s="36"/>
      <c r="AE195" s="36"/>
      <c r="AT195" s="19" t="s">
        <v>149</v>
      </c>
      <c r="AU195" s="19" t="s">
        <v>85</v>
      </c>
    </row>
    <row r="196" spans="1:65" s="2" customFormat="1" ht="16.5" customHeight="1">
      <c r="A196" s="36"/>
      <c r="B196" s="37"/>
      <c r="C196" s="217" t="s">
        <v>383</v>
      </c>
      <c r="D196" s="217" t="s">
        <v>284</v>
      </c>
      <c r="E196" s="218" t="s">
        <v>2141</v>
      </c>
      <c r="F196" s="219" t="s">
        <v>2142</v>
      </c>
      <c r="G196" s="220" t="s">
        <v>424</v>
      </c>
      <c r="H196" s="221">
        <v>0.21299999999999999</v>
      </c>
      <c r="I196" s="222"/>
      <c r="J196" s="223">
        <f>ROUND(I196*H196,2)</f>
        <v>0</v>
      </c>
      <c r="K196" s="219" t="s">
        <v>146</v>
      </c>
      <c r="L196" s="224"/>
      <c r="M196" s="225" t="s">
        <v>19</v>
      </c>
      <c r="N196" s="226" t="s">
        <v>46</v>
      </c>
      <c r="O196" s="66"/>
      <c r="P196" s="184">
        <f>O196*H196</f>
        <v>0</v>
      </c>
      <c r="Q196" s="184">
        <v>1</v>
      </c>
      <c r="R196" s="184">
        <f>Q196*H196</f>
        <v>0.21299999999999999</v>
      </c>
      <c r="S196" s="184">
        <v>0</v>
      </c>
      <c r="T196" s="185">
        <f>S196*H196</f>
        <v>0</v>
      </c>
      <c r="U196" s="36"/>
      <c r="V196" s="36"/>
      <c r="W196" s="36"/>
      <c r="X196" s="36"/>
      <c r="Y196" s="36"/>
      <c r="Z196" s="36"/>
      <c r="AA196" s="36"/>
      <c r="AB196" s="36"/>
      <c r="AC196" s="36"/>
      <c r="AD196" s="36"/>
      <c r="AE196" s="36"/>
      <c r="AR196" s="186" t="s">
        <v>2143</v>
      </c>
      <c r="AT196" s="186" t="s">
        <v>284</v>
      </c>
      <c r="AU196" s="186" t="s">
        <v>85</v>
      </c>
      <c r="AY196" s="19" t="s">
        <v>140</v>
      </c>
      <c r="BE196" s="187">
        <f>IF(N196="základní",J196,0)</f>
        <v>0</v>
      </c>
      <c r="BF196" s="187">
        <f>IF(N196="snížená",J196,0)</f>
        <v>0</v>
      </c>
      <c r="BG196" s="187">
        <f>IF(N196="zákl. přenesená",J196,0)</f>
        <v>0</v>
      </c>
      <c r="BH196" s="187">
        <f>IF(N196="sníž. přenesená",J196,0)</f>
        <v>0</v>
      </c>
      <c r="BI196" s="187">
        <f>IF(N196="nulová",J196,0)</f>
        <v>0</v>
      </c>
      <c r="BJ196" s="19" t="s">
        <v>83</v>
      </c>
      <c r="BK196" s="187">
        <f>ROUND(I196*H196,2)</f>
        <v>0</v>
      </c>
      <c r="BL196" s="19" t="s">
        <v>2143</v>
      </c>
      <c r="BM196" s="186" t="s">
        <v>2144</v>
      </c>
    </row>
    <row r="197" spans="1:65" s="2" customFormat="1" ht="11.25">
      <c r="A197" s="36"/>
      <c r="B197" s="37"/>
      <c r="C197" s="38"/>
      <c r="D197" s="188" t="s">
        <v>149</v>
      </c>
      <c r="E197" s="38"/>
      <c r="F197" s="189" t="s">
        <v>2142</v>
      </c>
      <c r="G197" s="38"/>
      <c r="H197" s="38"/>
      <c r="I197" s="190"/>
      <c r="J197" s="38"/>
      <c r="K197" s="38"/>
      <c r="L197" s="41"/>
      <c r="M197" s="191"/>
      <c r="N197" s="192"/>
      <c r="O197" s="66"/>
      <c r="P197" s="66"/>
      <c r="Q197" s="66"/>
      <c r="R197" s="66"/>
      <c r="S197" s="66"/>
      <c r="T197" s="67"/>
      <c r="U197" s="36"/>
      <c r="V197" s="36"/>
      <c r="W197" s="36"/>
      <c r="X197" s="36"/>
      <c r="Y197" s="36"/>
      <c r="Z197" s="36"/>
      <c r="AA197" s="36"/>
      <c r="AB197" s="36"/>
      <c r="AC197" s="36"/>
      <c r="AD197" s="36"/>
      <c r="AE197" s="36"/>
      <c r="AT197" s="19" t="s">
        <v>149</v>
      </c>
      <c r="AU197" s="19" t="s">
        <v>85</v>
      </c>
    </row>
    <row r="198" spans="1:65" s="2" customFormat="1" ht="19.5">
      <c r="A198" s="36"/>
      <c r="B198" s="37"/>
      <c r="C198" s="38"/>
      <c r="D198" s="188" t="s">
        <v>969</v>
      </c>
      <c r="E198" s="38"/>
      <c r="F198" s="195" t="s">
        <v>2145</v>
      </c>
      <c r="G198" s="38"/>
      <c r="H198" s="38"/>
      <c r="I198" s="190"/>
      <c r="J198" s="38"/>
      <c r="K198" s="38"/>
      <c r="L198" s="41"/>
      <c r="M198" s="191"/>
      <c r="N198" s="192"/>
      <c r="O198" s="66"/>
      <c r="P198" s="66"/>
      <c r="Q198" s="66"/>
      <c r="R198" s="66"/>
      <c r="S198" s="66"/>
      <c r="T198" s="67"/>
      <c r="U198" s="36"/>
      <c r="V198" s="36"/>
      <c r="W198" s="36"/>
      <c r="X198" s="36"/>
      <c r="Y198" s="36"/>
      <c r="Z198" s="36"/>
      <c r="AA198" s="36"/>
      <c r="AB198" s="36"/>
      <c r="AC198" s="36"/>
      <c r="AD198" s="36"/>
      <c r="AE198" s="36"/>
      <c r="AT198" s="19" t="s">
        <v>969</v>
      </c>
      <c r="AU198" s="19" t="s">
        <v>85</v>
      </c>
    </row>
    <row r="199" spans="1:65" s="14" customFormat="1" ht="11.25">
      <c r="B199" s="206"/>
      <c r="C199" s="207"/>
      <c r="D199" s="188" t="s">
        <v>180</v>
      </c>
      <c r="E199" s="208" t="s">
        <v>19</v>
      </c>
      <c r="F199" s="209" t="s">
        <v>2146</v>
      </c>
      <c r="G199" s="207"/>
      <c r="H199" s="210">
        <v>0.21299999999999999</v>
      </c>
      <c r="I199" s="211"/>
      <c r="J199" s="207"/>
      <c r="K199" s="207"/>
      <c r="L199" s="212"/>
      <c r="M199" s="213"/>
      <c r="N199" s="214"/>
      <c r="O199" s="214"/>
      <c r="P199" s="214"/>
      <c r="Q199" s="214"/>
      <c r="R199" s="214"/>
      <c r="S199" s="214"/>
      <c r="T199" s="215"/>
      <c r="AT199" s="216" t="s">
        <v>180</v>
      </c>
      <c r="AU199" s="216" t="s">
        <v>85</v>
      </c>
      <c r="AV199" s="14" t="s">
        <v>85</v>
      </c>
      <c r="AW199" s="14" t="s">
        <v>34</v>
      </c>
      <c r="AX199" s="14" t="s">
        <v>75</v>
      </c>
      <c r="AY199" s="216" t="s">
        <v>140</v>
      </c>
    </row>
    <row r="200" spans="1:65" s="2" customFormat="1" ht="16.5" customHeight="1">
      <c r="A200" s="36"/>
      <c r="B200" s="37"/>
      <c r="C200" s="175" t="s">
        <v>390</v>
      </c>
      <c r="D200" s="175" t="s">
        <v>142</v>
      </c>
      <c r="E200" s="176" t="s">
        <v>2147</v>
      </c>
      <c r="F200" s="177" t="s">
        <v>2148</v>
      </c>
      <c r="G200" s="178" t="s">
        <v>145</v>
      </c>
      <c r="H200" s="179">
        <v>4</v>
      </c>
      <c r="I200" s="180"/>
      <c r="J200" s="181">
        <f>ROUND(I200*H200,2)</f>
        <v>0</v>
      </c>
      <c r="K200" s="177" t="s">
        <v>146</v>
      </c>
      <c r="L200" s="41"/>
      <c r="M200" s="182" t="s">
        <v>19</v>
      </c>
      <c r="N200" s="183" t="s">
        <v>46</v>
      </c>
      <c r="O200" s="66"/>
      <c r="P200" s="184">
        <f>O200*H200</f>
        <v>0</v>
      </c>
      <c r="Q200" s="184">
        <v>0</v>
      </c>
      <c r="R200" s="184">
        <f>Q200*H200</f>
        <v>0</v>
      </c>
      <c r="S200" s="184">
        <v>0</v>
      </c>
      <c r="T200" s="185">
        <f>S200*H200</f>
        <v>0</v>
      </c>
      <c r="U200" s="36"/>
      <c r="V200" s="36"/>
      <c r="W200" s="36"/>
      <c r="X200" s="36"/>
      <c r="Y200" s="36"/>
      <c r="Z200" s="36"/>
      <c r="AA200" s="36"/>
      <c r="AB200" s="36"/>
      <c r="AC200" s="36"/>
      <c r="AD200" s="36"/>
      <c r="AE200" s="36"/>
      <c r="AR200" s="186" t="s">
        <v>659</v>
      </c>
      <c r="AT200" s="186" t="s">
        <v>142</v>
      </c>
      <c r="AU200" s="186" t="s">
        <v>85</v>
      </c>
      <c r="AY200" s="19" t="s">
        <v>140</v>
      </c>
      <c r="BE200" s="187">
        <f>IF(N200="základní",J200,0)</f>
        <v>0</v>
      </c>
      <c r="BF200" s="187">
        <f>IF(N200="snížená",J200,0)</f>
        <v>0</v>
      </c>
      <c r="BG200" s="187">
        <f>IF(N200="zákl. přenesená",J200,0)</f>
        <v>0</v>
      </c>
      <c r="BH200" s="187">
        <f>IF(N200="sníž. přenesená",J200,0)</f>
        <v>0</v>
      </c>
      <c r="BI200" s="187">
        <f>IF(N200="nulová",J200,0)</f>
        <v>0</v>
      </c>
      <c r="BJ200" s="19" t="s">
        <v>83</v>
      </c>
      <c r="BK200" s="187">
        <f>ROUND(I200*H200,2)</f>
        <v>0</v>
      </c>
      <c r="BL200" s="19" t="s">
        <v>659</v>
      </c>
      <c r="BM200" s="186" t="s">
        <v>2149</v>
      </c>
    </row>
    <row r="201" spans="1:65" s="2" customFormat="1" ht="11.25">
      <c r="A201" s="36"/>
      <c r="B201" s="37"/>
      <c r="C201" s="38"/>
      <c r="D201" s="188" t="s">
        <v>149</v>
      </c>
      <c r="E201" s="38"/>
      <c r="F201" s="189" t="s">
        <v>2150</v>
      </c>
      <c r="G201" s="38"/>
      <c r="H201" s="38"/>
      <c r="I201" s="190"/>
      <c r="J201" s="38"/>
      <c r="K201" s="38"/>
      <c r="L201" s="41"/>
      <c r="M201" s="191"/>
      <c r="N201" s="192"/>
      <c r="O201" s="66"/>
      <c r="P201" s="66"/>
      <c r="Q201" s="66"/>
      <c r="R201" s="66"/>
      <c r="S201" s="66"/>
      <c r="T201" s="67"/>
      <c r="U201" s="36"/>
      <c r="V201" s="36"/>
      <c r="W201" s="36"/>
      <c r="X201" s="36"/>
      <c r="Y201" s="36"/>
      <c r="Z201" s="36"/>
      <c r="AA201" s="36"/>
      <c r="AB201" s="36"/>
      <c r="AC201" s="36"/>
      <c r="AD201" s="36"/>
      <c r="AE201" s="36"/>
      <c r="AT201" s="19" t="s">
        <v>149</v>
      </c>
      <c r="AU201" s="19" t="s">
        <v>85</v>
      </c>
    </row>
    <row r="202" spans="1:65" s="2" customFormat="1" ht="11.25">
      <c r="A202" s="36"/>
      <c r="B202" s="37"/>
      <c r="C202" s="38"/>
      <c r="D202" s="193" t="s">
        <v>151</v>
      </c>
      <c r="E202" s="38"/>
      <c r="F202" s="194" t="s">
        <v>2151</v>
      </c>
      <c r="G202" s="38"/>
      <c r="H202" s="38"/>
      <c r="I202" s="190"/>
      <c r="J202" s="38"/>
      <c r="K202" s="38"/>
      <c r="L202" s="41"/>
      <c r="M202" s="191"/>
      <c r="N202" s="192"/>
      <c r="O202" s="66"/>
      <c r="P202" s="66"/>
      <c r="Q202" s="66"/>
      <c r="R202" s="66"/>
      <c r="S202" s="66"/>
      <c r="T202" s="67"/>
      <c r="U202" s="36"/>
      <c r="V202" s="36"/>
      <c r="W202" s="36"/>
      <c r="X202" s="36"/>
      <c r="Y202" s="36"/>
      <c r="Z202" s="36"/>
      <c r="AA202" s="36"/>
      <c r="AB202" s="36"/>
      <c r="AC202" s="36"/>
      <c r="AD202" s="36"/>
      <c r="AE202" s="36"/>
      <c r="AT202" s="19" t="s">
        <v>151</v>
      </c>
      <c r="AU202" s="19" t="s">
        <v>85</v>
      </c>
    </row>
    <row r="203" spans="1:65" s="2" customFormat="1" ht="39">
      <c r="A203" s="36"/>
      <c r="B203" s="37"/>
      <c r="C203" s="38"/>
      <c r="D203" s="188" t="s">
        <v>969</v>
      </c>
      <c r="E203" s="38"/>
      <c r="F203" s="195" t="s">
        <v>2152</v>
      </c>
      <c r="G203" s="38"/>
      <c r="H203" s="38"/>
      <c r="I203" s="190"/>
      <c r="J203" s="38"/>
      <c r="K203" s="38"/>
      <c r="L203" s="41"/>
      <c r="M203" s="191"/>
      <c r="N203" s="192"/>
      <c r="O203" s="66"/>
      <c r="P203" s="66"/>
      <c r="Q203" s="66"/>
      <c r="R203" s="66"/>
      <c r="S203" s="66"/>
      <c r="T203" s="67"/>
      <c r="U203" s="36"/>
      <c r="V203" s="36"/>
      <c r="W203" s="36"/>
      <c r="X203" s="36"/>
      <c r="Y203" s="36"/>
      <c r="Z203" s="36"/>
      <c r="AA203" s="36"/>
      <c r="AB203" s="36"/>
      <c r="AC203" s="36"/>
      <c r="AD203" s="36"/>
      <c r="AE203" s="36"/>
      <c r="AT203" s="19" t="s">
        <v>969</v>
      </c>
      <c r="AU203" s="19" t="s">
        <v>85</v>
      </c>
    </row>
    <row r="204" spans="1:65" s="2" customFormat="1" ht="16.5" customHeight="1">
      <c r="A204" s="36"/>
      <c r="B204" s="37"/>
      <c r="C204" s="175" t="s">
        <v>403</v>
      </c>
      <c r="D204" s="175" t="s">
        <v>142</v>
      </c>
      <c r="E204" s="176" t="s">
        <v>2153</v>
      </c>
      <c r="F204" s="177" t="s">
        <v>2154</v>
      </c>
      <c r="G204" s="178" t="s">
        <v>145</v>
      </c>
      <c r="H204" s="179">
        <v>21</v>
      </c>
      <c r="I204" s="180"/>
      <c r="J204" s="181">
        <f>ROUND(I204*H204,2)</f>
        <v>0</v>
      </c>
      <c r="K204" s="177" t="s">
        <v>146</v>
      </c>
      <c r="L204" s="41"/>
      <c r="M204" s="182" t="s">
        <v>19</v>
      </c>
      <c r="N204" s="183" t="s">
        <v>46</v>
      </c>
      <c r="O204" s="66"/>
      <c r="P204" s="184">
        <f>O204*H204</f>
        <v>0</v>
      </c>
      <c r="Q204" s="184">
        <v>0</v>
      </c>
      <c r="R204" s="184">
        <f>Q204*H204</f>
        <v>0</v>
      </c>
      <c r="S204" s="184">
        <v>0</v>
      </c>
      <c r="T204" s="185">
        <f>S204*H204</f>
        <v>0</v>
      </c>
      <c r="U204" s="36"/>
      <c r="V204" s="36"/>
      <c r="W204" s="36"/>
      <c r="X204" s="36"/>
      <c r="Y204" s="36"/>
      <c r="Z204" s="36"/>
      <c r="AA204" s="36"/>
      <c r="AB204" s="36"/>
      <c r="AC204" s="36"/>
      <c r="AD204" s="36"/>
      <c r="AE204" s="36"/>
      <c r="AR204" s="186" t="s">
        <v>659</v>
      </c>
      <c r="AT204" s="186" t="s">
        <v>142</v>
      </c>
      <c r="AU204" s="186" t="s">
        <v>85</v>
      </c>
      <c r="AY204" s="19" t="s">
        <v>140</v>
      </c>
      <c r="BE204" s="187">
        <f>IF(N204="základní",J204,0)</f>
        <v>0</v>
      </c>
      <c r="BF204" s="187">
        <f>IF(N204="snížená",J204,0)</f>
        <v>0</v>
      </c>
      <c r="BG204" s="187">
        <f>IF(N204="zákl. přenesená",J204,0)</f>
        <v>0</v>
      </c>
      <c r="BH204" s="187">
        <f>IF(N204="sníž. přenesená",J204,0)</f>
        <v>0</v>
      </c>
      <c r="BI204" s="187">
        <f>IF(N204="nulová",J204,0)</f>
        <v>0</v>
      </c>
      <c r="BJ204" s="19" t="s">
        <v>83</v>
      </c>
      <c r="BK204" s="187">
        <f>ROUND(I204*H204,2)</f>
        <v>0</v>
      </c>
      <c r="BL204" s="19" t="s">
        <v>659</v>
      </c>
      <c r="BM204" s="186" t="s">
        <v>2155</v>
      </c>
    </row>
    <row r="205" spans="1:65" s="2" customFormat="1" ht="11.25">
      <c r="A205" s="36"/>
      <c r="B205" s="37"/>
      <c r="C205" s="38"/>
      <c r="D205" s="188" t="s">
        <v>149</v>
      </c>
      <c r="E205" s="38"/>
      <c r="F205" s="189" t="s">
        <v>2156</v>
      </c>
      <c r="G205" s="38"/>
      <c r="H205" s="38"/>
      <c r="I205" s="190"/>
      <c r="J205" s="38"/>
      <c r="K205" s="38"/>
      <c r="L205" s="41"/>
      <c r="M205" s="191"/>
      <c r="N205" s="192"/>
      <c r="O205" s="66"/>
      <c r="P205" s="66"/>
      <c r="Q205" s="66"/>
      <c r="R205" s="66"/>
      <c r="S205" s="66"/>
      <c r="T205" s="67"/>
      <c r="U205" s="36"/>
      <c r="V205" s="36"/>
      <c r="W205" s="36"/>
      <c r="X205" s="36"/>
      <c r="Y205" s="36"/>
      <c r="Z205" s="36"/>
      <c r="AA205" s="36"/>
      <c r="AB205" s="36"/>
      <c r="AC205" s="36"/>
      <c r="AD205" s="36"/>
      <c r="AE205" s="36"/>
      <c r="AT205" s="19" t="s">
        <v>149</v>
      </c>
      <c r="AU205" s="19" t="s">
        <v>85</v>
      </c>
    </row>
    <row r="206" spans="1:65" s="2" customFormat="1" ht="11.25">
      <c r="A206" s="36"/>
      <c r="B206" s="37"/>
      <c r="C206" s="38"/>
      <c r="D206" s="193" t="s">
        <v>151</v>
      </c>
      <c r="E206" s="38"/>
      <c r="F206" s="194" t="s">
        <v>2157</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151</v>
      </c>
      <c r="AU206" s="19" t="s">
        <v>85</v>
      </c>
    </row>
    <row r="207" spans="1:65" s="2" customFormat="1" ht="16.5" customHeight="1">
      <c r="A207" s="36"/>
      <c r="B207" s="37"/>
      <c r="C207" s="217" t="s">
        <v>412</v>
      </c>
      <c r="D207" s="217" t="s">
        <v>284</v>
      </c>
      <c r="E207" s="218" t="s">
        <v>2158</v>
      </c>
      <c r="F207" s="219" t="s">
        <v>2159</v>
      </c>
      <c r="G207" s="220" t="s">
        <v>145</v>
      </c>
      <c r="H207" s="221">
        <v>4</v>
      </c>
      <c r="I207" s="222"/>
      <c r="J207" s="223">
        <f>ROUND(I207*H207,2)</f>
        <v>0</v>
      </c>
      <c r="K207" s="219" t="s">
        <v>1990</v>
      </c>
      <c r="L207" s="224"/>
      <c r="M207" s="225" t="s">
        <v>19</v>
      </c>
      <c r="N207" s="226" t="s">
        <v>46</v>
      </c>
      <c r="O207" s="66"/>
      <c r="P207" s="184">
        <f>O207*H207</f>
        <v>0</v>
      </c>
      <c r="Q207" s="184">
        <v>8.8999999999999999E-3</v>
      </c>
      <c r="R207" s="184">
        <f>Q207*H207</f>
        <v>3.56E-2</v>
      </c>
      <c r="S207" s="184">
        <v>0</v>
      </c>
      <c r="T207" s="185">
        <f>S207*H207</f>
        <v>0</v>
      </c>
      <c r="U207" s="36"/>
      <c r="V207" s="36"/>
      <c r="W207" s="36"/>
      <c r="X207" s="36"/>
      <c r="Y207" s="36"/>
      <c r="Z207" s="36"/>
      <c r="AA207" s="36"/>
      <c r="AB207" s="36"/>
      <c r="AC207" s="36"/>
      <c r="AD207" s="36"/>
      <c r="AE207" s="36"/>
      <c r="AR207" s="186" t="s">
        <v>2113</v>
      </c>
      <c r="AT207" s="186" t="s">
        <v>284</v>
      </c>
      <c r="AU207" s="186" t="s">
        <v>85</v>
      </c>
      <c r="AY207" s="19" t="s">
        <v>140</v>
      </c>
      <c r="BE207" s="187">
        <f>IF(N207="základní",J207,0)</f>
        <v>0</v>
      </c>
      <c r="BF207" s="187">
        <f>IF(N207="snížená",J207,0)</f>
        <v>0</v>
      </c>
      <c r="BG207" s="187">
        <f>IF(N207="zákl. přenesená",J207,0)</f>
        <v>0</v>
      </c>
      <c r="BH207" s="187">
        <f>IF(N207="sníž. přenesená",J207,0)</f>
        <v>0</v>
      </c>
      <c r="BI207" s="187">
        <f>IF(N207="nulová",J207,0)</f>
        <v>0</v>
      </c>
      <c r="BJ207" s="19" t="s">
        <v>83</v>
      </c>
      <c r="BK207" s="187">
        <f>ROUND(I207*H207,2)</f>
        <v>0</v>
      </c>
      <c r="BL207" s="19" t="s">
        <v>659</v>
      </c>
      <c r="BM207" s="186" t="s">
        <v>2160</v>
      </c>
    </row>
    <row r="208" spans="1:65" s="2" customFormat="1" ht="11.25">
      <c r="A208" s="36"/>
      <c r="B208" s="37"/>
      <c r="C208" s="38"/>
      <c r="D208" s="188" t="s">
        <v>149</v>
      </c>
      <c r="E208" s="38"/>
      <c r="F208" s="189" t="s">
        <v>2159</v>
      </c>
      <c r="G208" s="38"/>
      <c r="H208" s="38"/>
      <c r="I208" s="190"/>
      <c r="J208" s="38"/>
      <c r="K208" s="38"/>
      <c r="L208" s="41"/>
      <c r="M208" s="191"/>
      <c r="N208" s="192"/>
      <c r="O208" s="66"/>
      <c r="P208" s="66"/>
      <c r="Q208" s="66"/>
      <c r="R208" s="66"/>
      <c r="S208" s="66"/>
      <c r="T208" s="67"/>
      <c r="U208" s="36"/>
      <c r="V208" s="36"/>
      <c r="W208" s="36"/>
      <c r="X208" s="36"/>
      <c r="Y208" s="36"/>
      <c r="Z208" s="36"/>
      <c r="AA208" s="36"/>
      <c r="AB208" s="36"/>
      <c r="AC208" s="36"/>
      <c r="AD208" s="36"/>
      <c r="AE208" s="36"/>
      <c r="AT208" s="19" t="s">
        <v>149</v>
      </c>
      <c r="AU208" s="19" t="s">
        <v>85</v>
      </c>
    </row>
    <row r="209" spans="1:65" s="2" customFormat="1" ht="16.5" customHeight="1">
      <c r="A209" s="36"/>
      <c r="B209" s="37"/>
      <c r="C209" s="217" t="s">
        <v>421</v>
      </c>
      <c r="D209" s="217" t="s">
        <v>284</v>
      </c>
      <c r="E209" s="218" t="s">
        <v>2161</v>
      </c>
      <c r="F209" s="219" t="s">
        <v>2162</v>
      </c>
      <c r="G209" s="220" t="s">
        <v>145</v>
      </c>
      <c r="H209" s="221">
        <v>3</v>
      </c>
      <c r="I209" s="222"/>
      <c r="J209" s="223">
        <f>ROUND(I209*H209,2)</f>
        <v>0</v>
      </c>
      <c r="K209" s="219" t="s">
        <v>1990</v>
      </c>
      <c r="L209" s="224"/>
      <c r="M209" s="225" t="s">
        <v>19</v>
      </c>
      <c r="N209" s="226" t="s">
        <v>46</v>
      </c>
      <c r="O209" s="66"/>
      <c r="P209" s="184">
        <f>O209*H209</f>
        <v>0</v>
      </c>
      <c r="Q209" s="184">
        <v>1.129E-2</v>
      </c>
      <c r="R209" s="184">
        <f>Q209*H209</f>
        <v>3.3869999999999997E-2</v>
      </c>
      <c r="S209" s="184">
        <v>0</v>
      </c>
      <c r="T209" s="185">
        <f>S209*H209</f>
        <v>0</v>
      </c>
      <c r="U209" s="36"/>
      <c r="V209" s="36"/>
      <c r="W209" s="36"/>
      <c r="X209" s="36"/>
      <c r="Y209" s="36"/>
      <c r="Z209" s="36"/>
      <c r="AA209" s="36"/>
      <c r="AB209" s="36"/>
      <c r="AC209" s="36"/>
      <c r="AD209" s="36"/>
      <c r="AE209" s="36"/>
      <c r="AR209" s="186" t="s">
        <v>2113</v>
      </c>
      <c r="AT209" s="186" t="s">
        <v>284</v>
      </c>
      <c r="AU209" s="186" t="s">
        <v>85</v>
      </c>
      <c r="AY209" s="19" t="s">
        <v>140</v>
      </c>
      <c r="BE209" s="187">
        <f>IF(N209="základní",J209,0)</f>
        <v>0</v>
      </c>
      <c r="BF209" s="187">
        <f>IF(N209="snížená",J209,0)</f>
        <v>0</v>
      </c>
      <c r="BG209" s="187">
        <f>IF(N209="zákl. přenesená",J209,0)</f>
        <v>0</v>
      </c>
      <c r="BH209" s="187">
        <f>IF(N209="sníž. přenesená",J209,0)</f>
        <v>0</v>
      </c>
      <c r="BI209" s="187">
        <f>IF(N209="nulová",J209,0)</f>
        <v>0</v>
      </c>
      <c r="BJ209" s="19" t="s">
        <v>83</v>
      </c>
      <c r="BK209" s="187">
        <f>ROUND(I209*H209,2)</f>
        <v>0</v>
      </c>
      <c r="BL209" s="19" t="s">
        <v>659</v>
      </c>
      <c r="BM209" s="186" t="s">
        <v>2163</v>
      </c>
    </row>
    <row r="210" spans="1:65" s="2" customFormat="1" ht="11.25">
      <c r="A210" s="36"/>
      <c r="B210" s="37"/>
      <c r="C210" s="38"/>
      <c r="D210" s="188" t="s">
        <v>149</v>
      </c>
      <c r="E210" s="38"/>
      <c r="F210" s="189" t="s">
        <v>2162</v>
      </c>
      <c r="G210" s="38"/>
      <c r="H210" s="38"/>
      <c r="I210" s="190"/>
      <c r="J210" s="38"/>
      <c r="K210" s="38"/>
      <c r="L210" s="41"/>
      <c r="M210" s="191"/>
      <c r="N210" s="192"/>
      <c r="O210" s="66"/>
      <c r="P210" s="66"/>
      <c r="Q210" s="66"/>
      <c r="R210" s="66"/>
      <c r="S210" s="66"/>
      <c r="T210" s="67"/>
      <c r="U210" s="36"/>
      <c r="V210" s="36"/>
      <c r="W210" s="36"/>
      <c r="X210" s="36"/>
      <c r="Y210" s="36"/>
      <c r="Z210" s="36"/>
      <c r="AA210" s="36"/>
      <c r="AB210" s="36"/>
      <c r="AC210" s="36"/>
      <c r="AD210" s="36"/>
      <c r="AE210" s="36"/>
      <c r="AT210" s="19" t="s">
        <v>149</v>
      </c>
      <c r="AU210" s="19" t="s">
        <v>85</v>
      </c>
    </row>
    <row r="211" spans="1:65" s="2" customFormat="1" ht="16.5" customHeight="1">
      <c r="A211" s="36"/>
      <c r="B211" s="37"/>
      <c r="C211" s="217" t="s">
        <v>427</v>
      </c>
      <c r="D211" s="217" t="s">
        <v>284</v>
      </c>
      <c r="E211" s="218" t="s">
        <v>2164</v>
      </c>
      <c r="F211" s="219" t="s">
        <v>2165</v>
      </c>
      <c r="G211" s="220" t="s">
        <v>145</v>
      </c>
      <c r="H211" s="221">
        <v>14</v>
      </c>
      <c r="I211" s="222"/>
      <c r="J211" s="223">
        <f>ROUND(I211*H211,2)</f>
        <v>0</v>
      </c>
      <c r="K211" s="219" t="s">
        <v>1990</v>
      </c>
      <c r="L211" s="224"/>
      <c r="M211" s="225" t="s">
        <v>19</v>
      </c>
      <c r="N211" s="226" t="s">
        <v>46</v>
      </c>
      <c r="O211" s="66"/>
      <c r="P211" s="184">
        <f>O211*H211</f>
        <v>0</v>
      </c>
      <c r="Q211" s="184">
        <v>9.7999999999999997E-3</v>
      </c>
      <c r="R211" s="184">
        <f>Q211*H211</f>
        <v>0.13719999999999999</v>
      </c>
      <c r="S211" s="184">
        <v>0</v>
      </c>
      <c r="T211" s="185">
        <f>S211*H211</f>
        <v>0</v>
      </c>
      <c r="U211" s="36"/>
      <c r="V211" s="36"/>
      <c r="W211" s="36"/>
      <c r="X211" s="36"/>
      <c r="Y211" s="36"/>
      <c r="Z211" s="36"/>
      <c r="AA211" s="36"/>
      <c r="AB211" s="36"/>
      <c r="AC211" s="36"/>
      <c r="AD211" s="36"/>
      <c r="AE211" s="36"/>
      <c r="AR211" s="186" t="s">
        <v>2113</v>
      </c>
      <c r="AT211" s="186" t="s">
        <v>284</v>
      </c>
      <c r="AU211" s="186" t="s">
        <v>85</v>
      </c>
      <c r="AY211" s="19" t="s">
        <v>140</v>
      </c>
      <c r="BE211" s="187">
        <f>IF(N211="základní",J211,0)</f>
        <v>0</v>
      </c>
      <c r="BF211" s="187">
        <f>IF(N211="snížená",J211,0)</f>
        <v>0</v>
      </c>
      <c r="BG211" s="187">
        <f>IF(N211="zákl. přenesená",J211,0)</f>
        <v>0</v>
      </c>
      <c r="BH211" s="187">
        <f>IF(N211="sníž. přenesená",J211,0)</f>
        <v>0</v>
      </c>
      <c r="BI211" s="187">
        <f>IF(N211="nulová",J211,0)</f>
        <v>0</v>
      </c>
      <c r="BJ211" s="19" t="s">
        <v>83</v>
      </c>
      <c r="BK211" s="187">
        <f>ROUND(I211*H211,2)</f>
        <v>0</v>
      </c>
      <c r="BL211" s="19" t="s">
        <v>659</v>
      </c>
      <c r="BM211" s="186" t="s">
        <v>2166</v>
      </c>
    </row>
    <row r="212" spans="1:65" s="2" customFormat="1" ht="11.25">
      <c r="A212" s="36"/>
      <c r="B212" s="37"/>
      <c r="C212" s="38"/>
      <c r="D212" s="188" t="s">
        <v>149</v>
      </c>
      <c r="E212" s="38"/>
      <c r="F212" s="189" t="s">
        <v>2165</v>
      </c>
      <c r="G212" s="38"/>
      <c r="H212" s="38"/>
      <c r="I212" s="190"/>
      <c r="J212" s="38"/>
      <c r="K212" s="38"/>
      <c r="L212" s="41"/>
      <c r="M212" s="191"/>
      <c r="N212" s="192"/>
      <c r="O212" s="66"/>
      <c r="P212" s="66"/>
      <c r="Q212" s="66"/>
      <c r="R212" s="66"/>
      <c r="S212" s="66"/>
      <c r="T212" s="67"/>
      <c r="U212" s="36"/>
      <c r="V212" s="36"/>
      <c r="W212" s="36"/>
      <c r="X212" s="36"/>
      <c r="Y212" s="36"/>
      <c r="Z212" s="36"/>
      <c r="AA212" s="36"/>
      <c r="AB212" s="36"/>
      <c r="AC212" s="36"/>
      <c r="AD212" s="36"/>
      <c r="AE212" s="36"/>
      <c r="AT212" s="19" t="s">
        <v>149</v>
      </c>
      <c r="AU212" s="19" t="s">
        <v>85</v>
      </c>
    </row>
    <row r="213" spans="1:65" s="2" customFormat="1" ht="29.25">
      <c r="A213" s="36"/>
      <c r="B213" s="37"/>
      <c r="C213" s="38"/>
      <c r="D213" s="188" t="s">
        <v>969</v>
      </c>
      <c r="E213" s="38"/>
      <c r="F213" s="195" t="s">
        <v>2167</v>
      </c>
      <c r="G213" s="38"/>
      <c r="H213" s="38"/>
      <c r="I213" s="190"/>
      <c r="J213" s="38"/>
      <c r="K213" s="38"/>
      <c r="L213" s="41"/>
      <c r="M213" s="191"/>
      <c r="N213" s="192"/>
      <c r="O213" s="66"/>
      <c r="P213" s="66"/>
      <c r="Q213" s="66"/>
      <c r="R213" s="66"/>
      <c r="S213" s="66"/>
      <c r="T213" s="67"/>
      <c r="U213" s="36"/>
      <c r="V213" s="36"/>
      <c r="W213" s="36"/>
      <c r="X213" s="36"/>
      <c r="Y213" s="36"/>
      <c r="Z213" s="36"/>
      <c r="AA213" s="36"/>
      <c r="AB213" s="36"/>
      <c r="AC213" s="36"/>
      <c r="AD213" s="36"/>
      <c r="AE213" s="36"/>
      <c r="AT213" s="19" t="s">
        <v>969</v>
      </c>
      <c r="AU213" s="19" t="s">
        <v>85</v>
      </c>
    </row>
    <row r="214" spans="1:65" s="14" customFormat="1" ht="11.25">
      <c r="B214" s="206"/>
      <c r="C214" s="207"/>
      <c r="D214" s="188" t="s">
        <v>180</v>
      </c>
      <c r="E214" s="208" t="s">
        <v>19</v>
      </c>
      <c r="F214" s="209" t="s">
        <v>2168</v>
      </c>
      <c r="G214" s="207"/>
      <c r="H214" s="210">
        <v>14</v>
      </c>
      <c r="I214" s="211"/>
      <c r="J214" s="207"/>
      <c r="K214" s="207"/>
      <c r="L214" s="212"/>
      <c r="M214" s="213"/>
      <c r="N214" s="214"/>
      <c r="O214" s="214"/>
      <c r="P214" s="214"/>
      <c r="Q214" s="214"/>
      <c r="R214" s="214"/>
      <c r="S214" s="214"/>
      <c r="T214" s="215"/>
      <c r="AT214" s="216" t="s">
        <v>180</v>
      </c>
      <c r="AU214" s="216" t="s">
        <v>85</v>
      </c>
      <c r="AV214" s="14" t="s">
        <v>85</v>
      </c>
      <c r="AW214" s="14" t="s">
        <v>34</v>
      </c>
      <c r="AX214" s="14" t="s">
        <v>83</v>
      </c>
      <c r="AY214" s="216" t="s">
        <v>140</v>
      </c>
    </row>
    <row r="215" spans="1:65" s="2" customFormat="1" ht="16.5" customHeight="1">
      <c r="A215" s="36"/>
      <c r="B215" s="37"/>
      <c r="C215" s="175" t="s">
        <v>434</v>
      </c>
      <c r="D215" s="175" t="s">
        <v>142</v>
      </c>
      <c r="E215" s="176" t="s">
        <v>2169</v>
      </c>
      <c r="F215" s="177" t="s">
        <v>2170</v>
      </c>
      <c r="G215" s="178" t="s">
        <v>145</v>
      </c>
      <c r="H215" s="179">
        <v>8</v>
      </c>
      <c r="I215" s="180"/>
      <c r="J215" s="181">
        <f>ROUND(I215*H215,2)</f>
        <v>0</v>
      </c>
      <c r="K215" s="177" t="s">
        <v>146</v>
      </c>
      <c r="L215" s="41"/>
      <c r="M215" s="182" t="s">
        <v>19</v>
      </c>
      <c r="N215" s="183" t="s">
        <v>46</v>
      </c>
      <c r="O215" s="66"/>
      <c r="P215" s="184">
        <f>O215*H215</f>
        <v>0</v>
      </c>
      <c r="Q215" s="184">
        <v>0</v>
      </c>
      <c r="R215" s="184">
        <f>Q215*H215</f>
        <v>0</v>
      </c>
      <c r="S215" s="184">
        <v>0</v>
      </c>
      <c r="T215" s="185">
        <f>S215*H215</f>
        <v>0</v>
      </c>
      <c r="U215" s="36"/>
      <c r="V215" s="36"/>
      <c r="W215" s="36"/>
      <c r="X215" s="36"/>
      <c r="Y215" s="36"/>
      <c r="Z215" s="36"/>
      <c r="AA215" s="36"/>
      <c r="AB215" s="36"/>
      <c r="AC215" s="36"/>
      <c r="AD215" s="36"/>
      <c r="AE215" s="36"/>
      <c r="AR215" s="186" t="s">
        <v>659</v>
      </c>
      <c r="AT215" s="186" t="s">
        <v>142</v>
      </c>
      <c r="AU215" s="186" t="s">
        <v>85</v>
      </c>
      <c r="AY215" s="19" t="s">
        <v>140</v>
      </c>
      <c r="BE215" s="187">
        <f>IF(N215="základní",J215,0)</f>
        <v>0</v>
      </c>
      <c r="BF215" s="187">
        <f>IF(N215="snížená",J215,0)</f>
        <v>0</v>
      </c>
      <c r="BG215" s="187">
        <f>IF(N215="zákl. přenesená",J215,0)</f>
        <v>0</v>
      </c>
      <c r="BH215" s="187">
        <f>IF(N215="sníž. přenesená",J215,0)</f>
        <v>0</v>
      </c>
      <c r="BI215" s="187">
        <f>IF(N215="nulová",J215,0)</f>
        <v>0</v>
      </c>
      <c r="BJ215" s="19" t="s">
        <v>83</v>
      </c>
      <c r="BK215" s="187">
        <f>ROUND(I215*H215,2)</f>
        <v>0</v>
      </c>
      <c r="BL215" s="19" t="s">
        <v>659</v>
      </c>
      <c r="BM215" s="186" t="s">
        <v>2171</v>
      </c>
    </row>
    <row r="216" spans="1:65" s="2" customFormat="1" ht="11.25">
      <c r="A216" s="36"/>
      <c r="B216" s="37"/>
      <c r="C216" s="38"/>
      <c r="D216" s="188" t="s">
        <v>149</v>
      </c>
      <c r="E216" s="38"/>
      <c r="F216" s="189" t="s">
        <v>2172</v>
      </c>
      <c r="G216" s="38"/>
      <c r="H216" s="38"/>
      <c r="I216" s="190"/>
      <c r="J216" s="38"/>
      <c r="K216" s="38"/>
      <c r="L216" s="41"/>
      <c r="M216" s="191"/>
      <c r="N216" s="192"/>
      <c r="O216" s="66"/>
      <c r="P216" s="66"/>
      <c r="Q216" s="66"/>
      <c r="R216" s="66"/>
      <c r="S216" s="66"/>
      <c r="T216" s="67"/>
      <c r="U216" s="36"/>
      <c r="V216" s="36"/>
      <c r="W216" s="36"/>
      <c r="X216" s="36"/>
      <c r="Y216" s="36"/>
      <c r="Z216" s="36"/>
      <c r="AA216" s="36"/>
      <c r="AB216" s="36"/>
      <c r="AC216" s="36"/>
      <c r="AD216" s="36"/>
      <c r="AE216" s="36"/>
      <c r="AT216" s="19" t="s">
        <v>149</v>
      </c>
      <c r="AU216" s="19" t="s">
        <v>85</v>
      </c>
    </row>
    <row r="217" spans="1:65" s="2" customFormat="1" ht="11.25">
      <c r="A217" s="36"/>
      <c r="B217" s="37"/>
      <c r="C217" s="38"/>
      <c r="D217" s="193" t="s">
        <v>151</v>
      </c>
      <c r="E217" s="38"/>
      <c r="F217" s="194" t="s">
        <v>2173</v>
      </c>
      <c r="G217" s="38"/>
      <c r="H217" s="38"/>
      <c r="I217" s="190"/>
      <c r="J217" s="38"/>
      <c r="K217" s="38"/>
      <c r="L217" s="41"/>
      <c r="M217" s="191"/>
      <c r="N217" s="192"/>
      <c r="O217" s="66"/>
      <c r="P217" s="66"/>
      <c r="Q217" s="66"/>
      <c r="R217" s="66"/>
      <c r="S217" s="66"/>
      <c r="T217" s="67"/>
      <c r="U217" s="36"/>
      <c r="V217" s="36"/>
      <c r="W217" s="36"/>
      <c r="X217" s="36"/>
      <c r="Y217" s="36"/>
      <c r="Z217" s="36"/>
      <c r="AA217" s="36"/>
      <c r="AB217" s="36"/>
      <c r="AC217" s="36"/>
      <c r="AD217" s="36"/>
      <c r="AE217" s="36"/>
      <c r="AT217" s="19" t="s">
        <v>151</v>
      </c>
      <c r="AU217" s="19" t="s">
        <v>85</v>
      </c>
    </row>
    <row r="218" spans="1:65" s="2" customFormat="1" ht="29.25">
      <c r="A218" s="36"/>
      <c r="B218" s="37"/>
      <c r="C218" s="38"/>
      <c r="D218" s="188" t="s">
        <v>969</v>
      </c>
      <c r="E218" s="38"/>
      <c r="F218" s="195" t="s">
        <v>2174</v>
      </c>
      <c r="G218" s="38"/>
      <c r="H218" s="38"/>
      <c r="I218" s="190"/>
      <c r="J218" s="38"/>
      <c r="K218" s="38"/>
      <c r="L218" s="41"/>
      <c r="M218" s="191"/>
      <c r="N218" s="192"/>
      <c r="O218" s="66"/>
      <c r="P218" s="66"/>
      <c r="Q218" s="66"/>
      <c r="R218" s="66"/>
      <c r="S218" s="66"/>
      <c r="T218" s="67"/>
      <c r="U218" s="36"/>
      <c r="V218" s="36"/>
      <c r="W218" s="36"/>
      <c r="X218" s="36"/>
      <c r="Y218" s="36"/>
      <c r="Z218" s="36"/>
      <c r="AA218" s="36"/>
      <c r="AB218" s="36"/>
      <c r="AC218" s="36"/>
      <c r="AD218" s="36"/>
      <c r="AE218" s="36"/>
      <c r="AT218" s="19" t="s">
        <v>969</v>
      </c>
      <c r="AU218" s="19" t="s">
        <v>85</v>
      </c>
    </row>
    <row r="219" spans="1:65" s="2" customFormat="1" ht="16.5" customHeight="1">
      <c r="A219" s="36"/>
      <c r="B219" s="37"/>
      <c r="C219" s="175" t="s">
        <v>440</v>
      </c>
      <c r="D219" s="175" t="s">
        <v>142</v>
      </c>
      <c r="E219" s="176" t="s">
        <v>2175</v>
      </c>
      <c r="F219" s="177" t="s">
        <v>2176</v>
      </c>
      <c r="G219" s="178" t="s">
        <v>145</v>
      </c>
      <c r="H219" s="179">
        <v>1</v>
      </c>
      <c r="I219" s="180"/>
      <c r="J219" s="181">
        <f>ROUND(I219*H219,2)</f>
        <v>0</v>
      </c>
      <c r="K219" s="177" t="s">
        <v>146</v>
      </c>
      <c r="L219" s="41"/>
      <c r="M219" s="182" t="s">
        <v>19</v>
      </c>
      <c r="N219" s="183" t="s">
        <v>46</v>
      </c>
      <c r="O219" s="66"/>
      <c r="P219" s="184">
        <f>O219*H219</f>
        <v>0</v>
      </c>
      <c r="Q219" s="184">
        <v>0</v>
      </c>
      <c r="R219" s="184">
        <f>Q219*H219</f>
        <v>0</v>
      </c>
      <c r="S219" s="184">
        <v>0</v>
      </c>
      <c r="T219" s="185">
        <f>S219*H219</f>
        <v>0</v>
      </c>
      <c r="U219" s="36"/>
      <c r="V219" s="36"/>
      <c r="W219" s="36"/>
      <c r="X219" s="36"/>
      <c r="Y219" s="36"/>
      <c r="Z219" s="36"/>
      <c r="AA219" s="36"/>
      <c r="AB219" s="36"/>
      <c r="AC219" s="36"/>
      <c r="AD219" s="36"/>
      <c r="AE219" s="36"/>
      <c r="AR219" s="186" t="s">
        <v>659</v>
      </c>
      <c r="AT219" s="186" t="s">
        <v>142</v>
      </c>
      <c r="AU219" s="186" t="s">
        <v>85</v>
      </c>
      <c r="AY219" s="19" t="s">
        <v>140</v>
      </c>
      <c r="BE219" s="187">
        <f>IF(N219="základní",J219,0)</f>
        <v>0</v>
      </c>
      <c r="BF219" s="187">
        <f>IF(N219="snížená",J219,0)</f>
        <v>0</v>
      </c>
      <c r="BG219" s="187">
        <f>IF(N219="zákl. přenesená",J219,0)</f>
        <v>0</v>
      </c>
      <c r="BH219" s="187">
        <f>IF(N219="sníž. přenesená",J219,0)</f>
        <v>0</v>
      </c>
      <c r="BI219" s="187">
        <f>IF(N219="nulová",J219,0)</f>
        <v>0</v>
      </c>
      <c r="BJ219" s="19" t="s">
        <v>83</v>
      </c>
      <c r="BK219" s="187">
        <f>ROUND(I219*H219,2)</f>
        <v>0</v>
      </c>
      <c r="BL219" s="19" t="s">
        <v>659</v>
      </c>
      <c r="BM219" s="186" t="s">
        <v>2177</v>
      </c>
    </row>
    <row r="220" spans="1:65" s="2" customFormat="1" ht="11.25">
      <c r="A220" s="36"/>
      <c r="B220" s="37"/>
      <c r="C220" s="38"/>
      <c r="D220" s="188" t="s">
        <v>149</v>
      </c>
      <c r="E220" s="38"/>
      <c r="F220" s="189" t="s">
        <v>2178</v>
      </c>
      <c r="G220" s="38"/>
      <c r="H220" s="38"/>
      <c r="I220" s="190"/>
      <c r="J220" s="38"/>
      <c r="K220" s="38"/>
      <c r="L220" s="41"/>
      <c r="M220" s="191"/>
      <c r="N220" s="192"/>
      <c r="O220" s="66"/>
      <c r="P220" s="66"/>
      <c r="Q220" s="66"/>
      <c r="R220" s="66"/>
      <c r="S220" s="66"/>
      <c r="T220" s="67"/>
      <c r="U220" s="36"/>
      <c r="V220" s="36"/>
      <c r="W220" s="36"/>
      <c r="X220" s="36"/>
      <c r="Y220" s="36"/>
      <c r="Z220" s="36"/>
      <c r="AA220" s="36"/>
      <c r="AB220" s="36"/>
      <c r="AC220" s="36"/>
      <c r="AD220" s="36"/>
      <c r="AE220" s="36"/>
      <c r="AT220" s="19" t="s">
        <v>149</v>
      </c>
      <c r="AU220" s="19" t="s">
        <v>85</v>
      </c>
    </row>
    <row r="221" spans="1:65" s="2" customFormat="1" ht="11.25">
      <c r="A221" s="36"/>
      <c r="B221" s="37"/>
      <c r="C221" s="38"/>
      <c r="D221" s="193" t="s">
        <v>151</v>
      </c>
      <c r="E221" s="38"/>
      <c r="F221" s="194" t="s">
        <v>2179</v>
      </c>
      <c r="G221" s="38"/>
      <c r="H221" s="38"/>
      <c r="I221" s="190"/>
      <c r="J221" s="38"/>
      <c r="K221" s="38"/>
      <c r="L221" s="41"/>
      <c r="M221" s="191"/>
      <c r="N221" s="192"/>
      <c r="O221" s="66"/>
      <c r="P221" s="66"/>
      <c r="Q221" s="66"/>
      <c r="R221" s="66"/>
      <c r="S221" s="66"/>
      <c r="T221" s="67"/>
      <c r="U221" s="36"/>
      <c r="V221" s="36"/>
      <c r="W221" s="36"/>
      <c r="X221" s="36"/>
      <c r="Y221" s="36"/>
      <c r="Z221" s="36"/>
      <c r="AA221" s="36"/>
      <c r="AB221" s="36"/>
      <c r="AC221" s="36"/>
      <c r="AD221" s="36"/>
      <c r="AE221" s="36"/>
      <c r="AT221" s="19" t="s">
        <v>151</v>
      </c>
      <c r="AU221" s="19" t="s">
        <v>85</v>
      </c>
    </row>
    <row r="222" spans="1:65" s="2" customFormat="1" ht="16.5" customHeight="1">
      <c r="A222" s="36"/>
      <c r="B222" s="37"/>
      <c r="C222" s="217" t="s">
        <v>461</v>
      </c>
      <c r="D222" s="217" t="s">
        <v>284</v>
      </c>
      <c r="E222" s="218" t="s">
        <v>2180</v>
      </c>
      <c r="F222" s="219" t="s">
        <v>2181</v>
      </c>
      <c r="G222" s="220" t="s">
        <v>145</v>
      </c>
      <c r="H222" s="221">
        <v>1</v>
      </c>
      <c r="I222" s="222"/>
      <c r="J222" s="223">
        <f>ROUND(I222*H222,2)</f>
        <v>0</v>
      </c>
      <c r="K222" s="219" t="s">
        <v>19</v>
      </c>
      <c r="L222" s="224"/>
      <c r="M222" s="225" t="s">
        <v>19</v>
      </c>
      <c r="N222" s="226" t="s">
        <v>46</v>
      </c>
      <c r="O222" s="66"/>
      <c r="P222" s="184">
        <f>O222*H222</f>
        <v>0</v>
      </c>
      <c r="Q222" s="184">
        <v>2.2880000000000001E-2</v>
      </c>
      <c r="R222" s="184">
        <f>Q222*H222</f>
        <v>2.2880000000000001E-2</v>
      </c>
      <c r="S222" s="184">
        <v>0</v>
      </c>
      <c r="T222" s="185">
        <f>S222*H222</f>
        <v>0</v>
      </c>
      <c r="U222" s="36"/>
      <c r="V222" s="36"/>
      <c r="W222" s="36"/>
      <c r="X222" s="36"/>
      <c r="Y222" s="36"/>
      <c r="Z222" s="36"/>
      <c r="AA222" s="36"/>
      <c r="AB222" s="36"/>
      <c r="AC222" s="36"/>
      <c r="AD222" s="36"/>
      <c r="AE222" s="36"/>
      <c r="AR222" s="186" t="s">
        <v>2113</v>
      </c>
      <c r="AT222" s="186" t="s">
        <v>284</v>
      </c>
      <c r="AU222" s="186" t="s">
        <v>85</v>
      </c>
      <c r="AY222" s="19" t="s">
        <v>140</v>
      </c>
      <c r="BE222" s="187">
        <f>IF(N222="základní",J222,0)</f>
        <v>0</v>
      </c>
      <c r="BF222" s="187">
        <f>IF(N222="snížená",J222,0)</f>
        <v>0</v>
      </c>
      <c r="BG222" s="187">
        <f>IF(N222="zákl. přenesená",J222,0)</f>
        <v>0</v>
      </c>
      <c r="BH222" s="187">
        <f>IF(N222="sníž. přenesená",J222,0)</f>
        <v>0</v>
      </c>
      <c r="BI222" s="187">
        <f>IF(N222="nulová",J222,0)</f>
        <v>0</v>
      </c>
      <c r="BJ222" s="19" t="s">
        <v>83</v>
      </c>
      <c r="BK222" s="187">
        <f>ROUND(I222*H222,2)</f>
        <v>0</v>
      </c>
      <c r="BL222" s="19" t="s">
        <v>659</v>
      </c>
      <c r="BM222" s="186" t="s">
        <v>2182</v>
      </c>
    </row>
    <row r="223" spans="1:65" s="2" customFormat="1" ht="11.25">
      <c r="A223" s="36"/>
      <c r="B223" s="37"/>
      <c r="C223" s="38"/>
      <c r="D223" s="188" t="s">
        <v>149</v>
      </c>
      <c r="E223" s="38"/>
      <c r="F223" s="189" t="s">
        <v>2181</v>
      </c>
      <c r="G223" s="38"/>
      <c r="H223" s="38"/>
      <c r="I223" s="190"/>
      <c r="J223" s="38"/>
      <c r="K223" s="38"/>
      <c r="L223" s="41"/>
      <c r="M223" s="191"/>
      <c r="N223" s="192"/>
      <c r="O223" s="66"/>
      <c r="P223" s="66"/>
      <c r="Q223" s="66"/>
      <c r="R223" s="66"/>
      <c r="S223" s="66"/>
      <c r="T223" s="67"/>
      <c r="U223" s="36"/>
      <c r="V223" s="36"/>
      <c r="W223" s="36"/>
      <c r="X223" s="36"/>
      <c r="Y223" s="36"/>
      <c r="Z223" s="36"/>
      <c r="AA223" s="36"/>
      <c r="AB223" s="36"/>
      <c r="AC223" s="36"/>
      <c r="AD223" s="36"/>
      <c r="AE223" s="36"/>
      <c r="AT223" s="19" t="s">
        <v>149</v>
      </c>
      <c r="AU223" s="19" t="s">
        <v>85</v>
      </c>
    </row>
    <row r="224" spans="1:65" s="2" customFormat="1" ht="16.5" customHeight="1">
      <c r="A224" s="36"/>
      <c r="B224" s="37"/>
      <c r="C224" s="175" t="s">
        <v>475</v>
      </c>
      <c r="D224" s="175" t="s">
        <v>142</v>
      </c>
      <c r="E224" s="176" t="s">
        <v>2183</v>
      </c>
      <c r="F224" s="177" t="s">
        <v>2184</v>
      </c>
      <c r="G224" s="178" t="s">
        <v>145</v>
      </c>
      <c r="H224" s="179">
        <v>8</v>
      </c>
      <c r="I224" s="180"/>
      <c r="J224" s="181">
        <f>ROUND(I224*H224,2)</f>
        <v>0</v>
      </c>
      <c r="K224" s="177" t="s">
        <v>146</v>
      </c>
      <c r="L224" s="41"/>
      <c r="M224" s="182" t="s">
        <v>19</v>
      </c>
      <c r="N224" s="183" t="s">
        <v>46</v>
      </c>
      <c r="O224" s="66"/>
      <c r="P224" s="184">
        <f>O224*H224</f>
        <v>0</v>
      </c>
      <c r="Q224" s="184">
        <v>0</v>
      </c>
      <c r="R224" s="184">
        <f>Q224*H224</f>
        <v>0</v>
      </c>
      <c r="S224" s="184">
        <v>0</v>
      </c>
      <c r="T224" s="185">
        <f>S224*H224</f>
        <v>0</v>
      </c>
      <c r="U224" s="36"/>
      <c r="V224" s="36"/>
      <c r="W224" s="36"/>
      <c r="X224" s="36"/>
      <c r="Y224" s="36"/>
      <c r="Z224" s="36"/>
      <c r="AA224" s="36"/>
      <c r="AB224" s="36"/>
      <c r="AC224" s="36"/>
      <c r="AD224" s="36"/>
      <c r="AE224" s="36"/>
      <c r="AR224" s="186" t="s">
        <v>659</v>
      </c>
      <c r="AT224" s="186" t="s">
        <v>142</v>
      </c>
      <c r="AU224" s="186" t="s">
        <v>85</v>
      </c>
      <c r="AY224" s="19" t="s">
        <v>140</v>
      </c>
      <c r="BE224" s="187">
        <f>IF(N224="základní",J224,0)</f>
        <v>0</v>
      </c>
      <c r="BF224" s="187">
        <f>IF(N224="snížená",J224,0)</f>
        <v>0</v>
      </c>
      <c r="BG224" s="187">
        <f>IF(N224="zákl. přenesená",J224,0)</f>
        <v>0</v>
      </c>
      <c r="BH224" s="187">
        <f>IF(N224="sníž. přenesená",J224,0)</f>
        <v>0</v>
      </c>
      <c r="BI224" s="187">
        <f>IF(N224="nulová",J224,0)</f>
        <v>0</v>
      </c>
      <c r="BJ224" s="19" t="s">
        <v>83</v>
      </c>
      <c r="BK224" s="187">
        <f>ROUND(I224*H224,2)</f>
        <v>0</v>
      </c>
      <c r="BL224" s="19" t="s">
        <v>659</v>
      </c>
      <c r="BM224" s="186" t="s">
        <v>2185</v>
      </c>
    </row>
    <row r="225" spans="1:65" s="2" customFormat="1" ht="11.25">
      <c r="A225" s="36"/>
      <c r="B225" s="37"/>
      <c r="C225" s="38"/>
      <c r="D225" s="188" t="s">
        <v>149</v>
      </c>
      <c r="E225" s="38"/>
      <c r="F225" s="189" t="s">
        <v>2184</v>
      </c>
      <c r="G225" s="38"/>
      <c r="H225" s="38"/>
      <c r="I225" s="190"/>
      <c r="J225" s="38"/>
      <c r="K225" s="38"/>
      <c r="L225" s="41"/>
      <c r="M225" s="191"/>
      <c r="N225" s="192"/>
      <c r="O225" s="66"/>
      <c r="P225" s="66"/>
      <c r="Q225" s="66"/>
      <c r="R225" s="66"/>
      <c r="S225" s="66"/>
      <c r="T225" s="67"/>
      <c r="U225" s="36"/>
      <c r="V225" s="36"/>
      <c r="W225" s="36"/>
      <c r="X225" s="36"/>
      <c r="Y225" s="36"/>
      <c r="Z225" s="36"/>
      <c r="AA225" s="36"/>
      <c r="AB225" s="36"/>
      <c r="AC225" s="36"/>
      <c r="AD225" s="36"/>
      <c r="AE225" s="36"/>
      <c r="AT225" s="19" t="s">
        <v>149</v>
      </c>
      <c r="AU225" s="19" t="s">
        <v>85</v>
      </c>
    </row>
    <row r="226" spans="1:65" s="2" customFormat="1" ht="11.25">
      <c r="A226" s="36"/>
      <c r="B226" s="37"/>
      <c r="C226" s="38"/>
      <c r="D226" s="193" t="s">
        <v>151</v>
      </c>
      <c r="E226" s="38"/>
      <c r="F226" s="194" t="s">
        <v>2186</v>
      </c>
      <c r="G226" s="38"/>
      <c r="H226" s="38"/>
      <c r="I226" s="190"/>
      <c r="J226" s="38"/>
      <c r="K226" s="38"/>
      <c r="L226" s="41"/>
      <c r="M226" s="191"/>
      <c r="N226" s="192"/>
      <c r="O226" s="66"/>
      <c r="P226" s="66"/>
      <c r="Q226" s="66"/>
      <c r="R226" s="66"/>
      <c r="S226" s="66"/>
      <c r="T226" s="67"/>
      <c r="U226" s="36"/>
      <c r="V226" s="36"/>
      <c r="W226" s="36"/>
      <c r="X226" s="36"/>
      <c r="Y226" s="36"/>
      <c r="Z226" s="36"/>
      <c r="AA226" s="36"/>
      <c r="AB226" s="36"/>
      <c r="AC226" s="36"/>
      <c r="AD226" s="36"/>
      <c r="AE226" s="36"/>
      <c r="AT226" s="19" t="s">
        <v>151</v>
      </c>
      <c r="AU226" s="19" t="s">
        <v>85</v>
      </c>
    </row>
    <row r="227" spans="1:65" s="14" customFormat="1" ht="11.25">
      <c r="B227" s="206"/>
      <c r="C227" s="207"/>
      <c r="D227" s="188" t="s">
        <v>180</v>
      </c>
      <c r="E227" s="208" t="s">
        <v>19</v>
      </c>
      <c r="F227" s="209" t="s">
        <v>2187</v>
      </c>
      <c r="G227" s="207"/>
      <c r="H227" s="210">
        <v>8</v>
      </c>
      <c r="I227" s="211"/>
      <c r="J227" s="207"/>
      <c r="K227" s="207"/>
      <c r="L227" s="212"/>
      <c r="M227" s="213"/>
      <c r="N227" s="214"/>
      <c r="O227" s="214"/>
      <c r="P227" s="214"/>
      <c r="Q227" s="214"/>
      <c r="R227" s="214"/>
      <c r="S227" s="214"/>
      <c r="T227" s="215"/>
      <c r="AT227" s="216" t="s">
        <v>180</v>
      </c>
      <c r="AU227" s="216" t="s">
        <v>85</v>
      </c>
      <c r="AV227" s="14" t="s">
        <v>85</v>
      </c>
      <c r="AW227" s="14" t="s">
        <v>34</v>
      </c>
      <c r="AX227" s="14" t="s">
        <v>83</v>
      </c>
      <c r="AY227" s="216" t="s">
        <v>140</v>
      </c>
    </row>
    <row r="228" spans="1:65" s="2" customFormat="1" ht="16.5" customHeight="1">
      <c r="A228" s="36"/>
      <c r="B228" s="37"/>
      <c r="C228" s="217" t="s">
        <v>484</v>
      </c>
      <c r="D228" s="217" t="s">
        <v>284</v>
      </c>
      <c r="E228" s="218" t="s">
        <v>2188</v>
      </c>
      <c r="F228" s="219" t="s">
        <v>2189</v>
      </c>
      <c r="G228" s="220" t="s">
        <v>145</v>
      </c>
      <c r="H228" s="221">
        <v>8</v>
      </c>
      <c r="I228" s="222"/>
      <c r="J228" s="223">
        <f>ROUND(I228*H228,2)</f>
        <v>0</v>
      </c>
      <c r="K228" s="219" t="s">
        <v>1990</v>
      </c>
      <c r="L228" s="224"/>
      <c r="M228" s="225" t="s">
        <v>19</v>
      </c>
      <c r="N228" s="226" t="s">
        <v>46</v>
      </c>
      <c r="O228" s="66"/>
      <c r="P228" s="184">
        <f>O228*H228</f>
        <v>0</v>
      </c>
      <c r="Q228" s="184">
        <v>8.9999999999999998E-4</v>
      </c>
      <c r="R228" s="184">
        <f>Q228*H228</f>
        <v>7.1999999999999998E-3</v>
      </c>
      <c r="S228" s="184">
        <v>0</v>
      </c>
      <c r="T228" s="185">
        <f>S228*H228</f>
        <v>0</v>
      </c>
      <c r="U228" s="36"/>
      <c r="V228" s="36"/>
      <c r="W228" s="36"/>
      <c r="X228" s="36"/>
      <c r="Y228" s="36"/>
      <c r="Z228" s="36"/>
      <c r="AA228" s="36"/>
      <c r="AB228" s="36"/>
      <c r="AC228" s="36"/>
      <c r="AD228" s="36"/>
      <c r="AE228" s="36"/>
      <c r="AR228" s="186" t="s">
        <v>2113</v>
      </c>
      <c r="AT228" s="186" t="s">
        <v>284</v>
      </c>
      <c r="AU228" s="186" t="s">
        <v>85</v>
      </c>
      <c r="AY228" s="19" t="s">
        <v>140</v>
      </c>
      <c r="BE228" s="187">
        <f>IF(N228="základní",J228,0)</f>
        <v>0</v>
      </c>
      <c r="BF228" s="187">
        <f>IF(N228="snížená",J228,0)</f>
        <v>0</v>
      </c>
      <c r="BG228" s="187">
        <f>IF(N228="zákl. přenesená",J228,0)</f>
        <v>0</v>
      </c>
      <c r="BH228" s="187">
        <f>IF(N228="sníž. přenesená",J228,0)</f>
        <v>0</v>
      </c>
      <c r="BI228" s="187">
        <f>IF(N228="nulová",J228,0)</f>
        <v>0</v>
      </c>
      <c r="BJ228" s="19" t="s">
        <v>83</v>
      </c>
      <c r="BK228" s="187">
        <f>ROUND(I228*H228,2)</f>
        <v>0</v>
      </c>
      <c r="BL228" s="19" t="s">
        <v>659</v>
      </c>
      <c r="BM228" s="186" t="s">
        <v>2190</v>
      </c>
    </row>
    <row r="229" spans="1:65" s="2" customFormat="1" ht="11.25">
      <c r="A229" s="36"/>
      <c r="B229" s="37"/>
      <c r="C229" s="38"/>
      <c r="D229" s="188" t="s">
        <v>149</v>
      </c>
      <c r="E229" s="38"/>
      <c r="F229" s="189" t="s">
        <v>2189</v>
      </c>
      <c r="G229" s="38"/>
      <c r="H229" s="38"/>
      <c r="I229" s="190"/>
      <c r="J229" s="38"/>
      <c r="K229" s="38"/>
      <c r="L229" s="41"/>
      <c r="M229" s="191"/>
      <c r="N229" s="192"/>
      <c r="O229" s="66"/>
      <c r="P229" s="66"/>
      <c r="Q229" s="66"/>
      <c r="R229" s="66"/>
      <c r="S229" s="66"/>
      <c r="T229" s="67"/>
      <c r="U229" s="36"/>
      <c r="V229" s="36"/>
      <c r="W229" s="36"/>
      <c r="X229" s="36"/>
      <c r="Y229" s="36"/>
      <c r="Z229" s="36"/>
      <c r="AA229" s="36"/>
      <c r="AB229" s="36"/>
      <c r="AC229" s="36"/>
      <c r="AD229" s="36"/>
      <c r="AE229" s="36"/>
      <c r="AT229" s="19" t="s">
        <v>149</v>
      </c>
      <c r="AU229" s="19" t="s">
        <v>85</v>
      </c>
    </row>
    <row r="230" spans="1:65" s="12" customFormat="1" ht="22.9" customHeight="1">
      <c r="B230" s="159"/>
      <c r="C230" s="160"/>
      <c r="D230" s="161" t="s">
        <v>74</v>
      </c>
      <c r="E230" s="173" t="s">
        <v>2191</v>
      </c>
      <c r="F230" s="173" t="s">
        <v>2192</v>
      </c>
      <c r="G230" s="160"/>
      <c r="H230" s="160"/>
      <c r="I230" s="163"/>
      <c r="J230" s="174">
        <f>BK230</f>
        <v>0</v>
      </c>
      <c r="K230" s="160"/>
      <c r="L230" s="165"/>
      <c r="M230" s="166"/>
      <c r="N230" s="167"/>
      <c r="O230" s="167"/>
      <c r="P230" s="168">
        <f>SUM(P231:P303)</f>
        <v>0</v>
      </c>
      <c r="Q230" s="167"/>
      <c r="R230" s="168">
        <f>SUM(R231:R303)</f>
        <v>4.426598600000001</v>
      </c>
      <c r="S230" s="167"/>
      <c r="T230" s="169">
        <f>SUM(T231:T303)</f>
        <v>0</v>
      </c>
      <c r="AR230" s="170" t="s">
        <v>160</v>
      </c>
      <c r="AT230" s="171" t="s">
        <v>74</v>
      </c>
      <c r="AU230" s="171" t="s">
        <v>83</v>
      </c>
      <c r="AY230" s="170" t="s">
        <v>140</v>
      </c>
      <c r="BK230" s="172">
        <f>SUM(BK231:BK303)</f>
        <v>0</v>
      </c>
    </row>
    <row r="231" spans="1:65" s="2" customFormat="1" ht="16.5" customHeight="1">
      <c r="A231" s="36"/>
      <c r="B231" s="37"/>
      <c r="C231" s="175" t="s">
        <v>489</v>
      </c>
      <c r="D231" s="175" t="s">
        <v>142</v>
      </c>
      <c r="E231" s="176" t="s">
        <v>2193</v>
      </c>
      <c r="F231" s="177" t="s">
        <v>2194</v>
      </c>
      <c r="G231" s="178" t="s">
        <v>2195</v>
      </c>
      <c r="H231" s="179">
        <v>0.22</v>
      </c>
      <c r="I231" s="180"/>
      <c r="J231" s="181">
        <f>ROUND(I231*H231,2)</f>
        <v>0</v>
      </c>
      <c r="K231" s="177" t="s">
        <v>146</v>
      </c>
      <c r="L231" s="41"/>
      <c r="M231" s="182" t="s">
        <v>19</v>
      </c>
      <c r="N231" s="183" t="s">
        <v>46</v>
      </c>
      <c r="O231" s="66"/>
      <c r="P231" s="184">
        <f>O231*H231</f>
        <v>0</v>
      </c>
      <c r="Q231" s="184">
        <v>1.9300000000000001E-3</v>
      </c>
      <c r="R231" s="184">
        <f>Q231*H231</f>
        <v>4.2460000000000002E-4</v>
      </c>
      <c r="S231" s="184">
        <v>0</v>
      </c>
      <c r="T231" s="185">
        <f>S231*H231</f>
        <v>0</v>
      </c>
      <c r="U231" s="36"/>
      <c r="V231" s="36"/>
      <c r="W231" s="36"/>
      <c r="X231" s="36"/>
      <c r="Y231" s="36"/>
      <c r="Z231" s="36"/>
      <c r="AA231" s="36"/>
      <c r="AB231" s="36"/>
      <c r="AC231" s="36"/>
      <c r="AD231" s="36"/>
      <c r="AE231" s="36"/>
      <c r="AR231" s="186" t="s">
        <v>659</v>
      </c>
      <c r="AT231" s="186" t="s">
        <v>142</v>
      </c>
      <c r="AU231" s="186" t="s">
        <v>85</v>
      </c>
      <c r="AY231" s="19" t="s">
        <v>140</v>
      </c>
      <c r="BE231" s="187">
        <f>IF(N231="základní",J231,0)</f>
        <v>0</v>
      </c>
      <c r="BF231" s="187">
        <f>IF(N231="snížená",J231,0)</f>
        <v>0</v>
      </c>
      <c r="BG231" s="187">
        <f>IF(N231="zákl. přenesená",J231,0)</f>
        <v>0</v>
      </c>
      <c r="BH231" s="187">
        <f>IF(N231="sníž. přenesená",J231,0)</f>
        <v>0</v>
      </c>
      <c r="BI231" s="187">
        <f>IF(N231="nulová",J231,0)</f>
        <v>0</v>
      </c>
      <c r="BJ231" s="19" t="s">
        <v>83</v>
      </c>
      <c r="BK231" s="187">
        <f>ROUND(I231*H231,2)</f>
        <v>0</v>
      </c>
      <c r="BL231" s="19" t="s">
        <v>659</v>
      </c>
      <c r="BM231" s="186" t="s">
        <v>2196</v>
      </c>
    </row>
    <row r="232" spans="1:65" s="2" customFormat="1" ht="11.25">
      <c r="A232" s="36"/>
      <c r="B232" s="37"/>
      <c r="C232" s="38"/>
      <c r="D232" s="188" t="s">
        <v>149</v>
      </c>
      <c r="E232" s="38"/>
      <c r="F232" s="189" t="s">
        <v>2197</v>
      </c>
      <c r="G232" s="38"/>
      <c r="H232" s="38"/>
      <c r="I232" s="190"/>
      <c r="J232" s="38"/>
      <c r="K232" s="38"/>
      <c r="L232" s="41"/>
      <c r="M232" s="191"/>
      <c r="N232" s="192"/>
      <c r="O232" s="66"/>
      <c r="P232" s="66"/>
      <c r="Q232" s="66"/>
      <c r="R232" s="66"/>
      <c r="S232" s="66"/>
      <c r="T232" s="67"/>
      <c r="U232" s="36"/>
      <c r="V232" s="36"/>
      <c r="W232" s="36"/>
      <c r="X232" s="36"/>
      <c r="Y232" s="36"/>
      <c r="Z232" s="36"/>
      <c r="AA232" s="36"/>
      <c r="AB232" s="36"/>
      <c r="AC232" s="36"/>
      <c r="AD232" s="36"/>
      <c r="AE232" s="36"/>
      <c r="AT232" s="19" t="s">
        <v>149</v>
      </c>
      <c r="AU232" s="19" t="s">
        <v>85</v>
      </c>
    </row>
    <row r="233" spans="1:65" s="2" customFormat="1" ht="11.25">
      <c r="A233" s="36"/>
      <c r="B233" s="37"/>
      <c r="C233" s="38"/>
      <c r="D233" s="193" t="s">
        <v>151</v>
      </c>
      <c r="E233" s="38"/>
      <c r="F233" s="194" t="s">
        <v>2198</v>
      </c>
      <c r="G233" s="38"/>
      <c r="H233" s="38"/>
      <c r="I233" s="190"/>
      <c r="J233" s="38"/>
      <c r="K233" s="38"/>
      <c r="L233" s="41"/>
      <c r="M233" s="191"/>
      <c r="N233" s="192"/>
      <c r="O233" s="66"/>
      <c r="P233" s="66"/>
      <c r="Q233" s="66"/>
      <c r="R233" s="66"/>
      <c r="S233" s="66"/>
      <c r="T233" s="67"/>
      <c r="U233" s="36"/>
      <c r="V233" s="36"/>
      <c r="W233" s="36"/>
      <c r="X233" s="36"/>
      <c r="Y233" s="36"/>
      <c r="Z233" s="36"/>
      <c r="AA233" s="36"/>
      <c r="AB233" s="36"/>
      <c r="AC233" s="36"/>
      <c r="AD233" s="36"/>
      <c r="AE233" s="36"/>
      <c r="AT233" s="19" t="s">
        <v>151</v>
      </c>
      <c r="AU233" s="19" t="s">
        <v>85</v>
      </c>
    </row>
    <row r="234" spans="1:65" s="2" customFormat="1" ht="68.25">
      <c r="A234" s="36"/>
      <c r="B234" s="37"/>
      <c r="C234" s="38"/>
      <c r="D234" s="188" t="s">
        <v>153</v>
      </c>
      <c r="E234" s="38"/>
      <c r="F234" s="195" t="s">
        <v>2199</v>
      </c>
      <c r="G234" s="38"/>
      <c r="H234" s="38"/>
      <c r="I234" s="190"/>
      <c r="J234" s="38"/>
      <c r="K234" s="38"/>
      <c r="L234" s="41"/>
      <c r="M234" s="191"/>
      <c r="N234" s="192"/>
      <c r="O234" s="66"/>
      <c r="P234" s="66"/>
      <c r="Q234" s="66"/>
      <c r="R234" s="66"/>
      <c r="S234" s="66"/>
      <c r="T234" s="67"/>
      <c r="U234" s="36"/>
      <c r="V234" s="36"/>
      <c r="W234" s="36"/>
      <c r="X234" s="36"/>
      <c r="Y234" s="36"/>
      <c r="Z234" s="36"/>
      <c r="AA234" s="36"/>
      <c r="AB234" s="36"/>
      <c r="AC234" s="36"/>
      <c r="AD234" s="36"/>
      <c r="AE234" s="36"/>
      <c r="AT234" s="19" t="s">
        <v>153</v>
      </c>
      <c r="AU234" s="19" t="s">
        <v>85</v>
      </c>
    </row>
    <row r="235" spans="1:65" s="2" customFormat="1" ht="16.5" customHeight="1">
      <c r="A235" s="36"/>
      <c r="B235" s="37"/>
      <c r="C235" s="175" t="s">
        <v>508</v>
      </c>
      <c r="D235" s="175" t="s">
        <v>142</v>
      </c>
      <c r="E235" s="176" t="s">
        <v>2200</v>
      </c>
      <c r="F235" s="177" t="s">
        <v>2201</v>
      </c>
      <c r="G235" s="178" t="s">
        <v>2195</v>
      </c>
      <c r="H235" s="179">
        <v>0.2</v>
      </c>
      <c r="I235" s="180"/>
      <c r="J235" s="181">
        <f>ROUND(I235*H235,2)</f>
        <v>0</v>
      </c>
      <c r="K235" s="177" t="s">
        <v>146</v>
      </c>
      <c r="L235" s="41"/>
      <c r="M235" s="182" t="s">
        <v>19</v>
      </c>
      <c r="N235" s="183" t="s">
        <v>46</v>
      </c>
      <c r="O235" s="66"/>
      <c r="P235" s="184">
        <f>O235*H235</f>
        <v>0</v>
      </c>
      <c r="Q235" s="184">
        <v>9.9000000000000008E-3</v>
      </c>
      <c r="R235" s="184">
        <f>Q235*H235</f>
        <v>1.9800000000000004E-3</v>
      </c>
      <c r="S235" s="184">
        <v>0</v>
      </c>
      <c r="T235" s="185">
        <f>S235*H235</f>
        <v>0</v>
      </c>
      <c r="U235" s="36"/>
      <c r="V235" s="36"/>
      <c r="W235" s="36"/>
      <c r="X235" s="36"/>
      <c r="Y235" s="36"/>
      <c r="Z235" s="36"/>
      <c r="AA235" s="36"/>
      <c r="AB235" s="36"/>
      <c r="AC235" s="36"/>
      <c r="AD235" s="36"/>
      <c r="AE235" s="36"/>
      <c r="AR235" s="186" t="s">
        <v>659</v>
      </c>
      <c r="AT235" s="186" t="s">
        <v>142</v>
      </c>
      <c r="AU235" s="186" t="s">
        <v>85</v>
      </c>
      <c r="AY235" s="19" t="s">
        <v>140</v>
      </c>
      <c r="BE235" s="187">
        <f>IF(N235="základní",J235,0)</f>
        <v>0</v>
      </c>
      <c r="BF235" s="187">
        <f>IF(N235="snížená",J235,0)</f>
        <v>0</v>
      </c>
      <c r="BG235" s="187">
        <f>IF(N235="zákl. přenesená",J235,0)</f>
        <v>0</v>
      </c>
      <c r="BH235" s="187">
        <f>IF(N235="sníž. přenesená",J235,0)</f>
        <v>0</v>
      </c>
      <c r="BI235" s="187">
        <f>IF(N235="nulová",J235,0)</f>
        <v>0</v>
      </c>
      <c r="BJ235" s="19" t="s">
        <v>83</v>
      </c>
      <c r="BK235" s="187">
        <f>ROUND(I235*H235,2)</f>
        <v>0</v>
      </c>
      <c r="BL235" s="19" t="s">
        <v>659</v>
      </c>
      <c r="BM235" s="186" t="s">
        <v>2202</v>
      </c>
    </row>
    <row r="236" spans="1:65" s="2" customFormat="1" ht="11.25">
      <c r="A236" s="36"/>
      <c r="B236" s="37"/>
      <c r="C236" s="38"/>
      <c r="D236" s="188" t="s">
        <v>149</v>
      </c>
      <c r="E236" s="38"/>
      <c r="F236" s="189" t="s">
        <v>2203</v>
      </c>
      <c r="G236" s="38"/>
      <c r="H236" s="38"/>
      <c r="I236" s="190"/>
      <c r="J236" s="38"/>
      <c r="K236" s="38"/>
      <c r="L236" s="41"/>
      <c r="M236" s="191"/>
      <c r="N236" s="192"/>
      <c r="O236" s="66"/>
      <c r="P236" s="66"/>
      <c r="Q236" s="66"/>
      <c r="R236" s="66"/>
      <c r="S236" s="66"/>
      <c r="T236" s="67"/>
      <c r="U236" s="36"/>
      <c r="V236" s="36"/>
      <c r="W236" s="36"/>
      <c r="X236" s="36"/>
      <c r="Y236" s="36"/>
      <c r="Z236" s="36"/>
      <c r="AA236" s="36"/>
      <c r="AB236" s="36"/>
      <c r="AC236" s="36"/>
      <c r="AD236" s="36"/>
      <c r="AE236" s="36"/>
      <c r="AT236" s="19" t="s">
        <v>149</v>
      </c>
      <c r="AU236" s="19" t="s">
        <v>85</v>
      </c>
    </row>
    <row r="237" spans="1:65" s="2" customFormat="1" ht="11.25">
      <c r="A237" s="36"/>
      <c r="B237" s="37"/>
      <c r="C237" s="38"/>
      <c r="D237" s="193" t="s">
        <v>151</v>
      </c>
      <c r="E237" s="38"/>
      <c r="F237" s="194" t="s">
        <v>2204</v>
      </c>
      <c r="G237" s="38"/>
      <c r="H237" s="38"/>
      <c r="I237" s="190"/>
      <c r="J237" s="38"/>
      <c r="K237" s="38"/>
      <c r="L237" s="41"/>
      <c r="M237" s="191"/>
      <c r="N237" s="192"/>
      <c r="O237" s="66"/>
      <c r="P237" s="66"/>
      <c r="Q237" s="66"/>
      <c r="R237" s="66"/>
      <c r="S237" s="66"/>
      <c r="T237" s="67"/>
      <c r="U237" s="36"/>
      <c r="V237" s="36"/>
      <c r="W237" s="36"/>
      <c r="X237" s="36"/>
      <c r="Y237" s="36"/>
      <c r="Z237" s="36"/>
      <c r="AA237" s="36"/>
      <c r="AB237" s="36"/>
      <c r="AC237" s="36"/>
      <c r="AD237" s="36"/>
      <c r="AE237" s="36"/>
      <c r="AT237" s="19" t="s">
        <v>151</v>
      </c>
      <c r="AU237" s="19" t="s">
        <v>85</v>
      </c>
    </row>
    <row r="238" spans="1:65" s="2" customFormat="1" ht="68.25">
      <c r="A238" s="36"/>
      <c r="B238" s="37"/>
      <c r="C238" s="38"/>
      <c r="D238" s="188" t="s">
        <v>153</v>
      </c>
      <c r="E238" s="38"/>
      <c r="F238" s="195" t="s">
        <v>2199</v>
      </c>
      <c r="G238" s="38"/>
      <c r="H238" s="38"/>
      <c r="I238" s="190"/>
      <c r="J238" s="38"/>
      <c r="K238" s="38"/>
      <c r="L238" s="41"/>
      <c r="M238" s="191"/>
      <c r="N238" s="192"/>
      <c r="O238" s="66"/>
      <c r="P238" s="66"/>
      <c r="Q238" s="66"/>
      <c r="R238" s="66"/>
      <c r="S238" s="66"/>
      <c r="T238" s="67"/>
      <c r="U238" s="36"/>
      <c r="V238" s="36"/>
      <c r="W238" s="36"/>
      <c r="X238" s="36"/>
      <c r="Y238" s="36"/>
      <c r="Z238" s="36"/>
      <c r="AA238" s="36"/>
      <c r="AB238" s="36"/>
      <c r="AC238" s="36"/>
      <c r="AD238" s="36"/>
      <c r="AE238" s="36"/>
      <c r="AT238" s="19" t="s">
        <v>153</v>
      </c>
      <c r="AU238" s="19" t="s">
        <v>85</v>
      </c>
    </row>
    <row r="239" spans="1:65" s="2" customFormat="1" ht="16.5" customHeight="1">
      <c r="A239" s="36"/>
      <c r="B239" s="37"/>
      <c r="C239" s="175" t="s">
        <v>515</v>
      </c>
      <c r="D239" s="175" t="s">
        <v>142</v>
      </c>
      <c r="E239" s="176" t="s">
        <v>2205</v>
      </c>
      <c r="F239" s="177" t="s">
        <v>2206</v>
      </c>
      <c r="G239" s="178" t="s">
        <v>242</v>
      </c>
      <c r="H239" s="179">
        <v>1.7</v>
      </c>
      <c r="I239" s="180"/>
      <c r="J239" s="181">
        <f>ROUND(I239*H239,2)</f>
        <v>0</v>
      </c>
      <c r="K239" s="177" t="s">
        <v>146</v>
      </c>
      <c r="L239" s="41"/>
      <c r="M239" s="182" t="s">
        <v>19</v>
      </c>
      <c r="N239" s="183" t="s">
        <v>46</v>
      </c>
      <c r="O239" s="66"/>
      <c r="P239" s="184">
        <f>O239*H239</f>
        <v>0</v>
      </c>
      <c r="Q239" s="184">
        <v>2.3010199999999998</v>
      </c>
      <c r="R239" s="184">
        <f>Q239*H239</f>
        <v>3.9117339999999996</v>
      </c>
      <c r="S239" s="184">
        <v>0</v>
      </c>
      <c r="T239" s="185">
        <f>S239*H239</f>
        <v>0</v>
      </c>
      <c r="U239" s="36"/>
      <c r="V239" s="36"/>
      <c r="W239" s="36"/>
      <c r="X239" s="36"/>
      <c r="Y239" s="36"/>
      <c r="Z239" s="36"/>
      <c r="AA239" s="36"/>
      <c r="AB239" s="36"/>
      <c r="AC239" s="36"/>
      <c r="AD239" s="36"/>
      <c r="AE239" s="36"/>
      <c r="AR239" s="186" t="s">
        <v>659</v>
      </c>
      <c r="AT239" s="186" t="s">
        <v>142</v>
      </c>
      <c r="AU239" s="186" t="s">
        <v>85</v>
      </c>
      <c r="AY239" s="19" t="s">
        <v>140</v>
      </c>
      <c r="BE239" s="187">
        <f>IF(N239="základní",J239,0)</f>
        <v>0</v>
      </c>
      <c r="BF239" s="187">
        <f>IF(N239="snížená",J239,0)</f>
        <v>0</v>
      </c>
      <c r="BG239" s="187">
        <f>IF(N239="zákl. přenesená",J239,0)</f>
        <v>0</v>
      </c>
      <c r="BH239" s="187">
        <f>IF(N239="sníž. přenesená",J239,0)</f>
        <v>0</v>
      </c>
      <c r="BI239" s="187">
        <f>IF(N239="nulová",J239,0)</f>
        <v>0</v>
      </c>
      <c r="BJ239" s="19" t="s">
        <v>83</v>
      </c>
      <c r="BK239" s="187">
        <f>ROUND(I239*H239,2)</f>
        <v>0</v>
      </c>
      <c r="BL239" s="19" t="s">
        <v>659</v>
      </c>
      <c r="BM239" s="186" t="s">
        <v>2207</v>
      </c>
    </row>
    <row r="240" spans="1:65" s="2" customFormat="1" ht="11.25">
      <c r="A240" s="36"/>
      <c r="B240" s="37"/>
      <c r="C240" s="38"/>
      <c r="D240" s="188" t="s">
        <v>149</v>
      </c>
      <c r="E240" s="38"/>
      <c r="F240" s="189" t="s">
        <v>2208</v>
      </c>
      <c r="G240" s="38"/>
      <c r="H240" s="38"/>
      <c r="I240" s="190"/>
      <c r="J240" s="38"/>
      <c r="K240" s="38"/>
      <c r="L240" s="41"/>
      <c r="M240" s="191"/>
      <c r="N240" s="192"/>
      <c r="O240" s="66"/>
      <c r="P240" s="66"/>
      <c r="Q240" s="66"/>
      <c r="R240" s="66"/>
      <c r="S240" s="66"/>
      <c r="T240" s="67"/>
      <c r="U240" s="36"/>
      <c r="V240" s="36"/>
      <c r="W240" s="36"/>
      <c r="X240" s="36"/>
      <c r="Y240" s="36"/>
      <c r="Z240" s="36"/>
      <c r="AA240" s="36"/>
      <c r="AB240" s="36"/>
      <c r="AC240" s="36"/>
      <c r="AD240" s="36"/>
      <c r="AE240" s="36"/>
      <c r="AT240" s="19" t="s">
        <v>149</v>
      </c>
      <c r="AU240" s="19" t="s">
        <v>85</v>
      </c>
    </row>
    <row r="241" spans="1:65" s="2" customFormat="1" ht="11.25">
      <c r="A241" s="36"/>
      <c r="B241" s="37"/>
      <c r="C241" s="38"/>
      <c r="D241" s="193" t="s">
        <v>151</v>
      </c>
      <c r="E241" s="38"/>
      <c r="F241" s="194" t="s">
        <v>2209</v>
      </c>
      <c r="G241" s="38"/>
      <c r="H241" s="38"/>
      <c r="I241" s="190"/>
      <c r="J241" s="38"/>
      <c r="K241" s="38"/>
      <c r="L241" s="41"/>
      <c r="M241" s="191"/>
      <c r="N241" s="192"/>
      <c r="O241" s="66"/>
      <c r="P241" s="66"/>
      <c r="Q241" s="66"/>
      <c r="R241" s="66"/>
      <c r="S241" s="66"/>
      <c r="T241" s="67"/>
      <c r="U241" s="36"/>
      <c r="V241" s="36"/>
      <c r="W241" s="36"/>
      <c r="X241" s="36"/>
      <c r="Y241" s="36"/>
      <c r="Z241" s="36"/>
      <c r="AA241" s="36"/>
      <c r="AB241" s="36"/>
      <c r="AC241" s="36"/>
      <c r="AD241" s="36"/>
      <c r="AE241" s="36"/>
      <c r="AT241" s="19" t="s">
        <v>151</v>
      </c>
      <c r="AU241" s="19" t="s">
        <v>85</v>
      </c>
    </row>
    <row r="242" spans="1:65" s="2" customFormat="1" ht="29.25">
      <c r="A242" s="36"/>
      <c r="B242" s="37"/>
      <c r="C242" s="38"/>
      <c r="D242" s="188" t="s">
        <v>969</v>
      </c>
      <c r="E242" s="38"/>
      <c r="F242" s="195" t="s">
        <v>2210</v>
      </c>
      <c r="G242" s="38"/>
      <c r="H242" s="38"/>
      <c r="I242" s="190"/>
      <c r="J242" s="38"/>
      <c r="K242" s="38"/>
      <c r="L242" s="41"/>
      <c r="M242" s="191"/>
      <c r="N242" s="192"/>
      <c r="O242" s="66"/>
      <c r="P242" s="66"/>
      <c r="Q242" s="66"/>
      <c r="R242" s="66"/>
      <c r="S242" s="66"/>
      <c r="T242" s="67"/>
      <c r="U242" s="36"/>
      <c r="V242" s="36"/>
      <c r="W242" s="36"/>
      <c r="X242" s="36"/>
      <c r="Y242" s="36"/>
      <c r="Z242" s="36"/>
      <c r="AA242" s="36"/>
      <c r="AB242" s="36"/>
      <c r="AC242" s="36"/>
      <c r="AD242" s="36"/>
      <c r="AE242" s="36"/>
      <c r="AT242" s="19" t="s">
        <v>969</v>
      </c>
      <c r="AU242" s="19" t="s">
        <v>85</v>
      </c>
    </row>
    <row r="243" spans="1:65" s="14" customFormat="1" ht="11.25">
      <c r="B243" s="206"/>
      <c r="C243" s="207"/>
      <c r="D243" s="188" t="s">
        <v>180</v>
      </c>
      <c r="E243" s="208" t="s">
        <v>19</v>
      </c>
      <c r="F243" s="209" t="s">
        <v>2211</v>
      </c>
      <c r="G243" s="207"/>
      <c r="H243" s="210">
        <v>1.7</v>
      </c>
      <c r="I243" s="211"/>
      <c r="J243" s="207"/>
      <c r="K243" s="207"/>
      <c r="L243" s="212"/>
      <c r="M243" s="213"/>
      <c r="N243" s="214"/>
      <c r="O243" s="214"/>
      <c r="P243" s="214"/>
      <c r="Q243" s="214"/>
      <c r="R243" s="214"/>
      <c r="S243" s="214"/>
      <c r="T243" s="215"/>
      <c r="AT243" s="216" t="s">
        <v>180</v>
      </c>
      <c r="AU243" s="216" t="s">
        <v>85</v>
      </c>
      <c r="AV243" s="14" t="s">
        <v>85</v>
      </c>
      <c r="AW243" s="14" t="s">
        <v>34</v>
      </c>
      <c r="AX243" s="14" t="s">
        <v>75</v>
      </c>
      <c r="AY243" s="216" t="s">
        <v>140</v>
      </c>
    </row>
    <row r="244" spans="1:65" s="2" customFormat="1" ht="16.5" customHeight="1">
      <c r="A244" s="36"/>
      <c r="B244" s="37"/>
      <c r="C244" s="217" t="s">
        <v>522</v>
      </c>
      <c r="D244" s="217" t="s">
        <v>284</v>
      </c>
      <c r="E244" s="218" t="s">
        <v>2212</v>
      </c>
      <c r="F244" s="219" t="s">
        <v>2213</v>
      </c>
      <c r="G244" s="220" t="s">
        <v>234</v>
      </c>
      <c r="H244" s="221">
        <v>12</v>
      </c>
      <c r="I244" s="222"/>
      <c r="J244" s="223">
        <f>ROUND(I244*H244,2)</f>
        <v>0</v>
      </c>
      <c r="K244" s="219" t="s">
        <v>146</v>
      </c>
      <c r="L244" s="224"/>
      <c r="M244" s="225" t="s">
        <v>19</v>
      </c>
      <c r="N244" s="226" t="s">
        <v>46</v>
      </c>
      <c r="O244" s="66"/>
      <c r="P244" s="184">
        <f>O244*H244</f>
        <v>0</v>
      </c>
      <c r="Q244" s="184">
        <v>1.6199999999999999E-2</v>
      </c>
      <c r="R244" s="184">
        <f>Q244*H244</f>
        <v>0.19439999999999999</v>
      </c>
      <c r="S244" s="184">
        <v>0</v>
      </c>
      <c r="T244" s="185">
        <f>S244*H244</f>
        <v>0</v>
      </c>
      <c r="U244" s="36"/>
      <c r="V244" s="36"/>
      <c r="W244" s="36"/>
      <c r="X244" s="36"/>
      <c r="Y244" s="36"/>
      <c r="Z244" s="36"/>
      <c r="AA244" s="36"/>
      <c r="AB244" s="36"/>
      <c r="AC244" s="36"/>
      <c r="AD244" s="36"/>
      <c r="AE244" s="36"/>
      <c r="AR244" s="186" t="s">
        <v>2143</v>
      </c>
      <c r="AT244" s="186" t="s">
        <v>284</v>
      </c>
      <c r="AU244" s="186" t="s">
        <v>85</v>
      </c>
      <c r="AY244" s="19" t="s">
        <v>140</v>
      </c>
      <c r="BE244" s="187">
        <f>IF(N244="základní",J244,0)</f>
        <v>0</v>
      </c>
      <c r="BF244" s="187">
        <f>IF(N244="snížená",J244,0)</f>
        <v>0</v>
      </c>
      <c r="BG244" s="187">
        <f>IF(N244="zákl. přenesená",J244,0)</f>
        <v>0</v>
      </c>
      <c r="BH244" s="187">
        <f>IF(N244="sníž. přenesená",J244,0)</f>
        <v>0</v>
      </c>
      <c r="BI244" s="187">
        <f>IF(N244="nulová",J244,0)</f>
        <v>0</v>
      </c>
      <c r="BJ244" s="19" t="s">
        <v>83</v>
      </c>
      <c r="BK244" s="187">
        <f>ROUND(I244*H244,2)</f>
        <v>0</v>
      </c>
      <c r="BL244" s="19" t="s">
        <v>2143</v>
      </c>
      <c r="BM244" s="186" t="s">
        <v>2214</v>
      </c>
    </row>
    <row r="245" spans="1:65" s="2" customFormat="1" ht="11.25">
      <c r="A245" s="36"/>
      <c r="B245" s="37"/>
      <c r="C245" s="38"/>
      <c r="D245" s="188" t="s">
        <v>149</v>
      </c>
      <c r="E245" s="38"/>
      <c r="F245" s="189" t="s">
        <v>2213</v>
      </c>
      <c r="G245" s="38"/>
      <c r="H245" s="38"/>
      <c r="I245" s="190"/>
      <c r="J245" s="38"/>
      <c r="K245" s="38"/>
      <c r="L245" s="41"/>
      <c r="M245" s="191"/>
      <c r="N245" s="192"/>
      <c r="O245" s="66"/>
      <c r="P245" s="66"/>
      <c r="Q245" s="66"/>
      <c r="R245" s="66"/>
      <c r="S245" s="66"/>
      <c r="T245" s="67"/>
      <c r="U245" s="36"/>
      <c r="V245" s="36"/>
      <c r="W245" s="36"/>
      <c r="X245" s="36"/>
      <c r="Y245" s="36"/>
      <c r="Z245" s="36"/>
      <c r="AA245" s="36"/>
      <c r="AB245" s="36"/>
      <c r="AC245" s="36"/>
      <c r="AD245" s="36"/>
      <c r="AE245" s="36"/>
      <c r="AT245" s="19" t="s">
        <v>149</v>
      </c>
      <c r="AU245" s="19" t="s">
        <v>85</v>
      </c>
    </row>
    <row r="246" spans="1:65" s="14" customFormat="1" ht="11.25">
      <c r="B246" s="206"/>
      <c r="C246" s="207"/>
      <c r="D246" s="188" t="s">
        <v>180</v>
      </c>
      <c r="E246" s="208" t="s">
        <v>19</v>
      </c>
      <c r="F246" s="209" t="s">
        <v>2215</v>
      </c>
      <c r="G246" s="207"/>
      <c r="H246" s="210">
        <v>12</v>
      </c>
      <c r="I246" s="211"/>
      <c r="J246" s="207"/>
      <c r="K246" s="207"/>
      <c r="L246" s="212"/>
      <c r="M246" s="213"/>
      <c r="N246" s="214"/>
      <c r="O246" s="214"/>
      <c r="P246" s="214"/>
      <c r="Q246" s="214"/>
      <c r="R246" s="214"/>
      <c r="S246" s="214"/>
      <c r="T246" s="215"/>
      <c r="AT246" s="216" t="s">
        <v>180</v>
      </c>
      <c r="AU246" s="216" t="s">
        <v>85</v>
      </c>
      <c r="AV246" s="14" t="s">
        <v>85</v>
      </c>
      <c r="AW246" s="14" t="s">
        <v>34</v>
      </c>
      <c r="AX246" s="14" t="s">
        <v>75</v>
      </c>
      <c r="AY246" s="216" t="s">
        <v>140</v>
      </c>
    </row>
    <row r="247" spans="1:65" s="2" customFormat="1" ht="16.5" customHeight="1">
      <c r="A247" s="36"/>
      <c r="B247" s="37"/>
      <c r="C247" s="175" t="s">
        <v>530</v>
      </c>
      <c r="D247" s="175" t="s">
        <v>142</v>
      </c>
      <c r="E247" s="176" t="s">
        <v>2216</v>
      </c>
      <c r="F247" s="177" t="s">
        <v>2217</v>
      </c>
      <c r="G247" s="178" t="s">
        <v>242</v>
      </c>
      <c r="H247" s="179">
        <v>3.456</v>
      </c>
      <c r="I247" s="180"/>
      <c r="J247" s="181">
        <f>ROUND(I247*H247,2)</f>
        <v>0</v>
      </c>
      <c r="K247" s="177" t="s">
        <v>146</v>
      </c>
      <c r="L247" s="41"/>
      <c r="M247" s="182" t="s">
        <v>19</v>
      </c>
      <c r="N247" s="183" t="s">
        <v>46</v>
      </c>
      <c r="O247" s="66"/>
      <c r="P247" s="184">
        <f>O247*H247</f>
        <v>0</v>
      </c>
      <c r="Q247" s="184">
        <v>0</v>
      </c>
      <c r="R247" s="184">
        <f>Q247*H247</f>
        <v>0</v>
      </c>
      <c r="S247" s="184">
        <v>0</v>
      </c>
      <c r="T247" s="185">
        <f>S247*H247</f>
        <v>0</v>
      </c>
      <c r="U247" s="36"/>
      <c r="V247" s="36"/>
      <c r="W247" s="36"/>
      <c r="X247" s="36"/>
      <c r="Y247" s="36"/>
      <c r="Z247" s="36"/>
      <c r="AA247" s="36"/>
      <c r="AB247" s="36"/>
      <c r="AC247" s="36"/>
      <c r="AD247" s="36"/>
      <c r="AE247" s="36"/>
      <c r="AR247" s="186" t="s">
        <v>659</v>
      </c>
      <c r="AT247" s="186" t="s">
        <v>142</v>
      </c>
      <c r="AU247" s="186" t="s">
        <v>85</v>
      </c>
      <c r="AY247" s="19" t="s">
        <v>140</v>
      </c>
      <c r="BE247" s="187">
        <f>IF(N247="základní",J247,0)</f>
        <v>0</v>
      </c>
      <c r="BF247" s="187">
        <f>IF(N247="snížená",J247,0)</f>
        <v>0</v>
      </c>
      <c r="BG247" s="187">
        <f>IF(N247="zákl. přenesená",J247,0)</f>
        <v>0</v>
      </c>
      <c r="BH247" s="187">
        <f>IF(N247="sníž. přenesená",J247,0)</f>
        <v>0</v>
      </c>
      <c r="BI247" s="187">
        <f>IF(N247="nulová",J247,0)</f>
        <v>0</v>
      </c>
      <c r="BJ247" s="19" t="s">
        <v>83</v>
      </c>
      <c r="BK247" s="187">
        <f>ROUND(I247*H247,2)</f>
        <v>0</v>
      </c>
      <c r="BL247" s="19" t="s">
        <v>659</v>
      </c>
      <c r="BM247" s="186" t="s">
        <v>2218</v>
      </c>
    </row>
    <row r="248" spans="1:65" s="2" customFormat="1" ht="19.5">
      <c r="A248" s="36"/>
      <c r="B248" s="37"/>
      <c r="C248" s="38"/>
      <c r="D248" s="188" t="s">
        <v>149</v>
      </c>
      <c r="E248" s="38"/>
      <c r="F248" s="189" t="s">
        <v>2219</v>
      </c>
      <c r="G248" s="38"/>
      <c r="H248" s="38"/>
      <c r="I248" s="190"/>
      <c r="J248" s="38"/>
      <c r="K248" s="38"/>
      <c r="L248" s="41"/>
      <c r="M248" s="191"/>
      <c r="N248" s="192"/>
      <c r="O248" s="66"/>
      <c r="P248" s="66"/>
      <c r="Q248" s="66"/>
      <c r="R248" s="66"/>
      <c r="S248" s="66"/>
      <c r="T248" s="67"/>
      <c r="U248" s="36"/>
      <c r="V248" s="36"/>
      <c r="W248" s="36"/>
      <c r="X248" s="36"/>
      <c r="Y248" s="36"/>
      <c r="Z248" s="36"/>
      <c r="AA248" s="36"/>
      <c r="AB248" s="36"/>
      <c r="AC248" s="36"/>
      <c r="AD248" s="36"/>
      <c r="AE248" s="36"/>
      <c r="AT248" s="19" t="s">
        <v>149</v>
      </c>
      <c r="AU248" s="19" t="s">
        <v>85</v>
      </c>
    </row>
    <row r="249" spans="1:65" s="2" customFormat="1" ht="11.25">
      <c r="A249" s="36"/>
      <c r="B249" s="37"/>
      <c r="C249" s="38"/>
      <c r="D249" s="193" t="s">
        <v>151</v>
      </c>
      <c r="E249" s="38"/>
      <c r="F249" s="194" t="s">
        <v>2220</v>
      </c>
      <c r="G249" s="38"/>
      <c r="H249" s="38"/>
      <c r="I249" s="190"/>
      <c r="J249" s="38"/>
      <c r="K249" s="38"/>
      <c r="L249" s="41"/>
      <c r="M249" s="191"/>
      <c r="N249" s="192"/>
      <c r="O249" s="66"/>
      <c r="P249" s="66"/>
      <c r="Q249" s="66"/>
      <c r="R249" s="66"/>
      <c r="S249" s="66"/>
      <c r="T249" s="67"/>
      <c r="U249" s="36"/>
      <c r="V249" s="36"/>
      <c r="W249" s="36"/>
      <c r="X249" s="36"/>
      <c r="Y249" s="36"/>
      <c r="Z249" s="36"/>
      <c r="AA249" s="36"/>
      <c r="AB249" s="36"/>
      <c r="AC249" s="36"/>
      <c r="AD249" s="36"/>
      <c r="AE249" s="36"/>
      <c r="AT249" s="19" t="s">
        <v>151</v>
      </c>
      <c r="AU249" s="19" t="s">
        <v>85</v>
      </c>
    </row>
    <row r="250" spans="1:65" s="14" customFormat="1" ht="11.25">
      <c r="B250" s="206"/>
      <c r="C250" s="207"/>
      <c r="D250" s="188" t="s">
        <v>180</v>
      </c>
      <c r="E250" s="208" t="s">
        <v>19</v>
      </c>
      <c r="F250" s="209" t="s">
        <v>2221</v>
      </c>
      <c r="G250" s="207"/>
      <c r="H250" s="210">
        <v>3.456</v>
      </c>
      <c r="I250" s="211"/>
      <c r="J250" s="207"/>
      <c r="K250" s="207"/>
      <c r="L250" s="212"/>
      <c r="M250" s="213"/>
      <c r="N250" s="214"/>
      <c r="O250" s="214"/>
      <c r="P250" s="214"/>
      <c r="Q250" s="214"/>
      <c r="R250" s="214"/>
      <c r="S250" s="214"/>
      <c r="T250" s="215"/>
      <c r="AT250" s="216" t="s">
        <v>180</v>
      </c>
      <c r="AU250" s="216" t="s">
        <v>85</v>
      </c>
      <c r="AV250" s="14" t="s">
        <v>85</v>
      </c>
      <c r="AW250" s="14" t="s">
        <v>34</v>
      </c>
      <c r="AX250" s="14" t="s">
        <v>83</v>
      </c>
      <c r="AY250" s="216" t="s">
        <v>140</v>
      </c>
    </row>
    <row r="251" spans="1:65" s="2" customFormat="1" ht="16.5" customHeight="1">
      <c r="A251" s="36"/>
      <c r="B251" s="37"/>
      <c r="C251" s="175" t="s">
        <v>545</v>
      </c>
      <c r="D251" s="175" t="s">
        <v>142</v>
      </c>
      <c r="E251" s="176" t="s">
        <v>2222</v>
      </c>
      <c r="F251" s="177" t="s">
        <v>2223</v>
      </c>
      <c r="G251" s="178" t="s">
        <v>242</v>
      </c>
      <c r="H251" s="179">
        <v>25.2</v>
      </c>
      <c r="I251" s="180"/>
      <c r="J251" s="181">
        <f>ROUND(I251*H251,2)</f>
        <v>0</v>
      </c>
      <c r="K251" s="177" t="s">
        <v>146</v>
      </c>
      <c r="L251" s="41"/>
      <c r="M251" s="182" t="s">
        <v>19</v>
      </c>
      <c r="N251" s="183" t="s">
        <v>46</v>
      </c>
      <c r="O251" s="66"/>
      <c r="P251" s="184">
        <f>O251*H251</f>
        <v>0</v>
      </c>
      <c r="Q251" s="184">
        <v>0</v>
      </c>
      <c r="R251" s="184">
        <f>Q251*H251</f>
        <v>0</v>
      </c>
      <c r="S251" s="184">
        <v>0</v>
      </c>
      <c r="T251" s="185">
        <f>S251*H251</f>
        <v>0</v>
      </c>
      <c r="U251" s="36"/>
      <c r="V251" s="36"/>
      <c r="W251" s="36"/>
      <c r="X251" s="36"/>
      <c r="Y251" s="36"/>
      <c r="Z251" s="36"/>
      <c r="AA251" s="36"/>
      <c r="AB251" s="36"/>
      <c r="AC251" s="36"/>
      <c r="AD251" s="36"/>
      <c r="AE251" s="36"/>
      <c r="AR251" s="186" t="s">
        <v>659</v>
      </c>
      <c r="AT251" s="186" t="s">
        <v>142</v>
      </c>
      <c r="AU251" s="186" t="s">
        <v>85</v>
      </c>
      <c r="AY251" s="19" t="s">
        <v>140</v>
      </c>
      <c r="BE251" s="187">
        <f>IF(N251="základní",J251,0)</f>
        <v>0</v>
      </c>
      <c r="BF251" s="187">
        <f>IF(N251="snížená",J251,0)</f>
        <v>0</v>
      </c>
      <c r="BG251" s="187">
        <f>IF(N251="zákl. přenesená",J251,0)</f>
        <v>0</v>
      </c>
      <c r="BH251" s="187">
        <f>IF(N251="sníž. přenesená",J251,0)</f>
        <v>0</v>
      </c>
      <c r="BI251" s="187">
        <f>IF(N251="nulová",J251,0)</f>
        <v>0</v>
      </c>
      <c r="BJ251" s="19" t="s">
        <v>83</v>
      </c>
      <c r="BK251" s="187">
        <f>ROUND(I251*H251,2)</f>
        <v>0</v>
      </c>
      <c r="BL251" s="19" t="s">
        <v>659</v>
      </c>
      <c r="BM251" s="186" t="s">
        <v>2224</v>
      </c>
    </row>
    <row r="252" spans="1:65" s="2" customFormat="1" ht="19.5">
      <c r="A252" s="36"/>
      <c r="B252" s="37"/>
      <c r="C252" s="38"/>
      <c r="D252" s="188" t="s">
        <v>149</v>
      </c>
      <c r="E252" s="38"/>
      <c r="F252" s="189" t="s">
        <v>2225</v>
      </c>
      <c r="G252" s="38"/>
      <c r="H252" s="38"/>
      <c r="I252" s="190"/>
      <c r="J252" s="38"/>
      <c r="K252" s="38"/>
      <c r="L252" s="41"/>
      <c r="M252" s="191"/>
      <c r="N252" s="192"/>
      <c r="O252" s="66"/>
      <c r="P252" s="66"/>
      <c r="Q252" s="66"/>
      <c r="R252" s="66"/>
      <c r="S252" s="66"/>
      <c r="T252" s="67"/>
      <c r="U252" s="36"/>
      <c r="V252" s="36"/>
      <c r="W252" s="36"/>
      <c r="X252" s="36"/>
      <c r="Y252" s="36"/>
      <c r="Z252" s="36"/>
      <c r="AA252" s="36"/>
      <c r="AB252" s="36"/>
      <c r="AC252" s="36"/>
      <c r="AD252" s="36"/>
      <c r="AE252" s="36"/>
      <c r="AT252" s="19" t="s">
        <v>149</v>
      </c>
      <c r="AU252" s="19" t="s">
        <v>85</v>
      </c>
    </row>
    <row r="253" spans="1:65" s="2" customFormat="1" ht="11.25">
      <c r="A253" s="36"/>
      <c r="B253" s="37"/>
      <c r="C253" s="38"/>
      <c r="D253" s="193" t="s">
        <v>151</v>
      </c>
      <c r="E253" s="38"/>
      <c r="F253" s="194" t="s">
        <v>2226</v>
      </c>
      <c r="G253" s="38"/>
      <c r="H253" s="38"/>
      <c r="I253" s="190"/>
      <c r="J253" s="38"/>
      <c r="K253" s="38"/>
      <c r="L253" s="41"/>
      <c r="M253" s="191"/>
      <c r="N253" s="192"/>
      <c r="O253" s="66"/>
      <c r="P253" s="66"/>
      <c r="Q253" s="66"/>
      <c r="R253" s="66"/>
      <c r="S253" s="66"/>
      <c r="T253" s="67"/>
      <c r="U253" s="36"/>
      <c r="V253" s="36"/>
      <c r="W253" s="36"/>
      <c r="X253" s="36"/>
      <c r="Y253" s="36"/>
      <c r="Z253" s="36"/>
      <c r="AA253" s="36"/>
      <c r="AB253" s="36"/>
      <c r="AC253" s="36"/>
      <c r="AD253" s="36"/>
      <c r="AE253" s="36"/>
      <c r="AT253" s="19" t="s">
        <v>151</v>
      </c>
      <c r="AU253" s="19" t="s">
        <v>85</v>
      </c>
    </row>
    <row r="254" spans="1:65" s="2" customFormat="1" ht="29.25">
      <c r="A254" s="36"/>
      <c r="B254" s="37"/>
      <c r="C254" s="38"/>
      <c r="D254" s="188" t="s">
        <v>153</v>
      </c>
      <c r="E254" s="38"/>
      <c r="F254" s="195" t="s">
        <v>2227</v>
      </c>
      <c r="G254" s="38"/>
      <c r="H254" s="38"/>
      <c r="I254" s="190"/>
      <c r="J254" s="38"/>
      <c r="K254" s="38"/>
      <c r="L254" s="41"/>
      <c r="M254" s="191"/>
      <c r="N254" s="192"/>
      <c r="O254" s="66"/>
      <c r="P254" s="66"/>
      <c r="Q254" s="66"/>
      <c r="R254" s="66"/>
      <c r="S254" s="66"/>
      <c r="T254" s="67"/>
      <c r="U254" s="36"/>
      <c r="V254" s="36"/>
      <c r="W254" s="36"/>
      <c r="X254" s="36"/>
      <c r="Y254" s="36"/>
      <c r="Z254" s="36"/>
      <c r="AA254" s="36"/>
      <c r="AB254" s="36"/>
      <c r="AC254" s="36"/>
      <c r="AD254" s="36"/>
      <c r="AE254" s="36"/>
      <c r="AT254" s="19" t="s">
        <v>153</v>
      </c>
      <c r="AU254" s="19" t="s">
        <v>85</v>
      </c>
    </row>
    <row r="255" spans="1:65" s="2" customFormat="1" ht="19.5">
      <c r="A255" s="36"/>
      <c r="B255" s="37"/>
      <c r="C255" s="38"/>
      <c r="D255" s="188" t="s">
        <v>969</v>
      </c>
      <c r="E255" s="38"/>
      <c r="F255" s="195" t="s">
        <v>2228</v>
      </c>
      <c r="G255" s="38"/>
      <c r="H255" s="38"/>
      <c r="I255" s="190"/>
      <c r="J255" s="38"/>
      <c r="K255" s="38"/>
      <c r="L255" s="41"/>
      <c r="M255" s="191"/>
      <c r="N255" s="192"/>
      <c r="O255" s="66"/>
      <c r="P255" s="66"/>
      <c r="Q255" s="66"/>
      <c r="R255" s="66"/>
      <c r="S255" s="66"/>
      <c r="T255" s="67"/>
      <c r="U255" s="36"/>
      <c r="V255" s="36"/>
      <c r="W255" s="36"/>
      <c r="X255" s="36"/>
      <c r="Y255" s="36"/>
      <c r="Z255" s="36"/>
      <c r="AA255" s="36"/>
      <c r="AB255" s="36"/>
      <c r="AC255" s="36"/>
      <c r="AD255" s="36"/>
      <c r="AE255" s="36"/>
      <c r="AT255" s="19" t="s">
        <v>969</v>
      </c>
      <c r="AU255" s="19" t="s">
        <v>85</v>
      </c>
    </row>
    <row r="256" spans="1:65" s="14" customFormat="1" ht="11.25">
      <c r="B256" s="206"/>
      <c r="C256" s="207"/>
      <c r="D256" s="188" t="s">
        <v>180</v>
      </c>
      <c r="E256" s="208" t="s">
        <v>19</v>
      </c>
      <c r="F256" s="209" t="s">
        <v>2229</v>
      </c>
      <c r="G256" s="207"/>
      <c r="H256" s="210">
        <v>25.2</v>
      </c>
      <c r="I256" s="211"/>
      <c r="J256" s="207"/>
      <c r="K256" s="207"/>
      <c r="L256" s="212"/>
      <c r="M256" s="213"/>
      <c r="N256" s="214"/>
      <c r="O256" s="214"/>
      <c r="P256" s="214"/>
      <c r="Q256" s="214"/>
      <c r="R256" s="214"/>
      <c r="S256" s="214"/>
      <c r="T256" s="215"/>
      <c r="AT256" s="216" t="s">
        <v>180</v>
      </c>
      <c r="AU256" s="216" t="s">
        <v>85</v>
      </c>
      <c r="AV256" s="14" t="s">
        <v>85</v>
      </c>
      <c r="AW256" s="14" t="s">
        <v>34</v>
      </c>
      <c r="AX256" s="14" t="s">
        <v>83</v>
      </c>
      <c r="AY256" s="216" t="s">
        <v>140</v>
      </c>
    </row>
    <row r="257" spans="1:65" s="2" customFormat="1" ht="16.5" customHeight="1">
      <c r="A257" s="36"/>
      <c r="B257" s="37"/>
      <c r="C257" s="175" t="s">
        <v>552</v>
      </c>
      <c r="D257" s="175" t="s">
        <v>142</v>
      </c>
      <c r="E257" s="176" t="s">
        <v>2230</v>
      </c>
      <c r="F257" s="177" t="s">
        <v>2231</v>
      </c>
      <c r="G257" s="178" t="s">
        <v>242</v>
      </c>
      <c r="H257" s="179">
        <v>4</v>
      </c>
      <c r="I257" s="180"/>
      <c r="J257" s="181">
        <f>ROUND(I257*H257,2)</f>
        <v>0</v>
      </c>
      <c r="K257" s="177" t="s">
        <v>146</v>
      </c>
      <c r="L257" s="41"/>
      <c r="M257" s="182" t="s">
        <v>19</v>
      </c>
      <c r="N257" s="183" t="s">
        <v>46</v>
      </c>
      <c r="O257" s="66"/>
      <c r="P257" s="184">
        <f>O257*H257</f>
        <v>0</v>
      </c>
      <c r="Q257" s="184">
        <v>3.85E-2</v>
      </c>
      <c r="R257" s="184">
        <f>Q257*H257</f>
        <v>0.154</v>
      </c>
      <c r="S257" s="184">
        <v>0</v>
      </c>
      <c r="T257" s="185">
        <f>S257*H257</f>
        <v>0</v>
      </c>
      <c r="U257" s="36"/>
      <c r="V257" s="36"/>
      <c r="W257" s="36"/>
      <c r="X257" s="36"/>
      <c r="Y257" s="36"/>
      <c r="Z257" s="36"/>
      <c r="AA257" s="36"/>
      <c r="AB257" s="36"/>
      <c r="AC257" s="36"/>
      <c r="AD257" s="36"/>
      <c r="AE257" s="36"/>
      <c r="AR257" s="186" t="s">
        <v>659</v>
      </c>
      <c r="AT257" s="186" t="s">
        <v>142</v>
      </c>
      <c r="AU257" s="186" t="s">
        <v>85</v>
      </c>
      <c r="AY257" s="19" t="s">
        <v>140</v>
      </c>
      <c r="BE257" s="187">
        <f>IF(N257="základní",J257,0)</f>
        <v>0</v>
      </c>
      <c r="BF257" s="187">
        <f>IF(N257="snížená",J257,0)</f>
        <v>0</v>
      </c>
      <c r="BG257" s="187">
        <f>IF(N257="zákl. přenesená",J257,0)</f>
        <v>0</v>
      </c>
      <c r="BH257" s="187">
        <f>IF(N257="sníž. přenesená",J257,0)</f>
        <v>0</v>
      </c>
      <c r="BI257" s="187">
        <f>IF(N257="nulová",J257,0)</f>
        <v>0</v>
      </c>
      <c r="BJ257" s="19" t="s">
        <v>83</v>
      </c>
      <c r="BK257" s="187">
        <f>ROUND(I257*H257,2)</f>
        <v>0</v>
      </c>
      <c r="BL257" s="19" t="s">
        <v>659</v>
      </c>
      <c r="BM257" s="186" t="s">
        <v>2232</v>
      </c>
    </row>
    <row r="258" spans="1:65" s="2" customFormat="1" ht="19.5">
      <c r="A258" s="36"/>
      <c r="B258" s="37"/>
      <c r="C258" s="38"/>
      <c r="D258" s="188" t="s">
        <v>149</v>
      </c>
      <c r="E258" s="38"/>
      <c r="F258" s="189" t="s">
        <v>2233</v>
      </c>
      <c r="G258" s="38"/>
      <c r="H258" s="38"/>
      <c r="I258" s="190"/>
      <c r="J258" s="38"/>
      <c r="K258" s="38"/>
      <c r="L258" s="41"/>
      <c r="M258" s="191"/>
      <c r="N258" s="192"/>
      <c r="O258" s="66"/>
      <c r="P258" s="66"/>
      <c r="Q258" s="66"/>
      <c r="R258" s="66"/>
      <c r="S258" s="66"/>
      <c r="T258" s="67"/>
      <c r="U258" s="36"/>
      <c r="V258" s="36"/>
      <c r="W258" s="36"/>
      <c r="X258" s="36"/>
      <c r="Y258" s="36"/>
      <c r="Z258" s="36"/>
      <c r="AA258" s="36"/>
      <c r="AB258" s="36"/>
      <c r="AC258" s="36"/>
      <c r="AD258" s="36"/>
      <c r="AE258" s="36"/>
      <c r="AT258" s="19" t="s">
        <v>149</v>
      </c>
      <c r="AU258" s="19" t="s">
        <v>85</v>
      </c>
    </row>
    <row r="259" spans="1:65" s="2" customFormat="1" ht="11.25">
      <c r="A259" s="36"/>
      <c r="B259" s="37"/>
      <c r="C259" s="38"/>
      <c r="D259" s="193" t="s">
        <v>151</v>
      </c>
      <c r="E259" s="38"/>
      <c r="F259" s="194" t="s">
        <v>2234</v>
      </c>
      <c r="G259" s="38"/>
      <c r="H259" s="38"/>
      <c r="I259" s="190"/>
      <c r="J259" s="38"/>
      <c r="K259" s="38"/>
      <c r="L259" s="41"/>
      <c r="M259" s="191"/>
      <c r="N259" s="192"/>
      <c r="O259" s="66"/>
      <c r="P259" s="66"/>
      <c r="Q259" s="66"/>
      <c r="R259" s="66"/>
      <c r="S259" s="66"/>
      <c r="T259" s="67"/>
      <c r="U259" s="36"/>
      <c r="V259" s="36"/>
      <c r="W259" s="36"/>
      <c r="X259" s="36"/>
      <c r="Y259" s="36"/>
      <c r="Z259" s="36"/>
      <c r="AA259" s="36"/>
      <c r="AB259" s="36"/>
      <c r="AC259" s="36"/>
      <c r="AD259" s="36"/>
      <c r="AE259" s="36"/>
      <c r="AT259" s="19" t="s">
        <v>151</v>
      </c>
      <c r="AU259" s="19" t="s">
        <v>85</v>
      </c>
    </row>
    <row r="260" spans="1:65" s="2" customFormat="1" ht="29.25">
      <c r="A260" s="36"/>
      <c r="B260" s="37"/>
      <c r="C260" s="38"/>
      <c r="D260" s="188" t="s">
        <v>153</v>
      </c>
      <c r="E260" s="38"/>
      <c r="F260" s="195" t="s">
        <v>2235</v>
      </c>
      <c r="G260" s="38"/>
      <c r="H260" s="38"/>
      <c r="I260" s="190"/>
      <c r="J260" s="38"/>
      <c r="K260" s="38"/>
      <c r="L260" s="41"/>
      <c r="M260" s="191"/>
      <c r="N260" s="192"/>
      <c r="O260" s="66"/>
      <c r="P260" s="66"/>
      <c r="Q260" s="66"/>
      <c r="R260" s="66"/>
      <c r="S260" s="66"/>
      <c r="T260" s="67"/>
      <c r="U260" s="36"/>
      <c r="V260" s="36"/>
      <c r="W260" s="36"/>
      <c r="X260" s="36"/>
      <c r="Y260" s="36"/>
      <c r="Z260" s="36"/>
      <c r="AA260" s="36"/>
      <c r="AB260" s="36"/>
      <c r="AC260" s="36"/>
      <c r="AD260" s="36"/>
      <c r="AE260" s="36"/>
      <c r="AT260" s="19" t="s">
        <v>153</v>
      </c>
      <c r="AU260" s="19" t="s">
        <v>85</v>
      </c>
    </row>
    <row r="261" spans="1:65" s="2" customFormat="1" ht="16.5" customHeight="1">
      <c r="A261" s="36"/>
      <c r="B261" s="37"/>
      <c r="C261" s="175" t="s">
        <v>565</v>
      </c>
      <c r="D261" s="175" t="s">
        <v>142</v>
      </c>
      <c r="E261" s="176" t="s">
        <v>2236</v>
      </c>
      <c r="F261" s="177" t="s">
        <v>2237</v>
      </c>
      <c r="G261" s="178" t="s">
        <v>242</v>
      </c>
      <c r="H261" s="179">
        <v>4</v>
      </c>
      <c r="I261" s="180"/>
      <c r="J261" s="181">
        <f>ROUND(I261*H261,2)</f>
        <v>0</v>
      </c>
      <c r="K261" s="177" t="s">
        <v>146</v>
      </c>
      <c r="L261" s="41"/>
      <c r="M261" s="182" t="s">
        <v>19</v>
      </c>
      <c r="N261" s="183" t="s">
        <v>46</v>
      </c>
      <c r="O261" s="66"/>
      <c r="P261" s="184">
        <f>O261*H261</f>
        <v>0</v>
      </c>
      <c r="Q261" s="184">
        <v>2.4750000000000001E-2</v>
      </c>
      <c r="R261" s="184">
        <f>Q261*H261</f>
        <v>9.9000000000000005E-2</v>
      </c>
      <c r="S261" s="184">
        <v>0</v>
      </c>
      <c r="T261" s="185">
        <f>S261*H261</f>
        <v>0</v>
      </c>
      <c r="U261" s="36"/>
      <c r="V261" s="36"/>
      <c r="W261" s="36"/>
      <c r="X261" s="36"/>
      <c r="Y261" s="36"/>
      <c r="Z261" s="36"/>
      <c r="AA261" s="36"/>
      <c r="AB261" s="36"/>
      <c r="AC261" s="36"/>
      <c r="AD261" s="36"/>
      <c r="AE261" s="36"/>
      <c r="AR261" s="186" t="s">
        <v>659</v>
      </c>
      <c r="AT261" s="186" t="s">
        <v>142</v>
      </c>
      <c r="AU261" s="186" t="s">
        <v>85</v>
      </c>
      <c r="AY261" s="19" t="s">
        <v>140</v>
      </c>
      <c r="BE261" s="187">
        <f>IF(N261="základní",J261,0)</f>
        <v>0</v>
      </c>
      <c r="BF261" s="187">
        <f>IF(N261="snížená",J261,0)</f>
        <v>0</v>
      </c>
      <c r="BG261" s="187">
        <f>IF(N261="zákl. přenesená",J261,0)</f>
        <v>0</v>
      </c>
      <c r="BH261" s="187">
        <f>IF(N261="sníž. přenesená",J261,0)</f>
        <v>0</v>
      </c>
      <c r="BI261" s="187">
        <f>IF(N261="nulová",J261,0)</f>
        <v>0</v>
      </c>
      <c r="BJ261" s="19" t="s">
        <v>83</v>
      </c>
      <c r="BK261" s="187">
        <f>ROUND(I261*H261,2)</f>
        <v>0</v>
      </c>
      <c r="BL261" s="19" t="s">
        <v>659</v>
      </c>
      <c r="BM261" s="186" t="s">
        <v>2238</v>
      </c>
    </row>
    <row r="262" spans="1:65" s="2" customFormat="1" ht="19.5">
      <c r="A262" s="36"/>
      <c r="B262" s="37"/>
      <c r="C262" s="38"/>
      <c r="D262" s="188" t="s">
        <v>149</v>
      </c>
      <c r="E262" s="38"/>
      <c r="F262" s="189" t="s">
        <v>2239</v>
      </c>
      <c r="G262" s="38"/>
      <c r="H262" s="38"/>
      <c r="I262" s="190"/>
      <c r="J262" s="38"/>
      <c r="K262" s="38"/>
      <c r="L262" s="41"/>
      <c r="M262" s="191"/>
      <c r="N262" s="192"/>
      <c r="O262" s="66"/>
      <c r="P262" s="66"/>
      <c r="Q262" s="66"/>
      <c r="R262" s="66"/>
      <c r="S262" s="66"/>
      <c r="T262" s="67"/>
      <c r="U262" s="36"/>
      <c r="V262" s="36"/>
      <c r="W262" s="36"/>
      <c r="X262" s="36"/>
      <c r="Y262" s="36"/>
      <c r="Z262" s="36"/>
      <c r="AA262" s="36"/>
      <c r="AB262" s="36"/>
      <c r="AC262" s="36"/>
      <c r="AD262" s="36"/>
      <c r="AE262" s="36"/>
      <c r="AT262" s="19" t="s">
        <v>149</v>
      </c>
      <c r="AU262" s="19" t="s">
        <v>85</v>
      </c>
    </row>
    <row r="263" spans="1:65" s="2" customFormat="1" ht="11.25">
      <c r="A263" s="36"/>
      <c r="B263" s="37"/>
      <c r="C263" s="38"/>
      <c r="D263" s="193" t="s">
        <v>151</v>
      </c>
      <c r="E263" s="38"/>
      <c r="F263" s="194" t="s">
        <v>2240</v>
      </c>
      <c r="G263" s="38"/>
      <c r="H263" s="38"/>
      <c r="I263" s="190"/>
      <c r="J263" s="38"/>
      <c r="K263" s="38"/>
      <c r="L263" s="41"/>
      <c r="M263" s="191"/>
      <c r="N263" s="192"/>
      <c r="O263" s="66"/>
      <c r="P263" s="66"/>
      <c r="Q263" s="66"/>
      <c r="R263" s="66"/>
      <c r="S263" s="66"/>
      <c r="T263" s="67"/>
      <c r="U263" s="36"/>
      <c r="V263" s="36"/>
      <c r="W263" s="36"/>
      <c r="X263" s="36"/>
      <c r="Y263" s="36"/>
      <c r="Z263" s="36"/>
      <c r="AA263" s="36"/>
      <c r="AB263" s="36"/>
      <c r="AC263" s="36"/>
      <c r="AD263" s="36"/>
      <c r="AE263" s="36"/>
      <c r="AT263" s="19" t="s">
        <v>151</v>
      </c>
      <c r="AU263" s="19" t="s">
        <v>85</v>
      </c>
    </row>
    <row r="264" spans="1:65" s="2" customFormat="1" ht="29.25">
      <c r="A264" s="36"/>
      <c r="B264" s="37"/>
      <c r="C264" s="38"/>
      <c r="D264" s="188" t="s">
        <v>153</v>
      </c>
      <c r="E264" s="38"/>
      <c r="F264" s="195" t="s">
        <v>2235</v>
      </c>
      <c r="G264" s="38"/>
      <c r="H264" s="38"/>
      <c r="I264" s="190"/>
      <c r="J264" s="38"/>
      <c r="K264" s="38"/>
      <c r="L264" s="41"/>
      <c r="M264" s="191"/>
      <c r="N264" s="192"/>
      <c r="O264" s="66"/>
      <c r="P264" s="66"/>
      <c r="Q264" s="66"/>
      <c r="R264" s="66"/>
      <c r="S264" s="66"/>
      <c r="T264" s="67"/>
      <c r="U264" s="36"/>
      <c r="V264" s="36"/>
      <c r="W264" s="36"/>
      <c r="X264" s="36"/>
      <c r="Y264" s="36"/>
      <c r="Z264" s="36"/>
      <c r="AA264" s="36"/>
      <c r="AB264" s="36"/>
      <c r="AC264" s="36"/>
      <c r="AD264" s="36"/>
      <c r="AE264" s="36"/>
      <c r="AT264" s="19" t="s">
        <v>153</v>
      </c>
      <c r="AU264" s="19" t="s">
        <v>85</v>
      </c>
    </row>
    <row r="265" spans="1:65" s="2" customFormat="1" ht="16.5" customHeight="1">
      <c r="A265" s="36"/>
      <c r="B265" s="37"/>
      <c r="C265" s="175" t="s">
        <v>578</v>
      </c>
      <c r="D265" s="175" t="s">
        <v>142</v>
      </c>
      <c r="E265" s="176" t="s">
        <v>2241</v>
      </c>
      <c r="F265" s="177" t="s">
        <v>2242</v>
      </c>
      <c r="G265" s="178" t="s">
        <v>424</v>
      </c>
      <c r="H265" s="179">
        <v>4.9240000000000004</v>
      </c>
      <c r="I265" s="180"/>
      <c r="J265" s="181">
        <f>ROUND(I265*H265,2)</f>
        <v>0</v>
      </c>
      <c r="K265" s="177" t="s">
        <v>146</v>
      </c>
      <c r="L265" s="41"/>
      <c r="M265" s="182" t="s">
        <v>19</v>
      </c>
      <c r="N265" s="183" t="s">
        <v>46</v>
      </c>
      <c r="O265" s="66"/>
      <c r="P265" s="184">
        <f>O265*H265</f>
        <v>0</v>
      </c>
      <c r="Q265" s="184">
        <v>0</v>
      </c>
      <c r="R265" s="184">
        <f>Q265*H265</f>
        <v>0</v>
      </c>
      <c r="S265" s="184">
        <v>0</v>
      </c>
      <c r="T265" s="185">
        <f>S265*H265</f>
        <v>0</v>
      </c>
      <c r="U265" s="36"/>
      <c r="V265" s="36"/>
      <c r="W265" s="36"/>
      <c r="X265" s="36"/>
      <c r="Y265" s="36"/>
      <c r="Z265" s="36"/>
      <c r="AA265" s="36"/>
      <c r="AB265" s="36"/>
      <c r="AC265" s="36"/>
      <c r="AD265" s="36"/>
      <c r="AE265" s="36"/>
      <c r="AR265" s="186" t="s">
        <v>659</v>
      </c>
      <c r="AT265" s="186" t="s">
        <v>142</v>
      </c>
      <c r="AU265" s="186" t="s">
        <v>85</v>
      </c>
      <c r="AY265" s="19" t="s">
        <v>140</v>
      </c>
      <c r="BE265" s="187">
        <f>IF(N265="základní",J265,0)</f>
        <v>0</v>
      </c>
      <c r="BF265" s="187">
        <f>IF(N265="snížená",J265,0)</f>
        <v>0</v>
      </c>
      <c r="BG265" s="187">
        <f>IF(N265="zákl. přenesená",J265,0)</f>
        <v>0</v>
      </c>
      <c r="BH265" s="187">
        <f>IF(N265="sníž. přenesená",J265,0)</f>
        <v>0</v>
      </c>
      <c r="BI265" s="187">
        <f>IF(N265="nulová",J265,0)</f>
        <v>0</v>
      </c>
      <c r="BJ265" s="19" t="s">
        <v>83</v>
      </c>
      <c r="BK265" s="187">
        <f>ROUND(I265*H265,2)</f>
        <v>0</v>
      </c>
      <c r="BL265" s="19" t="s">
        <v>659</v>
      </c>
      <c r="BM265" s="186" t="s">
        <v>2243</v>
      </c>
    </row>
    <row r="266" spans="1:65" s="2" customFormat="1" ht="11.25">
      <c r="A266" s="36"/>
      <c r="B266" s="37"/>
      <c r="C266" s="38"/>
      <c r="D266" s="188" t="s">
        <v>149</v>
      </c>
      <c r="E266" s="38"/>
      <c r="F266" s="189" t="s">
        <v>2244</v>
      </c>
      <c r="G266" s="38"/>
      <c r="H266" s="38"/>
      <c r="I266" s="190"/>
      <c r="J266" s="38"/>
      <c r="K266" s="38"/>
      <c r="L266" s="41"/>
      <c r="M266" s="191"/>
      <c r="N266" s="192"/>
      <c r="O266" s="66"/>
      <c r="P266" s="66"/>
      <c r="Q266" s="66"/>
      <c r="R266" s="66"/>
      <c r="S266" s="66"/>
      <c r="T266" s="67"/>
      <c r="U266" s="36"/>
      <c r="V266" s="36"/>
      <c r="W266" s="36"/>
      <c r="X266" s="36"/>
      <c r="Y266" s="36"/>
      <c r="Z266" s="36"/>
      <c r="AA266" s="36"/>
      <c r="AB266" s="36"/>
      <c r="AC266" s="36"/>
      <c r="AD266" s="36"/>
      <c r="AE266" s="36"/>
      <c r="AT266" s="19" t="s">
        <v>149</v>
      </c>
      <c r="AU266" s="19" t="s">
        <v>85</v>
      </c>
    </row>
    <row r="267" spans="1:65" s="2" customFormat="1" ht="11.25">
      <c r="A267" s="36"/>
      <c r="B267" s="37"/>
      <c r="C267" s="38"/>
      <c r="D267" s="193" t="s">
        <v>151</v>
      </c>
      <c r="E267" s="38"/>
      <c r="F267" s="194" t="s">
        <v>2245</v>
      </c>
      <c r="G267" s="38"/>
      <c r="H267" s="38"/>
      <c r="I267" s="190"/>
      <c r="J267" s="38"/>
      <c r="K267" s="38"/>
      <c r="L267" s="41"/>
      <c r="M267" s="191"/>
      <c r="N267" s="192"/>
      <c r="O267" s="66"/>
      <c r="P267" s="66"/>
      <c r="Q267" s="66"/>
      <c r="R267" s="66"/>
      <c r="S267" s="66"/>
      <c r="T267" s="67"/>
      <c r="U267" s="36"/>
      <c r="V267" s="36"/>
      <c r="W267" s="36"/>
      <c r="X267" s="36"/>
      <c r="Y267" s="36"/>
      <c r="Z267" s="36"/>
      <c r="AA267" s="36"/>
      <c r="AB267" s="36"/>
      <c r="AC267" s="36"/>
      <c r="AD267" s="36"/>
      <c r="AE267" s="36"/>
      <c r="AT267" s="19" t="s">
        <v>151</v>
      </c>
      <c r="AU267" s="19" t="s">
        <v>85</v>
      </c>
    </row>
    <row r="268" spans="1:65" s="14" customFormat="1" ht="11.25">
      <c r="B268" s="206"/>
      <c r="C268" s="207"/>
      <c r="D268" s="188" t="s">
        <v>180</v>
      </c>
      <c r="E268" s="208" t="s">
        <v>19</v>
      </c>
      <c r="F268" s="209" t="s">
        <v>2246</v>
      </c>
      <c r="G268" s="207"/>
      <c r="H268" s="210">
        <v>4.9240000000000004</v>
      </c>
      <c r="I268" s="211"/>
      <c r="J268" s="207"/>
      <c r="K268" s="207"/>
      <c r="L268" s="212"/>
      <c r="M268" s="213"/>
      <c r="N268" s="214"/>
      <c r="O268" s="214"/>
      <c r="P268" s="214"/>
      <c r="Q268" s="214"/>
      <c r="R268" s="214"/>
      <c r="S268" s="214"/>
      <c r="T268" s="215"/>
      <c r="AT268" s="216" t="s">
        <v>180</v>
      </c>
      <c r="AU268" s="216" t="s">
        <v>85</v>
      </c>
      <c r="AV268" s="14" t="s">
        <v>85</v>
      </c>
      <c r="AW268" s="14" t="s">
        <v>34</v>
      </c>
      <c r="AX268" s="14" t="s">
        <v>83</v>
      </c>
      <c r="AY268" s="216" t="s">
        <v>140</v>
      </c>
    </row>
    <row r="269" spans="1:65" s="2" customFormat="1" ht="16.5" customHeight="1">
      <c r="A269" s="36"/>
      <c r="B269" s="37"/>
      <c r="C269" s="175" t="s">
        <v>584</v>
      </c>
      <c r="D269" s="175" t="s">
        <v>142</v>
      </c>
      <c r="E269" s="176" t="s">
        <v>2247</v>
      </c>
      <c r="F269" s="177" t="s">
        <v>2248</v>
      </c>
      <c r="G269" s="178" t="s">
        <v>242</v>
      </c>
      <c r="H269" s="179">
        <v>2.4260000000000002</v>
      </c>
      <c r="I269" s="180"/>
      <c r="J269" s="181">
        <f>ROUND(I269*H269,2)</f>
        <v>0</v>
      </c>
      <c r="K269" s="177" t="s">
        <v>146</v>
      </c>
      <c r="L269" s="41"/>
      <c r="M269" s="182" t="s">
        <v>19</v>
      </c>
      <c r="N269" s="183" t="s">
        <v>46</v>
      </c>
      <c r="O269" s="66"/>
      <c r="P269" s="184">
        <f>O269*H269</f>
        <v>0</v>
      </c>
      <c r="Q269" s="184">
        <v>0</v>
      </c>
      <c r="R269" s="184">
        <f>Q269*H269</f>
        <v>0</v>
      </c>
      <c r="S269" s="184">
        <v>0</v>
      </c>
      <c r="T269" s="185">
        <f>S269*H269</f>
        <v>0</v>
      </c>
      <c r="U269" s="36"/>
      <c r="V269" s="36"/>
      <c r="W269" s="36"/>
      <c r="X269" s="36"/>
      <c r="Y269" s="36"/>
      <c r="Z269" s="36"/>
      <c r="AA269" s="36"/>
      <c r="AB269" s="36"/>
      <c r="AC269" s="36"/>
      <c r="AD269" s="36"/>
      <c r="AE269" s="36"/>
      <c r="AR269" s="186" t="s">
        <v>659</v>
      </c>
      <c r="AT269" s="186" t="s">
        <v>142</v>
      </c>
      <c r="AU269" s="186" t="s">
        <v>85</v>
      </c>
      <c r="AY269" s="19" t="s">
        <v>140</v>
      </c>
      <c r="BE269" s="187">
        <f>IF(N269="základní",J269,0)</f>
        <v>0</v>
      </c>
      <c r="BF269" s="187">
        <f>IF(N269="snížená",J269,0)</f>
        <v>0</v>
      </c>
      <c r="BG269" s="187">
        <f>IF(N269="zákl. přenesená",J269,0)</f>
        <v>0</v>
      </c>
      <c r="BH269" s="187">
        <f>IF(N269="sníž. přenesená",J269,0)</f>
        <v>0</v>
      </c>
      <c r="BI269" s="187">
        <f>IF(N269="nulová",J269,0)</f>
        <v>0</v>
      </c>
      <c r="BJ269" s="19" t="s">
        <v>83</v>
      </c>
      <c r="BK269" s="187">
        <f>ROUND(I269*H269,2)</f>
        <v>0</v>
      </c>
      <c r="BL269" s="19" t="s">
        <v>659</v>
      </c>
      <c r="BM269" s="186" t="s">
        <v>2249</v>
      </c>
    </row>
    <row r="270" spans="1:65" s="2" customFormat="1" ht="11.25">
      <c r="A270" s="36"/>
      <c r="B270" s="37"/>
      <c r="C270" s="38"/>
      <c r="D270" s="188" t="s">
        <v>149</v>
      </c>
      <c r="E270" s="38"/>
      <c r="F270" s="189" t="s">
        <v>2250</v>
      </c>
      <c r="G270" s="38"/>
      <c r="H270" s="38"/>
      <c r="I270" s="190"/>
      <c r="J270" s="38"/>
      <c r="K270" s="38"/>
      <c r="L270" s="41"/>
      <c r="M270" s="191"/>
      <c r="N270" s="192"/>
      <c r="O270" s="66"/>
      <c r="P270" s="66"/>
      <c r="Q270" s="66"/>
      <c r="R270" s="66"/>
      <c r="S270" s="66"/>
      <c r="T270" s="67"/>
      <c r="U270" s="36"/>
      <c r="V270" s="36"/>
      <c r="W270" s="36"/>
      <c r="X270" s="36"/>
      <c r="Y270" s="36"/>
      <c r="Z270" s="36"/>
      <c r="AA270" s="36"/>
      <c r="AB270" s="36"/>
      <c r="AC270" s="36"/>
      <c r="AD270" s="36"/>
      <c r="AE270" s="36"/>
      <c r="AT270" s="19" t="s">
        <v>149</v>
      </c>
      <c r="AU270" s="19" t="s">
        <v>85</v>
      </c>
    </row>
    <row r="271" spans="1:65" s="2" customFormat="1" ht="11.25">
      <c r="A271" s="36"/>
      <c r="B271" s="37"/>
      <c r="C271" s="38"/>
      <c r="D271" s="193" t="s">
        <v>151</v>
      </c>
      <c r="E271" s="38"/>
      <c r="F271" s="194" t="s">
        <v>2251</v>
      </c>
      <c r="G271" s="38"/>
      <c r="H271" s="38"/>
      <c r="I271" s="190"/>
      <c r="J271" s="38"/>
      <c r="K271" s="38"/>
      <c r="L271" s="41"/>
      <c r="M271" s="191"/>
      <c r="N271" s="192"/>
      <c r="O271" s="66"/>
      <c r="P271" s="66"/>
      <c r="Q271" s="66"/>
      <c r="R271" s="66"/>
      <c r="S271" s="66"/>
      <c r="T271" s="67"/>
      <c r="U271" s="36"/>
      <c r="V271" s="36"/>
      <c r="W271" s="36"/>
      <c r="X271" s="36"/>
      <c r="Y271" s="36"/>
      <c r="Z271" s="36"/>
      <c r="AA271" s="36"/>
      <c r="AB271" s="36"/>
      <c r="AC271" s="36"/>
      <c r="AD271" s="36"/>
      <c r="AE271" s="36"/>
      <c r="AT271" s="19" t="s">
        <v>151</v>
      </c>
      <c r="AU271" s="19" t="s">
        <v>85</v>
      </c>
    </row>
    <row r="272" spans="1:65" s="2" customFormat="1" ht="19.5">
      <c r="A272" s="36"/>
      <c r="B272" s="37"/>
      <c r="C272" s="38"/>
      <c r="D272" s="188" t="s">
        <v>969</v>
      </c>
      <c r="E272" s="38"/>
      <c r="F272" s="195" t="s">
        <v>2252</v>
      </c>
      <c r="G272" s="38"/>
      <c r="H272" s="38"/>
      <c r="I272" s="190"/>
      <c r="J272" s="38"/>
      <c r="K272" s="38"/>
      <c r="L272" s="41"/>
      <c r="M272" s="191"/>
      <c r="N272" s="192"/>
      <c r="O272" s="66"/>
      <c r="P272" s="66"/>
      <c r="Q272" s="66"/>
      <c r="R272" s="66"/>
      <c r="S272" s="66"/>
      <c r="T272" s="67"/>
      <c r="U272" s="36"/>
      <c r="V272" s="36"/>
      <c r="W272" s="36"/>
      <c r="X272" s="36"/>
      <c r="Y272" s="36"/>
      <c r="Z272" s="36"/>
      <c r="AA272" s="36"/>
      <c r="AB272" s="36"/>
      <c r="AC272" s="36"/>
      <c r="AD272" s="36"/>
      <c r="AE272" s="36"/>
      <c r="AT272" s="19" t="s">
        <v>969</v>
      </c>
      <c r="AU272" s="19" t="s">
        <v>85</v>
      </c>
    </row>
    <row r="273" spans="1:65" s="14" customFormat="1" ht="11.25">
      <c r="B273" s="206"/>
      <c r="C273" s="207"/>
      <c r="D273" s="188" t="s">
        <v>180</v>
      </c>
      <c r="E273" s="208" t="s">
        <v>19</v>
      </c>
      <c r="F273" s="209" t="s">
        <v>2253</v>
      </c>
      <c r="G273" s="207"/>
      <c r="H273" s="210">
        <v>2.4260000000000002</v>
      </c>
      <c r="I273" s="211"/>
      <c r="J273" s="207"/>
      <c r="K273" s="207"/>
      <c r="L273" s="212"/>
      <c r="M273" s="213"/>
      <c r="N273" s="214"/>
      <c r="O273" s="214"/>
      <c r="P273" s="214"/>
      <c r="Q273" s="214"/>
      <c r="R273" s="214"/>
      <c r="S273" s="214"/>
      <c r="T273" s="215"/>
      <c r="AT273" s="216" t="s">
        <v>180</v>
      </c>
      <c r="AU273" s="216" t="s">
        <v>85</v>
      </c>
      <c r="AV273" s="14" t="s">
        <v>85</v>
      </c>
      <c r="AW273" s="14" t="s">
        <v>34</v>
      </c>
      <c r="AX273" s="14" t="s">
        <v>83</v>
      </c>
      <c r="AY273" s="216" t="s">
        <v>140</v>
      </c>
    </row>
    <row r="274" spans="1:65" s="2" customFormat="1" ht="16.5" customHeight="1">
      <c r="A274" s="36"/>
      <c r="B274" s="37"/>
      <c r="C274" s="175" t="s">
        <v>593</v>
      </c>
      <c r="D274" s="175" t="s">
        <v>142</v>
      </c>
      <c r="E274" s="176" t="s">
        <v>2254</v>
      </c>
      <c r="F274" s="177" t="s">
        <v>2255</v>
      </c>
      <c r="G274" s="178" t="s">
        <v>242</v>
      </c>
      <c r="H274" s="179">
        <v>25.2</v>
      </c>
      <c r="I274" s="180"/>
      <c r="J274" s="181">
        <f>ROUND(I274*H274,2)</f>
        <v>0</v>
      </c>
      <c r="K274" s="177" t="s">
        <v>146</v>
      </c>
      <c r="L274" s="41"/>
      <c r="M274" s="182" t="s">
        <v>19</v>
      </c>
      <c r="N274" s="183" t="s">
        <v>46</v>
      </c>
      <c r="O274" s="66"/>
      <c r="P274" s="184">
        <f>O274*H274</f>
        <v>0</v>
      </c>
      <c r="Q274" s="184">
        <v>0</v>
      </c>
      <c r="R274" s="184">
        <f>Q274*H274</f>
        <v>0</v>
      </c>
      <c r="S274" s="184">
        <v>0</v>
      </c>
      <c r="T274" s="185">
        <f>S274*H274</f>
        <v>0</v>
      </c>
      <c r="U274" s="36"/>
      <c r="V274" s="36"/>
      <c r="W274" s="36"/>
      <c r="X274" s="36"/>
      <c r="Y274" s="36"/>
      <c r="Z274" s="36"/>
      <c r="AA274" s="36"/>
      <c r="AB274" s="36"/>
      <c r="AC274" s="36"/>
      <c r="AD274" s="36"/>
      <c r="AE274" s="36"/>
      <c r="AR274" s="186" t="s">
        <v>659</v>
      </c>
      <c r="AT274" s="186" t="s">
        <v>142</v>
      </c>
      <c r="AU274" s="186" t="s">
        <v>85</v>
      </c>
      <c r="AY274" s="19" t="s">
        <v>140</v>
      </c>
      <c r="BE274" s="187">
        <f>IF(N274="základní",J274,0)</f>
        <v>0</v>
      </c>
      <c r="BF274" s="187">
        <f>IF(N274="snížená",J274,0)</f>
        <v>0</v>
      </c>
      <c r="BG274" s="187">
        <f>IF(N274="zákl. přenesená",J274,0)</f>
        <v>0</v>
      </c>
      <c r="BH274" s="187">
        <f>IF(N274="sníž. přenesená",J274,0)</f>
        <v>0</v>
      </c>
      <c r="BI274" s="187">
        <f>IF(N274="nulová",J274,0)</f>
        <v>0</v>
      </c>
      <c r="BJ274" s="19" t="s">
        <v>83</v>
      </c>
      <c r="BK274" s="187">
        <f>ROUND(I274*H274,2)</f>
        <v>0</v>
      </c>
      <c r="BL274" s="19" t="s">
        <v>659</v>
      </c>
      <c r="BM274" s="186" t="s">
        <v>2256</v>
      </c>
    </row>
    <row r="275" spans="1:65" s="2" customFormat="1" ht="19.5">
      <c r="A275" s="36"/>
      <c r="B275" s="37"/>
      <c r="C275" s="38"/>
      <c r="D275" s="188" t="s">
        <v>149</v>
      </c>
      <c r="E275" s="38"/>
      <c r="F275" s="189" t="s">
        <v>2257</v>
      </c>
      <c r="G275" s="38"/>
      <c r="H275" s="38"/>
      <c r="I275" s="190"/>
      <c r="J275" s="38"/>
      <c r="K275" s="38"/>
      <c r="L275" s="41"/>
      <c r="M275" s="191"/>
      <c r="N275" s="192"/>
      <c r="O275" s="66"/>
      <c r="P275" s="66"/>
      <c r="Q275" s="66"/>
      <c r="R275" s="66"/>
      <c r="S275" s="66"/>
      <c r="T275" s="67"/>
      <c r="U275" s="36"/>
      <c r="V275" s="36"/>
      <c r="W275" s="36"/>
      <c r="X275" s="36"/>
      <c r="Y275" s="36"/>
      <c r="Z275" s="36"/>
      <c r="AA275" s="36"/>
      <c r="AB275" s="36"/>
      <c r="AC275" s="36"/>
      <c r="AD275" s="36"/>
      <c r="AE275" s="36"/>
      <c r="AT275" s="19" t="s">
        <v>149</v>
      </c>
      <c r="AU275" s="19" t="s">
        <v>85</v>
      </c>
    </row>
    <row r="276" spans="1:65" s="2" customFormat="1" ht="11.25">
      <c r="A276" s="36"/>
      <c r="B276" s="37"/>
      <c r="C276" s="38"/>
      <c r="D276" s="193" t="s">
        <v>151</v>
      </c>
      <c r="E276" s="38"/>
      <c r="F276" s="194" t="s">
        <v>2258</v>
      </c>
      <c r="G276" s="38"/>
      <c r="H276" s="38"/>
      <c r="I276" s="190"/>
      <c r="J276" s="38"/>
      <c r="K276" s="38"/>
      <c r="L276" s="41"/>
      <c r="M276" s="191"/>
      <c r="N276" s="192"/>
      <c r="O276" s="66"/>
      <c r="P276" s="66"/>
      <c r="Q276" s="66"/>
      <c r="R276" s="66"/>
      <c r="S276" s="66"/>
      <c r="T276" s="67"/>
      <c r="U276" s="36"/>
      <c r="V276" s="36"/>
      <c r="W276" s="36"/>
      <c r="X276" s="36"/>
      <c r="Y276" s="36"/>
      <c r="Z276" s="36"/>
      <c r="AA276" s="36"/>
      <c r="AB276" s="36"/>
      <c r="AC276" s="36"/>
      <c r="AD276" s="36"/>
      <c r="AE276" s="36"/>
      <c r="AT276" s="19" t="s">
        <v>151</v>
      </c>
      <c r="AU276" s="19" t="s">
        <v>85</v>
      </c>
    </row>
    <row r="277" spans="1:65" s="14" customFormat="1" ht="11.25">
      <c r="B277" s="206"/>
      <c r="C277" s="207"/>
      <c r="D277" s="188" t="s">
        <v>180</v>
      </c>
      <c r="E277" s="208" t="s">
        <v>19</v>
      </c>
      <c r="F277" s="209" t="s">
        <v>2229</v>
      </c>
      <c r="G277" s="207"/>
      <c r="H277" s="210">
        <v>25.2</v>
      </c>
      <c r="I277" s="211"/>
      <c r="J277" s="207"/>
      <c r="K277" s="207"/>
      <c r="L277" s="212"/>
      <c r="M277" s="213"/>
      <c r="N277" s="214"/>
      <c r="O277" s="214"/>
      <c r="P277" s="214"/>
      <c r="Q277" s="214"/>
      <c r="R277" s="214"/>
      <c r="S277" s="214"/>
      <c r="T277" s="215"/>
      <c r="AT277" s="216" t="s">
        <v>180</v>
      </c>
      <c r="AU277" s="216" t="s">
        <v>85</v>
      </c>
      <c r="AV277" s="14" t="s">
        <v>85</v>
      </c>
      <c r="AW277" s="14" t="s">
        <v>34</v>
      </c>
      <c r="AX277" s="14" t="s">
        <v>83</v>
      </c>
      <c r="AY277" s="216" t="s">
        <v>140</v>
      </c>
    </row>
    <row r="278" spans="1:65" s="2" customFormat="1" ht="16.5" customHeight="1">
      <c r="A278" s="36"/>
      <c r="B278" s="37"/>
      <c r="C278" s="175" t="s">
        <v>604</v>
      </c>
      <c r="D278" s="175" t="s">
        <v>142</v>
      </c>
      <c r="E278" s="176" t="s">
        <v>2259</v>
      </c>
      <c r="F278" s="177" t="s">
        <v>2260</v>
      </c>
      <c r="G278" s="178" t="s">
        <v>234</v>
      </c>
      <c r="H278" s="179">
        <v>68</v>
      </c>
      <c r="I278" s="180"/>
      <c r="J278" s="181">
        <f>ROUND(I278*H278,2)</f>
        <v>0</v>
      </c>
      <c r="K278" s="177" t="s">
        <v>146</v>
      </c>
      <c r="L278" s="41"/>
      <c r="M278" s="182" t="s">
        <v>19</v>
      </c>
      <c r="N278" s="183" t="s">
        <v>46</v>
      </c>
      <c r="O278" s="66"/>
      <c r="P278" s="184">
        <f>O278*H278</f>
        <v>0</v>
      </c>
      <c r="Q278" s="184">
        <v>0</v>
      </c>
      <c r="R278" s="184">
        <f>Q278*H278</f>
        <v>0</v>
      </c>
      <c r="S278" s="184">
        <v>0</v>
      </c>
      <c r="T278" s="185">
        <f>S278*H278</f>
        <v>0</v>
      </c>
      <c r="U278" s="36"/>
      <c r="V278" s="36"/>
      <c r="W278" s="36"/>
      <c r="X278" s="36"/>
      <c r="Y278" s="36"/>
      <c r="Z278" s="36"/>
      <c r="AA278" s="36"/>
      <c r="AB278" s="36"/>
      <c r="AC278" s="36"/>
      <c r="AD278" s="36"/>
      <c r="AE278" s="36"/>
      <c r="AR278" s="186" t="s">
        <v>659</v>
      </c>
      <c r="AT278" s="186" t="s">
        <v>142</v>
      </c>
      <c r="AU278" s="186" t="s">
        <v>85</v>
      </c>
      <c r="AY278" s="19" t="s">
        <v>140</v>
      </c>
      <c r="BE278" s="187">
        <f>IF(N278="základní",J278,0)</f>
        <v>0</v>
      </c>
      <c r="BF278" s="187">
        <f>IF(N278="snížená",J278,0)</f>
        <v>0</v>
      </c>
      <c r="BG278" s="187">
        <f>IF(N278="zákl. přenesená",J278,0)</f>
        <v>0</v>
      </c>
      <c r="BH278" s="187">
        <f>IF(N278="sníž. přenesená",J278,0)</f>
        <v>0</v>
      </c>
      <c r="BI278" s="187">
        <f>IF(N278="nulová",J278,0)</f>
        <v>0</v>
      </c>
      <c r="BJ278" s="19" t="s">
        <v>83</v>
      </c>
      <c r="BK278" s="187">
        <f>ROUND(I278*H278,2)</f>
        <v>0</v>
      </c>
      <c r="BL278" s="19" t="s">
        <v>659</v>
      </c>
      <c r="BM278" s="186" t="s">
        <v>2261</v>
      </c>
    </row>
    <row r="279" spans="1:65" s="2" customFormat="1" ht="11.25">
      <c r="A279" s="36"/>
      <c r="B279" s="37"/>
      <c r="C279" s="38"/>
      <c r="D279" s="188" t="s">
        <v>149</v>
      </c>
      <c r="E279" s="38"/>
      <c r="F279" s="189" t="s">
        <v>2262</v>
      </c>
      <c r="G279" s="38"/>
      <c r="H279" s="38"/>
      <c r="I279" s="190"/>
      <c r="J279" s="38"/>
      <c r="K279" s="38"/>
      <c r="L279" s="41"/>
      <c r="M279" s="191"/>
      <c r="N279" s="192"/>
      <c r="O279" s="66"/>
      <c r="P279" s="66"/>
      <c r="Q279" s="66"/>
      <c r="R279" s="66"/>
      <c r="S279" s="66"/>
      <c r="T279" s="67"/>
      <c r="U279" s="36"/>
      <c r="V279" s="36"/>
      <c r="W279" s="36"/>
      <c r="X279" s="36"/>
      <c r="Y279" s="36"/>
      <c r="Z279" s="36"/>
      <c r="AA279" s="36"/>
      <c r="AB279" s="36"/>
      <c r="AC279" s="36"/>
      <c r="AD279" s="36"/>
      <c r="AE279" s="36"/>
      <c r="AT279" s="19" t="s">
        <v>149</v>
      </c>
      <c r="AU279" s="19" t="s">
        <v>85</v>
      </c>
    </row>
    <row r="280" spans="1:65" s="2" customFormat="1" ht="11.25">
      <c r="A280" s="36"/>
      <c r="B280" s="37"/>
      <c r="C280" s="38"/>
      <c r="D280" s="193" t="s">
        <v>151</v>
      </c>
      <c r="E280" s="38"/>
      <c r="F280" s="194" t="s">
        <v>2263</v>
      </c>
      <c r="G280" s="38"/>
      <c r="H280" s="38"/>
      <c r="I280" s="190"/>
      <c r="J280" s="38"/>
      <c r="K280" s="38"/>
      <c r="L280" s="41"/>
      <c r="M280" s="191"/>
      <c r="N280" s="192"/>
      <c r="O280" s="66"/>
      <c r="P280" s="66"/>
      <c r="Q280" s="66"/>
      <c r="R280" s="66"/>
      <c r="S280" s="66"/>
      <c r="T280" s="67"/>
      <c r="U280" s="36"/>
      <c r="V280" s="36"/>
      <c r="W280" s="36"/>
      <c r="X280" s="36"/>
      <c r="Y280" s="36"/>
      <c r="Z280" s="36"/>
      <c r="AA280" s="36"/>
      <c r="AB280" s="36"/>
      <c r="AC280" s="36"/>
      <c r="AD280" s="36"/>
      <c r="AE280" s="36"/>
      <c r="AT280" s="19" t="s">
        <v>151</v>
      </c>
      <c r="AU280" s="19" t="s">
        <v>85</v>
      </c>
    </row>
    <row r="281" spans="1:65" s="2" customFormat="1" ht="16.5" customHeight="1">
      <c r="A281" s="36"/>
      <c r="B281" s="37"/>
      <c r="C281" s="217" t="s">
        <v>611</v>
      </c>
      <c r="D281" s="217" t="s">
        <v>284</v>
      </c>
      <c r="E281" s="218" t="s">
        <v>2264</v>
      </c>
      <c r="F281" s="219" t="s">
        <v>2265</v>
      </c>
      <c r="G281" s="220" t="s">
        <v>234</v>
      </c>
      <c r="H281" s="221">
        <v>74.8</v>
      </c>
      <c r="I281" s="222"/>
      <c r="J281" s="223">
        <f>ROUND(I281*H281,2)</f>
        <v>0</v>
      </c>
      <c r="K281" s="219" t="s">
        <v>146</v>
      </c>
      <c r="L281" s="224"/>
      <c r="M281" s="225" t="s">
        <v>19</v>
      </c>
      <c r="N281" s="226" t="s">
        <v>46</v>
      </c>
      <c r="O281" s="66"/>
      <c r="P281" s="184">
        <f>O281*H281</f>
        <v>0</v>
      </c>
      <c r="Q281" s="184">
        <v>3.5E-4</v>
      </c>
      <c r="R281" s="184">
        <f>Q281*H281</f>
        <v>2.6179999999999998E-2</v>
      </c>
      <c r="S281" s="184">
        <v>0</v>
      </c>
      <c r="T281" s="185">
        <f>S281*H281</f>
        <v>0</v>
      </c>
      <c r="U281" s="36"/>
      <c r="V281" s="36"/>
      <c r="W281" s="36"/>
      <c r="X281" s="36"/>
      <c r="Y281" s="36"/>
      <c r="Z281" s="36"/>
      <c r="AA281" s="36"/>
      <c r="AB281" s="36"/>
      <c r="AC281" s="36"/>
      <c r="AD281" s="36"/>
      <c r="AE281" s="36"/>
      <c r="AR281" s="186" t="s">
        <v>2143</v>
      </c>
      <c r="AT281" s="186" t="s">
        <v>284</v>
      </c>
      <c r="AU281" s="186" t="s">
        <v>85</v>
      </c>
      <c r="AY281" s="19" t="s">
        <v>140</v>
      </c>
      <c r="BE281" s="187">
        <f>IF(N281="základní",J281,0)</f>
        <v>0</v>
      </c>
      <c r="BF281" s="187">
        <f>IF(N281="snížená",J281,0)</f>
        <v>0</v>
      </c>
      <c r="BG281" s="187">
        <f>IF(N281="zákl. přenesená",J281,0)</f>
        <v>0</v>
      </c>
      <c r="BH281" s="187">
        <f>IF(N281="sníž. přenesená",J281,0)</f>
        <v>0</v>
      </c>
      <c r="BI281" s="187">
        <f>IF(N281="nulová",J281,0)</f>
        <v>0</v>
      </c>
      <c r="BJ281" s="19" t="s">
        <v>83</v>
      </c>
      <c r="BK281" s="187">
        <f>ROUND(I281*H281,2)</f>
        <v>0</v>
      </c>
      <c r="BL281" s="19" t="s">
        <v>2143</v>
      </c>
      <c r="BM281" s="186" t="s">
        <v>2266</v>
      </c>
    </row>
    <row r="282" spans="1:65" s="2" customFormat="1" ht="11.25">
      <c r="A282" s="36"/>
      <c r="B282" s="37"/>
      <c r="C282" s="38"/>
      <c r="D282" s="188" t="s">
        <v>149</v>
      </c>
      <c r="E282" s="38"/>
      <c r="F282" s="189" t="s">
        <v>2265</v>
      </c>
      <c r="G282" s="38"/>
      <c r="H282" s="38"/>
      <c r="I282" s="190"/>
      <c r="J282" s="38"/>
      <c r="K282" s="38"/>
      <c r="L282" s="41"/>
      <c r="M282" s="191"/>
      <c r="N282" s="192"/>
      <c r="O282" s="66"/>
      <c r="P282" s="66"/>
      <c r="Q282" s="66"/>
      <c r="R282" s="66"/>
      <c r="S282" s="66"/>
      <c r="T282" s="67"/>
      <c r="U282" s="36"/>
      <c r="V282" s="36"/>
      <c r="W282" s="36"/>
      <c r="X282" s="36"/>
      <c r="Y282" s="36"/>
      <c r="Z282" s="36"/>
      <c r="AA282" s="36"/>
      <c r="AB282" s="36"/>
      <c r="AC282" s="36"/>
      <c r="AD282" s="36"/>
      <c r="AE282" s="36"/>
      <c r="AT282" s="19" t="s">
        <v>149</v>
      </c>
      <c r="AU282" s="19" t="s">
        <v>85</v>
      </c>
    </row>
    <row r="283" spans="1:65" s="14" customFormat="1" ht="11.25">
      <c r="B283" s="206"/>
      <c r="C283" s="207"/>
      <c r="D283" s="188" t="s">
        <v>180</v>
      </c>
      <c r="E283" s="207"/>
      <c r="F283" s="209" t="s">
        <v>2267</v>
      </c>
      <c r="G283" s="207"/>
      <c r="H283" s="210">
        <v>74.8</v>
      </c>
      <c r="I283" s="211"/>
      <c r="J283" s="207"/>
      <c r="K283" s="207"/>
      <c r="L283" s="212"/>
      <c r="M283" s="213"/>
      <c r="N283" s="214"/>
      <c r="O283" s="214"/>
      <c r="P283" s="214"/>
      <c r="Q283" s="214"/>
      <c r="R283" s="214"/>
      <c r="S283" s="214"/>
      <c r="T283" s="215"/>
      <c r="AT283" s="216" t="s">
        <v>180</v>
      </c>
      <c r="AU283" s="216" t="s">
        <v>85</v>
      </c>
      <c r="AV283" s="14" t="s">
        <v>85</v>
      </c>
      <c r="AW283" s="14" t="s">
        <v>4</v>
      </c>
      <c r="AX283" s="14" t="s">
        <v>83</v>
      </c>
      <c r="AY283" s="216" t="s">
        <v>140</v>
      </c>
    </row>
    <row r="284" spans="1:65" s="2" customFormat="1" ht="16.5" customHeight="1">
      <c r="A284" s="36"/>
      <c r="B284" s="37"/>
      <c r="C284" s="175" t="s">
        <v>617</v>
      </c>
      <c r="D284" s="175" t="s">
        <v>142</v>
      </c>
      <c r="E284" s="176" t="s">
        <v>2268</v>
      </c>
      <c r="F284" s="177" t="s">
        <v>2269</v>
      </c>
      <c r="G284" s="178" t="s">
        <v>424</v>
      </c>
      <c r="H284" s="179">
        <v>4.9240000000000004</v>
      </c>
      <c r="I284" s="180"/>
      <c r="J284" s="181">
        <f>ROUND(I284*H284,2)</f>
        <v>0</v>
      </c>
      <c r="K284" s="177" t="s">
        <v>146</v>
      </c>
      <c r="L284" s="41"/>
      <c r="M284" s="182" t="s">
        <v>19</v>
      </c>
      <c r="N284" s="183" t="s">
        <v>46</v>
      </c>
      <c r="O284" s="66"/>
      <c r="P284" s="184">
        <f>O284*H284</f>
        <v>0</v>
      </c>
      <c r="Q284" s="184">
        <v>0</v>
      </c>
      <c r="R284" s="184">
        <f>Q284*H284</f>
        <v>0</v>
      </c>
      <c r="S284" s="184">
        <v>0</v>
      </c>
      <c r="T284" s="185">
        <f>S284*H284</f>
        <v>0</v>
      </c>
      <c r="U284" s="36"/>
      <c r="V284" s="36"/>
      <c r="W284" s="36"/>
      <c r="X284" s="36"/>
      <c r="Y284" s="36"/>
      <c r="Z284" s="36"/>
      <c r="AA284" s="36"/>
      <c r="AB284" s="36"/>
      <c r="AC284" s="36"/>
      <c r="AD284" s="36"/>
      <c r="AE284" s="36"/>
      <c r="AR284" s="186" t="s">
        <v>659</v>
      </c>
      <c r="AT284" s="186" t="s">
        <v>142</v>
      </c>
      <c r="AU284" s="186" t="s">
        <v>85</v>
      </c>
      <c r="AY284" s="19" t="s">
        <v>140</v>
      </c>
      <c r="BE284" s="187">
        <f>IF(N284="základní",J284,0)</f>
        <v>0</v>
      </c>
      <c r="BF284" s="187">
        <f>IF(N284="snížená",J284,0)</f>
        <v>0</v>
      </c>
      <c r="BG284" s="187">
        <f>IF(N284="zákl. přenesená",J284,0)</f>
        <v>0</v>
      </c>
      <c r="BH284" s="187">
        <f>IF(N284="sníž. přenesená",J284,0)</f>
        <v>0</v>
      </c>
      <c r="BI284" s="187">
        <f>IF(N284="nulová",J284,0)</f>
        <v>0</v>
      </c>
      <c r="BJ284" s="19" t="s">
        <v>83</v>
      </c>
      <c r="BK284" s="187">
        <f>ROUND(I284*H284,2)</f>
        <v>0</v>
      </c>
      <c r="BL284" s="19" t="s">
        <v>659</v>
      </c>
      <c r="BM284" s="186" t="s">
        <v>2270</v>
      </c>
    </row>
    <row r="285" spans="1:65" s="2" customFormat="1" ht="11.25">
      <c r="A285" s="36"/>
      <c r="B285" s="37"/>
      <c r="C285" s="38"/>
      <c r="D285" s="188" t="s">
        <v>149</v>
      </c>
      <c r="E285" s="38"/>
      <c r="F285" s="189" t="s">
        <v>2271</v>
      </c>
      <c r="G285" s="38"/>
      <c r="H285" s="38"/>
      <c r="I285" s="190"/>
      <c r="J285" s="38"/>
      <c r="K285" s="38"/>
      <c r="L285" s="41"/>
      <c r="M285" s="191"/>
      <c r="N285" s="192"/>
      <c r="O285" s="66"/>
      <c r="P285" s="66"/>
      <c r="Q285" s="66"/>
      <c r="R285" s="66"/>
      <c r="S285" s="66"/>
      <c r="T285" s="67"/>
      <c r="U285" s="36"/>
      <c r="V285" s="36"/>
      <c r="W285" s="36"/>
      <c r="X285" s="36"/>
      <c r="Y285" s="36"/>
      <c r="Z285" s="36"/>
      <c r="AA285" s="36"/>
      <c r="AB285" s="36"/>
      <c r="AC285" s="36"/>
      <c r="AD285" s="36"/>
      <c r="AE285" s="36"/>
      <c r="AT285" s="19" t="s">
        <v>149</v>
      </c>
      <c r="AU285" s="19" t="s">
        <v>85</v>
      </c>
    </row>
    <row r="286" spans="1:65" s="2" customFormat="1" ht="11.25">
      <c r="A286" s="36"/>
      <c r="B286" s="37"/>
      <c r="C286" s="38"/>
      <c r="D286" s="193" t="s">
        <v>151</v>
      </c>
      <c r="E286" s="38"/>
      <c r="F286" s="194" t="s">
        <v>2272</v>
      </c>
      <c r="G286" s="38"/>
      <c r="H286" s="38"/>
      <c r="I286" s="190"/>
      <c r="J286" s="38"/>
      <c r="K286" s="38"/>
      <c r="L286" s="41"/>
      <c r="M286" s="191"/>
      <c r="N286" s="192"/>
      <c r="O286" s="66"/>
      <c r="P286" s="66"/>
      <c r="Q286" s="66"/>
      <c r="R286" s="66"/>
      <c r="S286" s="66"/>
      <c r="T286" s="67"/>
      <c r="U286" s="36"/>
      <c r="V286" s="36"/>
      <c r="W286" s="36"/>
      <c r="X286" s="36"/>
      <c r="Y286" s="36"/>
      <c r="Z286" s="36"/>
      <c r="AA286" s="36"/>
      <c r="AB286" s="36"/>
      <c r="AC286" s="36"/>
      <c r="AD286" s="36"/>
      <c r="AE286" s="36"/>
      <c r="AT286" s="19" t="s">
        <v>151</v>
      </c>
      <c r="AU286" s="19" t="s">
        <v>85</v>
      </c>
    </row>
    <row r="287" spans="1:65" s="2" customFormat="1" ht="39">
      <c r="A287" s="36"/>
      <c r="B287" s="37"/>
      <c r="C287" s="38"/>
      <c r="D287" s="188" t="s">
        <v>153</v>
      </c>
      <c r="E287" s="38"/>
      <c r="F287" s="195" t="s">
        <v>2273</v>
      </c>
      <c r="G287" s="38"/>
      <c r="H287" s="38"/>
      <c r="I287" s="190"/>
      <c r="J287" s="38"/>
      <c r="K287" s="38"/>
      <c r="L287" s="41"/>
      <c r="M287" s="191"/>
      <c r="N287" s="192"/>
      <c r="O287" s="66"/>
      <c r="P287" s="66"/>
      <c r="Q287" s="66"/>
      <c r="R287" s="66"/>
      <c r="S287" s="66"/>
      <c r="T287" s="67"/>
      <c r="U287" s="36"/>
      <c r="V287" s="36"/>
      <c r="W287" s="36"/>
      <c r="X287" s="36"/>
      <c r="Y287" s="36"/>
      <c r="Z287" s="36"/>
      <c r="AA287" s="36"/>
      <c r="AB287" s="36"/>
      <c r="AC287" s="36"/>
      <c r="AD287" s="36"/>
      <c r="AE287" s="36"/>
      <c r="AT287" s="19" t="s">
        <v>153</v>
      </c>
      <c r="AU287" s="19" t="s">
        <v>85</v>
      </c>
    </row>
    <row r="288" spans="1:65" s="2" customFormat="1" ht="16.5" customHeight="1">
      <c r="A288" s="36"/>
      <c r="B288" s="37"/>
      <c r="C288" s="175" t="s">
        <v>623</v>
      </c>
      <c r="D288" s="175" t="s">
        <v>142</v>
      </c>
      <c r="E288" s="176" t="s">
        <v>2274</v>
      </c>
      <c r="F288" s="177" t="s">
        <v>2275</v>
      </c>
      <c r="G288" s="178" t="s">
        <v>424</v>
      </c>
      <c r="H288" s="179">
        <v>98.48</v>
      </c>
      <c r="I288" s="180"/>
      <c r="J288" s="181">
        <f>ROUND(I288*H288,2)</f>
        <v>0</v>
      </c>
      <c r="K288" s="177" t="s">
        <v>146</v>
      </c>
      <c r="L288" s="41"/>
      <c r="M288" s="182" t="s">
        <v>19</v>
      </c>
      <c r="N288" s="183" t="s">
        <v>46</v>
      </c>
      <c r="O288" s="66"/>
      <c r="P288" s="184">
        <f>O288*H288</f>
        <v>0</v>
      </c>
      <c r="Q288" s="184">
        <v>0</v>
      </c>
      <c r="R288" s="184">
        <f>Q288*H288</f>
        <v>0</v>
      </c>
      <c r="S288" s="184">
        <v>0</v>
      </c>
      <c r="T288" s="185">
        <f>S288*H288</f>
        <v>0</v>
      </c>
      <c r="U288" s="36"/>
      <c r="V288" s="36"/>
      <c r="W288" s="36"/>
      <c r="X288" s="36"/>
      <c r="Y288" s="36"/>
      <c r="Z288" s="36"/>
      <c r="AA288" s="36"/>
      <c r="AB288" s="36"/>
      <c r="AC288" s="36"/>
      <c r="AD288" s="36"/>
      <c r="AE288" s="36"/>
      <c r="AR288" s="186" t="s">
        <v>659</v>
      </c>
      <c r="AT288" s="186" t="s">
        <v>142</v>
      </c>
      <c r="AU288" s="186" t="s">
        <v>85</v>
      </c>
      <c r="AY288" s="19" t="s">
        <v>140</v>
      </c>
      <c r="BE288" s="187">
        <f>IF(N288="základní",J288,0)</f>
        <v>0</v>
      </c>
      <c r="BF288" s="187">
        <f>IF(N288="snížená",J288,0)</f>
        <v>0</v>
      </c>
      <c r="BG288" s="187">
        <f>IF(N288="zákl. přenesená",J288,0)</f>
        <v>0</v>
      </c>
      <c r="BH288" s="187">
        <f>IF(N288="sníž. přenesená",J288,0)</f>
        <v>0</v>
      </c>
      <c r="BI288" s="187">
        <f>IF(N288="nulová",J288,0)</f>
        <v>0</v>
      </c>
      <c r="BJ288" s="19" t="s">
        <v>83</v>
      </c>
      <c r="BK288" s="187">
        <f>ROUND(I288*H288,2)</f>
        <v>0</v>
      </c>
      <c r="BL288" s="19" t="s">
        <v>659</v>
      </c>
      <c r="BM288" s="186" t="s">
        <v>2276</v>
      </c>
    </row>
    <row r="289" spans="1:65" s="2" customFormat="1" ht="11.25">
      <c r="A289" s="36"/>
      <c r="B289" s="37"/>
      <c r="C289" s="38"/>
      <c r="D289" s="188" t="s">
        <v>149</v>
      </c>
      <c r="E289" s="38"/>
      <c r="F289" s="189" t="s">
        <v>2277</v>
      </c>
      <c r="G289" s="38"/>
      <c r="H289" s="38"/>
      <c r="I289" s="190"/>
      <c r="J289" s="38"/>
      <c r="K289" s="38"/>
      <c r="L289" s="41"/>
      <c r="M289" s="191"/>
      <c r="N289" s="192"/>
      <c r="O289" s="66"/>
      <c r="P289" s="66"/>
      <c r="Q289" s="66"/>
      <c r="R289" s="66"/>
      <c r="S289" s="66"/>
      <c r="T289" s="67"/>
      <c r="U289" s="36"/>
      <c r="V289" s="36"/>
      <c r="W289" s="36"/>
      <c r="X289" s="36"/>
      <c r="Y289" s="36"/>
      <c r="Z289" s="36"/>
      <c r="AA289" s="36"/>
      <c r="AB289" s="36"/>
      <c r="AC289" s="36"/>
      <c r="AD289" s="36"/>
      <c r="AE289" s="36"/>
      <c r="AT289" s="19" t="s">
        <v>149</v>
      </c>
      <c r="AU289" s="19" t="s">
        <v>85</v>
      </c>
    </row>
    <row r="290" spans="1:65" s="2" customFormat="1" ht="11.25">
      <c r="A290" s="36"/>
      <c r="B290" s="37"/>
      <c r="C290" s="38"/>
      <c r="D290" s="193" t="s">
        <v>151</v>
      </c>
      <c r="E290" s="38"/>
      <c r="F290" s="194" t="s">
        <v>2278</v>
      </c>
      <c r="G290" s="38"/>
      <c r="H290" s="38"/>
      <c r="I290" s="190"/>
      <c r="J290" s="38"/>
      <c r="K290" s="38"/>
      <c r="L290" s="41"/>
      <c r="M290" s="191"/>
      <c r="N290" s="192"/>
      <c r="O290" s="66"/>
      <c r="P290" s="66"/>
      <c r="Q290" s="66"/>
      <c r="R290" s="66"/>
      <c r="S290" s="66"/>
      <c r="T290" s="67"/>
      <c r="U290" s="36"/>
      <c r="V290" s="36"/>
      <c r="W290" s="36"/>
      <c r="X290" s="36"/>
      <c r="Y290" s="36"/>
      <c r="Z290" s="36"/>
      <c r="AA290" s="36"/>
      <c r="AB290" s="36"/>
      <c r="AC290" s="36"/>
      <c r="AD290" s="36"/>
      <c r="AE290" s="36"/>
      <c r="AT290" s="19" t="s">
        <v>151</v>
      </c>
      <c r="AU290" s="19" t="s">
        <v>85</v>
      </c>
    </row>
    <row r="291" spans="1:65" s="2" customFormat="1" ht="39">
      <c r="A291" s="36"/>
      <c r="B291" s="37"/>
      <c r="C291" s="38"/>
      <c r="D291" s="188" t="s">
        <v>153</v>
      </c>
      <c r="E291" s="38"/>
      <c r="F291" s="195" t="s">
        <v>2273</v>
      </c>
      <c r="G291" s="38"/>
      <c r="H291" s="38"/>
      <c r="I291" s="190"/>
      <c r="J291" s="38"/>
      <c r="K291" s="38"/>
      <c r="L291" s="41"/>
      <c r="M291" s="191"/>
      <c r="N291" s="192"/>
      <c r="O291" s="66"/>
      <c r="P291" s="66"/>
      <c r="Q291" s="66"/>
      <c r="R291" s="66"/>
      <c r="S291" s="66"/>
      <c r="T291" s="67"/>
      <c r="U291" s="36"/>
      <c r="V291" s="36"/>
      <c r="W291" s="36"/>
      <c r="X291" s="36"/>
      <c r="Y291" s="36"/>
      <c r="Z291" s="36"/>
      <c r="AA291" s="36"/>
      <c r="AB291" s="36"/>
      <c r="AC291" s="36"/>
      <c r="AD291" s="36"/>
      <c r="AE291" s="36"/>
      <c r="AT291" s="19" t="s">
        <v>153</v>
      </c>
      <c r="AU291" s="19" t="s">
        <v>85</v>
      </c>
    </row>
    <row r="292" spans="1:65" s="14" customFormat="1" ht="11.25">
      <c r="B292" s="206"/>
      <c r="C292" s="207"/>
      <c r="D292" s="188" t="s">
        <v>180</v>
      </c>
      <c r="E292" s="208" t="s">
        <v>19</v>
      </c>
      <c r="F292" s="209" t="s">
        <v>2279</v>
      </c>
      <c r="G292" s="207"/>
      <c r="H292" s="210">
        <v>98.48</v>
      </c>
      <c r="I292" s="211"/>
      <c r="J292" s="207"/>
      <c r="K292" s="207"/>
      <c r="L292" s="212"/>
      <c r="M292" s="213"/>
      <c r="N292" s="214"/>
      <c r="O292" s="214"/>
      <c r="P292" s="214"/>
      <c r="Q292" s="214"/>
      <c r="R292" s="214"/>
      <c r="S292" s="214"/>
      <c r="T292" s="215"/>
      <c r="AT292" s="216" t="s">
        <v>180</v>
      </c>
      <c r="AU292" s="216" t="s">
        <v>85</v>
      </c>
      <c r="AV292" s="14" t="s">
        <v>85</v>
      </c>
      <c r="AW292" s="14" t="s">
        <v>34</v>
      </c>
      <c r="AX292" s="14" t="s">
        <v>75</v>
      </c>
      <c r="AY292" s="216" t="s">
        <v>140</v>
      </c>
    </row>
    <row r="293" spans="1:65" s="2" customFormat="1" ht="24.2" customHeight="1">
      <c r="A293" s="36"/>
      <c r="B293" s="37"/>
      <c r="C293" s="175" t="s">
        <v>631</v>
      </c>
      <c r="D293" s="175" t="s">
        <v>142</v>
      </c>
      <c r="E293" s="176" t="s">
        <v>2280</v>
      </c>
      <c r="F293" s="177" t="s">
        <v>2281</v>
      </c>
      <c r="G293" s="178" t="s">
        <v>234</v>
      </c>
      <c r="H293" s="179">
        <v>12</v>
      </c>
      <c r="I293" s="180"/>
      <c r="J293" s="181">
        <f>ROUND(I293*H293,2)</f>
        <v>0</v>
      </c>
      <c r="K293" s="177" t="s">
        <v>146</v>
      </c>
      <c r="L293" s="41"/>
      <c r="M293" s="182" t="s">
        <v>19</v>
      </c>
      <c r="N293" s="183" t="s">
        <v>46</v>
      </c>
      <c r="O293" s="66"/>
      <c r="P293" s="184">
        <f>O293*H293</f>
        <v>0</v>
      </c>
      <c r="Q293" s="184">
        <v>6.0000000000000002E-5</v>
      </c>
      <c r="R293" s="184">
        <f>Q293*H293</f>
        <v>7.2000000000000005E-4</v>
      </c>
      <c r="S293" s="184">
        <v>0</v>
      </c>
      <c r="T293" s="185">
        <f>S293*H293</f>
        <v>0</v>
      </c>
      <c r="U293" s="36"/>
      <c r="V293" s="36"/>
      <c r="W293" s="36"/>
      <c r="X293" s="36"/>
      <c r="Y293" s="36"/>
      <c r="Z293" s="36"/>
      <c r="AA293" s="36"/>
      <c r="AB293" s="36"/>
      <c r="AC293" s="36"/>
      <c r="AD293" s="36"/>
      <c r="AE293" s="36"/>
      <c r="AR293" s="186" t="s">
        <v>659</v>
      </c>
      <c r="AT293" s="186" t="s">
        <v>142</v>
      </c>
      <c r="AU293" s="186" t="s">
        <v>85</v>
      </c>
      <c r="AY293" s="19" t="s">
        <v>140</v>
      </c>
      <c r="BE293" s="187">
        <f>IF(N293="základní",J293,0)</f>
        <v>0</v>
      </c>
      <c r="BF293" s="187">
        <f>IF(N293="snížená",J293,0)</f>
        <v>0</v>
      </c>
      <c r="BG293" s="187">
        <f>IF(N293="zákl. přenesená",J293,0)</f>
        <v>0</v>
      </c>
      <c r="BH293" s="187">
        <f>IF(N293="sníž. přenesená",J293,0)</f>
        <v>0</v>
      </c>
      <c r="BI293" s="187">
        <f>IF(N293="nulová",J293,0)</f>
        <v>0</v>
      </c>
      <c r="BJ293" s="19" t="s">
        <v>83</v>
      </c>
      <c r="BK293" s="187">
        <f>ROUND(I293*H293,2)</f>
        <v>0</v>
      </c>
      <c r="BL293" s="19" t="s">
        <v>659</v>
      </c>
      <c r="BM293" s="186" t="s">
        <v>2282</v>
      </c>
    </row>
    <row r="294" spans="1:65" s="2" customFormat="1" ht="11.25">
      <c r="A294" s="36"/>
      <c r="B294" s="37"/>
      <c r="C294" s="38"/>
      <c r="D294" s="188" t="s">
        <v>149</v>
      </c>
      <c r="E294" s="38"/>
      <c r="F294" s="189" t="s">
        <v>2283</v>
      </c>
      <c r="G294" s="38"/>
      <c r="H294" s="38"/>
      <c r="I294" s="190"/>
      <c r="J294" s="38"/>
      <c r="K294" s="38"/>
      <c r="L294" s="41"/>
      <c r="M294" s="191"/>
      <c r="N294" s="192"/>
      <c r="O294" s="66"/>
      <c r="P294" s="66"/>
      <c r="Q294" s="66"/>
      <c r="R294" s="66"/>
      <c r="S294" s="66"/>
      <c r="T294" s="67"/>
      <c r="U294" s="36"/>
      <c r="V294" s="36"/>
      <c r="W294" s="36"/>
      <c r="X294" s="36"/>
      <c r="Y294" s="36"/>
      <c r="Z294" s="36"/>
      <c r="AA294" s="36"/>
      <c r="AB294" s="36"/>
      <c r="AC294" s="36"/>
      <c r="AD294" s="36"/>
      <c r="AE294" s="36"/>
      <c r="AT294" s="19" t="s">
        <v>149</v>
      </c>
      <c r="AU294" s="19" t="s">
        <v>85</v>
      </c>
    </row>
    <row r="295" spans="1:65" s="2" customFormat="1" ht="11.25">
      <c r="A295" s="36"/>
      <c r="B295" s="37"/>
      <c r="C295" s="38"/>
      <c r="D295" s="193" t="s">
        <v>151</v>
      </c>
      <c r="E295" s="38"/>
      <c r="F295" s="194" t="s">
        <v>2284</v>
      </c>
      <c r="G295" s="38"/>
      <c r="H295" s="38"/>
      <c r="I295" s="190"/>
      <c r="J295" s="38"/>
      <c r="K295" s="38"/>
      <c r="L295" s="41"/>
      <c r="M295" s="191"/>
      <c r="N295" s="192"/>
      <c r="O295" s="66"/>
      <c r="P295" s="66"/>
      <c r="Q295" s="66"/>
      <c r="R295" s="66"/>
      <c r="S295" s="66"/>
      <c r="T295" s="67"/>
      <c r="U295" s="36"/>
      <c r="V295" s="36"/>
      <c r="W295" s="36"/>
      <c r="X295" s="36"/>
      <c r="Y295" s="36"/>
      <c r="Z295" s="36"/>
      <c r="AA295" s="36"/>
      <c r="AB295" s="36"/>
      <c r="AC295" s="36"/>
      <c r="AD295" s="36"/>
      <c r="AE295" s="36"/>
      <c r="AT295" s="19" t="s">
        <v>151</v>
      </c>
      <c r="AU295" s="19" t="s">
        <v>85</v>
      </c>
    </row>
    <row r="296" spans="1:65" s="2" customFormat="1" ht="16.5" customHeight="1">
      <c r="A296" s="36"/>
      <c r="B296" s="37"/>
      <c r="C296" s="217" t="s">
        <v>638</v>
      </c>
      <c r="D296" s="217" t="s">
        <v>284</v>
      </c>
      <c r="E296" s="218" t="s">
        <v>2285</v>
      </c>
      <c r="F296" s="219" t="s">
        <v>2286</v>
      </c>
      <c r="G296" s="220" t="s">
        <v>234</v>
      </c>
      <c r="H296" s="221">
        <v>12</v>
      </c>
      <c r="I296" s="222"/>
      <c r="J296" s="223">
        <f>ROUND(I296*H296,2)</f>
        <v>0</v>
      </c>
      <c r="K296" s="219" t="s">
        <v>146</v>
      </c>
      <c r="L296" s="224"/>
      <c r="M296" s="225" t="s">
        <v>19</v>
      </c>
      <c r="N296" s="226" t="s">
        <v>46</v>
      </c>
      <c r="O296" s="66"/>
      <c r="P296" s="184">
        <f>O296*H296</f>
        <v>0</v>
      </c>
      <c r="Q296" s="184">
        <v>3.1800000000000001E-3</v>
      </c>
      <c r="R296" s="184">
        <f>Q296*H296</f>
        <v>3.8159999999999999E-2</v>
      </c>
      <c r="S296" s="184">
        <v>0</v>
      </c>
      <c r="T296" s="185">
        <f>S296*H296</f>
        <v>0</v>
      </c>
      <c r="U296" s="36"/>
      <c r="V296" s="36"/>
      <c r="W296" s="36"/>
      <c r="X296" s="36"/>
      <c r="Y296" s="36"/>
      <c r="Z296" s="36"/>
      <c r="AA296" s="36"/>
      <c r="AB296" s="36"/>
      <c r="AC296" s="36"/>
      <c r="AD296" s="36"/>
      <c r="AE296" s="36"/>
      <c r="AR296" s="186" t="s">
        <v>2143</v>
      </c>
      <c r="AT296" s="186" t="s">
        <v>284</v>
      </c>
      <c r="AU296" s="186" t="s">
        <v>85</v>
      </c>
      <c r="AY296" s="19" t="s">
        <v>140</v>
      </c>
      <c r="BE296" s="187">
        <f>IF(N296="základní",J296,0)</f>
        <v>0</v>
      </c>
      <c r="BF296" s="187">
        <f>IF(N296="snížená",J296,0)</f>
        <v>0</v>
      </c>
      <c r="BG296" s="187">
        <f>IF(N296="zákl. přenesená",J296,0)</f>
        <v>0</v>
      </c>
      <c r="BH296" s="187">
        <f>IF(N296="sníž. přenesená",J296,0)</f>
        <v>0</v>
      </c>
      <c r="BI296" s="187">
        <f>IF(N296="nulová",J296,0)</f>
        <v>0</v>
      </c>
      <c r="BJ296" s="19" t="s">
        <v>83</v>
      </c>
      <c r="BK296" s="187">
        <f>ROUND(I296*H296,2)</f>
        <v>0</v>
      </c>
      <c r="BL296" s="19" t="s">
        <v>2143</v>
      </c>
      <c r="BM296" s="186" t="s">
        <v>2287</v>
      </c>
    </row>
    <row r="297" spans="1:65" s="2" customFormat="1" ht="11.25">
      <c r="A297" s="36"/>
      <c r="B297" s="37"/>
      <c r="C297" s="38"/>
      <c r="D297" s="188" t="s">
        <v>149</v>
      </c>
      <c r="E297" s="38"/>
      <c r="F297" s="189" t="s">
        <v>2286</v>
      </c>
      <c r="G297" s="38"/>
      <c r="H297" s="38"/>
      <c r="I297" s="190"/>
      <c r="J297" s="38"/>
      <c r="K297" s="38"/>
      <c r="L297" s="41"/>
      <c r="M297" s="191"/>
      <c r="N297" s="192"/>
      <c r="O297" s="66"/>
      <c r="P297" s="66"/>
      <c r="Q297" s="66"/>
      <c r="R297" s="66"/>
      <c r="S297" s="66"/>
      <c r="T297" s="67"/>
      <c r="U297" s="36"/>
      <c r="V297" s="36"/>
      <c r="W297" s="36"/>
      <c r="X297" s="36"/>
      <c r="Y297" s="36"/>
      <c r="Z297" s="36"/>
      <c r="AA297" s="36"/>
      <c r="AB297" s="36"/>
      <c r="AC297" s="36"/>
      <c r="AD297" s="36"/>
      <c r="AE297" s="36"/>
      <c r="AT297" s="19" t="s">
        <v>149</v>
      </c>
      <c r="AU297" s="19" t="s">
        <v>85</v>
      </c>
    </row>
    <row r="298" spans="1:65" s="2" customFormat="1" ht="16.5" customHeight="1">
      <c r="A298" s="36"/>
      <c r="B298" s="37"/>
      <c r="C298" s="175" t="s">
        <v>647</v>
      </c>
      <c r="D298" s="175" t="s">
        <v>142</v>
      </c>
      <c r="E298" s="176" t="s">
        <v>2288</v>
      </c>
      <c r="F298" s="177" t="s">
        <v>2289</v>
      </c>
      <c r="G298" s="178" t="s">
        <v>234</v>
      </c>
      <c r="H298" s="179">
        <v>60</v>
      </c>
      <c r="I298" s="180"/>
      <c r="J298" s="181">
        <f>ROUND(I298*H298,2)</f>
        <v>0</v>
      </c>
      <c r="K298" s="177" t="s">
        <v>146</v>
      </c>
      <c r="L298" s="41"/>
      <c r="M298" s="182" t="s">
        <v>19</v>
      </c>
      <c r="N298" s="183" t="s">
        <v>46</v>
      </c>
      <c r="O298" s="66"/>
      <c r="P298" s="184">
        <f>O298*H298</f>
        <v>0</v>
      </c>
      <c r="Q298" s="184">
        <v>0</v>
      </c>
      <c r="R298" s="184">
        <f>Q298*H298</f>
        <v>0</v>
      </c>
      <c r="S298" s="184">
        <v>0</v>
      </c>
      <c r="T298" s="185">
        <f>S298*H298</f>
        <v>0</v>
      </c>
      <c r="U298" s="36"/>
      <c r="V298" s="36"/>
      <c r="W298" s="36"/>
      <c r="X298" s="36"/>
      <c r="Y298" s="36"/>
      <c r="Z298" s="36"/>
      <c r="AA298" s="36"/>
      <c r="AB298" s="36"/>
      <c r="AC298" s="36"/>
      <c r="AD298" s="36"/>
      <c r="AE298" s="36"/>
      <c r="AR298" s="186" t="s">
        <v>659</v>
      </c>
      <c r="AT298" s="186" t="s">
        <v>142</v>
      </c>
      <c r="AU298" s="186" t="s">
        <v>85</v>
      </c>
      <c r="AY298" s="19" t="s">
        <v>140</v>
      </c>
      <c r="BE298" s="187">
        <f>IF(N298="základní",J298,0)</f>
        <v>0</v>
      </c>
      <c r="BF298" s="187">
        <f>IF(N298="snížená",J298,0)</f>
        <v>0</v>
      </c>
      <c r="BG298" s="187">
        <f>IF(N298="zákl. přenesená",J298,0)</f>
        <v>0</v>
      </c>
      <c r="BH298" s="187">
        <f>IF(N298="sníž. přenesená",J298,0)</f>
        <v>0</v>
      </c>
      <c r="BI298" s="187">
        <f>IF(N298="nulová",J298,0)</f>
        <v>0</v>
      </c>
      <c r="BJ298" s="19" t="s">
        <v>83</v>
      </c>
      <c r="BK298" s="187">
        <f>ROUND(I298*H298,2)</f>
        <v>0</v>
      </c>
      <c r="BL298" s="19" t="s">
        <v>659</v>
      </c>
      <c r="BM298" s="186" t="s">
        <v>2290</v>
      </c>
    </row>
    <row r="299" spans="1:65" s="2" customFormat="1" ht="11.25">
      <c r="A299" s="36"/>
      <c r="B299" s="37"/>
      <c r="C299" s="38"/>
      <c r="D299" s="188" t="s">
        <v>149</v>
      </c>
      <c r="E299" s="38"/>
      <c r="F299" s="189" t="s">
        <v>2291</v>
      </c>
      <c r="G299" s="38"/>
      <c r="H299" s="38"/>
      <c r="I299" s="190"/>
      <c r="J299" s="38"/>
      <c r="K299" s="38"/>
      <c r="L299" s="41"/>
      <c r="M299" s="191"/>
      <c r="N299" s="192"/>
      <c r="O299" s="66"/>
      <c r="P299" s="66"/>
      <c r="Q299" s="66"/>
      <c r="R299" s="66"/>
      <c r="S299" s="66"/>
      <c r="T299" s="67"/>
      <c r="U299" s="36"/>
      <c r="V299" s="36"/>
      <c r="W299" s="36"/>
      <c r="X299" s="36"/>
      <c r="Y299" s="36"/>
      <c r="Z299" s="36"/>
      <c r="AA299" s="36"/>
      <c r="AB299" s="36"/>
      <c r="AC299" s="36"/>
      <c r="AD299" s="36"/>
      <c r="AE299" s="36"/>
      <c r="AT299" s="19" t="s">
        <v>149</v>
      </c>
      <c r="AU299" s="19" t="s">
        <v>85</v>
      </c>
    </row>
    <row r="300" spans="1:65" s="2" customFormat="1" ht="11.25">
      <c r="A300" s="36"/>
      <c r="B300" s="37"/>
      <c r="C300" s="38"/>
      <c r="D300" s="193" t="s">
        <v>151</v>
      </c>
      <c r="E300" s="38"/>
      <c r="F300" s="194" t="s">
        <v>2292</v>
      </c>
      <c r="G300" s="38"/>
      <c r="H300" s="38"/>
      <c r="I300" s="190"/>
      <c r="J300" s="38"/>
      <c r="K300" s="38"/>
      <c r="L300" s="41"/>
      <c r="M300" s="191"/>
      <c r="N300" s="192"/>
      <c r="O300" s="66"/>
      <c r="P300" s="66"/>
      <c r="Q300" s="66"/>
      <c r="R300" s="66"/>
      <c r="S300" s="66"/>
      <c r="T300" s="67"/>
      <c r="U300" s="36"/>
      <c r="V300" s="36"/>
      <c r="W300" s="36"/>
      <c r="X300" s="36"/>
      <c r="Y300" s="36"/>
      <c r="Z300" s="36"/>
      <c r="AA300" s="36"/>
      <c r="AB300" s="36"/>
      <c r="AC300" s="36"/>
      <c r="AD300" s="36"/>
      <c r="AE300" s="36"/>
      <c r="AT300" s="19" t="s">
        <v>151</v>
      </c>
      <c r="AU300" s="19" t="s">
        <v>85</v>
      </c>
    </row>
    <row r="301" spans="1:65" s="2" customFormat="1" ht="16.5" customHeight="1">
      <c r="A301" s="36"/>
      <c r="B301" s="37"/>
      <c r="C301" s="175" t="s">
        <v>654</v>
      </c>
      <c r="D301" s="175" t="s">
        <v>142</v>
      </c>
      <c r="E301" s="176" t="s">
        <v>2293</v>
      </c>
      <c r="F301" s="177" t="s">
        <v>2294</v>
      </c>
      <c r="G301" s="178" t="s">
        <v>424</v>
      </c>
      <c r="H301" s="179">
        <v>4.4269999999999996</v>
      </c>
      <c r="I301" s="180"/>
      <c r="J301" s="181">
        <f>ROUND(I301*H301,2)</f>
        <v>0</v>
      </c>
      <c r="K301" s="177" t="s">
        <v>146</v>
      </c>
      <c r="L301" s="41"/>
      <c r="M301" s="182" t="s">
        <v>19</v>
      </c>
      <c r="N301" s="183" t="s">
        <v>46</v>
      </c>
      <c r="O301" s="66"/>
      <c r="P301" s="184">
        <f>O301*H301</f>
        <v>0</v>
      </c>
      <c r="Q301" s="184">
        <v>0</v>
      </c>
      <c r="R301" s="184">
        <f>Q301*H301</f>
        <v>0</v>
      </c>
      <c r="S301" s="184">
        <v>0</v>
      </c>
      <c r="T301" s="185">
        <f>S301*H301</f>
        <v>0</v>
      </c>
      <c r="U301" s="36"/>
      <c r="V301" s="36"/>
      <c r="W301" s="36"/>
      <c r="X301" s="36"/>
      <c r="Y301" s="36"/>
      <c r="Z301" s="36"/>
      <c r="AA301" s="36"/>
      <c r="AB301" s="36"/>
      <c r="AC301" s="36"/>
      <c r="AD301" s="36"/>
      <c r="AE301" s="36"/>
      <c r="AR301" s="186" t="s">
        <v>659</v>
      </c>
      <c r="AT301" s="186" t="s">
        <v>142</v>
      </c>
      <c r="AU301" s="186" t="s">
        <v>85</v>
      </c>
      <c r="AY301" s="19" t="s">
        <v>140</v>
      </c>
      <c r="BE301" s="187">
        <f>IF(N301="základní",J301,0)</f>
        <v>0</v>
      </c>
      <c r="BF301" s="187">
        <f>IF(N301="snížená",J301,0)</f>
        <v>0</v>
      </c>
      <c r="BG301" s="187">
        <f>IF(N301="zákl. přenesená",J301,0)</f>
        <v>0</v>
      </c>
      <c r="BH301" s="187">
        <f>IF(N301="sníž. přenesená",J301,0)</f>
        <v>0</v>
      </c>
      <c r="BI301" s="187">
        <f>IF(N301="nulová",J301,0)</f>
        <v>0</v>
      </c>
      <c r="BJ301" s="19" t="s">
        <v>83</v>
      </c>
      <c r="BK301" s="187">
        <f>ROUND(I301*H301,2)</f>
        <v>0</v>
      </c>
      <c r="BL301" s="19" t="s">
        <v>659</v>
      </c>
      <c r="BM301" s="186" t="s">
        <v>2295</v>
      </c>
    </row>
    <row r="302" spans="1:65" s="2" customFormat="1" ht="11.25">
      <c r="A302" s="36"/>
      <c r="B302" s="37"/>
      <c r="C302" s="38"/>
      <c r="D302" s="188" t="s">
        <v>149</v>
      </c>
      <c r="E302" s="38"/>
      <c r="F302" s="189" t="s">
        <v>2296</v>
      </c>
      <c r="G302" s="38"/>
      <c r="H302" s="38"/>
      <c r="I302" s="190"/>
      <c r="J302" s="38"/>
      <c r="K302" s="38"/>
      <c r="L302" s="41"/>
      <c r="M302" s="191"/>
      <c r="N302" s="192"/>
      <c r="O302" s="66"/>
      <c r="P302" s="66"/>
      <c r="Q302" s="66"/>
      <c r="R302" s="66"/>
      <c r="S302" s="66"/>
      <c r="T302" s="67"/>
      <c r="U302" s="36"/>
      <c r="V302" s="36"/>
      <c r="W302" s="36"/>
      <c r="X302" s="36"/>
      <c r="Y302" s="36"/>
      <c r="Z302" s="36"/>
      <c r="AA302" s="36"/>
      <c r="AB302" s="36"/>
      <c r="AC302" s="36"/>
      <c r="AD302" s="36"/>
      <c r="AE302" s="36"/>
      <c r="AT302" s="19" t="s">
        <v>149</v>
      </c>
      <c r="AU302" s="19" t="s">
        <v>85</v>
      </c>
    </row>
    <row r="303" spans="1:65" s="2" customFormat="1" ht="11.25">
      <c r="A303" s="36"/>
      <c r="B303" s="37"/>
      <c r="C303" s="38"/>
      <c r="D303" s="193" t="s">
        <v>151</v>
      </c>
      <c r="E303" s="38"/>
      <c r="F303" s="194" t="s">
        <v>2297</v>
      </c>
      <c r="G303" s="38"/>
      <c r="H303" s="38"/>
      <c r="I303" s="190"/>
      <c r="J303" s="38"/>
      <c r="K303" s="38"/>
      <c r="L303" s="41"/>
      <c r="M303" s="191"/>
      <c r="N303" s="192"/>
      <c r="O303" s="66"/>
      <c r="P303" s="66"/>
      <c r="Q303" s="66"/>
      <c r="R303" s="66"/>
      <c r="S303" s="66"/>
      <c r="T303" s="67"/>
      <c r="U303" s="36"/>
      <c r="V303" s="36"/>
      <c r="W303" s="36"/>
      <c r="X303" s="36"/>
      <c r="Y303" s="36"/>
      <c r="Z303" s="36"/>
      <c r="AA303" s="36"/>
      <c r="AB303" s="36"/>
      <c r="AC303" s="36"/>
      <c r="AD303" s="36"/>
      <c r="AE303" s="36"/>
      <c r="AT303" s="19" t="s">
        <v>151</v>
      </c>
      <c r="AU303" s="19" t="s">
        <v>85</v>
      </c>
    </row>
    <row r="304" spans="1:65" s="12" customFormat="1" ht="25.9" customHeight="1">
      <c r="B304" s="159"/>
      <c r="C304" s="160"/>
      <c r="D304" s="161" t="s">
        <v>74</v>
      </c>
      <c r="E304" s="162" t="s">
        <v>1420</v>
      </c>
      <c r="F304" s="162" t="s">
        <v>1421</v>
      </c>
      <c r="G304" s="160"/>
      <c r="H304" s="160"/>
      <c r="I304" s="163"/>
      <c r="J304" s="164">
        <f>BK304</f>
        <v>0</v>
      </c>
      <c r="K304" s="160"/>
      <c r="L304" s="165"/>
      <c r="M304" s="166"/>
      <c r="N304" s="167"/>
      <c r="O304" s="167"/>
      <c r="P304" s="168">
        <f>SUM(P305:P320)</f>
        <v>0</v>
      </c>
      <c r="Q304" s="167"/>
      <c r="R304" s="168">
        <f>SUM(R305:R320)</f>
        <v>0</v>
      </c>
      <c r="S304" s="167"/>
      <c r="T304" s="169">
        <f>SUM(T305:T320)</f>
        <v>0</v>
      </c>
      <c r="AR304" s="170" t="s">
        <v>147</v>
      </c>
      <c r="AT304" s="171" t="s">
        <v>74</v>
      </c>
      <c r="AU304" s="171" t="s">
        <v>75</v>
      </c>
      <c r="AY304" s="170" t="s">
        <v>140</v>
      </c>
      <c r="BK304" s="172">
        <f>SUM(BK305:BK320)</f>
        <v>0</v>
      </c>
    </row>
    <row r="305" spans="1:65" s="2" customFormat="1" ht="16.5" customHeight="1">
      <c r="A305" s="36"/>
      <c r="B305" s="37"/>
      <c r="C305" s="175" t="s">
        <v>659</v>
      </c>
      <c r="D305" s="175" t="s">
        <v>142</v>
      </c>
      <c r="E305" s="176" t="s">
        <v>2298</v>
      </c>
      <c r="F305" s="177" t="s">
        <v>2299</v>
      </c>
      <c r="G305" s="178" t="s">
        <v>1424</v>
      </c>
      <c r="H305" s="179">
        <v>10</v>
      </c>
      <c r="I305" s="180"/>
      <c r="J305" s="181">
        <f>ROUND(I305*H305,2)</f>
        <v>0</v>
      </c>
      <c r="K305" s="177" t="s">
        <v>146</v>
      </c>
      <c r="L305" s="41"/>
      <c r="M305" s="182" t="s">
        <v>19</v>
      </c>
      <c r="N305" s="183" t="s">
        <v>46</v>
      </c>
      <c r="O305" s="66"/>
      <c r="P305" s="184">
        <f>O305*H305</f>
        <v>0</v>
      </c>
      <c r="Q305" s="184">
        <v>0</v>
      </c>
      <c r="R305" s="184">
        <f>Q305*H305</f>
        <v>0</v>
      </c>
      <c r="S305" s="184">
        <v>0</v>
      </c>
      <c r="T305" s="185">
        <f>S305*H305</f>
        <v>0</v>
      </c>
      <c r="U305" s="36"/>
      <c r="V305" s="36"/>
      <c r="W305" s="36"/>
      <c r="X305" s="36"/>
      <c r="Y305" s="36"/>
      <c r="Z305" s="36"/>
      <c r="AA305" s="36"/>
      <c r="AB305" s="36"/>
      <c r="AC305" s="36"/>
      <c r="AD305" s="36"/>
      <c r="AE305" s="36"/>
      <c r="AR305" s="186" t="s">
        <v>1425</v>
      </c>
      <c r="AT305" s="186" t="s">
        <v>142</v>
      </c>
      <c r="AU305" s="186" t="s">
        <v>83</v>
      </c>
      <c r="AY305" s="19" t="s">
        <v>140</v>
      </c>
      <c r="BE305" s="187">
        <f>IF(N305="základní",J305,0)</f>
        <v>0</v>
      </c>
      <c r="BF305" s="187">
        <f>IF(N305="snížená",J305,0)</f>
        <v>0</v>
      </c>
      <c r="BG305" s="187">
        <f>IF(N305="zákl. přenesená",J305,0)</f>
        <v>0</v>
      </c>
      <c r="BH305" s="187">
        <f>IF(N305="sníž. přenesená",J305,0)</f>
        <v>0</v>
      </c>
      <c r="BI305" s="187">
        <f>IF(N305="nulová",J305,0)</f>
        <v>0</v>
      </c>
      <c r="BJ305" s="19" t="s">
        <v>83</v>
      </c>
      <c r="BK305" s="187">
        <f>ROUND(I305*H305,2)</f>
        <v>0</v>
      </c>
      <c r="BL305" s="19" t="s">
        <v>1425</v>
      </c>
      <c r="BM305" s="186" t="s">
        <v>2300</v>
      </c>
    </row>
    <row r="306" spans="1:65" s="2" customFormat="1" ht="11.25">
      <c r="A306" s="36"/>
      <c r="B306" s="37"/>
      <c r="C306" s="38"/>
      <c r="D306" s="188" t="s">
        <v>149</v>
      </c>
      <c r="E306" s="38"/>
      <c r="F306" s="189" t="s">
        <v>2301</v>
      </c>
      <c r="G306" s="38"/>
      <c r="H306" s="38"/>
      <c r="I306" s="190"/>
      <c r="J306" s="38"/>
      <c r="K306" s="38"/>
      <c r="L306" s="41"/>
      <c r="M306" s="191"/>
      <c r="N306" s="192"/>
      <c r="O306" s="66"/>
      <c r="P306" s="66"/>
      <c r="Q306" s="66"/>
      <c r="R306" s="66"/>
      <c r="S306" s="66"/>
      <c r="T306" s="67"/>
      <c r="U306" s="36"/>
      <c r="V306" s="36"/>
      <c r="W306" s="36"/>
      <c r="X306" s="36"/>
      <c r="Y306" s="36"/>
      <c r="Z306" s="36"/>
      <c r="AA306" s="36"/>
      <c r="AB306" s="36"/>
      <c r="AC306" s="36"/>
      <c r="AD306" s="36"/>
      <c r="AE306" s="36"/>
      <c r="AT306" s="19" t="s">
        <v>149</v>
      </c>
      <c r="AU306" s="19" t="s">
        <v>83</v>
      </c>
    </row>
    <row r="307" spans="1:65" s="2" customFormat="1" ht="11.25">
      <c r="A307" s="36"/>
      <c r="B307" s="37"/>
      <c r="C307" s="38"/>
      <c r="D307" s="193" t="s">
        <v>151</v>
      </c>
      <c r="E307" s="38"/>
      <c r="F307" s="194" t="s">
        <v>2302</v>
      </c>
      <c r="G307" s="38"/>
      <c r="H307" s="38"/>
      <c r="I307" s="190"/>
      <c r="J307" s="38"/>
      <c r="K307" s="38"/>
      <c r="L307" s="41"/>
      <c r="M307" s="191"/>
      <c r="N307" s="192"/>
      <c r="O307" s="66"/>
      <c r="P307" s="66"/>
      <c r="Q307" s="66"/>
      <c r="R307" s="66"/>
      <c r="S307" s="66"/>
      <c r="T307" s="67"/>
      <c r="U307" s="36"/>
      <c r="V307" s="36"/>
      <c r="W307" s="36"/>
      <c r="X307" s="36"/>
      <c r="Y307" s="36"/>
      <c r="Z307" s="36"/>
      <c r="AA307" s="36"/>
      <c r="AB307" s="36"/>
      <c r="AC307" s="36"/>
      <c r="AD307" s="36"/>
      <c r="AE307" s="36"/>
      <c r="AT307" s="19" t="s">
        <v>151</v>
      </c>
      <c r="AU307" s="19" t="s">
        <v>83</v>
      </c>
    </row>
    <row r="308" spans="1:65" s="2" customFormat="1" ht="19.5">
      <c r="A308" s="36"/>
      <c r="B308" s="37"/>
      <c r="C308" s="38"/>
      <c r="D308" s="188" t="s">
        <v>969</v>
      </c>
      <c r="E308" s="38"/>
      <c r="F308" s="195" t="s">
        <v>2303</v>
      </c>
      <c r="G308" s="38"/>
      <c r="H308" s="38"/>
      <c r="I308" s="190"/>
      <c r="J308" s="38"/>
      <c r="K308" s="38"/>
      <c r="L308" s="41"/>
      <c r="M308" s="191"/>
      <c r="N308" s="192"/>
      <c r="O308" s="66"/>
      <c r="P308" s="66"/>
      <c r="Q308" s="66"/>
      <c r="R308" s="66"/>
      <c r="S308" s="66"/>
      <c r="T308" s="67"/>
      <c r="U308" s="36"/>
      <c r="V308" s="36"/>
      <c r="W308" s="36"/>
      <c r="X308" s="36"/>
      <c r="Y308" s="36"/>
      <c r="Z308" s="36"/>
      <c r="AA308" s="36"/>
      <c r="AB308" s="36"/>
      <c r="AC308" s="36"/>
      <c r="AD308" s="36"/>
      <c r="AE308" s="36"/>
      <c r="AT308" s="19" t="s">
        <v>969</v>
      </c>
      <c r="AU308" s="19" t="s">
        <v>83</v>
      </c>
    </row>
    <row r="309" spans="1:65" s="2" customFormat="1" ht="16.5" customHeight="1">
      <c r="A309" s="36"/>
      <c r="B309" s="37"/>
      <c r="C309" s="175" t="s">
        <v>664</v>
      </c>
      <c r="D309" s="175" t="s">
        <v>142</v>
      </c>
      <c r="E309" s="176" t="s">
        <v>2304</v>
      </c>
      <c r="F309" s="177" t="s">
        <v>2305</v>
      </c>
      <c r="G309" s="178" t="s">
        <v>1424</v>
      </c>
      <c r="H309" s="179">
        <v>10</v>
      </c>
      <c r="I309" s="180"/>
      <c r="J309" s="181">
        <f>ROUND(I309*H309,2)</f>
        <v>0</v>
      </c>
      <c r="K309" s="177" t="s">
        <v>146</v>
      </c>
      <c r="L309" s="41"/>
      <c r="M309" s="182" t="s">
        <v>19</v>
      </c>
      <c r="N309" s="183" t="s">
        <v>46</v>
      </c>
      <c r="O309" s="66"/>
      <c r="P309" s="184">
        <f>O309*H309</f>
        <v>0</v>
      </c>
      <c r="Q309" s="184">
        <v>0</v>
      </c>
      <c r="R309" s="184">
        <f>Q309*H309</f>
        <v>0</v>
      </c>
      <c r="S309" s="184">
        <v>0</v>
      </c>
      <c r="T309" s="185">
        <f>S309*H309</f>
        <v>0</v>
      </c>
      <c r="U309" s="36"/>
      <c r="V309" s="36"/>
      <c r="W309" s="36"/>
      <c r="X309" s="36"/>
      <c r="Y309" s="36"/>
      <c r="Z309" s="36"/>
      <c r="AA309" s="36"/>
      <c r="AB309" s="36"/>
      <c r="AC309" s="36"/>
      <c r="AD309" s="36"/>
      <c r="AE309" s="36"/>
      <c r="AR309" s="186" t="s">
        <v>1425</v>
      </c>
      <c r="AT309" s="186" t="s">
        <v>142</v>
      </c>
      <c r="AU309" s="186" t="s">
        <v>83</v>
      </c>
      <c r="AY309" s="19" t="s">
        <v>140</v>
      </c>
      <c r="BE309" s="187">
        <f>IF(N309="základní",J309,0)</f>
        <v>0</v>
      </c>
      <c r="BF309" s="187">
        <f>IF(N309="snížená",J309,0)</f>
        <v>0</v>
      </c>
      <c r="BG309" s="187">
        <f>IF(N309="zákl. přenesená",J309,0)</f>
        <v>0</v>
      </c>
      <c r="BH309" s="187">
        <f>IF(N309="sníž. přenesená",J309,0)</f>
        <v>0</v>
      </c>
      <c r="BI309" s="187">
        <f>IF(N309="nulová",J309,0)</f>
        <v>0</v>
      </c>
      <c r="BJ309" s="19" t="s">
        <v>83</v>
      </c>
      <c r="BK309" s="187">
        <f>ROUND(I309*H309,2)</f>
        <v>0</v>
      </c>
      <c r="BL309" s="19" t="s">
        <v>1425</v>
      </c>
      <c r="BM309" s="186" t="s">
        <v>2306</v>
      </c>
    </row>
    <row r="310" spans="1:65" s="2" customFormat="1" ht="11.25">
      <c r="A310" s="36"/>
      <c r="B310" s="37"/>
      <c r="C310" s="38"/>
      <c r="D310" s="188" t="s">
        <v>149</v>
      </c>
      <c r="E310" s="38"/>
      <c r="F310" s="189" t="s">
        <v>2307</v>
      </c>
      <c r="G310" s="38"/>
      <c r="H310" s="38"/>
      <c r="I310" s="190"/>
      <c r="J310" s="38"/>
      <c r="K310" s="38"/>
      <c r="L310" s="41"/>
      <c r="M310" s="191"/>
      <c r="N310" s="192"/>
      <c r="O310" s="66"/>
      <c r="P310" s="66"/>
      <c r="Q310" s="66"/>
      <c r="R310" s="66"/>
      <c r="S310" s="66"/>
      <c r="T310" s="67"/>
      <c r="U310" s="36"/>
      <c r="V310" s="36"/>
      <c r="W310" s="36"/>
      <c r="X310" s="36"/>
      <c r="Y310" s="36"/>
      <c r="Z310" s="36"/>
      <c r="AA310" s="36"/>
      <c r="AB310" s="36"/>
      <c r="AC310" s="36"/>
      <c r="AD310" s="36"/>
      <c r="AE310" s="36"/>
      <c r="AT310" s="19" t="s">
        <v>149</v>
      </c>
      <c r="AU310" s="19" t="s">
        <v>83</v>
      </c>
    </row>
    <row r="311" spans="1:65" s="2" customFormat="1" ht="11.25">
      <c r="A311" s="36"/>
      <c r="B311" s="37"/>
      <c r="C311" s="38"/>
      <c r="D311" s="193" t="s">
        <v>151</v>
      </c>
      <c r="E311" s="38"/>
      <c r="F311" s="194" t="s">
        <v>2308</v>
      </c>
      <c r="G311" s="38"/>
      <c r="H311" s="38"/>
      <c r="I311" s="190"/>
      <c r="J311" s="38"/>
      <c r="K311" s="38"/>
      <c r="L311" s="41"/>
      <c r="M311" s="191"/>
      <c r="N311" s="192"/>
      <c r="O311" s="66"/>
      <c r="P311" s="66"/>
      <c r="Q311" s="66"/>
      <c r="R311" s="66"/>
      <c r="S311" s="66"/>
      <c r="T311" s="67"/>
      <c r="U311" s="36"/>
      <c r="V311" s="36"/>
      <c r="W311" s="36"/>
      <c r="X311" s="36"/>
      <c r="Y311" s="36"/>
      <c r="Z311" s="36"/>
      <c r="AA311" s="36"/>
      <c r="AB311" s="36"/>
      <c r="AC311" s="36"/>
      <c r="AD311" s="36"/>
      <c r="AE311" s="36"/>
      <c r="AT311" s="19" t="s">
        <v>151</v>
      </c>
      <c r="AU311" s="19" t="s">
        <v>83</v>
      </c>
    </row>
    <row r="312" spans="1:65" s="2" customFormat="1" ht="19.5">
      <c r="A312" s="36"/>
      <c r="B312" s="37"/>
      <c r="C312" s="38"/>
      <c r="D312" s="188" t="s">
        <v>969</v>
      </c>
      <c r="E312" s="38"/>
      <c r="F312" s="195" t="s">
        <v>2303</v>
      </c>
      <c r="G312" s="38"/>
      <c r="H312" s="38"/>
      <c r="I312" s="190"/>
      <c r="J312" s="38"/>
      <c r="K312" s="38"/>
      <c r="L312" s="41"/>
      <c r="M312" s="191"/>
      <c r="N312" s="192"/>
      <c r="O312" s="66"/>
      <c r="P312" s="66"/>
      <c r="Q312" s="66"/>
      <c r="R312" s="66"/>
      <c r="S312" s="66"/>
      <c r="T312" s="67"/>
      <c r="U312" s="36"/>
      <c r="V312" s="36"/>
      <c r="W312" s="36"/>
      <c r="X312" s="36"/>
      <c r="Y312" s="36"/>
      <c r="Z312" s="36"/>
      <c r="AA312" s="36"/>
      <c r="AB312" s="36"/>
      <c r="AC312" s="36"/>
      <c r="AD312" s="36"/>
      <c r="AE312" s="36"/>
      <c r="AT312" s="19" t="s">
        <v>969</v>
      </c>
      <c r="AU312" s="19" t="s">
        <v>83</v>
      </c>
    </row>
    <row r="313" spans="1:65" s="2" customFormat="1" ht="16.5" customHeight="1">
      <c r="A313" s="36"/>
      <c r="B313" s="37"/>
      <c r="C313" s="175" t="s">
        <v>669</v>
      </c>
      <c r="D313" s="175" t="s">
        <v>142</v>
      </c>
      <c r="E313" s="176" t="s">
        <v>2309</v>
      </c>
      <c r="F313" s="177" t="s">
        <v>2310</v>
      </c>
      <c r="G313" s="178" t="s">
        <v>1424</v>
      </c>
      <c r="H313" s="179">
        <v>10</v>
      </c>
      <c r="I313" s="180"/>
      <c r="J313" s="181">
        <f>ROUND(I313*H313,2)</f>
        <v>0</v>
      </c>
      <c r="K313" s="177" t="s">
        <v>146</v>
      </c>
      <c r="L313" s="41"/>
      <c r="M313" s="182" t="s">
        <v>19</v>
      </c>
      <c r="N313" s="183" t="s">
        <v>46</v>
      </c>
      <c r="O313" s="66"/>
      <c r="P313" s="184">
        <f>O313*H313</f>
        <v>0</v>
      </c>
      <c r="Q313" s="184">
        <v>0</v>
      </c>
      <c r="R313" s="184">
        <f>Q313*H313</f>
        <v>0</v>
      </c>
      <c r="S313" s="184">
        <v>0</v>
      </c>
      <c r="T313" s="185">
        <f>S313*H313</f>
        <v>0</v>
      </c>
      <c r="U313" s="36"/>
      <c r="V313" s="36"/>
      <c r="W313" s="36"/>
      <c r="X313" s="36"/>
      <c r="Y313" s="36"/>
      <c r="Z313" s="36"/>
      <c r="AA313" s="36"/>
      <c r="AB313" s="36"/>
      <c r="AC313" s="36"/>
      <c r="AD313" s="36"/>
      <c r="AE313" s="36"/>
      <c r="AR313" s="186" t="s">
        <v>1425</v>
      </c>
      <c r="AT313" s="186" t="s">
        <v>142</v>
      </c>
      <c r="AU313" s="186" t="s">
        <v>83</v>
      </c>
      <c r="AY313" s="19" t="s">
        <v>140</v>
      </c>
      <c r="BE313" s="187">
        <f>IF(N313="základní",J313,0)</f>
        <v>0</v>
      </c>
      <c r="BF313" s="187">
        <f>IF(N313="snížená",J313,0)</f>
        <v>0</v>
      </c>
      <c r="BG313" s="187">
        <f>IF(N313="zákl. přenesená",J313,0)</f>
        <v>0</v>
      </c>
      <c r="BH313" s="187">
        <f>IF(N313="sníž. přenesená",J313,0)</f>
        <v>0</v>
      </c>
      <c r="BI313" s="187">
        <f>IF(N313="nulová",J313,0)</f>
        <v>0</v>
      </c>
      <c r="BJ313" s="19" t="s">
        <v>83</v>
      </c>
      <c r="BK313" s="187">
        <f>ROUND(I313*H313,2)</f>
        <v>0</v>
      </c>
      <c r="BL313" s="19" t="s">
        <v>1425</v>
      </c>
      <c r="BM313" s="186" t="s">
        <v>2311</v>
      </c>
    </row>
    <row r="314" spans="1:65" s="2" customFormat="1" ht="11.25">
      <c r="A314" s="36"/>
      <c r="B314" s="37"/>
      <c r="C314" s="38"/>
      <c r="D314" s="188" t="s">
        <v>149</v>
      </c>
      <c r="E314" s="38"/>
      <c r="F314" s="189" t="s">
        <v>2312</v>
      </c>
      <c r="G314" s="38"/>
      <c r="H314" s="38"/>
      <c r="I314" s="190"/>
      <c r="J314" s="38"/>
      <c r="K314" s="38"/>
      <c r="L314" s="41"/>
      <c r="M314" s="191"/>
      <c r="N314" s="192"/>
      <c r="O314" s="66"/>
      <c r="P314" s="66"/>
      <c r="Q314" s="66"/>
      <c r="R314" s="66"/>
      <c r="S314" s="66"/>
      <c r="T314" s="67"/>
      <c r="U314" s="36"/>
      <c r="V314" s="36"/>
      <c r="W314" s="36"/>
      <c r="X314" s="36"/>
      <c r="Y314" s="36"/>
      <c r="Z314" s="36"/>
      <c r="AA314" s="36"/>
      <c r="AB314" s="36"/>
      <c r="AC314" s="36"/>
      <c r="AD314" s="36"/>
      <c r="AE314" s="36"/>
      <c r="AT314" s="19" t="s">
        <v>149</v>
      </c>
      <c r="AU314" s="19" t="s">
        <v>83</v>
      </c>
    </row>
    <row r="315" spans="1:65" s="2" customFormat="1" ht="11.25">
      <c r="A315" s="36"/>
      <c r="B315" s="37"/>
      <c r="C315" s="38"/>
      <c r="D315" s="193" t="s">
        <v>151</v>
      </c>
      <c r="E315" s="38"/>
      <c r="F315" s="194" t="s">
        <v>2313</v>
      </c>
      <c r="G315" s="38"/>
      <c r="H315" s="38"/>
      <c r="I315" s="190"/>
      <c r="J315" s="38"/>
      <c r="K315" s="38"/>
      <c r="L315" s="41"/>
      <c r="M315" s="191"/>
      <c r="N315" s="192"/>
      <c r="O315" s="66"/>
      <c r="P315" s="66"/>
      <c r="Q315" s="66"/>
      <c r="R315" s="66"/>
      <c r="S315" s="66"/>
      <c r="T315" s="67"/>
      <c r="U315" s="36"/>
      <c r="V315" s="36"/>
      <c r="W315" s="36"/>
      <c r="X315" s="36"/>
      <c r="Y315" s="36"/>
      <c r="Z315" s="36"/>
      <c r="AA315" s="36"/>
      <c r="AB315" s="36"/>
      <c r="AC315" s="36"/>
      <c r="AD315" s="36"/>
      <c r="AE315" s="36"/>
      <c r="AT315" s="19" t="s">
        <v>151</v>
      </c>
      <c r="AU315" s="19" t="s">
        <v>83</v>
      </c>
    </row>
    <row r="316" spans="1:65" s="2" customFormat="1" ht="19.5">
      <c r="A316" s="36"/>
      <c r="B316" s="37"/>
      <c r="C316" s="38"/>
      <c r="D316" s="188" t="s">
        <v>969</v>
      </c>
      <c r="E316" s="38"/>
      <c r="F316" s="195" t="s">
        <v>2303</v>
      </c>
      <c r="G316" s="38"/>
      <c r="H316" s="38"/>
      <c r="I316" s="190"/>
      <c r="J316" s="38"/>
      <c r="K316" s="38"/>
      <c r="L316" s="41"/>
      <c r="M316" s="191"/>
      <c r="N316" s="192"/>
      <c r="O316" s="66"/>
      <c r="P316" s="66"/>
      <c r="Q316" s="66"/>
      <c r="R316" s="66"/>
      <c r="S316" s="66"/>
      <c r="T316" s="67"/>
      <c r="U316" s="36"/>
      <c r="V316" s="36"/>
      <c r="W316" s="36"/>
      <c r="X316" s="36"/>
      <c r="Y316" s="36"/>
      <c r="Z316" s="36"/>
      <c r="AA316" s="36"/>
      <c r="AB316" s="36"/>
      <c r="AC316" s="36"/>
      <c r="AD316" s="36"/>
      <c r="AE316" s="36"/>
      <c r="AT316" s="19" t="s">
        <v>969</v>
      </c>
      <c r="AU316" s="19" t="s">
        <v>83</v>
      </c>
    </row>
    <row r="317" spans="1:65" s="2" customFormat="1" ht="16.5" customHeight="1">
      <c r="A317" s="36"/>
      <c r="B317" s="37"/>
      <c r="C317" s="175" t="s">
        <v>676</v>
      </c>
      <c r="D317" s="175" t="s">
        <v>142</v>
      </c>
      <c r="E317" s="176" t="s">
        <v>2314</v>
      </c>
      <c r="F317" s="177" t="s">
        <v>2315</v>
      </c>
      <c r="G317" s="178" t="s">
        <v>1424</v>
      </c>
      <c r="H317" s="179">
        <v>8</v>
      </c>
      <c r="I317" s="180"/>
      <c r="J317" s="181">
        <f>ROUND(I317*H317,2)</f>
        <v>0</v>
      </c>
      <c r="K317" s="177" t="s">
        <v>146</v>
      </c>
      <c r="L317" s="41"/>
      <c r="M317" s="182" t="s">
        <v>19</v>
      </c>
      <c r="N317" s="183" t="s">
        <v>46</v>
      </c>
      <c r="O317" s="66"/>
      <c r="P317" s="184">
        <f>O317*H317</f>
        <v>0</v>
      </c>
      <c r="Q317" s="184">
        <v>0</v>
      </c>
      <c r="R317" s="184">
        <f>Q317*H317</f>
        <v>0</v>
      </c>
      <c r="S317" s="184">
        <v>0</v>
      </c>
      <c r="T317" s="185">
        <f>S317*H317</f>
        <v>0</v>
      </c>
      <c r="U317" s="36"/>
      <c r="V317" s="36"/>
      <c r="W317" s="36"/>
      <c r="X317" s="36"/>
      <c r="Y317" s="36"/>
      <c r="Z317" s="36"/>
      <c r="AA317" s="36"/>
      <c r="AB317" s="36"/>
      <c r="AC317" s="36"/>
      <c r="AD317" s="36"/>
      <c r="AE317" s="36"/>
      <c r="AR317" s="186" t="s">
        <v>1425</v>
      </c>
      <c r="AT317" s="186" t="s">
        <v>142</v>
      </c>
      <c r="AU317" s="186" t="s">
        <v>83</v>
      </c>
      <c r="AY317" s="19" t="s">
        <v>140</v>
      </c>
      <c r="BE317" s="187">
        <f>IF(N317="základní",J317,0)</f>
        <v>0</v>
      </c>
      <c r="BF317" s="187">
        <f>IF(N317="snížená",J317,0)</f>
        <v>0</v>
      </c>
      <c r="BG317" s="187">
        <f>IF(N317="zákl. přenesená",J317,0)</f>
        <v>0</v>
      </c>
      <c r="BH317" s="187">
        <f>IF(N317="sníž. přenesená",J317,0)</f>
        <v>0</v>
      </c>
      <c r="BI317" s="187">
        <f>IF(N317="nulová",J317,0)</f>
        <v>0</v>
      </c>
      <c r="BJ317" s="19" t="s">
        <v>83</v>
      </c>
      <c r="BK317" s="187">
        <f>ROUND(I317*H317,2)</f>
        <v>0</v>
      </c>
      <c r="BL317" s="19" t="s">
        <v>1425</v>
      </c>
      <c r="BM317" s="186" t="s">
        <v>2316</v>
      </c>
    </row>
    <row r="318" spans="1:65" s="2" customFormat="1" ht="11.25">
      <c r="A318" s="36"/>
      <c r="B318" s="37"/>
      <c r="C318" s="38"/>
      <c r="D318" s="188" t="s">
        <v>149</v>
      </c>
      <c r="E318" s="38"/>
      <c r="F318" s="189" t="s">
        <v>2317</v>
      </c>
      <c r="G318" s="38"/>
      <c r="H318" s="38"/>
      <c r="I318" s="190"/>
      <c r="J318" s="38"/>
      <c r="K318" s="38"/>
      <c r="L318" s="41"/>
      <c r="M318" s="191"/>
      <c r="N318" s="192"/>
      <c r="O318" s="66"/>
      <c r="P318" s="66"/>
      <c r="Q318" s="66"/>
      <c r="R318" s="66"/>
      <c r="S318" s="66"/>
      <c r="T318" s="67"/>
      <c r="U318" s="36"/>
      <c r="V318" s="36"/>
      <c r="W318" s="36"/>
      <c r="X318" s="36"/>
      <c r="Y318" s="36"/>
      <c r="Z318" s="36"/>
      <c r="AA318" s="36"/>
      <c r="AB318" s="36"/>
      <c r="AC318" s="36"/>
      <c r="AD318" s="36"/>
      <c r="AE318" s="36"/>
      <c r="AT318" s="19" t="s">
        <v>149</v>
      </c>
      <c r="AU318" s="19" t="s">
        <v>83</v>
      </c>
    </row>
    <row r="319" spans="1:65" s="2" customFormat="1" ht="11.25">
      <c r="A319" s="36"/>
      <c r="B319" s="37"/>
      <c r="C319" s="38"/>
      <c r="D319" s="193" t="s">
        <v>151</v>
      </c>
      <c r="E319" s="38"/>
      <c r="F319" s="194" t="s">
        <v>2318</v>
      </c>
      <c r="G319" s="38"/>
      <c r="H319" s="38"/>
      <c r="I319" s="190"/>
      <c r="J319" s="38"/>
      <c r="K319" s="38"/>
      <c r="L319" s="41"/>
      <c r="M319" s="191"/>
      <c r="N319" s="192"/>
      <c r="O319" s="66"/>
      <c r="P319" s="66"/>
      <c r="Q319" s="66"/>
      <c r="R319" s="66"/>
      <c r="S319" s="66"/>
      <c r="T319" s="67"/>
      <c r="U319" s="36"/>
      <c r="V319" s="36"/>
      <c r="W319" s="36"/>
      <c r="X319" s="36"/>
      <c r="Y319" s="36"/>
      <c r="Z319" s="36"/>
      <c r="AA319" s="36"/>
      <c r="AB319" s="36"/>
      <c r="AC319" s="36"/>
      <c r="AD319" s="36"/>
      <c r="AE319" s="36"/>
      <c r="AT319" s="19" t="s">
        <v>151</v>
      </c>
      <c r="AU319" s="19" t="s">
        <v>83</v>
      </c>
    </row>
    <row r="320" spans="1:65" s="2" customFormat="1" ht="19.5">
      <c r="A320" s="36"/>
      <c r="B320" s="37"/>
      <c r="C320" s="38"/>
      <c r="D320" s="188" t="s">
        <v>969</v>
      </c>
      <c r="E320" s="38"/>
      <c r="F320" s="195" t="s">
        <v>2303</v>
      </c>
      <c r="G320" s="38"/>
      <c r="H320" s="38"/>
      <c r="I320" s="190"/>
      <c r="J320" s="38"/>
      <c r="K320" s="38"/>
      <c r="L320" s="41"/>
      <c r="M320" s="191"/>
      <c r="N320" s="192"/>
      <c r="O320" s="66"/>
      <c r="P320" s="66"/>
      <c r="Q320" s="66"/>
      <c r="R320" s="66"/>
      <c r="S320" s="66"/>
      <c r="T320" s="67"/>
      <c r="U320" s="36"/>
      <c r="V320" s="36"/>
      <c r="W320" s="36"/>
      <c r="X320" s="36"/>
      <c r="Y320" s="36"/>
      <c r="Z320" s="36"/>
      <c r="AA320" s="36"/>
      <c r="AB320" s="36"/>
      <c r="AC320" s="36"/>
      <c r="AD320" s="36"/>
      <c r="AE320" s="36"/>
      <c r="AT320" s="19" t="s">
        <v>969</v>
      </c>
      <c r="AU320" s="19" t="s">
        <v>83</v>
      </c>
    </row>
    <row r="321" spans="1:65" s="12" customFormat="1" ht="25.9" customHeight="1">
      <c r="B321" s="159"/>
      <c r="C321" s="160"/>
      <c r="D321" s="161" t="s">
        <v>74</v>
      </c>
      <c r="E321" s="162" t="s">
        <v>101</v>
      </c>
      <c r="F321" s="162" t="s">
        <v>1105</v>
      </c>
      <c r="G321" s="160"/>
      <c r="H321" s="160"/>
      <c r="I321" s="163"/>
      <c r="J321" s="164">
        <f>BK321</f>
        <v>0</v>
      </c>
      <c r="K321" s="160"/>
      <c r="L321" s="165"/>
      <c r="M321" s="166"/>
      <c r="N321" s="167"/>
      <c r="O321" s="167"/>
      <c r="P321" s="168">
        <f>P322</f>
        <v>0</v>
      </c>
      <c r="Q321" s="167"/>
      <c r="R321" s="168">
        <f>R322</f>
        <v>0</v>
      </c>
      <c r="S321" s="167"/>
      <c r="T321" s="169">
        <f>T322</f>
        <v>0</v>
      </c>
      <c r="AR321" s="170" t="s">
        <v>172</v>
      </c>
      <c r="AT321" s="171" t="s">
        <v>74</v>
      </c>
      <c r="AU321" s="171" t="s">
        <v>75</v>
      </c>
      <c r="AY321" s="170" t="s">
        <v>140</v>
      </c>
      <c r="BK321" s="172">
        <f>BK322</f>
        <v>0</v>
      </c>
    </row>
    <row r="322" spans="1:65" s="12" customFormat="1" ht="22.9" customHeight="1">
      <c r="B322" s="159"/>
      <c r="C322" s="160"/>
      <c r="D322" s="161" t="s">
        <v>74</v>
      </c>
      <c r="E322" s="173" t="s">
        <v>2319</v>
      </c>
      <c r="F322" s="173" t="s">
        <v>2320</v>
      </c>
      <c r="G322" s="160"/>
      <c r="H322" s="160"/>
      <c r="I322" s="163"/>
      <c r="J322" s="174">
        <f>BK322</f>
        <v>0</v>
      </c>
      <c r="K322" s="160"/>
      <c r="L322" s="165"/>
      <c r="M322" s="166"/>
      <c r="N322" s="167"/>
      <c r="O322" s="167"/>
      <c r="P322" s="168">
        <f>SUM(P323:P325)</f>
        <v>0</v>
      </c>
      <c r="Q322" s="167"/>
      <c r="R322" s="168">
        <f>SUM(R323:R325)</f>
        <v>0</v>
      </c>
      <c r="S322" s="167"/>
      <c r="T322" s="169">
        <f>SUM(T323:T325)</f>
        <v>0</v>
      </c>
      <c r="AR322" s="170" t="s">
        <v>172</v>
      </c>
      <c r="AT322" s="171" t="s">
        <v>74</v>
      </c>
      <c r="AU322" s="171" t="s">
        <v>83</v>
      </c>
      <c r="AY322" s="170" t="s">
        <v>140</v>
      </c>
      <c r="BK322" s="172">
        <f>SUM(BK323:BK325)</f>
        <v>0</v>
      </c>
    </row>
    <row r="323" spans="1:65" s="2" customFormat="1" ht="16.5" customHeight="1">
      <c r="A323" s="36"/>
      <c r="B323" s="37"/>
      <c r="C323" s="175" t="s">
        <v>683</v>
      </c>
      <c r="D323" s="175" t="s">
        <v>142</v>
      </c>
      <c r="E323" s="176" t="s">
        <v>2321</v>
      </c>
      <c r="F323" s="177" t="s">
        <v>2322</v>
      </c>
      <c r="G323" s="178" t="s">
        <v>2053</v>
      </c>
      <c r="H323" s="179">
        <v>1</v>
      </c>
      <c r="I323" s="180"/>
      <c r="J323" s="181">
        <f>ROUND(I323*H323,2)</f>
        <v>0</v>
      </c>
      <c r="K323" s="177" t="s">
        <v>146</v>
      </c>
      <c r="L323" s="41"/>
      <c r="M323" s="182" t="s">
        <v>19</v>
      </c>
      <c r="N323" s="183" t="s">
        <v>46</v>
      </c>
      <c r="O323" s="66"/>
      <c r="P323" s="184">
        <f>O323*H323</f>
        <v>0</v>
      </c>
      <c r="Q323" s="184">
        <v>0</v>
      </c>
      <c r="R323" s="184">
        <f>Q323*H323</f>
        <v>0</v>
      </c>
      <c r="S323" s="184">
        <v>0</v>
      </c>
      <c r="T323" s="185">
        <f>S323*H323</f>
        <v>0</v>
      </c>
      <c r="U323" s="36"/>
      <c r="V323" s="36"/>
      <c r="W323" s="36"/>
      <c r="X323" s="36"/>
      <c r="Y323" s="36"/>
      <c r="Z323" s="36"/>
      <c r="AA323" s="36"/>
      <c r="AB323" s="36"/>
      <c r="AC323" s="36"/>
      <c r="AD323" s="36"/>
      <c r="AE323" s="36"/>
      <c r="AR323" s="186" t="s">
        <v>1111</v>
      </c>
      <c r="AT323" s="186" t="s">
        <v>142</v>
      </c>
      <c r="AU323" s="186" t="s">
        <v>85</v>
      </c>
      <c r="AY323" s="19" t="s">
        <v>140</v>
      </c>
      <c r="BE323" s="187">
        <f>IF(N323="základní",J323,0)</f>
        <v>0</v>
      </c>
      <c r="BF323" s="187">
        <f>IF(N323="snížená",J323,0)</f>
        <v>0</v>
      </c>
      <c r="BG323" s="187">
        <f>IF(N323="zákl. přenesená",J323,0)</f>
        <v>0</v>
      </c>
      <c r="BH323" s="187">
        <f>IF(N323="sníž. přenesená",J323,0)</f>
        <v>0</v>
      </c>
      <c r="BI323" s="187">
        <f>IF(N323="nulová",J323,0)</f>
        <v>0</v>
      </c>
      <c r="BJ323" s="19" t="s">
        <v>83</v>
      </c>
      <c r="BK323" s="187">
        <f>ROUND(I323*H323,2)</f>
        <v>0</v>
      </c>
      <c r="BL323" s="19" t="s">
        <v>1111</v>
      </c>
      <c r="BM323" s="186" t="s">
        <v>2323</v>
      </c>
    </row>
    <row r="324" spans="1:65" s="2" customFormat="1" ht="11.25">
      <c r="A324" s="36"/>
      <c r="B324" s="37"/>
      <c r="C324" s="38"/>
      <c r="D324" s="188" t="s">
        <v>149</v>
      </c>
      <c r="E324" s="38"/>
      <c r="F324" s="189" t="s">
        <v>2322</v>
      </c>
      <c r="G324" s="38"/>
      <c r="H324" s="38"/>
      <c r="I324" s="190"/>
      <c r="J324" s="38"/>
      <c r="K324" s="38"/>
      <c r="L324" s="41"/>
      <c r="M324" s="191"/>
      <c r="N324" s="192"/>
      <c r="O324" s="66"/>
      <c r="P324" s="66"/>
      <c r="Q324" s="66"/>
      <c r="R324" s="66"/>
      <c r="S324" s="66"/>
      <c r="T324" s="67"/>
      <c r="U324" s="36"/>
      <c r="V324" s="36"/>
      <c r="W324" s="36"/>
      <c r="X324" s="36"/>
      <c r="Y324" s="36"/>
      <c r="Z324" s="36"/>
      <c r="AA324" s="36"/>
      <c r="AB324" s="36"/>
      <c r="AC324" s="36"/>
      <c r="AD324" s="36"/>
      <c r="AE324" s="36"/>
      <c r="AT324" s="19" t="s">
        <v>149</v>
      </c>
      <c r="AU324" s="19" t="s">
        <v>85</v>
      </c>
    </row>
    <row r="325" spans="1:65" s="2" customFormat="1" ht="11.25">
      <c r="A325" s="36"/>
      <c r="B325" s="37"/>
      <c r="C325" s="38"/>
      <c r="D325" s="193" t="s">
        <v>151</v>
      </c>
      <c r="E325" s="38"/>
      <c r="F325" s="194" t="s">
        <v>2324</v>
      </c>
      <c r="G325" s="38"/>
      <c r="H325" s="38"/>
      <c r="I325" s="190"/>
      <c r="J325" s="38"/>
      <c r="K325" s="38"/>
      <c r="L325" s="41"/>
      <c r="M325" s="249"/>
      <c r="N325" s="250"/>
      <c r="O325" s="251"/>
      <c r="P325" s="251"/>
      <c r="Q325" s="251"/>
      <c r="R325" s="251"/>
      <c r="S325" s="251"/>
      <c r="T325" s="252"/>
      <c r="U325" s="36"/>
      <c r="V325" s="36"/>
      <c r="W325" s="36"/>
      <c r="X325" s="36"/>
      <c r="Y325" s="36"/>
      <c r="Z325" s="36"/>
      <c r="AA325" s="36"/>
      <c r="AB325" s="36"/>
      <c r="AC325" s="36"/>
      <c r="AD325" s="36"/>
      <c r="AE325" s="36"/>
      <c r="AT325" s="19" t="s">
        <v>151</v>
      </c>
      <c r="AU325" s="19" t="s">
        <v>85</v>
      </c>
    </row>
    <row r="326" spans="1:65" s="2" customFormat="1" ht="6.95" customHeight="1">
      <c r="A326" s="36"/>
      <c r="B326" s="49"/>
      <c r="C326" s="50"/>
      <c r="D326" s="50"/>
      <c r="E326" s="50"/>
      <c r="F326" s="50"/>
      <c r="G326" s="50"/>
      <c r="H326" s="50"/>
      <c r="I326" s="50"/>
      <c r="J326" s="50"/>
      <c r="K326" s="50"/>
      <c r="L326" s="41"/>
      <c r="M326" s="36"/>
      <c r="O326" s="36"/>
      <c r="P326" s="36"/>
      <c r="Q326" s="36"/>
      <c r="R326" s="36"/>
      <c r="S326" s="36"/>
      <c r="T326" s="36"/>
      <c r="U326" s="36"/>
      <c r="V326" s="36"/>
      <c r="W326" s="36"/>
      <c r="X326" s="36"/>
      <c r="Y326" s="36"/>
      <c r="Z326" s="36"/>
      <c r="AA326" s="36"/>
      <c r="AB326" s="36"/>
      <c r="AC326" s="36"/>
      <c r="AD326" s="36"/>
      <c r="AE326" s="36"/>
    </row>
  </sheetData>
  <sheetProtection algorithmName="SHA-512" hashValue="LrjWnT0Y86t9El/D12xA8MYty3zjkSeG6GSXpOM7HJGGMxGvmXAeQYaM69FSoVIw/fufPSFKw4qdWbj4QcFz7Q==" saltValue="l1FBrJ2aedTPPZOwff5W9o1orphuhtlYrTbtYOpEA6dxG4ReGeNbR37XOSjkEDm+ybe5l4wRyAeIQe49Npxe1w==" spinCount="100000" sheet="1" objects="1" scenarios="1" formatColumns="0" formatRows="0" autoFilter="0"/>
  <autoFilter ref="C86:K325"/>
  <mergeCells count="9">
    <mergeCell ref="E50:H50"/>
    <mergeCell ref="E77:H77"/>
    <mergeCell ref="E79:H79"/>
    <mergeCell ref="L2:V2"/>
    <mergeCell ref="E7:H7"/>
    <mergeCell ref="E9:H9"/>
    <mergeCell ref="E18:H18"/>
    <mergeCell ref="E27:H27"/>
    <mergeCell ref="E48:H48"/>
  </mergeCells>
  <hyperlinks>
    <hyperlink ref="F92" r:id="rId1"/>
    <hyperlink ref="F101" r:id="rId2"/>
    <hyperlink ref="F107" r:id="rId3"/>
    <hyperlink ref="F115" r:id="rId4"/>
    <hyperlink ref="F131" r:id="rId5"/>
    <hyperlink ref="F136" r:id="rId6"/>
    <hyperlink ref="F146" r:id="rId7"/>
    <hyperlink ref="F155" r:id="rId8"/>
    <hyperlink ref="F163" r:id="rId9"/>
    <hyperlink ref="F167" r:id="rId10"/>
    <hyperlink ref="F170" r:id="rId11"/>
    <hyperlink ref="F175" r:id="rId12"/>
    <hyperlink ref="F181" r:id="rId13"/>
    <hyperlink ref="F185" r:id="rId14"/>
    <hyperlink ref="F202" r:id="rId15"/>
    <hyperlink ref="F206" r:id="rId16"/>
    <hyperlink ref="F217" r:id="rId17"/>
    <hyperlink ref="F221" r:id="rId18"/>
    <hyperlink ref="F226" r:id="rId19"/>
    <hyperlink ref="F233" r:id="rId20"/>
    <hyperlink ref="F237" r:id="rId21"/>
    <hyperlink ref="F241" r:id="rId22"/>
    <hyperlink ref="F249" r:id="rId23"/>
    <hyperlink ref="F253" r:id="rId24"/>
    <hyperlink ref="F259" r:id="rId25"/>
    <hyperlink ref="F263" r:id="rId26"/>
    <hyperlink ref="F267" r:id="rId27"/>
    <hyperlink ref="F271" r:id="rId28"/>
    <hyperlink ref="F276" r:id="rId29"/>
    <hyperlink ref="F280" r:id="rId30"/>
    <hyperlink ref="F286" r:id="rId31"/>
    <hyperlink ref="F290" r:id="rId32"/>
    <hyperlink ref="F295" r:id="rId33"/>
    <hyperlink ref="F300" r:id="rId34"/>
    <hyperlink ref="F303" r:id="rId35"/>
    <hyperlink ref="F307" r:id="rId36"/>
    <hyperlink ref="F311" r:id="rId37"/>
    <hyperlink ref="F315" r:id="rId38"/>
    <hyperlink ref="F319" r:id="rId39"/>
    <hyperlink ref="F325" r:id="rId4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2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6"/>
      <c r="M2" s="376"/>
      <c r="N2" s="376"/>
      <c r="O2" s="376"/>
      <c r="P2" s="376"/>
      <c r="Q2" s="376"/>
      <c r="R2" s="376"/>
      <c r="S2" s="376"/>
      <c r="T2" s="376"/>
      <c r="U2" s="376"/>
      <c r="V2" s="376"/>
      <c r="AT2" s="19" t="s">
        <v>102</v>
      </c>
    </row>
    <row r="3" spans="1:46" s="1" customFormat="1" ht="6.95" customHeight="1">
      <c r="B3" s="103"/>
      <c r="C3" s="104"/>
      <c r="D3" s="104"/>
      <c r="E3" s="104"/>
      <c r="F3" s="104"/>
      <c r="G3" s="104"/>
      <c r="H3" s="104"/>
      <c r="I3" s="104"/>
      <c r="J3" s="104"/>
      <c r="K3" s="104"/>
      <c r="L3" s="22"/>
      <c r="AT3" s="19" t="s">
        <v>85</v>
      </c>
    </row>
    <row r="4" spans="1:46" s="1" customFormat="1" ht="24.95" customHeight="1">
      <c r="B4" s="22"/>
      <c r="D4" s="105" t="s">
        <v>103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7" t="str">
        <f>'Rekapitulace stavby'!K6</f>
        <v>Vybudování chodníku podél silnice I/13 ul. Děčínská II. etapa, Česká Kamenice</v>
      </c>
      <c r="F7" s="378"/>
      <c r="G7" s="378"/>
      <c r="H7" s="378"/>
      <c r="L7" s="22"/>
    </row>
    <row r="8" spans="1:46" s="2" customFormat="1" ht="12" customHeight="1">
      <c r="A8" s="36"/>
      <c r="B8" s="41"/>
      <c r="C8" s="36"/>
      <c r="D8" s="107" t="s">
        <v>104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9" t="s">
        <v>2325</v>
      </c>
      <c r="F9" s="380"/>
      <c r="G9" s="380"/>
      <c r="H9" s="380"/>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14. 12. 2020</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19</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27</v>
      </c>
      <c r="F15" s="36"/>
      <c r="G15" s="36"/>
      <c r="H15" s="36"/>
      <c r="I15" s="107" t="s">
        <v>28</v>
      </c>
      <c r="J15" s="109" t="s">
        <v>19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29</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81" t="str">
        <f>'Rekapitulace stavby'!E14</f>
        <v>Vyplň údaj</v>
      </c>
      <c r="F18" s="382"/>
      <c r="G18" s="382"/>
      <c r="H18" s="382"/>
      <c r="I18" s="107" t="s">
        <v>28</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31</v>
      </c>
      <c r="E20" s="36"/>
      <c r="F20" s="36"/>
      <c r="G20" s="36"/>
      <c r="H20" s="36"/>
      <c r="I20" s="107" t="s">
        <v>26</v>
      </c>
      <c r="J20" s="109" t="s">
        <v>32</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33</v>
      </c>
      <c r="F21" s="36"/>
      <c r="G21" s="36"/>
      <c r="H21" s="36"/>
      <c r="I21" s="107" t="s">
        <v>28</v>
      </c>
      <c r="J21" s="109" t="s">
        <v>32</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35</v>
      </c>
      <c r="E23" s="36"/>
      <c r="F23" s="36"/>
      <c r="G23" s="36"/>
      <c r="H23" s="36"/>
      <c r="I23" s="107" t="s">
        <v>26</v>
      </c>
      <c r="J23" s="109" t="s">
        <v>36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37</v>
      </c>
      <c r="F24" s="36"/>
      <c r="G24" s="36"/>
      <c r="H24" s="36"/>
      <c r="I24" s="107" t="s">
        <v>28</v>
      </c>
      <c r="J24" s="109" t="s">
        <v>38</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39</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83" t="s">
        <v>19</v>
      </c>
      <c r="F27" s="383"/>
      <c r="G27" s="383"/>
      <c r="H27" s="383"/>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41</v>
      </c>
      <c r="E30" s="36"/>
      <c r="F30" s="36"/>
      <c r="G30" s="36"/>
      <c r="H30" s="36"/>
      <c r="I30" s="36"/>
      <c r="J30" s="116">
        <f>ROUND(J84,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43</v>
      </c>
      <c r="G32" s="36"/>
      <c r="H32" s="36"/>
      <c r="I32" s="117" t="s">
        <v>42</v>
      </c>
      <c r="J32" s="117" t="s">
        <v>44</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45</v>
      </c>
      <c r="E33" s="107" t="s">
        <v>46</v>
      </c>
      <c r="F33" s="119">
        <f>ROUND((SUM(BE84:BE121)),  2)</f>
        <v>0</v>
      </c>
      <c r="G33" s="36"/>
      <c r="H33" s="36"/>
      <c r="I33" s="120">
        <v>0.21</v>
      </c>
      <c r="J33" s="119">
        <f>ROUND(((SUM(BE84:BE121))*I33),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47</v>
      </c>
      <c r="F34" s="119">
        <f>ROUND((SUM(BF84:BF121)),  2)</f>
        <v>0</v>
      </c>
      <c r="G34" s="36"/>
      <c r="H34" s="36"/>
      <c r="I34" s="120">
        <v>0.15</v>
      </c>
      <c r="J34" s="119">
        <f>ROUND(((SUM(BF84:BF121))*I34),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48</v>
      </c>
      <c r="F35" s="119">
        <f>ROUND((SUM(BG84:BG121)),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49</v>
      </c>
      <c r="F36" s="119">
        <f>ROUND((SUM(BH84:BH121)),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50</v>
      </c>
      <c r="F37" s="119">
        <f>ROUND((SUM(BI84:BI121)),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51</v>
      </c>
      <c r="E39" s="123"/>
      <c r="F39" s="123"/>
      <c r="G39" s="124" t="s">
        <v>52</v>
      </c>
      <c r="H39" s="125" t="s">
        <v>53</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106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84" t="str">
        <f>E7</f>
        <v>Vybudování chodníku podél silnice I/13 ul. Děčínská II. etapa, Česká Kamenice</v>
      </c>
      <c r="F48" s="385"/>
      <c r="G48" s="385"/>
      <c r="H48" s="385"/>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104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7" t="str">
        <f>E9</f>
        <v>VRN - VRN</v>
      </c>
      <c r="F50" s="386"/>
      <c r="G50" s="386"/>
      <c r="H50" s="386"/>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 xml:space="preserve"> </v>
      </c>
      <c r="G52" s="38"/>
      <c r="H52" s="38"/>
      <c r="I52" s="31" t="s">
        <v>23</v>
      </c>
      <c r="J52" s="61" t="str">
        <f>IF(J12="","",J12)</f>
        <v>14. 12. 2020</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1" t="s">
        <v>25</v>
      </c>
      <c r="D54" s="38"/>
      <c r="E54" s="38"/>
      <c r="F54" s="29" t="str">
        <f>E15</f>
        <v>Město Česká Kamenice</v>
      </c>
      <c r="G54" s="38"/>
      <c r="H54" s="38"/>
      <c r="I54" s="31" t="s">
        <v>31</v>
      </c>
      <c r="J54" s="34" t="str">
        <f>E21</f>
        <v>IQ PROJEKT s.r.o.</v>
      </c>
      <c r="K54" s="38"/>
      <c r="L54" s="108"/>
      <c r="S54" s="36"/>
      <c r="T54" s="36"/>
      <c r="U54" s="36"/>
      <c r="V54" s="36"/>
      <c r="W54" s="36"/>
      <c r="X54" s="36"/>
      <c r="Y54" s="36"/>
      <c r="Z54" s="36"/>
      <c r="AA54" s="36"/>
      <c r="AB54" s="36"/>
      <c r="AC54" s="36"/>
      <c r="AD54" s="36"/>
      <c r="AE54" s="36"/>
    </row>
    <row r="55" spans="1:47" s="2" customFormat="1" ht="25.7" customHeight="1">
      <c r="A55" s="36"/>
      <c r="B55" s="37"/>
      <c r="C55" s="31" t="s">
        <v>29</v>
      </c>
      <c r="D55" s="38"/>
      <c r="E55" s="38"/>
      <c r="F55" s="29" t="str">
        <f>IF(E18="","",E18)</f>
        <v>Vyplň údaj</v>
      </c>
      <c r="G55" s="38"/>
      <c r="H55" s="38"/>
      <c r="I55" s="31" t="s">
        <v>35</v>
      </c>
      <c r="J55" s="34" t="str">
        <f>E24</f>
        <v>Ing. Kateřina Tumpachová</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107</v>
      </c>
      <c r="D57" s="133"/>
      <c r="E57" s="133"/>
      <c r="F57" s="133"/>
      <c r="G57" s="133"/>
      <c r="H57" s="133"/>
      <c r="I57" s="133"/>
      <c r="J57" s="134" t="s">
        <v>108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73</v>
      </c>
      <c r="D59" s="38"/>
      <c r="E59" s="38"/>
      <c r="F59" s="38"/>
      <c r="G59" s="38"/>
      <c r="H59" s="38"/>
      <c r="I59" s="38"/>
      <c r="J59" s="79">
        <f>J84</f>
        <v>0</v>
      </c>
      <c r="K59" s="38"/>
      <c r="L59" s="108"/>
      <c r="S59" s="36"/>
      <c r="T59" s="36"/>
      <c r="U59" s="36"/>
      <c r="V59" s="36"/>
      <c r="W59" s="36"/>
      <c r="X59" s="36"/>
      <c r="Y59" s="36"/>
      <c r="Z59" s="36"/>
      <c r="AA59" s="36"/>
      <c r="AB59" s="36"/>
      <c r="AC59" s="36"/>
      <c r="AD59" s="36"/>
      <c r="AE59" s="36"/>
      <c r="AU59" s="19" t="s">
        <v>109</v>
      </c>
    </row>
    <row r="60" spans="1:47" s="9" customFormat="1" ht="24.95" customHeight="1">
      <c r="B60" s="136"/>
      <c r="C60" s="137"/>
      <c r="D60" s="138" t="s">
        <v>123</v>
      </c>
      <c r="E60" s="139"/>
      <c r="F60" s="139"/>
      <c r="G60" s="139"/>
      <c r="H60" s="139"/>
      <c r="I60" s="139"/>
      <c r="J60" s="140">
        <f>J85</f>
        <v>0</v>
      </c>
      <c r="K60" s="137"/>
      <c r="L60" s="141"/>
    </row>
    <row r="61" spans="1:47" s="10" customFormat="1" ht="19.899999999999999" customHeight="1">
      <c r="B61" s="142"/>
      <c r="C61" s="143"/>
      <c r="D61" s="144" t="s">
        <v>124</v>
      </c>
      <c r="E61" s="145"/>
      <c r="F61" s="145"/>
      <c r="G61" s="145"/>
      <c r="H61" s="145"/>
      <c r="I61" s="145"/>
      <c r="J61" s="146">
        <f>J86</f>
        <v>0</v>
      </c>
      <c r="K61" s="143"/>
      <c r="L61" s="147"/>
    </row>
    <row r="62" spans="1:47" s="10" customFormat="1" ht="19.899999999999999" customHeight="1">
      <c r="B62" s="142"/>
      <c r="C62" s="143"/>
      <c r="D62" s="144" t="s">
        <v>2326</v>
      </c>
      <c r="E62" s="145"/>
      <c r="F62" s="145"/>
      <c r="G62" s="145"/>
      <c r="H62" s="145"/>
      <c r="I62" s="145"/>
      <c r="J62" s="146">
        <f>J104</f>
        <v>0</v>
      </c>
      <c r="K62" s="143"/>
      <c r="L62" s="147"/>
    </row>
    <row r="63" spans="1:47" s="10" customFormat="1" ht="19.899999999999999" customHeight="1">
      <c r="B63" s="142"/>
      <c r="C63" s="143"/>
      <c r="D63" s="144" t="s">
        <v>2327</v>
      </c>
      <c r="E63" s="145"/>
      <c r="F63" s="145"/>
      <c r="G63" s="145"/>
      <c r="H63" s="145"/>
      <c r="I63" s="145"/>
      <c r="J63" s="146">
        <f>J111</f>
        <v>0</v>
      </c>
      <c r="K63" s="143"/>
      <c r="L63" s="147"/>
    </row>
    <row r="64" spans="1:47" s="10" customFormat="1" ht="19.899999999999999" customHeight="1">
      <c r="B64" s="142"/>
      <c r="C64" s="143"/>
      <c r="D64" s="144" t="s">
        <v>1978</v>
      </c>
      <c r="E64" s="145"/>
      <c r="F64" s="145"/>
      <c r="G64" s="145"/>
      <c r="H64" s="145"/>
      <c r="I64" s="145"/>
      <c r="J64" s="146">
        <f>J115</f>
        <v>0</v>
      </c>
      <c r="K64" s="143"/>
      <c r="L64" s="147"/>
    </row>
    <row r="65" spans="1:31" s="2" customFormat="1" ht="21.75" customHeight="1">
      <c r="A65" s="36"/>
      <c r="B65" s="37"/>
      <c r="C65" s="38"/>
      <c r="D65" s="38"/>
      <c r="E65" s="38"/>
      <c r="F65" s="38"/>
      <c r="G65" s="38"/>
      <c r="H65" s="38"/>
      <c r="I65" s="38"/>
      <c r="J65" s="38"/>
      <c r="K65" s="38"/>
      <c r="L65" s="108"/>
      <c r="S65" s="36"/>
      <c r="T65" s="36"/>
      <c r="U65" s="36"/>
      <c r="V65" s="36"/>
      <c r="W65" s="36"/>
      <c r="X65" s="36"/>
      <c r="Y65" s="36"/>
      <c r="Z65" s="36"/>
      <c r="AA65" s="36"/>
      <c r="AB65" s="36"/>
      <c r="AC65" s="36"/>
      <c r="AD65" s="36"/>
      <c r="AE65" s="36"/>
    </row>
    <row r="66" spans="1:31" s="2" customFormat="1" ht="6.95" customHeight="1">
      <c r="A66" s="36"/>
      <c r="B66" s="49"/>
      <c r="C66" s="50"/>
      <c r="D66" s="50"/>
      <c r="E66" s="50"/>
      <c r="F66" s="50"/>
      <c r="G66" s="50"/>
      <c r="H66" s="50"/>
      <c r="I66" s="50"/>
      <c r="J66" s="50"/>
      <c r="K66" s="50"/>
      <c r="L66" s="108"/>
      <c r="S66" s="36"/>
      <c r="T66" s="36"/>
      <c r="U66" s="36"/>
      <c r="V66" s="36"/>
      <c r="W66" s="36"/>
      <c r="X66" s="36"/>
      <c r="Y66" s="36"/>
      <c r="Z66" s="36"/>
      <c r="AA66" s="36"/>
      <c r="AB66" s="36"/>
      <c r="AC66" s="36"/>
      <c r="AD66" s="36"/>
      <c r="AE66" s="36"/>
    </row>
    <row r="70" spans="1:31" s="2" customFormat="1" ht="6.95" customHeight="1">
      <c r="A70" s="36"/>
      <c r="B70" s="51"/>
      <c r="C70" s="52"/>
      <c r="D70" s="52"/>
      <c r="E70" s="52"/>
      <c r="F70" s="52"/>
      <c r="G70" s="52"/>
      <c r="H70" s="52"/>
      <c r="I70" s="52"/>
      <c r="J70" s="52"/>
      <c r="K70" s="52"/>
      <c r="L70" s="108"/>
      <c r="S70" s="36"/>
      <c r="T70" s="36"/>
      <c r="U70" s="36"/>
      <c r="V70" s="36"/>
      <c r="W70" s="36"/>
      <c r="X70" s="36"/>
      <c r="Y70" s="36"/>
      <c r="Z70" s="36"/>
      <c r="AA70" s="36"/>
      <c r="AB70" s="36"/>
      <c r="AC70" s="36"/>
      <c r="AD70" s="36"/>
      <c r="AE70" s="36"/>
    </row>
    <row r="71" spans="1:31" s="2" customFormat="1" ht="24.95" customHeight="1">
      <c r="A71" s="36"/>
      <c r="B71" s="37"/>
      <c r="C71" s="25" t="s">
        <v>125</v>
      </c>
      <c r="D71" s="38"/>
      <c r="E71" s="38"/>
      <c r="F71" s="38"/>
      <c r="G71" s="38"/>
      <c r="H71" s="38"/>
      <c r="I71" s="38"/>
      <c r="J71" s="38"/>
      <c r="K71" s="38"/>
      <c r="L71" s="108"/>
      <c r="S71" s="36"/>
      <c r="T71" s="36"/>
      <c r="U71" s="36"/>
      <c r="V71" s="36"/>
      <c r="W71" s="36"/>
      <c r="X71" s="36"/>
      <c r="Y71" s="36"/>
      <c r="Z71" s="36"/>
      <c r="AA71" s="36"/>
      <c r="AB71" s="36"/>
      <c r="AC71" s="36"/>
      <c r="AD71" s="36"/>
      <c r="AE71" s="36"/>
    </row>
    <row r="72" spans="1:31" s="2" customFormat="1" ht="6.95" customHeight="1">
      <c r="A72" s="36"/>
      <c r="B72" s="37"/>
      <c r="C72" s="38"/>
      <c r="D72" s="38"/>
      <c r="E72" s="38"/>
      <c r="F72" s="38"/>
      <c r="G72" s="38"/>
      <c r="H72" s="38"/>
      <c r="I72" s="38"/>
      <c r="J72" s="38"/>
      <c r="K72" s="38"/>
      <c r="L72" s="108"/>
      <c r="S72" s="36"/>
      <c r="T72" s="36"/>
      <c r="U72" s="36"/>
      <c r="V72" s="36"/>
      <c r="W72" s="36"/>
      <c r="X72" s="36"/>
      <c r="Y72" s="36"/>
      <c r="Z72" s="36"/>
      <c r="AA72" s="36"/>
      <c r="AB72" s="36"/>
      <c r="AC72" s="36"/>
      <c r="AD72" s="36"/>
      <c r="AE72" s="36"/>
    </row>
    <row r="73" spans="1:31" s="2" customFormat="1" ht="12" customHeight="1">
      <c r="A73" s="36"/>
      <c r="B73" s="37"/>
      <c r="C73" s="31" t="s">
        <v>16</v>
      </c>
      <c r="D73" s="38"/>
      <c r="E73" s="38"/>
      <c r="F73" s="38"/>
      <c r="G73" s="38"/>
      <c r="H73" s="38"/>
      <c r="I73" s="38"/>
      <c r="J73" s="38"/>
      <c r="K73" s="38"/>
      <c r="L73" s="108"/>
      <c r="S73" s="36"/>
      <c r="T73" s="36"/>
      <c r="U73" s="36"/>
      <c r="V73" s="36"/>
      <c r="W73" s="36"/>
      <c r="X73" s="36"/>
      <c r="Y73" s="36"/>
      <c r="Z73" s="36"/>
      <c r="AA73" s="36"/>
      <c r="AB73" s="36"/>
      <c r="AC73" s="36"/>
      <c r="AD73" s="36"/>
      <c r="AE73" s="36"/>
    </row>
    <row r="74" spans="1:31" s="2" customFormat="1" ht="16.5" customHeight="1">
      <c r="A74" s="36"/>
      <c r="B74" s="37"/>
      <c r="C74" s="38"/>
      <c r="D74" s="38"/>
      <c r="E74" s="384" t="str">
        <f>E7</f>
        <v>Vybudování chodníku podél silnice I/13 ul. Děčínská II. etapa, Česká Kamenice</v>
      </c>
      <c r="F74" s="385"/>
      <c r="G74" s="385"/>
      <c r="H74" s="385"/>
      <c r="I74" s="38"/>
      <c r="J74" s="38"/>
      <c r="K74" s="38"/>
      <c r="L74" s="108"/>
      <c r="S74" s="36"/>
      <c r="T74" s="36"/>
      <c r="U74" s="36"/>
      <c r="V74" s="36"/>
      <c r="W74" s="36"/>
      <c r="X74" s="36"/>
      <c r="Y74" s="36"/>
      <c r="Z74" s="36"/>
      <c r="AA74" s="36"/>
      <c r="AB74" s="36"/>
      <c r="AC74" s="36"/>
      <c r="AD74" s="36"/>
      <c r="AE74" s="36"/>
    </row>
    <row r="75" spans="1:31" s="2" customFormat="1" ht="12" customHeight="1">
      <c r="A75" s="36"/>
      <c r="B75" s="37"/>
      <c r="C75" s="31" t="s">
        <v>104</v>
      </c>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16.5" customHeight="1">
      <c r="A76" s="36"/>
      <c r="B76" s="37"/>
      <c r="C76" s="38"/>
      <c r="D76" s="38"/>
      <c r="E76" s="337" t="str">
        <f>E9</f>
        <v>VRN - VRN</v>
      </c>
      <c r="F76" s="386"/>
      <c r="G76" s="386"/>
      <c r="H76" s="386"/>
      <c r="I76" s="38"/>
      <c r="J76" s="38"/>
      <c r="K76" s="38"/>
      <c r="L76" s="108"/>
      <c r="S76" s="36"/>
      <c r="T76" s="36"/>
      <c r="U76" s="36"/>
      <c r="V76" s="36"/>
      <c r="W76" s="36"/>
      <c r="X76" s="36"/>
      <c r="Y76" s="36"/>
      <c r="Z76" s="36"/>
      <c r="AA76" s="36"/>
      <c r="AB76" s="36"/>
      <c r="AC76" s="36"/>
      <c r="AD76" s="36"/>
      <c r="AE76" s="36"/>
    </row>
    <row r="77" spans="1:31" s="2" customFormat="1" ht="6.95" customHeight="1">
      <c r="A77" s="36"/>
      <c r="B77" s="37"/>
      <c r="C77" s="38"/>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12" customHeight="1">
      <c r="A78" s="36"/>
      <c r="B78" s="37"/>
      <c r="C78" s="31" t="s">
        <v>21</v>
      </c>
      <c r="D78" s="38"/>
      <c r="E78" s="38"/>
      <c r="F78" s="29" t="str">
        <f>F12</f>
        <v xml:space="preserve"> </v>
      </c>
      <c r="G78" s="38"/>
      <c r="H78" s="38"/>
      <c r="I78" s="31" t="s">
        <v>23</v>
      </c>
      <c r="J78" s="61" t="str">
        <f>IF(J12="","",J12)</f>
        <v>14. 12. 2020</v>
      </c>
      <c r="K78" s="38"/>
      <c r="L78" s="108"/>
      <c r="S78" s="36"/>
      <c r="T78" s="36"/>
      <c r="U78" s="36"/>
      <c r="V78" s="36"/>
      <c r="W78" s="36"/>
      <c r="X78" s="36"/>
      <c r="Y78" s="36"/>
      <c r="Z78" s="36"/>
      <c r="AA78" s="36"/>
      <c r="AB78" s="36"/>
      <c r="AC78" s="36"/>
      <c r="AD78" s="36"/>
      <c r="AE78" s="36"/>
    </row>
    <row r="79" spans="1:31" s="2" customFormat="1" ht="6.95" customHeight="1">
      <c r="A79" s="36"/>
      <c r="B79" s="37"/>
      <c r="C79" s="38"/>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15.2" customHeight="1">
      <c r="A80" s="36"/>
      <c r="B80" s="37"/>
      <c r="C80" s="31" t="s">
        <v>25</v>
      </c>
      <c r="D80" s="38"/>
      <c r="E80" s="38"/>
      <c r="F80" s="29" t="str">
        <f>E15</f>
        <v>Město Česká Kamenice</v>
      </c>
      <c r="G80" s="38"/>
      <c r="H80" s="38"/>
      <c r="I80" s="31" t="s">
        <v>31</v>
      </c>
      <c r="J80" s="34" t="str">
        <f>E21</f>
        <v>IQ PROJEKT s.r.o.</v>
      </c>
      <c r="K80" s="38"/>
      <c r="L80" s="108"/>
      <c r="S80" s="36"/>
      <c r="T80" s="36"/>
      <c r="U80" s="36"/>
      <c r="V80" s="36"/>
      <c r="W80" s="36"/>
      <c r="X80" s="36"/>
      <c r="Y80" s="36"/>
      <c r="Z80" s="36"/>
      <c r="AA80" s="36"/>
      <c r="AB80" s="36"/>
      <c r="AC80" s="36"/>
      <c r="AD80" s="36"/>
      <c r="AE80" s="36"/>
    </row>
    <row r="81" spans="1:65" s="2" customFormat="1" ht="25.7" customHeight="1">
      <c r="A81" s="36"/>
      <c r="B81" s="37"/>
      <c r="C81" s="31" t="s">
        <v>29</v>
      </c>
      <c r="D81" s="38"/>
      <c r="E81" s="38"/>
      <c r="F81" s="29" t="str">
        <f>IF(E18="","",E18)</f>
        <v>Vyplň údaj</v>
      </c>
      <c r="G81" s="38"/>
      <c r="H81" s="38"/>
      <c r="I81" s="31" t="s">
        <v>35</v>
      </c>
      <c r="J81" s="34" t="str">
        <f>E24</f>
        <v>Ing. Kateřina Tumpachová</v>
      </c>
      <c r="K81" s="38"/>
      <c r="L81" s="108"/>
      <c r="S81" s="36"/>
      <c r="T81" s="36"/>
      <c r="U81" s="36"/>
      <c r="V81" s="36"/>
      <c r="W81" s="36"/>
      <c r="X81" s="36"/>
      <c r="Y81" s="36"/>
      <c r="Z81" s="36"/>
      <c r="AA81" s="36"/>
      <c r="AB81" s="36"/>
      <c r="AC81" s="36"/>
      <c r="AD81" s="36"/>
      <c r="AE81" s="36"/>
    </row>
    <row r="82" spans="1:65" s="2" customFormat="1" ht="10.3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5" s="11" customFormat="1" ht="29.25" customHeight="1">
      <c r="A83" s="148"/>
      <c r="B83" s="149"/>
      <c r="C83" s="150" t="s">
        <v>126</v>
      </c>
      <c r="D83" s="151" t="s">
        <v>60</v>
      </c>
      <c r="E83" s="151" t="s">
        <v>56</v>
      </c>
      <c r="F83" s="151" t="s">
        <v>57</v>
      </c>
      <c r="G83" s="151" t="s">
        <v>127</v>
      </c>
      <c r="H83" s="151" t="s">
        <v>128</v>
      </c>
      <c r="I83" s="151" t="s">
        <v>129</v>
      </c>
      <c r="J83" s="151" t="s">
        <v>108</v>
      </c>
      <c r="K83" s="152" t="s">
        <v>130</v>
      </c>
      <c r="L83" s="153"/>
      <c r="M83" s="70" t="s">
        <v>19</v>
      </c>
      <c r="N83" s="71" t="s">
        <v>45</v>
      </c>
      <c r="O83" s="71" t="s">
        <v>131</v>
      </c>
      <c r="P83" s="71" t="s">
        <v>132</v>
      </c>
      <c r="Q83" s="71" t="s">
        <v>133</v>
      </c>
      <c r="R83" s="71" t="s">
        <v>134</v>
      </c>
      <c r="S83" s="71" t="s">
        <v>135</v>
      </c>
      <c r="T83" s="72" t="s">
        <v>136</v>
      </c>
      <c r="U83" s="148"/>
      <c r="V83" s="148"/>
      <c r="W83" s="148"/>
      <c r="X83" s="148"/>
      <c r="Y83" s="148"/>
      <c r="Z83" s="148"/>
      <c r="AA83" s="148"/>
      <c r="AB83" s="148"/>
      <c r="AC83" s="148"/>
      <c r="AD83" s="148"/>
      <c r="AE83" s="148"/>
    </row>
    <row r="84" spans="1:65" s="2" customFormat="1" ht="22.9" customHeight="1">
      <c r="A84" s="36"/>
      <c r="B84" s="37"/>
      <c r="C84" s="77" t="s">
        <v>137</v>
      </c>
      <c r="D84" s="38"/>
      <c r="E84" s="38"/>
      <c r="F84" s="38"/>
      <c r="G84" s="38"/>
      <c r="H84" s="38"/>
      <c r="I84" s="38"/>
      <c r="J84" s="154">
        <f>BK84</f>
        <v>0</v>
      </c>
      <c r="K84" s="38"/>
      <c r="L84" s="41"/>
      <c r="M84" s="73"/>
      <c r="N84" s="155"/>
      <c r="O84" s="74"/>
      <c r="P84" s="156">
        <f>P85</f>
        <v>0</v>
      </c>
      <c r="Q84" s="74"/>
      <c r="R84" s="156">
        <f>R85</f>
        <v>0</v>
      </c>
      <c r="S84" s="74"/>
      <c r="T84" s="157">
        <f>T85</f>
        <v>0</v>
      </c>
      <c r="U84" s="36"/>
      <c r="V84" s="36"/>
      <c r="W84" s="36"/>
      <c r="X84" s="36"/>
      <c r="Y84" s="36"/>
      <c r="Z84" s="36"/>
      <c r="AA84" s="36"/>
      <c r="AB84" s="36"/>
      <c r="AC84" s="36"/>
      <c r="AD84" s="36"/>
      <c r="AE84" s="36"/>
      <c r="AT84" s="19" t="s">
        <v>74</v>
      </c>
      <c r="AU84" s="19" t="s">
        <v>109</v>
      </c>
      <c r="BK84" s="158">
        <f>BK85</f>
        <v>0</v>
      </c>
    </row>
    <row r="85" spans="1:65" s="12" customFormat="1" ht="25.9" customHeight="1">
      <c r="B85" s="159"/>
      <c r="C85" s="160"/>
      <c r="D85" s="161" t="s">
        <v>74</v>
      </c>
      <c r="E85" s="162" t="s">
        <v>101</v>
      </c>
      <c r="F85" s="162" t="s">
        <v>1105</v>
      </c>
      <c r="G85" s="160"/>
      <c r="H85" s="160"/>
      <c r="I85" s="163"/>
      <c r="J85" s="164">
        <f>BK85</f>
        <v>0</v>
      </c>
      <c r="K85" s="160"/>
      <c r="L85" s="165"/>
      <c r="M85" s="166"/>
      <c r="N85" s="167"/>
      <c r="O85" s="167"/>
      <c r="P85" s="168">
        <f>P86+P104+P111+P115</f>
        <v>0</v>
      </c>
      <c r="Q85" s="167"/>
      <c r="R85" s="168">
        <f>R86+R104+R111+R115</f>
        <v>0</v>
      </c>
      <c r="S85" s="167"/>
      <c r="T85" s="169">
        <f>T86+T104+T111+T115</f>
        <v>0</v>
      </c>
      <c r="AR85" s="170" t="s">
        <v>172</v>
      </c>
      <c r="AT85" s="171" t="s">
        <v>74</v>
      </c>
      <c r="AU85" s="171" t="s">
        <v>75</v>
      </c>
      <c r="AY85" s="170" t="s">
        <v>140</v>
      </c>
      <c r="BK85" s="172">
        <f>BK86+BK104+BK111+BK115</f>
        <v>0</v>
      </c>
    </row>
    <row r="86" spans="1:65" s="12" customFormat="1" ht="22.9" customHeight="1">
      <c r="B86" s="159"/>
      <c r="C86" s="160"/>
      <c r="D86" s="161" t="s">
        <v>74</v>
      </c>
      <c r="E86" s="173" t="s">
        <v>1106</v>
      </c>
      <c r="F86" s="173" t="s">
        <v>1107</v>
      </c>
      <c r="G86" s="160"/>
      <c r="H86" s="160"/>
      <c r="I86" s="163"/>
      <c r="J86" s="174">
        <f>BK86</f>
        <v>0</v>
      </c>
      <c r="K86" s="160"/>
      <c r="L86" s="165"/>
      <c r="M86" s="166"/>
      <c r="N86" s="167"/>
      <c r="O86" s="167"/>
      <c r="P86" s="168">
        <f>SUM(P87:P103)</f>
        <v>0</v>
      </c>
      <c r="Q86" s="167"/>
      <c r="R86" s="168">
        <f>SUM(R87:R103)</f>
        <v>0</v>
      </c>
      <c r="S86" s="167"/>
      <c r="T86" s="169">
        <f>SUM(T87:T103)</f>
        <v>0</v>
      </c>
      <c r="AR86" s="170" t="s">
        <v>172</v>
      </c>
      <c r="AT86" s="171" t="s">
        <v>74</v>
      </c>
      <c r="AU86" s="171" t="s">
        <v>83</v>
      </c>
      <c r="AY86" s="170" t="s">
        <v>140</v>
      </c>
      <c r="BK86" s="172">
        <f>SUM(BK87:BK103)</f>
        <v>0</v>
      </c>
    </row>
    <row r="87" spans="1:65" s="2" customFormat="1" ht="16.5" customHeight="1">
      <c r="A87" s="36"/>
      <c r="B87" s="37"/>
      <c r="C87" s="175" t="s">
        <v>83</v>
      </c>
      <c r="D87" s="175" t="s">
        <v>142</v>
      </c>
      <c r="E87" s="176" t="s">
        <v>2328</v>
      </c>
      <c r="F87" s="177" t="s">
        <v>2329</v>
      </c>
      <c r="G87" s="178" t="s">
        <v>917</v>
      </c>
      <c r="H87" s="179">
        <v>1</v>
      </c>
      <c r="I87" s="180"/>
      <c r="J87" s="181">
        <f>ROUND(I87*H87,2)</f>
        <v>0</v>
      </c>
      <c r="K87" s="177" t="s">
        <v>146</v>
      </c>
      <c r="L87" s="41"/>
      <c r="M87" s="182" t="s">
        <v>19</v>
      </c>
      <c r="N87" s="183" t="s">
        <v>46</v>
      </c>
      <c r="O87" s="66"/>
      <c r="P87" s="184">
        <f>O87*H87</f>
        <v>0</v>
      </c>
      <c r="Q87" s="184">
        <v>0</v>
      </c>
      <c r="R87" s="184">
        <f>Q87*H87</f>
        <v>0</v>
      </c>
      <c r="S87" s="184">
        <v>0</v>
      </c>
      <c r="T87" s="185">
        <f>S87*H87</f>
        <v>0</v>
      </c>
      <c r="U87" s="36"/>
      <c r="V87" s="36"/>
      <c r="W87" s="36"/>
      <c r="X87" s="36"/>
      <c r="Y87" s="36"/>
      <c r="Z87" s="36"/>
      <c r="AA87" s="36"/>
      <c r="AB87" s="36"/>
      <c r="AC87" s="36"/>
      <c r="AD87" s="36"/>
      <c r="AE87" s="36"/>
      <c r="AR87" s="186" t="s">
        <v>1111</v>
      </c>
      <c r="AT87" s="186" t="s">
        <v>142</v>
      </c>
      <c r="AU87" s="186" t="s">
        <v>85</v>
      </c>
      <c r="AY87" s="19" t="s">
        <v>140</v>
      </c>
      <c r="BE87" s="187">
        <f>IF(N87="základní",J87,0)</f>
        <v>0</v>
      </c>
      <c r="BF87" s="187">
        <f>IF(N87="snížená",J87,0)</f>
        <v>0</v>
      </c>
      <c r="BG87" s="187">
        <f>IF(N87="zákl. přenesená",J87,0)</f>
        <v>0</v>
      </c>
      <c r="BH87" s="187">
        <f>IF(N87="sníž. přenesená",J87,0)</f>
        <v>0</v>
      </c>
      <c r="BI87" s="187">
        <f>IF(N87="nulová",J87,0)</f>
        <v>0</v>
      </c>
      <c r="BJ87" s="19" t="s">
        <v>83</v>
      </c>
      <c r="BK87" s="187">
        <f>ROUND(I87*H87,2)</f>
        <v>0</v>
      </c>
      <c r="BL87" s="19" t="s">
        <v>1111</v>
      </c>
      <c r="BM87" s="186" t="s">
        <v>2330</v>
      </c>
    </row>
    <row r="88" spans="1:65" s="2" customFormat="1" ht="11.25">
      <c r="A88" s="36"/>
      <c r="B88" s="37"/>
      <c r="C88" s="38"/>
      <c r="D88" s="188" t="s">
        <v>149</v>
      </c>
      <c r="E88" s="38"/>
      <c r="F88" s="189" t="s">
        <v>2329</v>
      </c>
      <c r="G88" s="38"/>
      <c r="H88" s="38"/>
      <c r="I88" s="190"/>
      <c r="J88" s="38"/>
      <c r="K88" s="38"/>
      <c r="L88" s="41"/>
      <c r="M88" s="191"/>
      <c r="N88" s="192"/>
      <c r="O88" s="66"/>
      <c r="P88" s="66"/>
      <c r="Q88" s="66"/>
      <c r="R88" s="66"/>
      <c r="S88" s="66"/>
      <c r="T88" s="67"/>
      <c r="U88" s="36"/>
      <c r="V88" s="36"/>
      <c r="W88" s="36"/>
      <c r="X88" s="36"/>
      <c r="Y88" s="36"/>
      <c r="Z88" s="36"/>
      <c r="AA88" s="36"/>
      <c r="AB88" s="36"/>
      <c r="AC88" s="36"/>
      <c r="AD88" s="36"/>
      <c r="AE88" s="36"/>
      <c r="AT88" s="19" t="s">
        <v>149</v>
      </c>
      <c r="AU88" s="19" t="s">
        <v>85</v>
      </c>
    </row>
    <row r="89" spans="1:65" s="2" customFormat="1" ht="11.25">
      <c r="A89" s="36"/>
      <c r="B89" s="37"/>
      <c r="C89" s="38"/>
      <c r="D89" s="193" t="s">
        <v>151</v>
      </c>
      <c r="E89" s="38"/>
      <c r="F89" s="194" t="s">
        <v>2331</v>
      </c>
      <c r="G89" s="38"/>
      <c r="H89" s="38"/>
      <c r="I89" s="190"/>
      <c r="J89" s="38"/>
      <c r="K89" s="38"/>
      <c r="L89" s="41"/>
      <c r="M89" s="191"/>
      <c r="N89" s="192"/>
      <c r="O89" s="66"/>
      <c r="P89" s="66"/>
      <c r="Q89" s="66"/>
      <c r="R89" s="66"/>
      <c r="S89" s="66"/>
      <c r="T89" s="67"/>
      <c r="U89" s="36"/>
      <c r="V89" s="36"/>
      <c r="W89" s="36"/>
      <c r="X89" s="36"/>
      <c r="Y89" s="36"/>
      <c r="Z89" s="36"/>
      <c r="AA89" s="36"/>
      <c r="AB89" s="36"/>
      <c r="AC89" s="36"/>
      <c r="AD89" s="36"/>
      <c r="AE89" s="36"/>
      <c r="AT89" s="19" t="s">
        <v>151</v>
      </c>
      <c r="AU89" s="19" t="s">
        <v>85</v>
      </c>
    </row>
    <row r="90" spans="1:65" s="2" customFormat="1" ht="16.5" customHeight="1">
      <c r="A90" s="36"/>
      <c r="B90" s="37"/>
      <c r="C90" s="175" t="s">
        <v>85</v>
      </c>
      <c r="D90" s="175" t="s">
        <v>142</v>
      </c>
      <c r="E90" s="176" t="s">
        <v>2332</v>
      </c>
      <c r="F90" s="177" t="s">
        <v>2333</v>
      </c>
      <c r="G90" s="178" t="s">
        <v>917</v>
      </c>
      <c r="H90" s="179">
        <v>1</v>
      </c>
      <c r="I90" s="180"/>
      <c r="J90" s="181">
        <f>ROUND(I90*H90,2)</f>
        <v>0</v>
      </c>
      <c r="K90" s="177" t="s">
        <v>146</v>
      </c>
      <c r="L90" s="41"/>
      <c r="M90" s="182" t="s">
        <v>19</v>
      </c>
      <c r="N90" s="183" t="s">
        <v>46</v>
      </c>
      <c r="O90" s="66"/>
      <c r="P90" s="184">
        <f>O90*H90</f>
        <v>0</v>
      </c>
      <c r="Q90" s="184">
        <v>0</v>
      </c>
      <c r="R90" s="184">
        <f>Q90*H90</f>
        <v>0</v>
      </c>
      <c r="S90" s="184">
        <v>0</v>
      </c>
      <c r="T90" s="185">
        <f>S90*H90</f>
        <v>0</v>
      </c>
      <c r="U90" s="36"/>
      <c r="V90" s="36"/>
      <c r="W90" s="36"/>
      <c r="X90" s="36"/>
      <c r="Y90" s="36"/>
      <c r="Z90" s="36"/>
      <c r="AA90" s="36"/>
      <c r="AB90" s="36"/>
      <c r="AC90" s="36"/>
      <c r="AD90" s="36"/>
      <c r="AE90" s="36"/>
      <c r="AR90" s="186" t="s">
        <v>1111</v>
      </c>
      <c r="AT90" s="186" t="s">
        <v>142</v>
      </c>
      <c r="AU90" s="186" t="s">
        <v>85</v>
      </c>
      <c r="AY90" s="19" t="s">
        <v>140</v>
      </c>
      <c r="BE90" s="187">
        <f>IF(N90="základní",J90,0)</f>
        <v>0</v>
      </c>
      <c r="BF90" s="187">
        <f>IF(N90="snížená",J90,0)</f>
        <v>0</v>
      </c>
      <c r="BG90" s="187">
        <f>IF(N90="zákl. přenesená",J90,0)</f>
        <v>0</v>
      </c>
      <c r="BH90" s="187">
        <f>IF(N90="sníž. přenesená",J90,0)</f>
        <v>0</v>
      </c>
      <c r="BI90" s="187">
        <f>IF(N90="nulová",J90,0)</f>
        <v>0</v>
      </c>
      <c r="BJ90" s="19" t="s">
        <v>83</v>
      </c>
      <c r="BK90" s="187">
        <f>ROUND(I90*H90,2)</f>
        <v>0</v>
      </c>
      <c r="BL90" s="19" t="s">
        <v>1111</v>
      </c>
      <c r="BM90" s="186" t="s">
        <v>2334</v>
      </c>
    </row>
    <row r="91" spans="1:65" s="2" customFormat="1" ht="11.25">
      <c r="A91" s="36"/>
      <c r="B91" s="37"/>
      <c r="C91" s="38"/>
      <c r="D91" s="188" t="s">
        <v>149</v>
      </c>
      <c r="E91" s="38"/>
      <c r="F91" s="189" t="s">
        <v>2333</v>
      </c>
      <c r="G91" s="38"/>
      <c r="H91" s="38"/>
      <c r="I91" s="190"/>
      <c r="J91" s="38"/>
      <c r="K91" s="38"/>
      <c r="L91" s="41"/>
      <c r="M91" s="191"/>
      <c r="N91" s="192"/>
      <c r="O91" s="66"/>
      <c r="P91" s="66"/>
      <c r="Q91" s="66"/>
      <c r="R91" s="66"/>
      <c r="S91" s="66"/>
      <c r="T91" s="67"/>
      <c r="U91" s="36"/>
      <c r="V91" s="36"/>
      <c r="W91" s="36"/>
      <c r="X91" s="36"/>
      <c r="Y91" s="36"/>
      <c r="Z91" s="36"/>
      <c r="AA91" s="36"/>
      <c r="AB91" s="36"/>
      <c r="AC91" s="36"/>
      <c r="AD91" s="36"/>
      <c r="AE91" s="36"/>
      <c r="AT91" s="19" t="s">
        <v>149</v>
      </c>
      <c r="AU91" s="19" t="s">
        <v>85</v>
      </c>
    </row>
    <row r="92" spans="1:65" s="2" customFormat="1" ht="11.25">
      <c r="A92" s="36"/>
      <c r="B92" s="37"/>
      <c r="C92" s="38"/>
      <c r="D92" s="193" t="s">
        <v>151</v>
      </c>
      <c r="E92" s="38"/>
      <c r="F92" s="194" t="s">
        <v>2335</v>
      </c>
      <c r="G92" s="38"/>
      <c r="H92" s="38"/>
      <c r="I92" s="190"/>
      <c r="J92" s="38"/>
      <c r="K92" s="38"/>
      <c r="L92" s="41"/>
      <c r="M92" s="191"/>
      <c r="N92" s="192"/>
      <c r="O92" s="66"/>
      <c r="P92" s="66"/>
      <c r="Q92" s="66"/>
      <c r="R92" s="66"/>
      <c r="S92" s="66"/>
      <c r="T92" s="67"/>
      <c r="U92" s="36"/>
      <c r="V92" s="36"/>
      <c r="W92" s="36"/>
      <c r="X92" s="36"/>
      <c r="Y92" s="36"/>
      <c r="Z92" s="36"/>
      <c r="AA92" s="36"/>
      <c r="AB92" s="36"/>
      <c r="AC92" s="36"/>
      <c r="AD92" s="36"/>
      <c r="AE92" s="36"/>
      <c r="AT92" s="19" t="s">
        <v>151</v>
      </c>
      <c r="AU92" s="19" t="s">
        <v>85</v>
      </c>
    </row>
    <row r="93" spans="1:65" s="2" customFormat="1" ht="16.5" customHeight="1">
      <c r="A93" s="36"/>
      <c r="B93" s="37"/>
      <c r="C93" s="175" t="s">
        <v>160</v>
      </c>
      <c r="D93" s="175" t="s">
        <v>142</v>
      </c>
      <c r="E93" s="176" t="s">
        <v>2336</v>
      </c>
      <c r="F93" s="177" t="s">
        <v>2337</v>
      </c>
      <c r="G93" s="178" t="s">
        <v>917</v>
      </c>
      <c r="H93" s="179">
        <v>1</v>
      </c>
      <c r="I93" s="180"/>
      <c r="J93" s="181">
        <f>ROUND(I93*H93,2)</f>
        <v>0</v>
      </c>
      <c r="K93" s="177" t="s">
        <v>146</v>
      </c>
      <c r="L93" s="41"/>
      <c r="M93" s="182" t="s">
        <v>19</v>
      </c>
      <c r="N93" s="183" t="s">
        <v>46</v>
      </c>
      <c r="O93" s="66"/>
      <c r="P93" s="184">
        <f>O93*H93</f>
        <v>0</v>
      </c>
      <c r="Q93" s="184">
        <v>0</v>
      </c>
      <c r="R93" s="184">
        <f>Q93*H93</f>
        <v>0</v>
      </c>
      <c r="S93" s="184">
        <v>0</v>
      </c>
      <c r="T93" s="185">
        <f>S93*H93</f>
        <v>0</v>
      </c>
      <c r="U93" s="36"/>
      <c r="V93" s="36"/>
      <c r="W93" s="36"/>
      <c r="X93" s="36"/>
      <c r="Y93" s="36"/>
      <c r="Z93" s="36"/>
      <c r="AA93" s="36"/>
      <c r="AB93" s="36"/>
      <c r="AC93" s="36"/>
      <c r="AD93" s="36"/>
      <c r="AE93" s="36"/>
      <c r="AR93" s="186" t="s">
        <v>1111</v>
      </c>
      <c r="AT93" s="186" t="s">
        <v>142</v>
      </c>
      <c r="AU93" s="186" t="s">
        <v>85</v>
      </c>
      <c r="AY93" s="19" t="s">
        <v>140</v>
      </c>
      <c r="BE93" s="187">
        <f>IF(N93="základní",J93,0)</f>
        <v>0</v>
      </c>
      <c r="BF93" s="187">
        <f>IF(N93="snížená",J93,0)</f>
        <v>0</v>
      </c>
      <c r="BG93" s="187">
        <f>IF(N93="zákl. přenesená",J93,0)</f>
        <v>0</v>
      </c>
      <c r="BH93" s="187">
        <f>IF(N93="sníž. přenesená",J93,0)</f>
        <v>0</v>
      </c>
      <c r="BI93" s="187">
        <f>IF(N93="nulová",J93,0)</f>
        <v>0</v>
      </c>
      <c r="BJ93" s="19" t="s">
        <v>83</v>
      </c>
      <c r="BK93" s="187">
        <f>ROUND(I93*H93,2)</f>
        <v>0</v>
      </c>
      <c r="BL93" s="19" t="s">
        <v>1111</v>
      </c>
      <c r="BM93" s="186" t="s">
        <v>2338</v>
      </c>
    </row>
    <row r="94" spans="1:65" s="2" customFormat="1" ht="11.25">
      <c r="A94" s="36"/>
      <c r="B94" s="37"/>
      <c r="C94" s="38"/>
      <c r="D94" s="188" t="s">
        <v>149</v>
      </c>
      <c r="E94" s="38"/>
      <c r="F94" s="189" t="s">
        <v>2337</v>
      </c>
      <c r="G94" s="38"/>
      <c r="H94" s="38"/>
      <c r="I94" s="190"/>
      <c r="J94" s="38"/>
      <c r="K94" s="38"/>
      <c r="L94" s="41"/>
      <c r="M94" s="191"/>
      <c r="N94" s="192"/>
      <c r="O94" s="66"/>
      <c r="P94" s="66"/>
      <c r="Q94" s="66"/>
      <c r="R94" s="66"/>
      <c r="S94" s="66"/>
      <c r="T94" s="67"/>
      <c r="U94" s="36"/>
      <c r="V94" s="36"/>
      <c r="W94" s="36"/>
      <c r="X94" s="36"/>
      <c r="Y94" s="36"/>
      <c r="Z94" s="36"/>
      <c r="AA94" s="36"/>
      <c r="AB94" s="36"/>
      <c r="AC94" s="36"/>
      <c r="AD94" s="36"/>
      <c r="AE94" s="36"/>
      <c r="AT94" s="19" t="s">
        <v>149</v>
      </c>
      <c r="AU94" s="19" t="s">
        <v>85</v>
      </c>
    </row>
    <row r="95" spans="1:65" s="2" customFormat="1" ht="11.25">
      <c r="A95" s="36"/>
      <c r="B95" s="37"/>
      <c r="C95" s="38"/>
      <c r="D95" s="193" t="s">
        <v>151</v>
      </c>
      <c r="E95" s="38"/>
      <c r="F95" s="194" t="s">
        <v>2339</v>
      </c>
      <c r="G95" s="38"/>
      <c r="H95" s="38"/>
      <c r="I95" s="190"/>
      <c r="J95" s="38"/>
      <c r="K95" s="38"/>
      <c r="L95" s="41"/>
      <c r="M95" s="191"/>
      <c r="N95" s="192"/>
      <c r="O95" s="66"/>
      <c r="P95" s="66"/>
      <c r="Q95" s="66"/>
      <c r="R95" s="66"/>
      <c r="S95" s="66"/>
      <c r="T95" s="67"/>
      <c r="U95" s="36"/>
      <c r="V95" s="36"/>
      <c r="W95" s="36"/>
      <c r="X95" s="36"/>
      <c r="Y95" s="36"/>
      <c r="Z95" s="36"/>
      <c r="AA95" s="36"/>
      <c r="AB95" s="36"/>
      <c r="AC95" s="36"/>
      <c r="AD95" s="36"/>
      <c r="AE95" s="36"/>
      <c r="AT95" s="19" t="s">
        <v>151</v>
      </c>
      <c r="AU95" s="19" t="s">
        <v>85</v>
      </c>
    </row>
    <row r="96" spans="1:65" s="2" customFormat="1" ht="58.5">
      <c r="A96" s="36"/>
      <c r="B96" s="37"/>
      <c r="C96" s="38"/>
      <c r="D96" s="188" t="s">
        <v>969</v>
      </c>
      <c r="E96" s="38"/>
      <c r="F96" s="195" t="s">
        <v>2340</v>
      </c>
      <c r="G96" s="38"/>
      <c r="H96" s="38"/>
      <c r="I96" s="190"/>
      <c r="J96" s="38"/>
      <c r="K96" s="38"/>
      <c r="L96" s="41"/>
      <c r="M96" s="191"/>
      <c r="N96" s="192"/>
      <c r="O96" s="66"/>
      <c r="P96" s="66"/>
      <c r="Q96" s="66"/>
      <c r="R96" s="66"/>
      <c r="S96" s="66"/>
      <c r="T96" s="67"/>
      <c r="U96" s="36"/>
      <c r="V96" s="36"/>
      <c r="W96" s="36"/>
      <c r="X96" s="36"/>
      <c r="Y96" s="36"/>
      <c r="Z96" s="36"/>
      <c r="AA96" s="36"/>
      <c r="AB96" s="36"/>
      <c r="AC96" s="36"/>
      <c r="AD96" s="36"/>
      <c r="AE96" s="36"/>
      <c r="AT96" s="19" t="s">
        <v>969</v>
      </c>
      <c r="AU96" s="19" t="s">
        <v>85</v>
      </c>
    </row>
    <row r="97" spans="1:65" s="2" customFormat="1" ht="16.5" customHeight="1">
      <c r="A97" s="36"/>
      <c r="B97" s="37"/>
      <c r="C97" s="175" t="s">
        <v>147</v>
      </c>
      <c r="D97" s="175" t="s">
        <v>142</v>
      </c>
      <c r="E97" s="176" t="s">
        <v>2341</v>
      </c>
      <c r="F97" s="177" t="s">
        <v>2342</v>
      </c>
      <c r="G97" s="178" t="s">
        <v>917</v>
      </c>
      <c r="H97" s="179">
        <v>1</v>
      </c>
      <c r="I97" s="180"/>
      <c r="J97" s="181">
        <f>ROUND(I97*H97,2)</f>
        <v>0</v>
      </c>
      <c r="K97" s="177" t="s">
        <v>146</v>
      </c>
      <c r="L97" s="41"/>
      <c r="M97" s="182" t="s">
        <v>19</v>
      </c>
      <c r="N97" s="183" t="s">
        <v>46</v>
      </c>
      <c r="O97" s="66"/>
      <c r="P97" s="184">
        <f>O97*H97</f>
        <v>0</v>
      </c>
      <c r="Q97" s="184">
        <v>0</v>
      </c>
      <c r="R97" s="184">
        <f>Q97*H97</f>
        <v>0</v>
      </c>
      <c r="S97" s="184">
        <v>0</v>
      </c>
      <c r="T97" s="185">
        <f>S97*H97</f>
        <v>0</v>
      </c>
      <c r="U97" s="36"/>
      <c r="V97" s="36"/>
      <c r="W97" s="36"/>
      <c r="X97" s="36"/>
      <c r="Y97" s="36"/>
      <c r="Z97" s="36"/>
      <c r="AA97" s="36"/>
      <c r="AB97" s="36"/>
      <c r="AC97" s="36"/>
      <c r="AD97" s="36"/>
      <c r="AE97" s="36"/>
      <c r="AR97" s="186" t="s">
        <v>1111</v>
      </c>
      <c r="AT97" s="186" t="s">
        <v>142</v>
      </c>
      <c r="AU97" s="186" t="s">
        <v>85</v>
      </c>
      <c r="AY97" s="19" t="s">
        <v>140</v>
      </c>
      <c r="BE97" s="187">
        <f>IF(N97="základní",J97,0)</f>
        <v>0</v>
      </c>
      <c r="BF97" s="187">
        <f>IF(N97="snížená",J97,0)</f>
        <v>0</v>
      </c>
      <c r="BG97" s="187">
        <f>IF(N97="zákl. přenesená",J97,0)</f>
        <v>0</v>
      </c>
      <c r="BH97" s="187">
        <f>IF(N97="sníž. přenesená",J97,0)</f>
        <v>0</v>
      </c>
      <c r="BI97" s="187">
        <f>IF(N97="nulová",J97,0)</f>
        <v>0</v>
      </c>
      <c r="BJ97" s="19" t="s">
        <v>83</v>
      </c>
      <c r="BK97" s="187">
        <f>ROUND(I97*H97,2)</f>
        <v>0</v>
      </c>
      <c r="BL97" s="19" t="s">
        <v>1111</v>
      </c>
      <c r="BM97" s="186" t="s">
        <v>2343</v>
      </c>
    </row>
    <row r="98" spans="1:65" s="2" customFormat="1" ht="11.25">
      <c r="A98" s="36"/>
      <c r="B98" s="37"/>
      <c r="C98" s="38"/>
      <c r="D98" s="188" t="s">
        <v>149</v>
      </c>
      <c r="E98" s="38"/>
      <c r="F98" s="189" t="s">
        <v>2344</v>
      </c>
      <c r="G98" s="38"/>
      <c r="H98" s="38"/>
      <c r="I98" s="190"/>
      <c r="J98" s="38"/>
      <c r="K98" s="38"/>
      <c r="L98" s="41"/>
      <c r="M98" s="191"/>
      <c r="N98" s="192"/>
      <c r="O98" s="66"/>
      <c r="P98" s="66"/>
      <c r="Q98" s="66"/>
      <c r="R98" s="66"/>
      <c r="S98" s="66"/>
      <c r="T98" s="67"/>
      <c r="U98" s="36"/>
      <c r="V98" s="36"/>
      <c r="W98" s="36"/>
      <c r="X98" s="36"/>
      <c r="Y98" s="36"/>
      <c r="Z98" s="36"/>
      <c r="AA98" s="36"/>
      <c r="AB98" s="36"/>
      <c r="AC98" s="36"/>
      <c r="AD98" s="36"/>
      <c r="AE98" s="36"/>
      <c r="AT98" s="19" t="s">
        <v>149</v>
      </c>
      <c r="AU98" s="19" t="s">
        <v>85</v>
      </c>
    </row>
    <row r="99" spans="1:65" s="2" customFormat="1" ht="11.25">
      <c r="A99" s="36"/>
      <c r="B99" s="37"/>
      <c r="C99" s="38"/>
      <c r="D99" s="193" t="s">
        <v>151</v>
      </c>
      <c r="E99" s="38"/>
      <c r="F99" s="194" t="s">
        <v>2345</v>
      </c>
      <c r="G99" s="38"/>
      <c r="H99" s="38"/>
      <c r="I99" s="190"/>
      <c r="J99" s="38"/>
      <c r="K99" s="38"/>
      <c r="L99" s="41"/>
      <c r="M99" s="191"/>
      <c r="N99" s="192"/>
      <c r="O99" s="66"/>
      <c r="P99" s="66"/>
      <c r="Q99" s="66"/>
      <c r="R99" s="66"/>
      <c r="S99" s="66"/>
      <c r="T99" s="67"/>
      <c r="U99" s="36"/>
      <c r="V99" s="36"/>
      <c r="W99" s="36"/>
      <c r="X99" s="36"/>
      <c r="Y99" s="36"/>
      <c r="Z99" s="36"/>
      <c r="AA99" s="36"/>
      <c r="AB99" s="36"/>
      <c r="AC99" s="36"/>
      <c r="AD99" s="36"/>
      <c r="AE99" s="36"/>
      <c r="AT99" s="19" t="s">
        <v>151</v>
      </c>
      <c r="AU99" s="19" t="s">
        <v>85</v>
      </c>
    </row>
    <row r="100" spans="1:65" s="2" customFormat="1" ht="58.5">
      <c r="A100" s="36"/>
      <c r="B100" s="37"/>
      <c r="C100" s="38"/>
      <c r="D100" s="188" t="s">
        <v>969</v>
      </c>
      <c r="E100" s="38"/>
      <c r="F100" s="195" t="s">
        <v>2346</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969</v>
      </c>
      <c r="AU100" s="19" t="s">
        <v>85</v>
      </c>
    </row>
    <row r="101" spans="1:65" s="2" customFormat="1" ht="16.5" customHeight="1">
      <c r="A101" s="36"/>
      <c r="B101" s="37"/>
      <c r="C101" s="175" t="s">
        <v>172</v>
      </c>
      <c r="D101" s="175" t="s">
        <v>142</v>
      </c>
      <c r="E101" s="176" t="s">
        <v>2347</v>
      </c>
      <c r="F101" s="177" t="s">
        <v>2348</v>
      </c>
      <c r="G101" s="178" t="s">
        <v>917</v>
      </c>
      <c r="H101" s="179">
        <v>1</v>
      </c>
      <c r="I101" s="180"/>
      <c r="J101" s="181">
        <f>ROUND(I101*H101,2)</f>
        <v>0</v>
      </c>
      <c r="K101" s="177" t="s">
        <v>146</v>
      </c>
      <c r="L101" s="41"/>
      <c r="M101" s="182" t="s">
        <v>19</v>
      </c>
      <c r="N101" s="183" t="s">
        <v>46</v>
      </c>
      <c r="O101" s="66"/>
      <c r="P101" s="184">
        <f>O101*H101</f>
        <v>0</v>
      </c>
      <c r="Q101" s="184">
        <v>0</v>
      </c>
      <c r="R101" s="184">
        <f>Q101*H101</f>
        <v>0</v>
      </c>
      <c r="S101" s="184">
        <v>0</v>
      </c>
      <c r="T101" s="185">
        <f>S101*H101</f>
        <v>0</v>
      </c>
      <c r="U101" s="36"/>
      <c r="V101" s="36"/>
      <c r="W101" s="36"/>
      <c r="X101" s="36"/>
      <c r="Y101" s="36"/>
      <c r="Z101" s="36"/>
      <c r="AA101" s="36"/>
      <c r="AB101" s="36"/>
      <c r="AC101" s="36"/>
      <c r="AD101" s="36"/>
      <c r="AE101" s="36"/>
      <c r="AR101" s="186" t="s">
        <v>1111</v>
      </c>
      <c r="AT101" s="186" t="s">
        <v>142</v>
      </c>
      <c r="AU101" s="186" t="s">
        <v>85</v>
      </c>
      <c r="AY101" s="19" t="s">
        <v>140</v>
      </c>
      <c r="BE101" s="187">
        <f>IF(N101="základní",J101,0)</f>
        <v>0</v>
      </c>
      <c r="BF101" s="187">
        <f>IF(N101="snížená",J101,0)</f>
        <v>0</v>
      </c>
      <c r="BG101" s="187">
        <f>IF(N101="zákl. přenesená",J101,0)</f>
        <v>0</v>
      </c>
      <c r="BH101" s="187">
        <f>IF(N101="sníž. přenesená",J101,0)</f>
        <v>0</v>
      </c>
      <c r="BI101" s="187">
        <f>IF(N101="nulová",J101,0)</f>
        <v>0</v>
      </c>
      <c r="BJ101" s="19" t="s">
        <v>83</v>
      </c>
      <c r="BK101" s="187">
        <f>ROUND(I101*H101,2)</f>
        <v>0</v>
      </c>
      <c r="BL101" s="19" t="s">
        <v>1111</v>
      </c>
      <c r="BM101" s="186" t="s">
        <v>2349</v>
      </c>
    </row>
    <row r="102" spans="1:65" s="2" customFormat="1" ht="11.25">
      <c r="A102" s="36"/>
      <c r="B102" s="37"/>
      <c r="C102" s="38"/>
      <c r="D102" s="188" t="s">
        <v>149</v>
      </c>
      <c r="E102" s="38"/>
      <c r="F102" s="189" t="s">
        <v>2348</v>
      </c>
      <c r="G102" s="38"/>
      <c r="H102" s="38"/>
      <c r="I102" s="190"/>
      <c r="J102" s="38"/>
      <c r="K102" s="38"/>
      <c r="L102" s="41"/>
      <c r="M102" s="191"/>
      <c r="N102" s="192"/>
      <c r="O102" s="66"/>
      <c r="P102" s="66"/>
      <c r="Q102" s="66"/>
      <c r="R102" s="66"/>
      <c r="S102" s="66"/>
      <c r="T102" s="67"/>
      <c r="U102" s="36"/>
      <c r="V102" s="36"/>
      <c r="W102" s="36"/>
      <c r="X102" s="36"/>
      <c r="Y102" s="36"/>
      <c r="Z102" s="36"/>
      <c r="AA102" s="36"/>
      <c r="AB102" s="36"/>
      <c r="AC102" s="36"/>
      <c r="AD102" s="36"/>
      <c r="AE102" s="36"/>
      <c r="AT102" s="19" t="s">
        <v>149</v>
      </c>
      <c r="AU102" s="19" t="s">
        <v>85</v>
      </c>
    </row>
    <row r="103" spans="1:65" s="2" customFormat="1" ht="11.25">
      <c r="A103" s="36"/>
      <c r="B103" s="37"/>
      <c r="C103" s="38"/>
      <c r="D103" s="193" t="s">
        <v>151</v>
      </c>
      <c r="E103" s="38"/>
      <c r="F103" s="194" t="s">
        <v>2350</v>
      </c>
      <c r="G103" s="38"/>
      <c r="H103" s="38"/>
      <c r="I103" s="190"/>
      <c r="J103" s="38"/>
      <c r="K103" s="38"/>
      <c r="L103" s="41"/>
      <c r="M103" s="191"/>
      <c r="N103" s="192"/>
      <c r="O103" s="66"/>
      <c r="P103" s="66"/>
      <c r="Q103" s="66"/>
      <c r="R103" s="66"/>
      <c r="S103" s="66"/>
      <c r="T103" s="67"/>
      <c r="U103" s="36"/>
      <c r="V103" s="36"/>
      <c r="W103" s="36"/>
      <c r="X103" s="36"/>
      <c r="Y103" s="36"/>
      <c r="Z103" s="36"/>
      <c r="AA103" s="36"/>
      <c r="AB103" s="36"/>
      <c r="AC103" s="36"/>
      <c r="AD103" s="36"/>
      <c r="AE103" s="36"/>
      <c r="AT103" s="19" t="s">
        <v>151</v>
      </c>
      <c r="AU103" s="19" t="s">
        <v>85</v>
      </c>
    </row>
    <row r="104" spans="1:65" s="12" customFormat="1" ht="22.9" customHeight="1">
      <c r="B104" s="159"/>
      <c r="C104" s="160"/>
      <c r="D104" s="161" t="s">
        <v>74</v>
      </c>
      <c r="E104" s="173" t="s">
        <v>2351</v>
      </c>
      <c r="F104" s="173" t="s">
        <v>2352</v>
      </c>
      <c r="G104" s="160"/>
      <c r="H104" s="160"/>
      <c r="I104" s="163"/>
      <c r="J104" s="174">
        <f>BK104</f>
        <v>0</v>
      </c>
      <c r="K104" s="160"/>
      <c r="L104" s="165"/>
      <c r="M104" s="166"/>
      <c r="N104" s="167"/>
      <c r="O104" s="167"/>
      <c r="P104" s="168">
        <f>SUM(P105:P110)</f>
        <v>0</v>
      </c>
      <c r="Q104" s="167"/>
      <c r="R104" s="168">
        <f>SUM(R105:R110)</f>
        <v>0</v>
      </c>
      <c r="S104" s="167"/>
      <c r="T104" s="169">
        <f>SUM(T105:T110)</f>
        <v>0</v>
      </c>
      <c r="AR104" s="170" t="s">
        <v>172</v>
      </c>
      <c r="AT104" s="171" t="s">
        <v>74</v>
      </c>
      <c r="AU104" s="171" t="s">
        <v>83</v>
      </c>
      <c r="AY104" s="170" t="s">
        <v>140</v>
      </c>
      <c r="BK104" s="172">
        <f>SUM(BK105:BK110)</f>
        <v>0</v>
      </c>
    </row>
    <row r="105" spans="1:65" s="2" customFormat="1" ht="16.5" customHeight="1">
      <c r="A105" s="36"/>
      <c r="B105" s="37"/>
      <c r="C105" s="175" t="s">
        <v>183</v>
      </c>
      <c r="D105" s="175" t="s">
        <v>142</v>
      </c>
      <c r="E105" s="176" t="s">
        <v>2353</v>
      </c>
      <c r="F105" s="177" t="s">
        <v>2352</v>
      </c>
      <c r="G105" s="178" t="s">
        <v>917</v>
      </c>
      <c r="H105" s="179">
        <v>1</v>
      </c>
      <c r="I105" s="180"/>
      <c r="J105" s="181">
        <f>ROUND(I105*H105,2)</f>
        <v>0</v>
      </c>
      <c r="K105" s="177" t="s">
        <v>146</v>
      </c>
      <c r="L105" s="41"/>
      <c r="M105" s="182" t="s">
        <v>19</v>
      </c>
      <c r="N105" s="183" t="s">
        <v>46</v>
      </c>
      <c r="O105" s="66"/>
      <c r="P105" s="184">
        <f>O105*H105</f>
        <v>0</v>
      </c>
      <c r="Q105" s="184">
        <v>0</v>
      </c>
      <c r="R105" s="184">
        <f>Q105*H105</f>
        <v>0</v>
      </c>
      <c r="S105" s="184">
        <v>0</v>
      </c>
      <c r="T105" s="185">
        <f>S105*H105</f>
        <v>0</v>
      </c>
      <c r="U105" s="36"/>
      <c r="V105" s="36"/>
      <c r="W105" s="36"/>
      <c r="X105" s="36"/>
      <c r="Y105" s="36"/>
      <c r="Z105" s="36"/>
      <c r="AA105" s="36"/>
      <c r="AB105" s="36"/>
      <c r="AC105" s="36"/>
      <c r="AD105" s="36"/>
      <c r="AE105" s="36"/>
      <c r="AR105" s="186" t="s">
        <v>1111</v>
      </c>
      <c r="AT105" s="186" t="s">
        <v>142</v>
      </c>
      <c r="AU105" s="186" t="s">
        <v>85</v>
      </c>
      <c r="AY105" s="19" t="s">
        <v>140</v>
      </c>
      <c r="BE105" s="187">
        <f>IF(N105="základní",J105,0)</f>
        <v>0</v>
      </c>
      <c r="BF105" s="187">
        <f>IF(N105="snížená",J105,0)</f>
        <v>0</v>
      </c>
      <c r="BG105" s="187">
        <f>IF(N105="zákl. přenesená",J105,0)</f>
        <v>0</v>
      </c>
      <c r="BH105" s="187">
        <f>IF(N105="sníž. přenesená",J105,0)</f>
        <v>0</v>
      </c>
      <c r="BI105" s="187">
        <f>IF(N105="nulová",J105,0)</f>
        <v>0</v>
      </c>
      <c r="BJ105" s="19" t="s">
        <v>83</v>
      </c>
      <c r="BK105" s="187">
        <f>ROUND(I105*H105,2)</f>
        <v>0</v>
      </c>
      <c r="BL105" s="19" t="s">
        <v>1111</v>
      </c>
      <c r="BM105" s="186" t="s">
        <v>2354</v>
      </c>
    </row>
    <row r="106" spans="1:65" s="2" customFormat="1" ht="11.25">
      <c r="A106" s="36"/>
      <c r="B106" s="37"/>
      <c r="C106" s="38"/>
      <c r="D106" s="188" t="s">
        <v>149</v>
      </c>
      <c r="E106" s="38"/>
      <c r="F106" s="189" t="s">
        <v>2352</v>
      </c>
      <c r="G106" s="38"/>
      <c r="H106" s="38"/>
      <c r="I106" s="190"/>
      <c r="J106" s="38"/>
      <c r="K106" s="38"/>
      <c r="L106" s="41"/>
      <c r="M106" s="191"/>
      <c r="N106" s="192"/>
      <c r="O106" s="66"/>
      <c r="P106" s="66"/>
      <c r="Q106" s="66"/>
      <c r="R106" s="66"/>
      <c r="S106" s="66"/>
      <c r="T106" s="67"/>
      <c r="U106" s="36"/>
      <c r="V106" s="36"/>
      <c r="W106" s="36"/>
      <c r="X106" s="36"/>
      <c r="Y106" s="36"/>
      <c r="Z106" s="36"/>
      <c r="AA106" s="36"/>
      <c r="AB106" s="36"/>
      <c r="AC106" s="36"/>
      <c r="AD106" s="36"/>
      <c r="AE106" s="36"/>
      <c r="AT106" s="19" t="s">
        <v>149</v>
      </c>
      <c r="AU106" s="19" t="s">
        <v>85</v>
      </c>
    </row>
    <row r="107" spans="1:65" s="2" customFormat="1" ht="11.25">
      <c r="A107" s="36"/>
      <c r="B107" s="37"/>
      <c r="C107" s="38"/>
      <c r="D107" s="193" t="s">
        <v>151</v>
      </c>
      <c r="E107" s="38"/>
      <c r="F107" s="194" t="s">
        <v>2355</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151</v>
      </c>
      <c r="AU107" s="19" t="s">
        <v>85</v>
      </c>
    </row>
    <row r="108" spans="1:65" s="2" customFormat="1" ht="16.5" customHeight="1">
      <c r="A108" s="36"/>
      <c r="B108" s="37"/>
      <c r="C108" s="175" t="s">
        <v>192</v>
      </c>
      <c r="D108" s="175" t="s">
        <v>142</v>
      </c>
      <c r="E108" s="176" t="s">
        <v>2356</v>
      </c>
      <c r="F108" s="177" t="s">
        <v>2357</v>
      </c>
      <c r="G108" s="178" t="s">
        <v>145</v>
      </c>
      <c r="H108" s="179">
        <v>1</v>
      </c>
      <c r="I108" s="180"/>
      <c r="J108" s="181">
        <f>ROUND(I108*H108,2)</f>
        <v>0</v>
      </c>
      <c r="K108" s="177" t="s">
        <v>146</v>
      </c>
      <c r="L108" s="41"/>
      <c r="M108" s="182" t="s">
        <v>19</v>
      </c>
      <c r="N108" s="183" t="s">
        <v>46</v>
      </c>
      <c r="O108" s="66"/>
      <c r="P108" s="184">
        <f>O108*H108</f>
        <v>0</v>
      </c>
      <c r="Q108" s="184">
        <v>0</v>
      </c>
      <c r="R108" s="184">
        <f>Q108*H108</f>
        <v>0</v>
      </c>
      <c r="S108" s="184">
        <v>0</v>
      </c>
      <c r="T108" s="185">
        <f>S108*H108</f>
        <v>0</v>
      </c>
      <c r="U108" s="36"/>
      <c r="V108" s="36"/>
      <c r="W108" s="36"/>
      <c r="X108" s="36"/>
      <c r="Y108" s="36"/>
      <c r="Z108" s="36"/>
      <c r="AA108" s="36"/>
      <c r="AB108" s="36"/>
      <c r="AC108" s="36"/>
      <c r="AD108" s="36"/>
      <c r="AE108" s="36"/>
      <c r="AR108" s="186" t="s">
        <v>1111</v>
      </c>
      <c r="AT108" s="186" t="s">
        <v>142</v>
      </c>
      <c r="AU108" s="186" t="s">
        <v>85</v>
      </c>
      <c r="AY108" s="19" t="s">
        <v>140</v>
      </c>
      <c r="BE108" s="187">
        <f>IF(N108="základní",J108,0)</f>
        <v>0</v>
      </c>
      <c r="BF108" s="187">
        <f>IF(N108="snížená",J108,0)</f>
        <v>0</v>
      </c>
      <c r="BG108" s="187">
        <f>IF(N108="zákl. přenesená",J108,0)</f>
        <v>0</v>
      </c>
      <c r="BH108" s="187">
        <f>IF(N108="sníž. přenesená",J108,0)</f>
        <v>0</v>
      </c>
      <c r="BI108" s="187">
        <f>IF(N108="nulová",J108,0)</f>
        <v>0</v>
      </c>
      <c r="BJ108" s="19" t="s">
        <v>83</v>
      </c>
      <c r="BK108" s="187">
        <f>ROUND(I108*H108,2)</f>
        <v>0</v>
      </c>
      <c r="BL108" s="19" t="s">
        <v>1111</v>
      </c>
      <c r="BM108" s="186" t="s">
        <v>2358</v>
      </c>
    </row>
    <row r="109" spans="1:65" s="2" customFormat="1" ht="11.25">
      <c r="A109" s="36"/>
      <c r="B109" s="37"/>
      <c r="C109" s="38"/>
      <c r="D109" s="188" t="s">
        <v>149</v>
      </c>
      <c r="E109" s="38"/>
      <c r="F109" s="189" t="s">
        <v>2359</v>
      </c>
      <c r="G109" s="38"/>
      <c r="H109" s="38"/>
      <c r="I109" s="190"/>
      <c r="J109" s="38"/>
      <c r="K109" s="38"/>
      <c r="L109" s="41"/>
      <c r="M109" s="191"/>
      <c r="N109" s="192"/>
      <c r="O109" s="66"/>
      <c r="P109" s="66"/>
      <c r="Q109" s="66"/>
      <c r="R109" s="66"/>
      <c r="S109" s="66"/>
      <c r="T109" s="67"/>
      <c r="U109" s="36"/>
      <c r="V109" s="36"/>
      <c r="W109" s="36"/>
      <c r="X109" s="36"/>
      <c r="Y109" s="36"/>
      <c r="Z109" s="36"/>
      <c r="AA109" s="36"/>
      <c r="AB109" s="36"/>
      <c r="AC109" s="36"/>
      <c r="AD109" s="36"/>
      <c r="AE109" s="36"/>
      <c r="AT109" s="19" t="s">
        <v>149</v>
      </c>
      <c r="AU109" s="19" t="s">
        <v>85</v>
      </c>
    </row>
    <row r="110" spans="1:65" s="2" customFormat="1" ht="11.25">
      <c r="A110" s="36"/>
      <c r="B110" s="37"/>
      <c r="C110" s="38"/>
      <c r="D110" s="193" t="s">
        <v>151</v>
      </c>
      <c r="E110" s="38"/>
      <c r="F110" s="194" t="s">
        <v>2360</v>
      </c>
      <c r="G110" s="38"/>
      <c r="H110" s="38"/>
      <c r="I110" s="190"/>
      <c r="J110" s="38"/>
      <c r="K110" s="38"/>
      <c r="L110" s="41"/>
      <c r="M110" s="191"/>
      <c r="N110" s="192"/>
      <c r="O110" s="66"/>
      <c r="P110" s="66"/>
      <c r="Q110" s="66"/>
      <c r="R110" s="66"/>
      <c r="S110" s="66"/>
      <c r="T110" s="67"/>
      <c r="U110" s="36"/>
      <c r="V110" s="36"/>
      <c r="W110" s="36"/>
      <c r="X110" s="36"/>
      <c r="Y110" s="36"/>
      <c r="Z110" s="36"/>
      <c r="AA110" s="36"/>
      <c r="AB110" s="36"/>
      <c r="AC110" s="36"/>
      <c r="AD110" s="36"/>
      <c r="AE110" s="36"/>
      <c r="AT110" s="19" t="s">
        <v>151</v>
      </c>
      <c r="AU110" s="19" t="s">
        <v>85</v>
      </c>
    </row>
    <row r="111" spans="1:65" s="12" customFormat="1" ht="22.9" customHeight="1">
      <c r="B111" s="159"/>
      <c r="C111" s="160"/>
      <c r="D111" s="161" t="s">
        <v>74</v>
      </c>
      <c r="E111" s="173" t="s">
        <v>2361</v>
      </c>
      <c r="F111" s="173" t="s">
        <v>2362</v>
      </c>
      <c r="G111" s="160"/>
      <c r="H111" s="160"/>
      <c r="I111" s="163"/>
      <c r="J111" s="174">
        <f>BK111</f>
        <v>0</v>
      </c>
      <c r="K111" s="160"/>
      <c r="L111" s="165"/>
      <c r="M111" s="166"/>
      <c r="N111" s="167"/>
      <c r="O111" s="167"/>
      <c r="P111" s="168">
        <f>SUM(P112:P114)</f>
        <v>0</v>
      </c>
      <c r="Q111" s="167"/>
      <c r="R111" s="168">
        <f>SUM(R112:R114)</f>
        <v>0</v>
      </c>
      <c r="S111" s="167"/>
      <c r="T111" s="169">
        <f>SUM(T112:T114)</f>
        <v>0</v>
      </c>
      <c r="AR111" s="170" t="s">
        <v>172</v>
      </c>
      <c r="AT111" s="171" t="s">
        <v>74</v>
      </c>
      <c r="AU111" s="171" t="s">
        <v>83</v>
      </c>
      <c r="AY111" s="170" t="s">
        <v>140</v>
      </c>
      <c r="BK111" s="172">
        <f>SUM(BK112:BK114)</f>
        <v>0</v>
      </c>
    </row>
    <row r="112" spans="1:65" s="2" customFormat="1" ht="16.5" customHeight="1">
      <c r="A112" s="36"/>
      <c r="B112" s="37"/>
      <c r="C112" s="175" t="s">
        <v>201</v>
      </c>
      <c r="D112" s="175" t="s">
        <v>142</v>
      </c>
      <c r="E112" s="176" t="s">
        <v>2363</v>
      </c>
      <c r="F112" s="177" t="s">
        <v>2364</v>
      </c>
      <c r="G112" s="178" t="s">
        <v>145</v>
      </c>
      <c r="H112" s="179">
        <v>10</v>
      </c>
      <c r="I112" s="180"/>
      <c r="J112" s="181">
        <f>ROUND(I112*H112,2)</f>
        <v>0</v>
      </c>
      <c r="K112" s="177" t="s">
        <v>146</v>
      </c>
      <c r="L112" s="41"/>
      <c r="M112" s="182" t="s">
        <v>19</v>
      </c>
      <c r="N112" s="183" t="s">
        <v>46</v>
      </c>
      <c r="O112" s="66"/>
      <c r="P112" s="184">
        <f>O112*H112</f>
        <v>0</v>
      </c>
      <c r="Q112" s="184">
        <v>0</v>
      </c>
      <c r="R112" s="184">
        <f>Q112*H112</f>
        <v>0</v>
      </c>
      <c r="S112" s="184">
        <v>0</v>
      </c>
      <c r="T112" s="185">
        <f>S112*H112</f>
        <v>0</v>
      </c>
      <c r="U112" s="36"/>
      <c r="V112" s="36"/>
      <c r="W112" s="36"/>
      <c r="X112" s="36"/>
      <c r="Y112" s="36"/>
      <c r="Z112" s="36"/>
      <c r="AA112" s="36"/>
      <c r="AB112" s="36"/>
      <c r="AC112" s="36"/>
      <c r="AD112" s="36"/>
      <c r="AE112" s="36"/>
      <c r="AR112" s="186" t="s">
        <v>1111</v>
      </c>
      <c r="AT112" s="186" t="s">
        <v>142</v>
      </c>
      <c r="AU112" s="186" t="s">
        <v>85</v>
      </c>
      <c r="AY112" s="19" t="s">
        <v>140</v>
      </c>
      <c r="BE112" s="187">
        <f>IF(N112="základní",J112,0)</f>
        <v>0</v>
      </c>
      <c r="BF112" s="187">
        <f>IF(N112="snížená",J112,0)</f>
        <v>0</v>
      </c>
      <c r="BG112" s="187">
        <f>IF(N112="zákl. přenesená",J112,0)</f>
        <v>0</v>
      </c>
      <c r="BH112" s="187">
        <f>IF(N112="sníž. přenesená",J112,0)</f>
        <v>0</v>
      </c>
      <c r="BI112" s="187">
        <f>IF(N112="nulová",J112,0)</f>
        <v>0</v>
      </c>
      <c r="BJ112" s="19" t="s">
        <v>83</v>
      </c>
      <c r="BK112" s="187">
        <f>ROUND(I112*H112,2)</f>
        <v>0</v>
      </c>
      <c r="BL112" s="19" t="s">
        <v>1111</v>
      </c>
      <c r="BM112" s="186" t="s">
        <v>2365</v>
      </c>
    </row>
    <row r="113" spans="1:65" s="2" customFormat="1" ht="11.25">
      <c r="A113" s="36"/>
      <c r="B113" s="37"/>
      <c r="C113" s="38"/>
      <c r="D113" s="188" t="s">
        <v>149</v>
      </c>
      <c r="E113" s="38"/>
      <c r="F113" s="189" t="s">
        <v>2364</v>
      </c>
      <c r="G113" s="38"/>
      <c r="H113" s="38"/>
      <c r="I113" s="190"/>
      <c r="J113" s="38"/>
      <c r="K113" s="38"/>
      <c r="L113" s="41"/>
      <c r="M113" s="191"/>
      <c r="N113" s="192"/>
      <c r="O113" s="66"/>
      <c r="P113" s="66"/>
      <c r="Q113" s="66"/>
      <c r="R113" s="66"/>
      <c r="S113" s="66"/>
      <c r="T113" s="67"/>
      <c r="U113" s="36"/>
      <c r="V113" s="36"/>
      <c r="W113" s="36"/>
      <c r="X113" s="36"/>
      <c r="Y113" s="36"/>
      <c r="Z113" s="36"/>
      <c r="AA113" s="36"/>
      <c r="AB113" s="36"/>
      <c r="AC113" s="36"/>
      <c r="AD113" s="36"/>
      <c r="AE113" s="36"/>
      <c r="AT113" s="19" t="s">
        <v>149</v>
      </c>
      <c r="AU113" s="19" t="s">
        <v>85</v>
      </c>
    </row>
    <row r="114" spans="1:65" s="2" customFormat="1" ht="11.25">
      <c r="A114" s="36"/>
      <c r="B114" s="37"/>
      <c r="C114" s="38"/>
      <c r="D114" s="193" t="s">
        <v>151</v>
      </c>
      <c r="E114" s="38"/>
      <c r="F114" s="194" t="s">
        <v>2366</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151</v>
      </c>
      <c r="AU114" s="19" t="s">
        <v>85</v>
      </c>
    </row>
    <row r="115" spans="1:65" s="12" customFormat="1" ht="22.9" customHeight="1">
      <c r="B115" s="159"/>
      <c r="C115" s="160"/>
      <c r="D115" s="161" t="s">
        <v>74</v>
      </c>
      <c r="E115" s="173" t="s">
        <v>2319</v>
      </c>
      <c r="F115" s="173" t="s">
        <v>2320</v>
      </c>
      <c r="G115" s="160"/>
      <c r="H115" s="160"/>
      <c r="I115" s="163"/>
      <c r="J115" s="174">
        <f>BK115</f>
        <v>0</v>
      </c>
      <c r="K115" s="160"/>
      <c r="L115" s="165"/>
      <c r="M115" s="166"/>
      <c r="N115" s="167"/>
      <c r="O115" s="167"/>
      <c r="P115" s="168">
        <f>SUM(P116:P121)</f>
        <v>0</v>
      </c>
      <c r="Q115" s="167"/>
      <c r="R115" s="168">
        <f>SUM(R116:R121)</f>
        <v>0</v>
      </c>
      <c r="S115" s="167"/>
      <c r="T115" s="169">
        <f>SUM(T116:T121)</f>
        <v>0</v>
      </c>
      <c r="AR115" s="170" t="s">
        <v>172</v>
      </c>
      <c r="AT115" s="171" t="s">
        <v>74</v>
      </c>
      <c r="AU115" s="171" t="s">
        <v>83</v>
      </c>
      <c r="AY115" s="170" t="s">
        <v>140</v>
      </c>
      <c r="BK115" s="172">
        <f>SUM(BK116:BK121)</f>
        <v>0</v>
      </c>
    </row>
    <row r="116" spans="1:65" s="2" customFormat="1" ht="16.5" customHeight="1">
      <c r="A116" s="36"/>
      <c r="B116" s="37"/>
      <c r="C116" s="175" t="s">
        <v>208</v>
      </c>
      <c r="D116" s="175" t="s">
        <v>142</v>
      </c>
      <c r="E116" s="176" t="s">
        <v>2367</v>
      </c>
      <c r="F116" s="177" t="s">
        <v>2368</v>
      </c>
      <c r="G116" s="178" t="s">
        <v>917</v>
      </c>
      <c r="H116" s="179">
        <v>1</v>
      </c>
      <c r="I116" s="180"/>
      <c r="J116" s="181">
        <f>ROUND(I116*H116,2)</f>
        <v>0</v>
      </c>
      <c r="K116" s="177" t="s">
        <v>146</v>
      </c>
      <c r="L116" s="41"/>
      <c r="M116" s="182" t="s">
        <v>19</v>
      </c>
      <c r="N116" s="183" t="s">
        <v>46</v>
      </c>
      <c r="O116" s="66"/>
      <c r="P116" s="184">
        <f>O116*H116</f>
        <v>0</v>
      </c>
      <c r="Q116" s="184">
        <v>0</v>
      </c>
      <c r="R116" s="184">
        <f>Q116*H116</f>
        <v>0</v>
      </c>
      <c r="S116" s="184">
        <v>0</v>
      </c>
      <c r="T116" s="185">
        <f>S116*H116</f>
        <v>0</v>
      </c>
      <c r="U116" s="36"/>
      <c r="V116" s="36"/>
      <c r="W116" s="36"/>
      <c r="X116" s="36"/>
      <c r="Y116" s="36"/>
      <c r="Z116" s="36"/>
      <c r="AA116" s="36"/>
      <c r="AB116" s="36"/>
      <c r="AC116" s="36"/>
      <c r="AD116" s="36"/>
      <c r="AE116" s="36"/>
      <c r="AR116" s="186" t="s">
        <v>1111</v>
      </c>
      <c r="AT116" s="186" t="s">
        <v>142</v>
      </c>
      <c r="AU116" s="186" t="s">
        <v>85</v>
      </c>
      <c r="AY116" s="19" t="s">
        <v>140</v>
      </c>
      <c r="BE116" s="187">
        <f>IF(N116="základní",J116,0)</f>
        <v>0</v>
      </c>
      <c r="BF116" s="187">
        <f>IF(N116="snížená",J116,0)</f>
        <v>0</v>
      </c>
      <c r="BG116" s="187">
        <f>IF(N116="zákl. přenesená",J116,0)</f>
        <v>0</v>
      </c>
      <c r="BH116" s="187">
        <f>IF(N116="sníž. přenesená",J116,0)</f>
        <v>0</v>
      </c>
      <c r="BI116" s="187">
        <f>IF(N116="nulová",J116,0)</f>
        <v>0</v>
      </c>
      <c r="BJ116" s="19" t="s">
        <v>83</v>
      </c>
      <c r="BK116" s="187">
        <f>ROUND(I116*H116,2)</f>
        <v>0</v>
      </c>
      <c r="BL116" s="19" t="s">
        <v>1111</v>
      </c>
      <c r="BM116" s="186" t="s">
        <v>2369</v>
      </c>
    </row>
    <row r="117" spans="1:65" s="2" customFormat="1" ht="11.25">
      <c r="A117" s="36"/>
      <c r="B117" s="37"/>
      <c r="C117" s="38"/>
      <c r="D117" s="188" t="s">
        <v>149</v>
      </c>
      <c r="E117" s="38"/>
      <c r="F117" s="189" t="s">
        <v>2368</v>
      </c>
      <c r="G117" s="38"/>
      <c r="H117" s="38"/>
      <c r="I117" s="190"/>
      <c r="J117" s="38"/>
      <c r="K117" s="38"/>
      <c r="L117" s="41"/>
      <c r="M117" s="191"/>
      <c r="N117" s="192"/>
      <c r="O117" s="66"/>
      <c r="P117" s="66"/>
      <c r="Q117" s="66"/>
      <c r="R117" s="66"/>
      <c r="S117" s="66"/>
      <c r="T117" s="67"/>
      <c r="U117" s="36"/>
      <c r="V117" s="36"/>
      <c r="W117" s="36"/>
      <c r="X117" s="36"/>
      <c r="Y117" s="36"/>
      <c r="Z117" s="36"/>
      <c r="AA117" s="36"/>
      <c r="AB117" s="36"/>
      <c r="AC117" s="36"/>
      <c r="AD117" s="36"/>
      <c r="AE117" s="36"/>
      <c r="AT117" s="19" t="s">
        <v>149</v>
      </c>
      <c r="AU117" s="19" t="s">
        <v>85</v>
      </c>
    </row>
    <row r="118" spans="1:65" s="2" customFormat="1" ht="11.25">
      <c r="A118" s="36"/>
      <c r="B118" s="37"/>
      <c r="C118" s="38"/>
      <c r="D118" s="193" t="s">
        <v>151</v>
      </c>
      <c r="E118" s="38"/>
      <c r="F118" s="194" t="s">
        <v>2370</v>
      </c>
      <c r="G118" s="38"/>
      <c r="H118" s="38"/>
      <c r="I118" s="190"/>
      <c r="J118" s="38"/>
      <c r="K118" s="38"/>
      <c r="L118" s="41"/>
      <c r="M118" s="191"/>
      <c r="N118" s="192"/>
      <c r="O118" s="66"/>
      <c r="P118" s="66"/>
      <c r="Q118" s="66"/>
      <c r="R118" s="66"/>
      <c r="S118" s="66"/>
      <c r="T118" s="67"/>
      <c r="U118" s="36"/>
      <c r="V118" s="36"/>
      <c r="W118" s="36"/>
      <c r="X118" s="36"/>
      <c r="Y118" s="36"/>
      <c r="Z118" s="36"/>
      <c r="AA118" s="36"/>
      <c r="AB118" s="36"/>
      <c r="AC118" s="36"/>
      <c r="AD118" s="36"/>
      <c r="AE118" s="36"/>
      <c r="AT118" s="19" t="s">
        <v>151</v>
      </c>
      <c r="AU118" s="19" t="s">
        <v>85</v>
      </c>
    </row>
    <row r="119" spans="1:65" s="2" customFormat="1" ht="16.5" customHeight="1">
      <c r="A119" s="36"/>
      <c r="B119" s="37"/>
      <c r="C119" s="175" t="s">
        <v>216</v>
      </c>
      <c r="D119" s="175" t="s">
        <v>142</v>
      </c>
      <c r="E119" s="176" t="s">
        <v>2371</v>
      </c>
      <c r="F119" s="177" t="s">
        <v>2372</v>
      </c>
      <c r="G119" s="178" t="s">
        <v>917</v>
      </c>
      <c r="H119" s="179">
        <v>1</v>
      </c>
      <c r="I119" s="180"/>
      <c r="J119" s="181">
        <f>ROUND(I119*H119,2)</f>
        <v>0</v>
      </c>
      <c r="K119" s="177" t="s">
        <v>146</v>
      </c>
      <c r="L119" s="41"/>
      <c r="M119" s="182" t="s">
        <v>19</v>
      </c>
      <c r="N119" s="183" t="s">
        <v>46</v>
      </c>
      <c r="O119" s="66"/>
      <c r="P119" s="184">
        <f>O119*H119</f>
        <v>0</v>
      </c>
      <c r="Q119" s="184">
        <v>0</v>
      </c>
      <c r="R119" s="184">
        <f>Q119*H119</f>
        <v>0</v>
      </c>
      <c r="S119" s="184">
        <v>0</v>
      </c>
      <c r="T119" s="185">
        <f>S119*H119</f>
        <v>0</v>
      </c>
      <c r="U119" s="36"/>
      <c r="V119" s="36"/>
      <c r="W119" s="36"/>
      <c r="X119" s="36"/>
      <c r="Y119" s="36"/>
      <c r="Z119" s="36"/>
      <c r="AA119" s="36"/>
      <c r="AB119" s="36"/>
      <c r="AC119" s="36"/>
      <c r="AD119" s="36"/>
      <c r="AE119" s="36"/>
      <c r="AR119" s="186" t="s">
        <v>1111</v>
      </c>
      <c r="AT119" s="186" t="s">
        <v>142</v>
      </c>
      <c r="AU119" s="186" t="s">
        <v>85</v>
      </c>
      <c r="AY119" s="19" t="s">
        <v>140</v>
      </c>
      <c r="BE119" s="187">
        <f>IF(N119="základní",J119,0)</f>
        <v>0</v>
      </c>
      <c r="BF119" s="187">
        <f>IF(N119="snížená",J119,0)</f>
        <v>0</v>
      </c>
      <c r="BG119" s="187">
        <f>IF(N119="zákl. přenesená",J119,0)</f>
        <v>0</v>
      </c>
      <c r="BH119" s="187">
        <f>IF(N119="sníž. přenesená",J119,0)</f>
        <v>0</v>
      </c>
      <c r="BI119" s="187">
        <f>IF(N119="nulová",J119,0)</f>
        <v>0</v>
      </c>
      <c r="BJ119" s="19" t="s">
        <v>83</v>
      </c>
      <c r="BK119" s="187">
        <f>ROUND(I119*H119,2)</f>
        <v>0</v>
      </c>
      <c r="BL119" s="19" t="s">
        <v>1111</v>
      </c>
      <c r="BM119" s="186" t="s">
        <v>2373</v>
      </c>
    </row>
    <row r="120" spans="1:65" s="2" customFormat="1" ht="11.25">
      <c r="A120" s="36"/>
      <c r="B120" s="37"/>
      <c r="C120" s="38"/>
      <c r="D120" s="188" t="s">
        <v>149</v>
      </c>
      <c r="E120" s="38"/>
      <c r="F120" s="189" t="s">
        <v>2372</v>
      </c>
      <c r="G120" s="38"/>
      <c r="H120" s="38"/>
      <c r="I120" s="190"/>
      <c r="J120" s="38"/>
      <c r="K120" s="38"/>
      <c r="L120" s="41"/>
      <c r="M120" s="191"/>
      <c r="N120" s="192"/>
      <c r="O120" s="66"/>
      <c r="P120" s="66"/>
      <c r="Q120" s="66"/>
      <c r="R120" s="66"/>
      <c r="S120" s="66"/>
      <c r="T120" s="67"/>
      <c r="U120" s="36"/>
      <c r="V120" s="36"/>
      <c r="W120" s="36"/>
      <c r="X120" s="36"/>
      <c r="Y120" s="36"/>
      <c r="Z120" s="36"/>
      <c r="AA120" s="36"/>
      <c r="AB120" s="36"/>
      <c r="AC120" s="36"/>
      <c r="AD120" s="36"/>
      <c r="AE120" s="36"/>
      <c r="AT120" s="19" t="s">
        <v>149</v>
      </c>
      <c r="AU120" s="19" t="s">
        <v>85</v>
      </c>
    </row>
    <row r="121" spans="1:65" s="2" customFormat="1" ht="11.25">
      <c r="A121" s="36"/>
      <c r="B121" s="37"/>
      <c r="C121" s="38"/>
      <c r="D121" s="193" t="s">
        <v>151</v>
      </c>
      <c r="E121" s="38"/>
      <c r="F121" s="194" t="s">
        <v>2374</v>
      </c>
      <c r="G121" s="38"/>
      <c r="H121" s="38"/>
      <c r="I121" s="190"/>
      <c r="J121" s="38"/>
      <c r="K121" s="38"/>
      <c r="L121" s="41"/>
      <c r="M121" s="249"/>
      <c r="N121" s="250"/>
      <c r="O121" s="251"/>
      <c r="P121" s="251"/>
      <c r="Q121" s="251"/>
      <c r="R121" s="251"/>
      <c r="S121" s="251"/>
      <c r="T121" s="252"/>
      <c r="U121" s="36"/>
      <c r="V121" s="36"/>
      <c r="W121" s="36"/>
      <c r="X121" s="36"/>
      <c r="Y121" s="36"/>
      <c r="Z121" s="36"/>
      <c r="AA121" s="36"/>
      <c r="AB121" s="36"/>
      <c r="AC121" s="36"/>
      <c r="AD121" s="36"/>
      <c r="AE121" s="36"/>
      <c r="AT121" s="19" t="s">
        <v>151</v>
      </c>
      <c r="AU121" s="19" t="s">
        <v>85</v>
      </c>
    </row>
    <row r="122" spans="1:65" s="2" customFormat="1" ht="6.95" customHeight="1">
      <c r="A122" s="36"/>
      <c r="B122" s="49"/>
      <c r="C122" s="50"/>
      <c r="D122" s="50"/>
      <c r="E122" s="50"/>
      <c r="F122" s="50"/>
      <c r="G122" s="50"/>
      <c r="H122" s="50"/>
      <c r="I122" s="50"/>
      <c r="J122" s="50"/>
      <c r="K122" s="50"/>
      <c r="L122" s="41"/>
      <c r="M122" s="36"/>
      <c r="O122" s="36"/>
      <c r="P122" s="36"/>
      <c r="Q122" s="36"/>
      <c r="R122" s="36"/>
      <c r="S122" s="36"/>
      <c r="T122" s="36"/>
      <c r="U122" s="36"/>
      <c r="V122" s="36"/>
      <c r="W122" s="36"/>
      <c r="X122" s="36"/>
      <c r="Y122" s="36"/>
      <c r="Z122" s="36"/>
      <c r="AA122" s="36"/>
      <c r="AB122" s="36"/>
      <c r="AC122" s="36"/>
      <c r="AD122" s="36"/>
      <c r="AE122" s="36"/>
    </row>
  </sheetData>
  <sheetProtection algorithmName="SHA-512" hashValue="XDeFoGbjiL4BAHp/945wiyydh39DUI1+8wd6acUjdCZgF6f9zIHCbg2iVaHAHZg/L5bjm4/ij/B8JkmFYSpNtA==" saltValue="3VvpoLt0395gpd0T2DUtwGCmhddgQsG+pGC2EuL9w4ENBhF2zq4FqajOIPEGgMqDl2yik9y+AaRTh5bLylSjpA==" spinCount="100000" sheet="1" objects="1" scenarios="1" formatColumns="0" formatRows="0" autoFilter="0"/>
  <autoFilter ref="C83:K121"/>
  <mergeCells count="9">
    <mergeCell ref="E50:H50"/>
    <mergeCell ref="E74:H74"/>
    <mergeCell ref="E76:H76"/>
    <mergeCell ref="L2:V2"/>
    <mergeCell ref="E7:H7"/>
    <mergeCell ref="E9:H9"/>
    <mergeCell ref="E18:H18"/>
    <mergeCell ref="E27:H27"/>
    <mergeCell ref="E48:H48"/>
  </mergeCells>
  <hyperlinks>
    <hyperlink ref="F89" r:id="rId1"/>
    <hyperlink ref="F92" r:id="rId2"/>
    <hyperlink ref="F95" r:id="rId3"/>
    <hyperlink ref="F99" r:id="rId4"/>
    <hyperlink ref="F103" r:id="rId5"/>
    <hyperlink ref="F107" r:id="rId6"/>
    <hyperlink ref="F110" r:id="rId7"/>
    <hyperlink ref="F114" r:id="rId8"/>
    <hyperlink ref="F118" r:id="rId9"/>
    <hyperlink ref="F121" r:id="rId1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8"/>
  <sheetViews>
    <sheetView showGridLines="0" zoomScale="110" zoomScaleNormal="110" workbookViewId="0"/>
  </sheetViews>
  <sheetFormatPr defaultRowHeight="15"/>
  <cols>
    <col min="1" max="1" width="8.33203125" style="256" customWidth="1"/>
    <col min="2" max="2" width="1.6640625" style="256" customWidth="1"/>
    <col min="3" max="4" width="5" style="256" customWidth="1"/>
    <col min="5" max="5" width="11.6640625" style="256" customWidth="1"/>
    <col min="6" max="6" width="9.1640625" style="256" customWidth="1"/>
    <col min="7" max="7" width="5" style="256" customWidth="1"/>
    <col min="8" max="8" width="77.83203125" style="256" customWidth="1"/>
    <col min="9" max="10" width="20" style="256" customWidth="1"/>
    <col min="11" max="11" width="1.6640625" style="256" customWidth="1"/>
  </cols>
  <sheetData>
    <row r="1" spans="2:11" s="1" customFormat="1" ht="37.5" customHeight="1"/>
    <row r="2" spans="2:11" s="1" customFormat="1" ht="7.5" customHeight="1">
      <c r="B2" s="257"/>
      <c r="C2" s="258"/>
      <c r="D2" s="258"/>
      <c r="E2" s="258"/>
      <c r="F2" s="258"/>
      <c r="G2" s="258"/>
      <c r="H2" s="258"/>
      <c r="I2" s="258"/>
      <c r="J2" s="258"/>
      <c r="K2" s="259"/>
    </row>
    <row r="3" spans="2:11" s="17" customFormat="1" ht="45" customHeight="1">
      <c r="B3" s="260"/>
      <c r="C3" s="388" t="s">
        <v>2375</v>
      </c>
      <c r="D3" s="388"/>
      <c r="E3" s="388"/>
      <c r="F3" s="388"/>
      <c r="G3" s="388"/>
      <c r="H3" s="388"/>
      <c r="I3" s="388"/>
      <c r="J3" s="388"/>
      <c r="K3" s="261"/>
    </row>
    <row r="4" spans="2:11" s="1" customFormat="1" ht="25.5" customHeight="1">
      <c r="B4" s="262"/>
      <c r="C4" s="393" t="s">
        <v>2376</v>
      </c>
      <c r="D4" s="393"/>
      <c r="E4" s="393"/>
      <c r="F4" s="393"/>
      <c r="G4" s="393"/>
      <c r="H4" s="393"/>
      <c r="I4" s="393"/>
      <c r="J4" s="393"/>
      <c r="K4" s="263"/>
    </row>
    <row r="5" spans="2:11" s="1" customFormat="1" ht="5.25" customHeight="1">
      <c r="B5" s="262"/>
      <c r="C5" s="264"/>
      <c r="D5" s="264"/>
      <c r="E5" s="264"/>
      <c r="F5" s="264"/>
      <c r="G5" s="264"/>
      <c r="H5" s="264"/>
      <c r="I5" s="264"/>
      <c r="J5" s="264"/>
      <c r="K5" s="263"/>
    </row>
    <row r="6" spans="2:11" s="1" customFormat="1" ht="15" customHeight="1">
      <c r="B6" s="262"/>
      <c r="C6" s="392" t="s">
        <v>2377</v>
      </c>
      <c r="D6" s="392"/>
      <c r="E6" s="392"/>
      <c r="F6" s="392"/>
      <c r="G6" s="392"/>
      <c r="H6" s="392"/>
      <c r="I6" s="392"/>
      <c r="J6" s="392"/>
      <c r="K6" s="263"/>
    </row>
    <row r="7" spans="2:11" s="1" customFormat="1" ht="15" customHeight="1">
      <c r="B7" s="266"/>
      <c r="C7" s="392" t="s">
        <v>2378</v>
      </c>
      <c r="D7" s="392"/>
      <c r="E7" s="392"/>
      <c r="F7" s="392"/>
      <c r="G7" s="392"/>
      <c r="H7" s="392"/>
      <c r="I7" s="392"/>
      <c r="J7" s="392"/>
      <c r="K7" s="263"/>
    </row>
    <row r="8" spans="2:11" s="1" customFormat="1" ht="12.75" customHeight="1">
      <c r="B8" s="266"/>
      <c r="C8" s="265"/>
      <c r="D8" s="265"/>
      <c r="E8" s="265"/>
      <c r="F8" s="265"/>
      <c r="G8" s="265"/>
      <c r="H8" s="265"/>
      <c r="I8" s="265"/>
      <c r="J8" s="265"/>
      <c r="K8" s="263"/>
    </row>
    <row r="9" spans="2:11" s="1" customFormat="1" ht="15" customHeight="1">
      <c r="B9" s="266"/>
      <c r="C9" s="392" t="s">
        <v>2379</v>
      </c>
      <c r="D9" s="392"/>
      <c r="E9" s="392"/>
      <c r="F9" s="392"/>
      <c r="G9" s="392"/>
      <c r="H9" s="392"/>
      <c r="I9" s="392"/>
      <c r="J9" s="392"/>
      <c r="K9" s="263"/>
    </row>
    <row r="10" spans="2:11" s="1" customFormat="1" ht="15" customHeight="1">
      <c r="B10" s="266"/>
      <c r="C10" s="265"/>
      <c r="D10" s="392" t="s">
        <v>2380</v>
      </c>
      <c r="E10" s="392"/>
      <c r="F10" s="392"/>
      <c r="G10" s="392"/>
      <c r="H10" s="392"/>
      <c r="I10" s="392"/>
      <c r="J10" s="392"/>
      <c r="K10" s="263"/>
    </row>
    <row r="11" spans="2:11" s="1" customFormat="1" ht="15" customHeight="1">
      <c r="B11" s="266"/>
      <c r="C11" s="267"/>
      <c r="D11" s="392" t="s">
        <v>2381</v>
      </c>
      <c r="E11" s="392"/>
      <c r="F11" s="392"/>
      <c r="G11" s="392"/>
      <c r="H11" s="392"/>
      <c r="I11" s="392"/>
      <c r="J11" s="392"/>
      <c r="K11" s="263"/>
    </row>
    <row r="12" spans="2:11" s="1" customFormat="1" ht="15" customHeight="1">
      <c r="B12" s="266"/>
      <c r="C12" s="267"/>
      <c r="D12" s="265"/>
      <c r="E12" s="265"/>
      <c r="F12" s="265"/>
      <c r="G12" s="265"/>
      <c r="H12" s="265"/>
      <c r="I12" s="265"/>
      <c r="J12" s="265"/>
      <c r="K12" s="263"/>
    </row>
    <row r="13" spans="2:11" s="1" customFormat="1" ht="15" customHeight="1">
      <c r="B13" s="266"/>
      <c r="C13" s="267"/>
      <c r="D13" s="268" t="s">
        <v>2382</v>
      </c>
      <c r="E13" s="265"/>
      <c r="F13" s="265"/>
      <c r="G13" s="265"/>
      <c r="H13" s="265"/>
      <c r="I13" s="265"/>
      <c r="J13" s="265"/>
      <c r="K13" s="263"/>
    </row>
    <row r="14" spans="2:11" s="1" customFormat="1" ht="12.75" customHeight="1">
      <c r="B14" s="266"/>
      <c r="C14" s="267"/>
      <c r="D14" s="267"/>
      <c r="E14" s="267"/>
      <c r="F14" s="267"/>
      <c r="G14" s="267"/>
      <c r="H14" s="267"/>
      <c r="I14" s="267"/>
      <c r="J14" s="267"/>
      <c r="K14" s="263"/>
    </row>
    <row r="15" spans="2:11" s="1" customFormat="1" ht="15" customHeight="1">
      <c r="B15" s="266"/>
      <c r="C15" s="267"/>
      <c r="D15" s="392" t="s">
        <v>2383</v>
      </c>
      <c r="E15" s="392"/>
      <c r="F15" s="392"/>
      <c r="G15" s="392"/>
      <c r="H15" s="392"/>
      <c r="I15" s="392"/>
      <c r="J15" s="392"/>
      <c r="K15" s="263"/>
    </row>
    <row r="16" spans="2:11" s="1" customFormat="1" ht="15" customHeight="1">
      <c r="B16" s="266"/>
      <c r="C16" s="267"/>
      <c r="D16" s="392" t="s">
        <v>2384</v>
      </c>
      <c r="E16" s="392"/>
      <c r="F16" s="392"/>
      <c r="G16" s="392"/>
      <c r="H16" s="392"/>
      <c r="I16" s="392"/>
      <c r="J16" s="392"/>
      <c r="K16" s="263"/>
    </row>
    <row r="17" spans="2:11" s="1" customFormat="1" ht="15" customHeight="1">
      <c r="B17" s="266"/>
      <c r="C17" s="267"/>
      <c r="D17" s="392" t="s">
        <v>2385</v>
      </c>
      <c r="E17" s="392"/>
      <c r="F17" s="392"/>
      <c r="G17" s="392"/>
      <c r="H17" s="392"/>
      <c r="I17" s="392"/>
      <c r="J17" s="392"/>
      <c r="K17" s="263"/>
    </row>
    <row r="18" spans="2:11" s="1" customFormat="1" ht="15" customHeight="1">
      <c r="B18" s="266"/>
      <c r="C18" s="267"/>
      <c r="D18" s="267"/>
      <c r="E18" s="269" t="s">
        <v>82</v>
      </c>
      <c r="F18" s="392" t="s">
        <v>2386</v>
      </c>
      <c r="G18" s="392"/>
      <c r="H18" s="392"/>
      <c r="I18" s="392"/>
      <c r="J18" s="392"/>
      <c r="K18" s="263"/>
    </row>
    <row r="19" spans="2:11" s="1" customFormat="1" ht="15" customHeight="1">
      <c r="B19" s="266"/>
      <c r="C19" s="267"/>
      <c r="D19" s="267"/>
      <c r="E19" s="269" t="s">
        <v>2387</v>
      </c>
      <c r="F19" s="392" t="s">
        <v>2388</v>
      </c>
      <c r="G19" s="392"/>
      <c r="H19" s="392"/>
      <c r="I19" s="392"/>
      <c r="J19" s="392"/>
      <c r="K19" s="263"/>
    </row>
    <row r="20" spans="2:11" s="1" customFormat="1" ht="15" customHeight="1">
      <c r="B20" s="266"/>
      <c r="C20" s="267"/>
      <c r="D20" s="267"/>
      <c r="E20" s="269" t="s">
        <v>2389</v>
      </c>
      <c r="F20" s="392" t="s">
        <v>2390</v>
      </c>
      <c r="G20" s="392"/>
      <c r="H20" s="392"/>
      <c r="I20" s="392"/>
      <c r="J20" s="392"/>
      <c r="K20" s="263"/>
    </row>
    <row r="21" spans="2:11" s="1" customFormat="1" ht="15" customHeight="1">
      <c r="B21" s="266"/>
      <c r="C21" s="267"/>
      <c r="D21" s="267"/>
      <c r="E21" s="269" t="s">
        <v>2391</v>
      </c>
      <c r="F21" s="392" t="s">
        <v>2392</v>
      </c>
      <c r="G21" s="392"/>
      <c r="H21" s="392"/>
      <c r="I21" s="392"/>
      <c r="J21" s="392"/>
      <c r="K21" s="263"/>
    </row>
    <row r="22" spans="2:11" s="1" customFormat="1" ht="15" customHeight="1">
      <c r="B22" s="266"/>
      <c r="C22" s="267"/>
      <c r="D22" s="267"/>
      <c r="E22" s="269" t="s">
        <v>2393</v>
      </c>
      <c r="F22" s="392" t="s">
        <v>2394</v>
      </c>
      <c r="G22" s="392"/>
      <c r="H22" s="392"/>
      <c r="I22" s="392"/>
      <c r="J22" s="392"/>
      <c r="K22" s="263"/>
    </row>
    <row r="23" spans="2:11" s="1" customFormat="1" ht="15" customHeight="1">
      <c r="B23" s="266"/>
      <c r="C23" s="267"/>
      <c r="D23" s="267"/>
      <c r="E23" s="269" t="s">
        <v>2395</v>
      </c>
      <c r="F23" s="392" t="s">
        <v>2396</v>
      </c>
      <c r="G23" s="392"/>
      <c r="H23" s="392"/>
      <c r="I23" s="392"/>
      <c r="J23" s="392"/>
      <c r="K23" s="263"/>
    </row>
    <row r="24" spans="2:11" s="1" customFormat="1" ht="12.75" customHeight="1">
      <c r="B24" s="266"/>
      <c r="C24" s="267"/>
      <c r="D24" s="267"/>
      <c r="E24" s="267"/>
      <c r="F24" s="267"/>
      <c r="G24" s="267"/>
      <c r="H24" s="267"/>
      <c r="I24" s="267"/>
      <c r="J24" s="267"/>
      <c r="K24" s="263"/>
    </row>
    <row r="25" spans="2:11" s="1" customFormat="1" ht="15" customHeight="1">
      <c r="B25" s="266"/>
      <c r="C25" s="392" t="s">
        <v>2397</v>
      </c>
      <c r="D25" s="392"/>
      <c r="E25" s="392"/>
      <c r="F25" s="392"/>
      <c r="G25" s="392"/>
      <c r="H25" s="392"/>
      <c r="I25" s="392"/>
      <c r="J25" s="392"/>
      <c r="K25" s="263"/>
    </row>
    <row r="26" spans="2:11" s="1" customFormat="1" ht="15" customHeight="1">
      <c r="B26" s="266"/>
      <c r="C26" s="392" t="s">
        <v>2398</v>
      </c>
      <c r="D26" s="392"/>
      <c r="E26" s="392"/>
      <c r="F26" s="392"/>
      <c r="G26" s="392"/>
      <c r="H26" s="392"/>
      <c r="I26" s="392"/>
      <c r="J26" s="392"/>
      <c r="K26" s="263"/>
    </row>
    <row r="27" spans="2:11" s="1" customFormat="1" ht="15" customHeight="1">
      <c r="B27" s="266"/>
      <c r="C27" s="265"/>
      <c r="D27" s="392" t="s">
        <v>2399</v>
      </c>
      <c r="E27" s="392"/>
      <c r="F27" s="392"/>
      <c r="G27" s="392"/>
      <c r="H27" s="392"/>
      <c r="I27" s="392"/>
      <c r="J27" s="392"/>
      <c r="K27" s="263"/>
    </row>
    <row r="28" spans="2:11" s="1" customFormat="1" ht="15" customHeight="1">
      <c r="B28" s="266"/>
      <c r="C28" s="267"/>
      <c r="D28" s="392" t="s">
        <v>2400</v>
      </c>
      <c r="E28" s="392"/>
      <c r="F28" s="392"/>
      <c r="G28" s="392"/>
      <c r="H28" s="392"/>
      <c r="I28" s="392"/>
      <c r="J28" s="392"/>
      <c r="K28" s="263"/>
    </row>
    <row r="29" spans="2:11" s="1" customFormat="1" ht="12.75" customHeight="1">
      <c r="B29" s="266"/>
      <c r="C29" s="267"/>
      <c r="D29" s="267"/>
      <c r="E29" s="267"/>
      <c r="F29" s="267"/>
      <c r="G29" s="267"/>
      <c r="H29" s="267"/>
      <c r="I29" s="267"/>
      <c r="J29" s="267"/>
      <c r="K29" s="263"/>
    </row>
    <row r="30" spans="2:11" s="1" customFormat="1" ht="15" customHeight="1">
      <c r="B30" s="266"/>
      <c r="C30" s="267"/>
      <c r="D30" s="392" t="s">
        <v>2401</v>
      </c>
      <c r="E30" s="392"/>
      <c r="F30" s="392"/>
      <c r="G30" s="392"/>
      <c r="H30" s="392"/>
      <c r="I30" s="392"/>
      <c r="J30" s="392"/>
      <c r="K30" s="263"/>
    </row>
    <row r="31" spans="2:11" s="1" customFormat="1" ht="15" customHeight="1">
      <c r="B31" s="266"/>
      <c r="C31" s="267"/>
      <c r="D31" s="392" t="s">
        <v>2402</v>
      </c>
      <c r="E31" s="392"/>
      <c r="F31" s="392"/>
      <c r="G31" s="392"/>
      <c r="H31" s="392"/>
      <c r="I31" s="392"/>
      <c r="J31" s="392"/>
      <c r="K31" s="263"/>
    </row>
    <row r="32" spans="2:11" s="1" customFormat="1" ht="12.75" customHeight="1">
      <c r="B32" s="266"/>
      <c r="C32" s="267"/>
      <c r="D32" s="267"/>
      <c r="E32" s="267"/>
      <c r="F32" s="267"/>
      <c r="G32" s="267"/>
      <c r="H32" s="267"/>
      <c r="I32" s="267"/>
      <c r="J32" s="267"/>
      <c r="K32" s="263"/>
    </row>
    <row r="33" spans="2:11" s="1" customFormat="1" ht="15" customHeight="1">
      <c r="B33" s="266"/>
      <c r="C33" s="267"/>
      <c r="D33" s="392" t="s">
        <v>2403</v>
      </c>
      <c r="E33" s="392"/>
      <c r="F33" s="392"/>
      <c r="G33" s="392"/>
      <c r="H33" s="392"/>
      <c r="I33" s="392"/>
      <c r="J33" s="392"/>
      <c r="K33" s="263"/>
    </row>
    <row r="34" spans="2:11" s="1" customFormat="1" ht="15" customHeight="1">
      <c r="B34" s="266"/>
      <c r="C34" s="267"/>
      <c r="D34" s="392" t="s">
        <v>2404</v>
      </c>
      <c r="E34" s="392"/>
      <c r="F34" s="392"/>
      <c r="G34" s="392"/>
      <c r="H34" s="392"/>
      <c r="I34" s="392"/>
      <c r="J34" s="392"/>
      <c r="K34" s="263"/>
    </row>
    <row r="35" spans="2:11" s="1" customFormat="1" ht="15" customHeight="1">
      <c r="B35" s="266"/>
      <c r="C35" s="267"/>
      <c r="D35" s="392" t="s">
        <v>2405</v>
      </c>
      <c r="E35" s="392"/>
      <c r="F35" s="392"/>
      <c r="G35" s="392"/>
      <c r="H35" s="392"/>
      <c r="I35" s="392"/>
      <c r="J35" s="392"/>
      <c r="K35" s="263"/>
    </row>
    <row r="36" spans="2:11" s="1" customFormat="1" ht="15" customHeight="1">
      <c r="B36" s="266"/>
      <c r="C36" s="267"/>
      <c r="D36" s="265"/>
      <c r="E36" s="268" t="s">
        <v>126</v>
      </c>
      <c r="F36" s="265"/>
      <c r="G36" s="392" t="s">
        <v>2406</v>
      </c>
      <c r="H36" s="392"/>
      <c r="I36" s="392"/>
      <c r="J36" s="392"/>
      <c r="K36" s="263"/>
    </row>
    <row r="37" spans="2:11" s="1" customFormat="1" ht="30.75" customHeight="1">
      <c r="B37" s="266"/>
      <c r="C37" s="267"/>
      <c r="D37" s="265"/>
      <c r="E37" s="268" t="s">
        <v>2407</v>
      </c>
      <c r="F37" s="265"/>
      <c r="G37" s="392" t="s">
        <v>2408</v>
      </c>
      <c r="H37" s="392"/>
      <c r="I37" s="392"/>
      <c r="J37" s="392"/>
      <c r="K37" s="263"/>
    </row>
    <row r="38" spans="2:11" s="1" customFormat="1" ht="15" customHeight="1">
      <c r="B38" s="266"/>
      <c r="C38" s="267"/>
      <c r="D38" s="265"/>
      <c r="E38" s="268" t="s">
        <v>56</v>
      </c>
      <c r="F38" s="265"/>
      <c r="G38" s="392" t="s">
        <v>2409</v>
      </c>
      <c r="H38" s="392"/>
      <c r="I38" s="392"/>
      <c r="J38" s="392"/>
      <c r="K38" s="263"/>
    </row>
    <row r="39" spans="2:11" s="1" customFormat="1" ht="15" customHeight="1">
      <c r="B39" s="266"/>
      <c r="C39" s="267"/>
      <c r="D39" s="265"/>
      <c r="E39" s="268" t="s">
        <v>57</v>
      </c>
      <c r="F39" s="265"/>
      <c r="G39" s="392" t="s">
        <v>2410</v>
      </c>
      <c r="H39" s="392"/>
      <c r="I39" s="392"/>
      <c r="J39" s="392"/>
      <c r="K39" s="263"/>
    </row>
    <row r="40" spans="2:11" s="1" customFormat="1" ht="15" customHeight="1">
      <c r="B40" s="266"/>
      <c r="C40" s="267"/>
      <c r="D40" s="265"/>
      <c r="E40" s="268" t="s">
        <v>127</v>
      </c>
      <c r="F40" s="265"/>
      <c r="G40" s="392" t="s">
        <v>2411</v>
      </c>
      <c r="H40" s="392"/>
      <c r="I40" s="392"/>
      <c r="J40" s="392"/>
      <c r="K40" s="263"/>
    </row>
    <row r="41" spans="2:11" s="1" customFormat="1" ht="15" customHeight="1">
      <c r="B41" s="266"/>
      <c r="C41" s="267"/>
      <c r="D41" s="265"/>
      <c r="E41" s="268" t="s">
        <v>128</v>
      </c>
      <c r="F41" s="265"/>
      <c r="G41" s="392" t="s">
        <v>2412</v>
      </c>
      <c r="H41" s="392"/>
      <c r="I41" s="392"/>
      <c r="J41" s="392"/>
      <c r="K41" s="263"/>
    </row>
    <row r="42" spans="2:11" s="1" customFormat="1" ht="15" customHeight="1">
      <c r="B42" s="266"/>
      <c r="C42" s="267"/>
      <c r="D42" s="265"/>
      <c r="E42" s="268" t="s">
        <v>2413</v>
      </c>
      <c r="F42" s="265"/>
      <c r="G42" s="392" t="s">
        <v>2414</v>
      </c>
      <c r="H42" s="392"/>
      <c r="I42" s="392"/>
      <c r="J42" s="392"/>
      <c r="K42" s="263"/>
    </row>
    <row r="43" spans="2:11" s="1" customFormat="1" ht="15" customHeight="1">
      <c r="B43" s="266"/>
      <c r="C43" s="267"/>
      <c r="D43" s="265"/>
      <c r="E43" s="268"/>
      <c r="F43" s="265"/>
      <c r="G43" s="392" t="s">
        <v>2415</v>
      </c>
      <c r="H43" s="392"/>
      <c r="I43" s="392"/>
      <c r="J43" s="392"/>
      <c r="K43" s="263"/>
    </row>
    <row r="44" spans="2:11" s="1" customFormat="1" ht="15" customHeight="1">
      <c r="B44" s="266"/>
      <c r="C44" s="267"/>
      <c r="D44" s="265"/>
      <c r="E44" s="268" t="s">
        <v>2416</v>
      </c>
      <c r="F44" s="265"/>
      <c r="G44" s="392" t="s">
        <v>2417</v>
      </c>
      <c r="H44" s="392"/>
      <c r="I44" s="392"/>
      <c r="J44" s="392"/>
      <c r="K44" s="263"/>
    </row>
    <row r="45" spans="2:11" s="1" customFormat="1" ht="15" customHeight="1">
      <c r="B45" s="266"/>
      <c r="C45" s="267"/>
      <c r="D45" s="265"/>
      <c r="E45" s="268" t="s">
        <v>130</v>
      </c>
      <c r="F45" s="265"/>
      <c r="G45" s="392" t="s">
        <v>2418</v>
      </c>
      <c r="H45" s="392"/>
      <c r="I45" s="392"/>
      <c r="J45" s="392"/>
      <c r="K45" s="263"/>
    </row>
    <row r="46" spans="2:11" s="1" customFormat="1" ht="12.75" customHeight="1">
      <c r="B46" s="266"/>
      <c r="C46" s="267"/>
      <c r="D46" s="265"/>
      <c r="E46" s="265"/>
      <c r="F46" s="265"/>
      <c r="G46" s="265"/>
      <c r="H46" s="265"/>
      <c r="I46" s="265"/>
      <c r="J46" s="265"/>
      <c r="K46" s="263"/>
    </row>
    <row r="47" spans="2:11" s="1" customFormat="1" ht="15" customHeight="1">
      <c r="B47" s="266"/>
      <c r="C47" s="267"/>
      <c r="D47" s="392" t="s">
        <v>2419</v>
      </c>
      <c r="E47" s="392"/>
      <c r="F47" s="392"/>
      <c r="G47" s="392"/>
      <c r="H47" s="392"/>
      <c r="I47" s="392"/>
      <c r="J47" s="392"/>
      <c r="K47" s="263"/>
    </row>
    <row r="48" spans="2:11" s="1" customFormat="1" ht="15" customHeight="1">
      <c r="B48" s="266"/>
      <c r="C48" s="267"/>
      <c r="D48" s="267"/>
      <c r="E48" s="392" t="s">
        <v>2420</v>
      </c>
      <c r="F48" s="392"/>
      <c r="G48" s="392"/>
      <c r="H48" s="392"/>
      <c r="I48" s="392"/>
      <c r="J48" s="392"/>
      <c r="K48" s="263"/>
    </row>
    <row r="49" spans="2:11" s="1" customFormat="1" ht="15" customHeight="1">
      <c r="B49" s="266"/>
      <c r="C49" s="267"/>
      <c r="D49" s="267"/>
      <c r="E49" s="392" t="s">
        <v>2421</v>
      </c>
      <c r="F49" s="392"/>
      <c r="G49" s="392"/>
      <c r="H49" s="392"/>
      <c r="I49" s="392"/>
      <c r="J49" s="392"/>
      <c r="K49" s="263"/>
    </row>
    <row r="50" spans="2:11" s="1" customFormat="1" ht="15" customHeight="1">
      <c r="B50" s="266"/>
      <c r="C50" s="267"/>
      <c r="D50" s="267"/>
      <c r="E50" s="392" t="s">
        <v>2422</v>
      </c>
      <c r="F50" s="392"/>
      <c r="G50" s="392"/>
      <c r="H50" s="392"/>
      <c r="I50" s="392"/>
      <c r="J50" s="392"/>
      <c r="K50" s="263"/>
    </row>
    <row r="51" spans="2:11" s="1" customFormat="1" ht="15" customHeight="1">
      <c r="B51" s="266"/>
      <c r="C51" s="267"/>
      <c r="D51" s="392" t="s">
        <v>2423</v>
      </c>
      <c r="E51" s="392"/>
      <c r="F51" s="392"/>
      <c r="G51" s="392"/>
      <c r="H51" s="392"/>
      <c r="I51" s="392"/>
      <c r="J51" s="392"/>
      <c r="K51" s="263"/>
    </row>
    <row r="52" spans="2:11" s="1" customFormat="1" ht="25.5" customHeight="1">
      <c r="B52" s="262"/>
      <c r="C52" s="393" t="s">
        <v>2424</v>
      </c>
      <c r="D52" s="393"/>
      <c r="E52" s="393"/>
      <c r="F52" s="393"/>
      <c r="G52" s="393"/>
      <c r="H52" s="393"/>
      <c r="I52" s="393"/>
      <c r="J52" s="393"/>
      <c r="K52" s="263"/>
    </row>
    <row r="53" spans="2:11" s="1" customFormat="1" ht="5.25" customHeight="1">
      <c r="B53" s="262"/>
      <c r="C53" s="264"/>
      <c r="D53" s="264"/>
      <c r="E53" s="264"/>
      <c r="F53" s="264"/>
      <c r="G53" s="264"/>
      <c r="H53" s="264"/>
      <c r="I53" s="264"/>
      <c r="J53" s="264"/>
      <c r="K53" s="263"/>
    </row>
    <row r="54" spans="2:11" s="1" customFormat="1" ht="15" customHeight="1">
      <c r="B54" s="262"/>
      <c r="C54" s="392" t="s">
        <v>2425</v>
      </c>
      <c r="D54" s="392"/>
      <c r="E54" s="392"/>
      <c r="F54" s="392"/>
      <c r="G54" s="392"/>
      <c r="H54" s="392"/>
      <c r="I54" s="392"/>
      <c r="J54" s="392"/>
      <c r="K54" s="263"/>
    </row>
    <row r="55" spans="2:11" s="1" customFormat="1" ht="15" customHeight="1">
      <c r="B55" s="262"/>
      <c r="C55" s="392" t="s">
        <v>2426</v>
      </c>
      <c r="D55" s="392"/>
      <c r="E55" s="392"/>
      <c r="F55" s="392"/>
      <c r="G55" s="392"/>
      <c r="H55" s="392"/>
      <c r="I55" s="392"/>
      <c r="J55" s="392"/>
      <c r="K55" s="263"/>
    </row>
    <row r="56" spans="2:11" s="1" customFormat="1" ht="12.75" customHeight="1">
      <c r="B56" s="262"/>
      <c r="C56" s="265"/>
      <c r="D56" s="265"/>
      <c r="E56" s="265"/>
      <c r="F56" s="265"/>
      <c r="G56" s="265"/>
      <c r="H56" s="265"/>
      <c r="I56" s="265"/>
      <c r="J56" s="265"/>
      <c r="K56" s="263"/>
    </row>
    <row r="57" spans="2:11" s="1" customFormat="1" ht="15" customHeight="1">
      <c r="B57" s="262"/>
      <c r="C57" s="392" t="s">
        <v>2427</v>
      </c>
      <c r="D57" s="392"/>
      <c r="E57" s="392"/>
      <c r="F57" s="392"/>
      <c r="G57" s="392"/>
      <c r="H57" s="392"/>
      <c r="I57" s="392"/>
      <c r="J57" s="392"/>
      <c r="K57" s="263"/>
    </row>
    <row r="58" spans="2:11" s="1" customFormat="1" ht="15" customHeight="1">
      <c r="B58" s="262"/>
      <c r="C58" s="267"/>
      <c r="D58" s="392" t="s">
        <v>2428</v>
      </c>
      <c r="E58" s="392"/>
      <c r="F58" s="392"/>
      <c r="G58" s="392"/>
      <c r="H58" s="392"/>
      <c r="I58" s="392"/>
      <c r="J58" s="392"/>
      <c r="K58" s="263"/>
    </row>
    <row r="59" spans="2:11" s="1" customFormat="1" ht="15" customHeight="1">
      <c r="B59" s="262"/>
      <c r="C59" s="267"/>
      <c r="D59" s="392" t="s">
        <v>2429</v>
      </c>
      <c r="E59" s="392"/>
      <c r="F59" s="392"/>
      <c r="G59" s="392"/>
      <c r="H59" s="392"/>
      <c r="I59" s="392"/>
      <c r="J59" s="392"/>
      <c r="K59" s="263"/>
    </row>
    <row r="60" spans="2:11" s="1" customFormat="1" ht="15" customHeight="1">
      <c r="B60" s="262"/>
      <c r="C60" s="267"/>
      <c r="D60" s="392" t="s">
        <v>2430</v>
      </c>
      <c r="E60" s="392"/>
      <c r="F60" s="392"/>
      <c r="G60" s="392"/>
      <c r="H60" s="392"/>
      <c r="I60" s="392"/>
      <c r="J60" s="392"/>
      <c r="K60" s="263"/>
    </row>
    <row r="61" spans="2:11" s="1" customFormat="1" ht="15" customHeight="1">
      <c r="B61" s="262"/>
      <c r="C61" s="267"/>
      <c r="D61" s="392" t="s">
        <v>2431</v>
      </c>
      <c r="E61" s="392"/>
      <c r="F61" s="392"/>
      <c r="G61" s="392"/>
      <c r="H61" s="392"/>
      <c r="I61" s="392"/>
      <c r="J61" s="392"/>
      <c r="K61" s="263"/>
    </row>
    <row r="62" spans="2:11" s="1" customFormat="1" ht="15" customHeight="1">
      <c r="B62" s="262"/>
      <c r="C62" s="267"/>
      <c r="D62" s="394" t="s">
        <v>2432</v>
      </c>
      <c r="E62" s="394"/>
      <c r="F62" s="394"/>
      <c r="G62" s="394"/>
      <c r="H62" s="394"/>
      <c r="I62" s="394"/>
      <c r="J62" s="394"/>
      <c r="K62" s="263"/>
    </row>
    <row r="63" spans="2:11" s="1" customFormat="1" ht="15" customHeight="1">
      <c r="B63" s="262"/>
      <c r="C63" s="267"/>
      <c r="D63" s="392" t="s">
        <v>2433</v>
      </c>
      <c r="E63" s="392"/>
      <c r="F63" s="392"/>
      <c r="G63" s="392"/>
      <c r="H63" s="392"/>
      <c r="I63" s="392"/>
      <c r="J63" s="392"/>
      <c r="K63" s="263"/>
    </row>
    <row r="64" spans="2:11" s="1" customFormat="1" ht="12.75" customHeight="1">
      <c r="B64" s="262"/>
      <c r="C64" s="267"/>
      <c r="D64" s="267"/>
      <c r="E64" s="270"/>
      <c r="F64" s="267"/>
      <c r="G64" s="267"/>
      <c r="H64" s="267"/>
      <c r="I64" s="267"/>
      <c r="J64" s="267"/>
      <c r="K64" s="263"/>
    </row>
    <row r="65" spans="2:11" s="1" customFormat="1" ht="15" customHeight="1">
      <c r="B65" s="262"/>
      <c r="C65" s="267"/>
      <c r="D65" s="392" t="s">
        <v>2434</v>
      </c>
      <c r="E65" s="392"/>
      <c r="F65" s="392"/>
      <c r="G65" s="392"/>
      <c r="H65" s="392"/>
      <c r="I65" s="392"/>
      <c r="J65" s="392"/>
      <c r="K65" s="263"/>
    </row>
    <row r="66" spans="2:11" s="1" customFormat="1" ht="15" customHeight="1">
      <c r="B66" s="262"/>
      <c r="C66" s="267"/>
      <c r="D66" s="394" t="s">
        <v>2435</v>
      </c>
      <c r="E66" s="394"/>
      <c r="F66" s="394"/>
      <c r="G66" s="394"/>
      <c r="H66" s="394"/>
      <c r="I66" s="394"/>
      <c r="J66" s="394"/>
      <c r="K66" s="263"/>
    </row>
    <row r="67" spans="2:11" s="1" customFormat="1" ht="15" customHeight="1">
      <c r="B67" s="262"/>
      <c r="C67" s="267"/>
      <c r="D67" s="392" t="s">
        <v>2436</v>
      </c>
      <c r="E67" s="392"/>
      <c r="F67" s="392"/>
      <c r="G67" s="392"/>
      <c r="H67" s="392"/>
      <c r="I67" s="392"/>
      <c r="J67" s="392"/>
      <c r="K67" s="263"/>
    </row>
    <row r="68" spans="2:11" s="1" customFormat="1" ht="15" customHeight="1">
      <c r="B68" s="262"/>
      <c r="C68" s="267"/>
      <c r="D68" s="392" t="s">
        <v>2437</v>
      </c>
      <c r="E68" s="392"/>
      <c r="F68" s="392"/>
      <c r="G68" s="392"/>
      <c r="H68" s="392"/>
      <c r="I68" s="392"/>
      <c r="J68" s="392"/>
      <c r="K68" s="263"/>
    </row>
    <row r="69" spans="2:11" s="1" customFormat="1" ht="15" customHeight="1">
      <c r="B69" s="262"/>
      <c r="C69" s="267"/>
      <c r="D69" s="392" t="s">
        <v>2438</v>
      </c>
      <c r="E69" s="392"/>
      <c r="F69" s="392"/>
      <c r="G69" s="392"/>
      <c r="H69" s="392"/>
      <c r="I69" s="392"/>
      <c r="J69" s="392"/>
      <c r="K69" s="263"/>
    </row>
    <row r="70" spans="2:11" s="1" customFormat="1" ht="15" customHeight="1">
      <c r="B70" s="262"/>
      <c r="C70" s="267"/>
      <c r="D70" s="392" t="s">
        <v>2439</v>
      </c>
      <c r="E70" s="392"/>
      <c r="F70" s="392"/>
      <c r="G70" s="392"/>
      <c r="H70" s="392"/>
      <c r="I70" s="392"/>
      <c r="J70" s="392"/>
      <c r="K70" s="263"/>
    </row>
    <row r="71" spans="2:11" s="1" customFormat="1" ht="12.75" customHeight="1">
      <c r="B71" s="271"/>
      <c r="C71" s="272"/>
      <c r="D71" s="272"/>
      <c r="E71" s="272"/>
      <c r="F71" s="272"/>
      <c r="G71" s="272"/>
      <c r="H71" s="272"/>
      <c r="I71" s="272"/>
      <c r="J71" s="272"/>
      <c r="K71" s="273"/>
    </row>
    <row r="72" spans="2:11" s="1" customFormat="1" ht="18.75" customHeight="1">
      <c r="B72" s="274"/>
      <c r="C72" s="274"/>
      <c r="D72" s="274"/>
      <c r="E72" s="274"/>
      <c r="F72" s="274"/>
      <c r="G72" s="274"/>
      <c r="H72" s="274"/>
      <c r="I72" s="274"/>
      <c r="J72" s="274"/>
      <c r="K72" s="275"/>
    </row>
    <row r="73" spans="2:11" s="1" customFormat="1" ht="18.75" customHeight="1">
      <c r="B73" s="275"/>
      <c r="C73" s="275"/>
      <c r="D73" s="275"/>
      <c r="E73" s="275"/>
      <c r="F73" s="275"/>
      <c r="G73" s="275"/>
      <c r="H73" s="275"/>
      <c r="I73" s="275"/>
      <c r="J73" s="275"/>
      <c r="K73" s="275"/>
    </row>
    <row r="74" spans="2:11" s="1" customFormat="1" ht="7.5" customHeight="1">
      <c r="B74" s="276"/>
      <c r="C74" s="277"/>
      <c r="D74" s="277"/>
      <c r="E74" s="277"/>
      <c r="F74" s="277"/>
      <c r="G74" s="277"/>
      <c r="H74" s="277"/>
      <c r="I74" s="277"/>
      <c r="J74" s="277"/>
      <c r="K74" s="278"/>
    </row>
    <row r="75" spans="2:11" s="1" customFormat="1" ht="45" customHeight="1">
      <c r="B75" s="279"/>
      <c r="C75" s="387" t="s">
        <v>2440</v>
      </c>
      <c r="D75" s="387"/>
      <c r="E75" s="387"/>
      <c r="F75" s="387"/>
      <c r="G75" s="387"/>
      <c r="H75" s="387"/>
      <c r="I75" s="387"/>
      <c r="J75" s="387"/>
      <c r="K75" s="280"/>
    </row>
    <row r="76" spans="2:11" s="1" customFormat="1" ht="17.25" customHeight="1">
      <c r="B76" s="279"/>
      <c r="C76" s="281" t="s">
        <v>2441</v>
      </c>
      <c r="D76" s="281"/>
      <c r="E76" s="281"/>
      <c r="F76" s="281" t="s">
        <v>2442</v>
      </c>
      <c r="G76" s="282"/>
      <c r="H76" s="281" t="s">
        <v>57</v>
      </c>
      <c r="I76" s="281" t="s">
        <v>60</v>
      </c>
      <c r="J76" s="281" t="s">
        <v>2443</v>
      </c>
      <c r="K76" s="280"/>
    </row>
    <row r="77" spans="2:11" s="1" customFormat="1" ht="17.25" customHeight="1">
      <c r="B77" s="279"/>
      <c r="C77" s="283" t="s">
        <v>2444</v>
      </c>
      <c r="D77" s="283"/>
      <c r="E77" s="283"/>
      <c r="F77" s="284" t="s">
        <v>2445</v>
      </c>
      <c r="G77" s="285"/>
      <c r="H77" s="283"/>
      <c r="I77" s="283"/>
      <c r="J77" s="283" t="s">
        <v>2446</v>
      </c>
      <c r="K77" s="280"/>
    </row>
    <row r="78" spans="2:11" s="1" customFormat="1" ht="5.25" customHeight="1">
      <c r="B78" s="279"/>
      <c r="C78" s="286"/>
      <c r="D78" s="286"/>
      <c r="E78" s="286"/>
      <c r="F78" s="286"/>
      <c r="G78" s="287"/>
      <c r="H78" s="286"/>
      <c r="I78" s="286"/>
      <c r="J78" s="286"/>
      <c r="K78" s="280"/>
    </row>
    <row r="79" spans="2:11" s="1" customFormat="1" ht="15" customHeight="1">
      <c r="B79" s="279"/>
      <c r="C79" s="268" t="s">
        <v>56</v>
      </c>
      <c r="D79" s="288"/>
      <c r="E79" s="288"/>
      <c r="F79" s="289" t="s">
        <v>2447</v>
      </c>
      <c r="G79" s="290"/>
      <c r="H79" s="268" t="s">
        <v>2448</v>
      </c>
      <c r="I79" s="268" t="s">
        <v>2449</v>
      </c>
      <c r="J79" s="268">
        <v>20</v>
      </c>
      <c r="K79" s="280"/>
    </row>
    <row r="80" spans="2:11" s="1" customFormat="1" ht="15" customHeight="1">
      <c r="B80" s="279"/>
      <c r="C80" s="268" t="s">
        <v>2450</v>
      </c>
      <c r="D80" s="268"/>
      <c r="E80" s="268"/>
      <c r="F80" s="289" t="s">
        <v>2447</v>
      </c>
      <c r="G80" s="290"/>
      <c r="H80" s="268" t="s">
        <v>2451</v>
      </c>
      <c r="I80" s="268" t="s">
        <v>2449</v>
      </c>
      <c r="J80" s="268">
        <v>120</v>
      </c>
      <c r="K80" s="280"/>
    </row>
    <row r="81" spans="2:11" s="1" customFormat="1" ht="15" customHeight="1">
      <c r="B81" s="291"/>
      <c r="C81" s="268" t="s">
        <v>2452</v>
      </c>
      <c r="D81" s="268"/>
      <c r="E81" s="268"/>
      <c r="F81" s="289" t="s">
        <v>2453</v>
      </c>
      <c r="G81" s="290"/>
      <c r="H81" s="268" t="s">
        <v>2454</v>
      </c>
      <c r="I81" s="268" t="s">
        <v>2449</v>
      </c>
      <c r="J81" s="268">
        <v>50</v>
      </c>
      <c r="K81" s="280"/>
    </row>
    <row r="82" spans="2:11" s="1" customFormat="1" ht="15" customHeight="1">
      <c r="B82" s="291"/>
      <c r="C82" s="268" t="s">
        <v>2455</v>
      </c>
      <c r="D82" s="268"/>
      <c r="E82" s="268"/>
      <c r="F82" s="289" t="s">
        <v>2447</v>
      </c>
      <c r="G82" s="290"/>
      <c r="H82" s="268" t="s">
        <v>2456</v>
      </c>
      <c r="I82" s="268" t="s">
        <v>2457</v>
      </c>
      <c r="J82" s="268"/>
      <c r="K82" s="280"/>
    </row>
    <row r="83" spans="2:11" s="1" customFormat="1" ht="15" customHeight="1">
      <c r="B83" s="291"/>
      <c r="C83" s="292" t="s">
        <v>2458</v>
      </c>
      <c r="D83" s="292"/>
      <c r="E83" s="292"/>
      <c r="F83" s="293" t="s">
        <v>2453</v>
      </c>
      <c r="G83" s="292"/>
      <c r="H83" s="292" t="s">
        <v>2459</v>
      </c>
      <c r="I83" s="292" t="s">
        <v>2449</v>
      </c>
      <c r="J83" s="292">
        <v>15</v>
      </c>
      <c r="K83" s="280"/>
    </row>
    <row r="84" spans="2:11" s="1" customFormat="1" ht="15" customHeight="1">
      <c r="B84" s="291"/>
      <c r="C84" s="292" t="s">
        <v>2460</v>
      </c>
      <c r="D84" s="292"/>
      <c r="E84" s="292"/>
      <c r="F84" s="293" t="s">
        <v>2453</v>
      </c>
      <c r="G84" s="292"/>
      <c r="H84" s="292" t="s">
        <v>2461</v>
      </c>
      <c r="I84" s="292" t="s">
        <v>2449</v>
      </c>
      <c r="J84" s="292">
        <v>15</v>
      </c>
      <c r="K84" s="280"/>
    </row>
    <row r="85" spans="2:11" s="1" customFormat="1" ht="15" customHeight="1">
      <c r="B85" s="291"/>
      <c r="C85" s="292" t="s">
        <v>2462</v>
      </c>
      <c r="D85" s="292"/>
      <c r="E85" s="292"/>
      <c r="F85" s="293" t="s">
        <v>2453</v>
      </c>
      <c r="G85" s="292"/>
      <c r="H85" s="292" t="s">
        <v>2463</v>
      </c>
      <c r="I85" s="292" t="s">
        <v>2449</v>
      </c>
      <c r="J85" s="292">
        <v>20</v>
      </c>
      <c r="K85" s="280"/>
    </row>
    <row r="86" spans="2:11" s="1" customFormat="1" ht="15" customHeight="1">
      <c r="B86" s="291"/>
      <c r="C86" s="292" t="s">
        <v>2464</v>
      </c>
      <c r="D86" s="292"/>
      <c r="E86" s="292"/>
      <c r="F86" s="293" t="s">
        <v>2453</v>
      </c>
      <c r="G86" s="292"/>
      <c r="H86" s="292" t="s">
        <v>2465</v>
      </c>
      <c r="I86" s="292" t="s">
        <v>2449</v>
      </c>
      <c r="J86" s="292">
        <v>20</v>
      </c>
      <c r="K86" s="280"/>
    </row>
    <row r="87" spans="2:11" s="1" customFormat="1" ht="15" customHeight="1">
      <c r="B87" s="291"/>
      <c r="C87" s="268" t="s">
        <v>2466</v>
      </c>
      <c r="D87" s="268"/>
      <c r="E87" s="268"/>
      <c r="F87" s="289" t="s">
        <v>2453</v>
      </c>
      <c r="G87" s="290"/>
      <c r="H87" s="268" t="s">
        <v>2467</v>
      </c>
      <c r="I87" s="268" t="s">
        <v>2449</v>
      </c>
      <c r="J87" s="268">
        <v>50</v>
      </c>
      <c r="K87" s="280"/>
    </row>
    <row r="88" spans="2:11" s="1" customFormat="1" ht="15" customHeight="1">
      <c r="B88" s="291"/>
      <c r="C88" s="268" t="s">
        <v>2468</v>
      </c>
      <c r="D88" s="268"/>
      <c r="E88" s="268"/>
      <c r="F88" s="289" t="s">
        <v>2453</v>
      </c>
      <c r="G88" s="290"/>
      <c r="H88" s="268" t="s">
        <v>2469</v>
      </c>
      <c r="I88" s="268" t="s">
        <v>2449</v>
      </c>
      <c r="J88" s="268">
        <v>20</v>
      </c>
      <c r="K88" s="280"/>
    </row>
    <row r="89" spans="2:11" s="1" customFormat="1" ht="15" customHeight="1">
      <c r="B89" s="291"/>
      <c r="C89" s="268" t="s">
        <v>2470</v>
      </c>
      <c r="D89" s="268"/>
      <c r="E89" s="268"/>
      <c r="F89" s="289" t="s">
        <v>2453</v>
      </c>
      <c r="G89" s="290"/>
      <c r="H89" s="268" t="s">
        <v>2471</v>
      </c>
      <c r="I89" s="268" t="s">
        <v>2449</v>
      </c>
      <c r="J89" s="268">
        <v>20</v>
      </c>
      <c r="K89" s="280"/>
    </row>
    <row r="90" spans="2:11" s="1" customFormat="1" ht="15" customHeight="1">
      <c r="B90" s="291"/>
      <c r="C90" s="268" t="s">
        <v>2472</v>
      </c>
      <c r="D90" s="268"/>
      <c r="E90" s="268"/>
      <c r="F90" s="289" t="s">
        <v>2453</v>
      </c>
      <c r="G90" s="290"/>
      <c r="H90" s="268" t="s">
        <v>2473</v>
      </c>
      <c r="I90" s="268" t="s">
        <v>2449</v>
      </c>
      <c r="J90" s="268">
        <v>50</v>
      </c>
      <c r="K90" s="280"/>
    </row>
    <row r="91" spans="2:11" s="1" customFormat="1" ht="15" customHeight="1">
      <c r="B91" s="291"/>
      <c r="C91" s="268" t="s">
        <v>2474</v>
      </c>
      <c r="D91" s="268"/>
      <c r="E91" s="268"/>
      <c r="F91" s="289" t="s">
        <v>2453</v>
      </c>
      <c r="G91" s="290"/>
      <c r="H91" s="268" t="s">
        <v>2474</v>
      </c>
      <c r="I91" s="268" t="s">
        <v>2449</v>
      </c>
      <c r="J91" s="268">
        <v>50</v>
      </c>
      <c r="K91" s="280"/>
    </row>
    <row r="92" spans="2:11" s="1" customFormat="1" ht="15" customHeight="1">
      <c r="B92" s="291"/>
      <c r="C92" s="268" t="s">
        <v>2475</v>
      </c>
      <c r="D92" s="268"/>
      <c r="E92" s="268"/>
      <c r="F92" s="289" t="s">
        <v>2453</v>
      </c>
      <c r="G92" s="290"/>
      <c r="H92" s="268" t="s">
        <v>2476</v>
      </c>
      <c r="I92" s="268" t="s">
        <v>2449</v>
      </c>
      <c r="J92" s="268">
        <v>255</v>
      </c>
      <c r="K92" s="280"/>
    </row>
    <row r="93" spans="2:11" s="1" customFormat="1" ht="15" customHeight="1">
      <c r="B93" s="291"/>
      <c r="C93" s="268" t="s">
        <v>2477</v>
      </c>
      <c r="D93" s="268"/>
      <c r="E93" s="268"/>
      <c r="F93" s="289" t="s">
        <v>2447</v>
      </c>
      <c r="G93" s="290"/>
      <c r="H93" s="268" t="s">
        <v>2478</v>
      </c>
      <c r="I93" s="268" t="s">
        <v>2479</v>
      </c>
      <c r="J93" s="268"/>
      <c r="K93" s="280"/>
    </row>
    <row r="94" spans="2:11" s="1" customFormat="1" ht="15" customHeight="1">
      <c r="B94" s="291"/>
      <c r="C94" s="268" t="s">
        <v>2480</v>
      </c>
      <c r="D94" s="268"/>
      <c r="E94" s="268"/>
      <c r="F94" s="289" t="s">
        <v>2447</v>
      </c>
      <c r="G94" s="290"/>
      <c r="H94" s="268" t="s">
        <v>2481</v>
      </c>
      <c r="I94" s="268" t="s">
        <v>2482</v>
      </c>
      <c r="J94" s="268"/>
      <c r="K94" s="280"/>
    </row>
    <row r="95" spans="2:11" s="1" customFormat="1" ht="15" customHeight="1">
      <c r="B95" s="291"/>
      <c r="C95" s="268" t="s">
        <v>2483</v>
      </c>
      <c r="D95" s="268"/>
      <c r="E95" s="268"/>
      <c r="F95" s="289" t="s">
        <v>2447</v>
      </c>
      <c r="G95" s="290"/>
      <c r="H95" s="268" t="s">
        <v>2483</v>
      </c>
      <c r="I95" s="268" t="s">
        <v>2482</v>
      </c>
      <c r="J95" s="268"/>
      <c r="K95" s="280"/>
    </row>
    <row r="96" spans="2:11" s="1" customFormat="1" ht="15" customHeight="1">
      <c r="B96" s="291"/>
      <c r="C96" s="268" t="s">
        <v>41</v>
      </c>
      <c r="D96" s="268"/>
      <c r="E96" s="268"/>
      <c r="F96" s="289" t="s">
        <v>2447</v>
      </c>
      <c r="G96" s="290"/>
      <c r="H96" s="268" t="s">
        <v>2484</v>
      </c>
      <c r="I96" s="268" t="s">
        <v>2482</v>
      </c>
      <c r="J96" s="268"/>
      <c r="K96" s="280"/>
    </row>
    <row r="97" spans="2:11" s="1" customFormat="1" ht="15" customHeight="1">
      <c r="B97" s="291"/>
      <c r="C97" s="268" t="s">
        <v>51</v>
      </c>
      <c r="D97" s="268"/>
      <c r="E97" s="268"/>
      <c r="F97" s="289" t="s">
        <v>2447</v>
      </c>
      <c r="G97" s="290"/>
      <c r="H97" s="268" t="s">
        <v>2485</v>
      </c>
      <c r="I97" s="268" t="s">
        <v>2482</v>
      </c>
      <c r="J97" s="268"/>
      <c r="K97" s="280"/>
    </row>
    <row r="98" spans="2:11" s="1" customFormat="1" ht="15" customHeight="1">
      <c r="B98" s="294"/>
      <c r="C98" s="295"/>
      <c r="D98" s="295"/>
      <c r="E98" s="295"/>
      <c r="F98" s="295"/>
      <c r="G98" s="295"/>
      <c r="H98" s="295"/>
      <c r="I98" s="295"/>
      <c r="J98" s="295"/>
      <c r="K98" s="296"/>
    </row>
    <row r="99" spans="2:11" s="1" customFormat="1" ht="18.75" customHeight="1">
      <c r="B99" s="297"/>
      <c r="C99" s="298"/>
      <c r="D99" s="298"/>
      <c r="E99" s="298"/>
      <c r="F99" s="298"/>
      <c r="G99" s="298"/>
      <c r="H99" s="298"/>
      <c r="I99" s="298"/>
      <c r="J99" s="298"/>
      <c r="K99" s="297"/>
    </row>
    <row r="100" spans="2:11" s="1" customFormat="1" ht="18.75" customHeight="1">
      <c r="B100" s="275"/>
      <c r="C100" s="275"/>
      <c r="D100" s="275"/>
      <c r="E100" s="275"/>
      <c r="F100" s="275"/>
      <c r="G100" s="275"/>
      <c r="H100" s="275"/>
      <c r="I100" s="275"/>
      <c r="J100" s="275"/>
      <c r="K100" s="275"/>
    </row>
    <row r="101" spans="2:11" s="1" customFormat="1" ht="7.5" customHeight="1">
      <c r="B101" s="276"/>
      <c r="C101" s="277"/>
      <c r="D101" s="277"/>
      <c r="E101" s="277"/>
      <c r="F101" s="277"/>
      <c r="G101" s="277"/>
      <c r="H101" s="277"/>
      <c r="I101" s="277"/>
      <c r="J101" s="277"/>
      <c r="K101" s="278"/>
    </row>
    <row r="102" spans="2:11" s="1" customFormat="1" ht="45" customHeight="1">
      <c r="B102" s="279"/>
      <c r="C102" s="387" t="s">
        <v>2486</v>
      </c>
      <c r="D102" s="387"/>
      <c r="E102" s="387"/>
      <c r="F102" s="387"/>
      <c r="G102" s="387"/>
      <c r="H102" s="387"/>
      <c r="I102" s="387"/>
      <c r="J102" s="387"/>
      <c r="K102" s="280"/>
    </row>
    <row r="103" spans="2:11" s="1" customFormat="1" ht="17.25" customHeight="1">
      <c r="B103" s="279"/>
      <c r="C103" s="281" t="s">
        <v>2441</v>
      </c>
      <c r="D103" s="281"/>
      <c r="E103" s="281"/>
      <c r="F103" s="281" t="s">
        <v>2442</v>
      </c>
      <c r="G103" s="282"/>
      <c r="H103" s="281" t="s">
        <v>57</v>
      </c>
      <c r="I103" s="281" t="s">
        <v>60</v>
      </c>
      <c r="J103" s="281" t="s">
        <v>2443</v>
      </c>
      <c r="K103" s="280"/>
    </row>
    <row r="104" spans="2:11" s="1" customFormat="1" ht="17.25" customHeight="1">
      <c r="B104" s="279"/>
      <c r="C104" s="283" t="s">
        <v>2444</v>
      </c>
      <c r="D104" s="283"/>
      <c r="E104" s="283"/>
      <c r="F104" s="284" t="s">
        <v>2445</v>
      </c>
      <c r="G104" s="285"/>
      <c r="H104" s="283"/>
      <c r="I104" s="283"/>
      <c r="J104" s="283" t="s">
        <v>2446</v>
      </c>
      <c r="K104" s="280"/>
    </row>
    <row r="105" spans="2:11" s="1" customFormat="1" ht="5.25" customHeight="1">
      <c r="B105" s="279"/>
      <c r="C105" s="281"/>
      <c r="D105" s="281"/>
      <c r="E105" s="281"/>
      <c r="F105" s="281"/>
      <c r="G105" s="299"/>
      <c r="H105" s="281"/>
      <c r="I105" s="281"/>
      <c r="J105" s="281"/>
      <c r="K105" s="280"/>
    </row>
    <row r="106" spans="2:11" s="1" customFormat="1" ht="15" customHeight="1">
      <c r="B106" s="279"/>
      <c r="C106" s="268" t="s">
        <v>56</v>
      </c>
      <c r="D106" s="288"/>
      <c r="E106" s="288"/>
      <c r="F106" s="289" t="s">
        <v>2447</v>
      </c>
      <c r="G106" s="268"/>
      <c r="H106" s="268" t="s">
        <v>2487</v>
      </c>
      <c r="I106" s="268" t="s">
        <v>2449</v>
      </c>
      <c r="J106" s="268">
        <v>20</v>
      </c>
      <c r="K106" s="280"/>
    </row>
    <row r="107" spans="2:11" s="1" customFormat="1" ht="15" customHeight="1">
      <c r="B107" s="279"/>
      <c r="C107" s="268" t="s">
        <v>2450</v>
      </c>
      <c r="D107" s="268"/>
      <c r="E107" s="268"/>
      <c r="F107" s="289" t="s">
        <v>2447</v>
      </c>
      <c r="G107" s="268"/>
      <c r="H107" s="268" t="s">
        <v>2487</v>
      </c>
      <c r="I107" s="268" t="s">
        <v>2449</v>
      </c>
      <c r="J107" s="268">
        <v>120</v>
      </c>
      <c r="K107" s="280"/>
    </row>
    <row r="108" spans="2:11" s="1" customFormat="1" ht="15" customHeight="1">
      <c r="B108" s="291"/>
      <c r="C108" s="268" t="s">
        <v>2452</v>
      </c>
      <c r="D108" s="268"/>
      <c r="E108" s="268"/>
      <c r="F108" s="289" t="s">
        <v>2453</v>
      </c>
      <c r="G108" s="268"/>
      <c r="H108" s="268" t="s">
        <v>2487</v>
      </c>
      <c r="I108" s="268" t="s">
        <v>2449</v>
      </c>
      <c r="J108" s="268">
        <v>50</v>
      </c>
      <c r="K108" s="280"/>
    </row>
    <row r="109" spans="2:11" s="1" customFormat="1" ht="15" customHeight="1">
      <c r="B109" s="291"/>
      <c r="C109" s="268" t="s">
        <v>2455</v>
      </c>
      <c r="D109" s="268"/>
      <c r="E109" s="268"/>
      <c r="F109" s="289" t="s">
        <v>2447</v>
      </c>
      <c r="G109" s="268"/>
      <c r="H109" s="268" t="s">
        <v>2487</v>
      </c>
      <c r="I109" s="268" t="s">
        <v>2457</v>
      </c>
      <c r="J109" s="268"/>
      <c r="K109" s="280"/>
    </row>
    <row r="110" spans="2:11" s="1" customFormat="1" ht="15" customHeight="1">
      <c r="B110" s="291"/>
      <c r="C110" s="268" t="s">
        <v>2466</v>
      </c>
      <c r="D110" s="268"/>
      <c r="E110" s="268"/>
      <c r="F110" s="289" t="s">
        <v>2453</v>
      </c>
      <c r="G110" s="268"/>
      <c r="H110" s="268" t="s">
        <v>2487</v>
      </c>
      <c r="I110" s="268" t="s">
        <v>2449</v>
      </c>
      <c r="J110" s="268">
        <v>50</v>
      </c>
      <c r="K110" s="280"/>
    </row>
    <row r="111" spans="2:11" s="1" customFormat="1" ht="15" customHeight="1">
      <c r="B111" s="291"/>
      <c r="C111" s="268" t="s">
        <v>2474</v>
      </c>
      <c r="D111" s="268"/>
      <c r="E111" s="268"/>
      <c r="F111" s="289" t="s">
        <v>2453</v>
      </c>
      <c r="G111" s="268"/>
      <c r="H111" s="268" t="s">
        <v>2487</v>
      </c>
      <c r="I111" s="268" t="s">
        <v>2449</v>
      </c>
      <c r="J111" s="268">
        <v>50</v>
      </c>
      <c r="K111" s="280"/>
    </row>
    <row r="112" spans="2:11" s="1" customFormat="1" ht="15" customHeight="1">
      <c r="B112" s="291"/>
      <c r="C112" s="268" t="s">
        <v>2472</v>
      </c>
      <c r="D112" s="268"/>
      <c r="E112" s="268"/>
      <c r="F112" s="289" t="s">
        <v>2453</v>
      </c>
      <c r="G112" s="268"/>
      <c r="H112" s="268" t="s">
        <v>2487</v>
      </c>
      <c r="I112" s="268" t="s">
        <v>2449</v>
      </c>
      <c r="J112" s="268">
        <v>50</v>
      </c>
      <c r="K112" s="280"/>
    </row>
    <row r="113" spans="2:11" s="1" customFormat="1" ht="15" customHeight="1">
      <c r="B113" s="291"/>
      <c r="C113" s="268" t="s">
        <v>56</v>
      </c>
      <c r="D113" s="268"/>
      <c r="E113" s="268"/>
      <c r="F113" s="289" t="s">
        <v>2447</v>
      </c>
      <c r="G113" s="268"/>
      <c r="H113" s="268" t="s">
        <v>2488</v>
      </c>
      <c r="I113" s="268" t="s">
        <v>2449</v>
      </c>
      <c r="J113" s="268">
        <v>20</v>
      </c>
      <c r="K113" s="280"/>
    </row>
    <row r="114" spans="2:11" s="1" customFormat="1" ht="15" customHeight="1">
      <c r="B114" s="291"/>
      <c r="C114" s="268" t="s">
        <v>2489</v>
      </c>
      <c r="D114" s="268"/>
      <c r="E114" s="268"/>
      <c r="F114" s="289" t="s">
        <v>2447</v>
      </c>
      <c r="G114" s="268"/>
      <c r="H114" s="268" t="s">
        <v>2490</v>
      </c>
      <c r="I114" s="268" t="s">
        <v>2449</v>
      </c>
      <c r="J114" s="268">
        <v>120</v>
      </c>
      <c r="K114" s="280"/>
    </row>
    <row r="115" spans="2:11" s="1" customFormat="1" ht="15" customHeight="1">
      <c r="B115" s="291"/>
      <c r="C115" s="268" t="s">
        <v>41</v>
      </c>
      <c r="D115" s="268"/>
      <c r="E115" s="268"/>
      <c r="F115" s="289" t="s">
        <v>2447</v>
      </c>
      <c r="G115" s="268"/>
      <c r="H115" s="268" t="s">
        <v>2491</v>
      </c>
      <c r="I115" s="268" t="s">
        <v>2482</v>
      </c>
      <c r="J115" s="268"/>
      <c r="K115" s="280"/>
    </row>
    <row r="116" spans="2:11" s="1" customFormat="1" ht="15" customHeight="1">
      <c r="B116" s="291"/>
      <c r="C116" s="268" t="s">
        <v>51</v>
      </c>
      <c r="D116" s="268"/>
      <c r="E116" s="268"/>
      <c r="F116" s="289" t="s">
        <v>2447</v>
      </c>
      <c r="G116" s="268"/>
      <c r="H116" s="268" t="s">
        <v>2492</v>
      </c>
      <c r="I116" s="268" t="s">
        <v>2482</v>
      </c>
      <c r="J116" s="268"/>
      <c r="K116" s="280"/>
    </row>
    <row r="117" spans="2:11" s="1" customFormat="1" ht="15" customHeight="1">
      <c r="B117" s="291"/>
      <c r="C117" s="268" t="s">
        <v>60</v>
      </c>
      <c r="D117" s="268"/>
      <c r="E117" s="268"/>
      <c r="F117" s="289" t="s">
        <v>2447</v>
      </c>
      <c r="G117" s="268"/>
      <c r="H117" s="268" t="s">
        <v>2493</v>
      </c>
      <c r="I117" s="268" t="s">
        <v>2494</v>
      </c>
      <c r="J117" s="268"/>
      <c r="K117" s="280"/>
    </row>
    <row r="118" spans="2:11" s="1" customFormat="1" ht="15" customHeight="1">
      <c r="B118" s="294"/>
      <c r="C118" s="300"/>
      <c r="D118" s="300"/>
      <c r="E118" s="300"/>
      <c r="F118" s="300"/>
      <c r="G118" s="300"/>
      <c r="H118" s="300"/>
      <c r="I118" s="300"/>
      <c r="J118" s="300"/>
      <c r="K118" s="296"/>
    </row>
    <row r="119" spans="2:11" s="1" customFormat="1" ht="18.75" customHeight="1">
      <c r="B119" s="301"/>
      <c r="C119" s="302"/>
      <c r="D119" s="302"/>
      <c r="E119" s="302"/>
      <c r="F119" s="303"/>
      <c r="G119" s="302"/>
      <c r="H119" s="302"/>
      <c r="I119" s="302"/>
      <c r="J119" s="302"/>
      <c r="K119" s="301"/>
    </row>
    <row r="120" spans="2:11" s="1" customFormat="1" ht="18.75" customHeight="1">
      <c r="B120" s="275"/>
      <c r="C120" s="275"/>
      <c r="D120" s="275"/>
      <c r="E120" s="275"/>
      <c r="F120" s="275"/>
      <c r="G120" s="275"/>
      <c r="H120" s="275"/>
      <c r="I120" s="275"/>
      <c r="J120" s="275"/>
      <c r="K120" s="275"/>
    </row>
    <row r="121" spans="2:11" s="1" customFormat="1" ht="7.5" customHeight="1">
      <c r="B121" s="304"/>
      <c r="C121" s="305"/>
      <c r="D121" s="305"/>
      <c r="E121" s="305"/>
      <c r="F121" s="305"/>
      <c r="G121" s="305"/>
      <c r="H121" s="305"/>
      <c r="I121" s="305"/>
      <c r="J121" s="305"/>
      <c r="K121" s="306"/>
    </row>
    <row r="122" spans="2:11" s="1" customFormat="1" ht="45" customHeight="1">
      <c r="B122" s="307"/>
      <c r="C122" s="388" t="s">
        <v>2495</v>
      </c>
      <c r="D122" s="388"/>
      <c r="E122" s="388"/>
      <c r="F122" s="388"/>
      <c r="G122" s="388"/>
      <c r="H122" s="388"/>
      <c r="I122" s="388"/>
      <c r="J122" s="388"/>
      <c r="K122" s="308"/>
    </row>
    <row r="123" spans="2:11" s="1" customFormat="1" ht="17.25" customHeight="1">
      <c r="B123" s="309"/>
      <c r="C123" s="281" t="s">
        <v>2441</v>
      </c>
      <c r="D123" s="281"/>
      <c r="E123" s="281"/>
      <c r="F123" s="281" t="s">
        <v>2442</v>
      </c>
      <c r="G123" s="282"/>
      <c r="H123" s="281" t="s">
        <v>57</v>
      </c>
      <c r="I123" s="281" t="s">
        <v>60</v>
      </c>
      <c r="J123" s="281" t="s">
        <v>2443</v>
      </c>
      <c r="K123" s="310"/>
    </row>
    <row r="124" spans="2:11" s="1" customFormat="1" ht="17.25" customHeight="1">
      <c r="B124" s="309"/>
      <c r="C124" s="283" t="s">
        <v>2444</v>
      </c>
      <c r="D124" s="283"/>
      <c r="E124" s="283"/>
      <c r="F124" s="284" t="s">
        <v>2445</v>
      </c>
      <c r="G124" s="285"/>
      <c r="H124" s="283"/>
      <c r="I124" s="283"/>
      <c r="J124" s="283" t="s">
        <v>2446</v>
      </c>
      <c r="K124" s="310"/>
    </row>
    <row r="125" spans="2:11" s="1" customFormat="1" ht="5.25" customHeight="1">
      <c r="B125" s="311"/>
      <c r="C125" s="286"/>
      <c r="D125" s="286"/>
      <c r="E125" s="286"/>
      <c r="F125" s="286"/>
      <c r="G125" s="312"/>
      <c r="H125" s="286"/>
      <c r="I125" s="286"/>
      <c r="J125" s="286"/>
      <c r="K125" s="313"/>
    </row>
    <row r="126" spans="2:11" s="1" customFormat="1" ht="15" customHeight="1">
      <c r="B126" s="311"/>
      <c r="C126" s="268" t="s">
        <v>2450</v>
      </c>
      <c r="D126" s="288"/>
      <c r="E126" s="288"/>
      <c r="F126" s="289" t="s">
        <v>2447</v>
      </c>
      <c r="G126" s="268"/>
      <c r="H126" s="268" t="s">
        <v>2487</v>
      </c>
      <c r="I126" s="268" t="s">
        <v>2449</v>
      </c>
      <c r="J126" s="268">
        <v>120</v>
      </c>
      <c r="K126" s="314"/>
    </row>
    <row r="127" spans="2:11" s="1" customFormat="1" ht="15" customHeight="1">
      <c r="B127" s="311"/>
      <c r="C127" s="268" t="s">
        <v>2496</v>
      </c>
      <c r="D127" s="268"/>
      <c r="E127" s="268"/>
      <c r="F127" s="289" t="s">
        <v>2447</v>
      </c>
      <c r="G127" s="268"/>
      <c r="H127" s="268" t="s">
        <v>2497</v>
      </c>
      <c r="I127" s="268" t="s">
        <v>2449</v>
      </c>
      <c r="J127" s="268" t="s">
        <v>2498</v>
      </c>
      <c r="K127" s="314"/>
    </row>
    <row r="128" spans="2:11" s="1" customFormat="1" ht="15" customHeight="1">
      <c r="B128" s="311"/>
      <c r="C128" s="268" t="s">
        <v>2395</v>
      </c>
      <c r="D128" s="268"/>
      <c r="E128" s="268"/>
      <c r="F128" s="289" t="s">
        <v>2447</v>
      </c>
      <c r="G128" s="268"/>
      <c r="H128" s="268" t="s">
        <v>2499</v>
      </c>
      <c r="I128" s="268" t="s">
        <v>2449</v>
      </c>
      <c r="J128" s="268" t="s">
        <v>2498</v>
      </c>
      <c r="K128" s="314"/>
    </row>
    <row r="129" spans="2:11" s="1" customFormat="1" ht="15" customHeight="1">
      <c r="B129" s="311"/>
      <c r="C129" s="268" t="s">
        <v>2458</v>
      </c>
      <c r="D129" s="268"/>
      <c r="E129" s="268"/>
      <c r="F129" s="289" t="s">
        <v>2453</v>
      </c>
      <c r="G129" s="268"/>
      <c r="H129" s="268" t="s">
        <v>2459</v>
      </c>
      <c r="I129" s="268" t="s">
        <v>2449</v>
      </c>
      <c r="J129" s="268">
        <v>15</v>
      </c>
      <c r="K129" s="314"/>
    </row>
    <row r="130" spans="2:11" s="1" customFormat="1" ht="15" customHeight="1">
      <c r="B130" s="311"/>
      <c r="C130" s="292" t="s">
        <v>2460</v>
      </c>
      <c r="D130" s="292"/>
      <c r="E130" s="292"/>
      <c r="F130" s="293" t="s">
        <v>2453</v>
      </c>
      <c r="G130" s="292"/>
      <c r="H130" s="292" t="s">
        <v>2461</v>
      </c>
      <c r="I130" s="292" t="s">
        <v>2449</v>
      </c>
      <c r="J130" s="292">
        <v>15</v>
      </c>
      <c r="K130" s="314"/>
    </row>
    <row r="131" spans="2:11" s="1" customFormat="1" ht="15" customHeight="1">
      <c r="B131" s="311"/>
      <c r="C131" s="292" t="s">
        <v>2462</v>
      </c>
      <c r="D131" s="292"/>
      <c r="E131" s="292"/>
      <c r="F131" s="293" t="s">
        <v>2453</v>
      </c>
      <c r="G131" s="292"/>
      <c r="H131" s="292" t="s">
        <v>2463</v>
      </c>
      <c r="I131" s="292" t="s">
        <v>2449</v>
      </c>
      <c r="J131" s="292">
        <v>20</v>
      </c>
      <c r="K131" s="314"/>
    </row>
    <row r="132" spans="2:11" s="1" customFormat="1" ht="15" customHeight="1">
      <c r="B132" s="311"/>
      <c r="C132" s="292" t="s">
        <v>2464</v>
      </c>
      <c r="D132" s="292"/>
      <c r="E132" s="292"/>
      <c r="F132" s="293" t="s">
        <v>2453</v>
      </c>
      <c r="G132" s="292"/>
      <c r="H132" s="292" t="s">
        <v>2465</v>
      </c>
      <c r="I132" s="292" t="s">
        <v>2449</v>
      </c>
      <c r="J132" s="292">
        <v>20</v>
      </c>
      <c r="K132" s="314"/>
    </row>
    <row r="133" spans="2:11" s="1" customFormat="1" ht="15" customHeight="1">
      <c r="B133" s="311"/>
      <c r="C133" s="268" t="s">
        <v>2452</v>
      </c>
      <c r="D133" s="268"/>
      <c r="E133" s="268"/>
      <c r="F133" s="289" t="s">
        <v>2453</v>
      </c>
      <c r="G133" s="268"/>
      <c r="H133" s="268" t="s">
        <v>2487</v>
      </c>
      <c r="I133" s="268" t="s">
        <v>2449</v>
      </c>
      <c r="J133" s="268">
        <v>50</v>
      </c>
      <c r="K133" s="314"/>
    </row>
    <row r="134" spans="2:11" s="1" customFormat="1" ht="15" customHeight="1">
      <c r="B134" s="311"/>
      <c r="C134" s="268" t="s">
        <v>2466</v>
      </c>
      <c r="D134" s="268"/>
      <c r="E134" s="268"/>
      <c r="F134" s="289" t="s">
        <v>2453</v>
      </c>
      <c r="G134" s="268"/>
      <c r="H134" s="268" t="s">
        <v>2487</v>
      </c>
      <c r="I134" s="268" t="s">
        <v>2449</v>
      </c>
      <c r="J134" s="268">
        <v>50</v>
      </c>
      <c r="K134" s="314"/>
    </row>
    <row r="135" spans="2:11" s="1" customFormat="1" ht="15" customHeight="1">
      <c r="B135" s="311"/>
      <c r="C135" s="268" t="s">
        <v>2472</v>
      </c>
      <c r="D135" s="268"/>
      <c r="E135" s="268"/>
      <c r="F135" s="289" t="s">
        <v>2453</v>
      </c>
      <c r="G135" s="268"/>
      <c r="H135" s="268" t="s">
        <v>2487</v>
      </c>
      <c r="I135" s="268" t="s">
        <v>2449</v>
      </c>
      <c r="J135" s="268">
        <v>50</v>
      </c>
      <c r="K135" s="314"/>
    </row>
    <row r="136" spans="2:11" s="1" customFormat="1" ht="15" customHeight="1">
      <c r="B136" s="311"/>
      <c r="C136" s="268" t="s">
        <v>2474</v>
      </c>
      <c r="D136" s="268"/>
      <c r="E136" s="268"/>
      <c r="F136" s="289" t="s">
        <v>2453</v>
      </c>
      <c r="G136" s="268"/>
      <c r="H136" s="268" t="s">
        <v>2487</v>
      </c>
      <c r="I136" s="268" t="s">
        <v>2449</v>
      </c>
      <c r="J136" s="268">
        <v>50</v>
      </c>
      <c r="K136" s="314"/>
    </row>
    <row r="137" spans="2:11" s="1" customFormat="1" ht="15" customHeight="1">
      <c r="B137" s="311"/>
      <c r="C137" s="268" t="s">
        <v>2475</v>
      </c>
      <c r="D137" s="268"/>
      <c r="E137" s="268"/>
      <c r="F137" s="289" t="s">
        <v>2453</v>
      </c>
      <c r="G137" s="268"/>
      <c r="H137" s="268" t="s">
        <v>2500</v>
      </c>
      <c r="I137" s="268" t="s">
        <v>2449</v>
      </c>
      <c r="J137" s="268">
        <v>255</v>
      </c>
      <c r="K137" s="314"/>
    </row>
    <row r="138" spans="2:11" s="1" customFormat="1" ht="15" customHeight="1">
      <c r="B138" s="311"/>
      <c r="C138" s="268" t="s">
        <v>2477</v>
      </c>
      <c r="D138" s="268"/>
      <c r="E138" s="268"/>
      <c r="F138" s="289" t="s">
        <v>2447</v>
      </c>
      <c r="G138" s="268"/>
      <c r="H138" s="268" t="s">
        <v>2501</v>
      </c>
      <c r="I138" s="268" t="s">
        <v>2479</v>
      </c>
      <c r="J138" s="268"/>
      <c r="K138" s="314"/>
    </row>
    <row r="139" spans="2:11" s="1" customFormat="1" ht="15" customHeight="1">
      <c r="B139" s="311"/>
      <c r="C139" s="268" t="s">
        <v>2480</v>
      </c>
      <c r="D139" s="268"/>
      <c r="E139" s="268"/>
      <c r="F139" s="289" t="s">
        <v>2447</v>
      </c>
      <c r="G139" s="268"/>
      <c r="H139" s="268" t="s">
        <v>2502</v>
      </c>
      <c r="I139" s="268" t="s">
        <v>2482</v>
      </c>
      <c r="J139" s="268"/>
      <c r="K139" s="314"/>
    </row>
    <row r="140" spans="2:11" s="1" customFormat="1" ht="15" customHeight="1">
      <c r="B140" s="311"/>
      <c r="C140" s="268" t="s">
        <v>2483</v>
      </c>
      <c r="D140" s="268"/>
      <c r="E140" s="268"/>
      <c r="F140" s="289" t="s">
        <v>2447</v>
      </c>
      <c r="G140" s="268"/>
      <c r="H140" s="268" t="s">
        <v>2483</v>
      </c>
      <c r="I140" s="268" t="s">
        <v>2482</v>
      </c>
      <c r="J140" s="268"/>
      <c r="K140" s="314"/>
    </row>
    <row r="141" spans="2:11" s="1" customFormat="1" ht="15" customHeight="1">
      <c r="B141" s="311"/>
      <c r="C141" s="268" t="s">
        <v>41</v>
      </c>
      <c r="D141" s="268"/>
      <c r="E141" s="268"/>
      <c r="F141" s="289" t="s">
        <v>2447</v>
      </c>
      <c r="G141" s="268"/>
      <c r="H141" s="268" t="s">
        <v>2503</v>
      </c>
      <c r="I141" s="268" t="s">
        <v>2482</v>
      </c>
      <c r="J141" s="268"/>
      <c r="K141" s="314"/>
    </row>
    <row r="142" spans="2:11" s="1" customFormat="1" ht="15" customHeight="1">
      <c r="B142" s="311"/>
      <c r="C142" s="268" t="s">
        <v>2504</v>
      </c>
      <c r="D142" s="268"/>
      <c r="E142" s="268"/>
      <c r="F142" s="289" t="s">
        <v>2447</v>
      </c>
      <c r="G142" s="268"/>
      <c r="H142" s="268" t="s">
        <v>2505</v>
      </c>
      <c r="I142" s="268" t="s">
        <v>2482</v>
      </c>
      <c r="J142" s="268"/>
      <c r="K142" s="314"/>
    </row>
    <row r="143" spans="2:11" s="1" customFormat="1" ht="15" customHeight="1">
      <c r="B143" s="315"/>
      <c r="C143" s="316"/>
      <c r="D143" s="316"/>
      <c r="E143" s="316"/>
      <c r="F143" s="316"/>
      <c r="G143" s="316"/>
      <c r="H143" s="316"/>
      <c r="I143" s="316"/>
      <c r="J143" s="316"/>
      <c r="K143" s="317"/>
    </row>
    <row r="144" spans="2:11" s="1" customFormat="1" ht="18.75" customHeight="1">
      <c r="B144" s="302"/>
      <c r="C144" s="302"/>
      <c r="D144" s="302"/>
      <c r="E144" s="302"/>
      <c r="F144" s="303"/>
      <c r="G144" s="302"/>
      <c r="H144" s="302"/>
      <c r="I144" s="302"/>
      <c r="J144" s="302"/>
      <c r="K144" s="302"/>
    </row>
    <row r="145" spans="2:11" s="1" customFormat="1" ht="18.75" customHeight="1">
      <c r="B145" s="275"/>
      <c r="C145" s="275"/>
      <c r="D145" s="275"/>
      <c r="E145" s="275"/>
      <c r="F145" s="275"/>
      <c r="G145" s="275"/>
      <c r="H145" s="275"/>
      <c r="I145" s="275"/>
      <c r="J145" s="275"/>
      <c r="K145" s="275"/>
    </row>
    <row r="146" spans="2:11" s="1" customFormat="1" ht="7.5" customHeight="1">
      <c r="B146" s="276"/>
      <c r="C146" s="277"/>
      <c r="D146" s="277"/>
      <c r="E146" s="277"/>
      <c r="F146" s="277"/>
      <c r="G146" s="277"/>
      <c r="H146" s="277"/>
      <c r="I146" s="277"/>
      <c r="J146" s="277"/>
      <c r="K146" s="278"/>
    </row>
    <row r="147" spans="2:11" s="1" customFormat="1" ht="45" customHeight="1">
      <c r="B147" s="279"/>
      <c r="C147" s="387" t="s">
        <v>2506</v>
      </c>
      <c r="D147" s="387"/>
      <c r="E147" s="387"/>
      <c r="F147" s="387"/>
      <c r="G147" s="387"/>
      <c r="H147" s="387"/>
      <c r="I147" s="387"/>
      <c r="J147" s="387"/>
      <c r="K147" s="280"/>
    </row>
    <row r="148" spans="2:11" s="1" customFormat="1" ht="17.25" customHeight="1">
      <c r="B148" s="279"/>
      <c r="C148" s="281" t="s">
        <v>2441</v>
      </c>
      <c r="D148" s="281"/>
      <c r="E148" s="281"/>
      <c r="F148" s="281" t="s">
        <v>2442</v>
      </c>
      <c r="G148" s="282"/>
      <c r="H148" s="281" t="s">
        <v>57</v>
      </c>
      <c r="I148" s="281" t="s">
        <v>60</v>
      </c>
      <c r="J148" s="281" t="s">
        <v>2443</v>
      </c>
      <c r="K148" s="280"/>
    </row>
    <row r="149" spans="2:11" s="1" customFormat="1" ht="17.25" customHeight="1">
      <c r="B149" s="279"/>
      <c r="C149" s="283" t="s">
        <v>2444</v>
      </c>
      <c r="D149" s="283"/>
      <c r="E149" s="283"/>
      <c r="F149" s="284" t="s">
        <v>2445</v>
      </c>
      <c r="G149" s="285"/>
      <c r="H149" s="283"/>
      <c r="I149" s="283"/>
      <c r="J149" s="283" t="s">
        <v>2446</v>
      </c>
      <c r="K149" s="280"/>
    </row>
    <row r="150" spans="2:11" s="1" customFormat="1" ht="5.25" customHeight="1">
      <c r="B150" s="291"/>
      <c r="C150" s="286"/>
      <c r="D150" s="286"/>
      <c r="E150" s="286"/>
      <c r="F150" s="286"/>
      <c r="G150" s="287"/>
      <c r="H150" s="286"/>
      <c r="I150" s="286"/>
      <c r="J150" s="286"/>
      <c r="K150" s="314"/>
    </row>
    <row r="151" spans="2:11" s="1" customFormat="1" ht="15" customHeight="1">
      <c r="B151" s="291"/>
      <c r="C151" s="318" t="s">
        <v>2450</v>
      </c>
      <c r="D151" s="268"/>
      <c r="E151" s="268"/>
      <c r="F151" s="319" t="s">
        <v>2447</v>
      </c>
      <c r="G151" s="268"/>
      <c r="H151" s="318" t="s">
        <v>2487</v>
      </c>
      <c r="I151" s="318" t="s">
        <v>2449</v>
      </c>
      <c r="J151" s="318">
        <v>120</v>
      </c>
      <c r="K151" s="314"/>
    </row>
    <row r="152" spans="2:11" s="1" customFormat="1" ht="15" customHeight="1">
      <c r="B152" s="291"/>
      <c r="C152" s="318" t="s">
        <v>2496</v>
      </c>
      <c r="D152" s="268"/>
      <c r="E152" s="268"/>
      <c r="F152" s="319" t="s">
        <v>2447</v>
      </c>
      <c r="G152" s="268"/>
      <c r="H152" s="318" t="s">
        <v>2507</v>
      </c>
      <c r="I152" s="318" t="s">
        <v>2449</v>
      </c>
      <c r="J152" s="318" t="s">
        <v>2498</v>
      </c>
      <c r="K152" s="314"/>
    </row>
    <row r="153" spans="2:11" s="1" customFormat="1" ht="15" customHeight="1">
      <c r="B153" s="291"/>
      <c r="C153" s="318" t="s">
        <v>2395</v>
      </c>
      <c r="D153" s="268"/>
      <c r="E153" s="268"/>
      <c r="F153" s="319" t="s">
        <v>2447</v>
      </c>
      <c r="G153" s="268"/>
      <c r="H153" s="318" t="s">
        <v>2508</v>
      </c>
      <c r="I153" s="318" t="s">
        <v>2449</v>
      </c>
      <c r="J153" s="318" t="s">
        <v>2498</v>
      </c>
      <c r="K153" s="314"/>
    </row>
    <row r="154" spans="2:11" s="1" customFormat="1" ht="15" customHeight="1">
      <c r="B154" s="291"/>
      <c r="C154" s="318" t="s">
        <v>2452</v>
      </c>
      <c r="D154" s="268"/>
      <c r="E154" s="268"/>
      <c r="F154" s="319" t="s">
        <v>2453</v>
      </c>
      <c r="G154" s="268"/>
      <c r="H154" s="318" t="s">
        <v>2487</v>
      </c>
      <c r="I154" s="318" t="s">
        <v>2449</v>
      </c>
      <c r="J154" s="318">
        <v>50</v>
      </c>
      <c r="K154" s="314"/>
    </row>
    <row r="155" spans="2:11" s="1" customFormat="1" ht="15" customHeight="1">
      <c r="B155" s="291"/>
      <c r="C155" s="318" t="s">
        <v>2455</v>
      </c>
      <c r="D155" s="268"/>
      <c r="E155" s="268"/>
      <c r="F155" s="319" t="s">
        <v>2447</v>
      </c>
      <c r="G155" s="268"/>
      <c r="H155" s="318" t="s">
        <v>2487</v>
      </c>
      <c r="I155" s="318" t="s">
        <v>2457</v>
      </c>
      <c r="J155" s="318"/>
      <c r="K155" s="314"/>
    </row>
    <row r="156" spans="2:11" s="1" customFormat="1" ht="15" customHeight="1">
      <c r="B156" s="291"/>
      <c r="C156" s="318" t="s">
        <v>2466</v>
      </c>
      <c r="D156" s="268"/>
      <c r="E156" s="268"/>
      <c r="F156" s="319" t="s">
        <v>2453</v>
      </c>
      <c r="G156" s="268"/>
      <c r="H156" s="318" t="s">
        <v>2487</v>
      </c>
      <c r="I156" s="318" t="s">
        <v>2449</v>
      </c>
      <c r="J156" s="318">
        <v>50</v>
      </c>
      <c r="K156" s="314"/>
    </row>
    <row r="157" spans="2:11" s="1" customFormat="1" ht="15" customHeight="1">
      <c r="B157" s="291"/>
      <c r="C157" s="318" t="s">
        <v>2474</v>
      </c>
      <c r="D157" s="268"/>
      <c r="E157" s="268"/>
      <c r="F157" s="319" t="s">
        <v>2453</v>
      </c>
      <c r="G157" s="268"/>
      <c r="H157" s="318" t="s">
        <v>2487</v>
      </c>
      <c r="I157" s="318" t="s">
        <v>2449</v>
      </c>
      <c r="J157" s="318">
        <v>50</v>
      </c>
      <c r="K157" s="314"/>
    </row>
    <row r="158" spans="2:11" s="1" customFormat="1" ht="15" customHeight="1">
      <c r="B158" s="291"/>
      <c r="C158" s="318" t="s">
        <v>2472</v>
      </c>
      <c r="D158" s="268"/>
      <c r="E158" s="268"/>
      <c r="F158" s="319" t="s">
        <v>2453</v>
      </c>
      <c r="G158" s="268"/>
      <c r="H158" s="318" t="s">
        <v>2487</v>
      </c>
      <c r="I158" s="318" t="s">
        <v>2449</v>
      </c>
      <c r="J158" s="318">
        <v>50</v>
      </c>
      <c r="K158" s="314"/>
    </row>
    <row r="159" spans="2:11" s="1" customFormat="1" ht="15" customHeight="1">
      <c r="B159" s="291"/>
      <c r="C159" s="318" t="s">
        <v>107</v>
      </c>
      <c r="D159" s="268"/>
      <c r="E159" s="268"/>
      <c r="F159" s="319" t="s">
        <v>2447</v>
      </c>
      <c r="G159" s="268"/>
      <c r="H159" s="318" t="s">
        <v>2509</v>
      </c>
      <c r="I159" s="318" t="s">
        <v>2449</v>
      </c>
      <c r="J159" s="318" t="s">
        <v>2510</v>
      </c>
      <c r="K159" s="314"/>
    </row>
    <row r="160" spans="2:11" s="1" customFormat="1" ht="15" customHeight="1">
      <c r="B160" s="291"/>
      <c r="C160" s="318" t="s">
        <v>2511</v>
      </c>
      <c r="D160" s="268"/>
      <c r="E160" s="268"/>
      <c r="F160" s="319" t="s">
        <v>2447</v>
      </c>
      <c r="G160" s="268"/>
      <c r="H160" s="318" t="s">
        <v>2512</v>
      </c>
      <c r="I160" s="318" t="s">
        <v>2482</v>
      </c>
      <c r="J160" s="318"/>
      <c r="K160" s="314"/>
    </row>
    <row r="161" spans="2:11" s="1" customFormat="1" ht="15" customHeight="1">
      <c r="B161" s="320"/>
      <c r="C161" s="300"/>
      <c r="D161" s="300"/>
      <c r="E161" s="300"/>
      <c r="F161" s="300"/>
      <c r="G161" s="300"/>
      <c r="H161" s="300"/>
      <c r="I161" s="300"/>
      <c r="J161" s="300"/>
      <c r="K161" s="321"/>
    </row>
    <row r="162" spans="2:11" s="1" customFormat="1" ht="18.75" customHeight="1">
      <c r="B162" s="302"/>
      <c r="C162" s="312"/>
      <c r="D162" s="312"/>
      <c r="E162" s="312"/>
      <c r="F162" s="322"/>
      <c r="G162" s="312"/>
      <c r="H162" s="312"/>
      <c r="I162" s="312"/>
      <c r="J162" s="312"/>
      <c r="K162" s="302"/>
    </row>
    <row r="163" spans="2:11" s="1" customFormat="1" ht="18.75" customHeight="1">
      <c r="B163" s="275"/>
      <c r="C163" s="275"/>
      <c r="D163" s="275"/>
      <c r="E163" s="275"/>
      <c r="F163" s="275"/>
      <c r="G163" s="275"/>
      <c r="H163" s="275"/>
      <c r="I163" s="275"/>
      <c r="J163" s="275"/>
      <c r="K163" s="275"/>
    </row>
    <row r="164" spans="2:11" s="1" customFormat="1" ht="7.5" customHeight="1">
      <c r="B164" s="257"/>
      <c r="C164" s="258"/>
      <c r="D164" s="258"/>
      <c r="E164" s="258"/>
      <c r="F164" s="258"/>
      <c r="G164" s="258"/>
      <c r="H164" s="258"/>
      <c r="I164" s="258"/>
      <c r="J164" s="258"/>
      <c r="K164" s="259"/>
    </row>
    <row r="165" spans="2:11" s="1" customFormat="1" ht="45" customHeight="1">
      <c r="B165" s="260"/>
      <c r="C165" s="388" t="s">
        <v>2513</v>
      </c>
      <c r="D165" s="388"/>
      <c r="E165" s="388"/>
      <c r="F165" s="388"/>
      <c r="G165" s="388"/>
      <c r="H165" s="388"/>
      <c r="I165" s="388"/>
      <c r="J165" s="388"/>
      <c r="K165" s="261"/>
    </row>
    <row r="166" spans="2:11" s="1" customFormat="1" ht="17.25" customHeight="1">
      <c r="B166" s="260"/>
      <c r="C166" s="281" t="s">
        <v>2441</v>
      </c>
      <c r="D166" s="281"/>
      <c r="E166" s="281"/>
      <c r="F166" s="281" t="s">
        <v>2442</v>
      </c>
      <c r="G166" s="323"/>
      <c r="H166" s="324" t="s">
        <v>57</v>
      </c>
      <c r="I166" s="324" t="s">
        <v>60</v>
      </c>
      <c r="J166" s="281" t="s">
        <v>2443</v>
      </c>
      <c r="K166" s="261"/>
    </row>
    <row r="167" spans="2:11" s="1" customFormat="1" ht="17.25" customHeight="1">
      <c r="B167" s="262"/>
      <c r="C167" s="283" t="s">
        <v>2444</v>
      </c>
      <c r="D167" s="283"/>
      <c r="E167" s="283"/>
      <c r="F167" s="284" t="s">
        <v>2445</v>
      </c>
      <c r="G167" s="325"/>
      <c r="H167" s="326"/>
      <c r="I167" s="326"/>
      <c r="J167" s="283" t="s">
        <v>2446</v>
      </c>
      <c r="K167" s="263"/>
    </row>
    <row r="168" spans="2:11" s="1" customFormat="1" ht="5.25" customHeight="1">
      <c r="B168" s="291"/>
      <c r="C168" s="286"/>
      <c r="D168" s="286"/>
      <c r="E168" s="286"/>
      <c r="F168" s="286"/>
      <c r="G168" s="287"/>
      <c r="H168" s="286"/>
      <c r="I168" s="286"/>
      <c r="J168" s="286"/>
      <c r="K168" s="314"/>
    </row>
    <row r="169" spans="2:11" s="1" customFormat="1" ht="15" customHeight="1">
      <c r="B169" s="291"/>
      <c r="C169" s="268" t="s">
        <v>2450</v>
      </c>
      <c r="D169" s="268"/>
      <c r="E169" s="268"/>
      <c r="F169" s="289" t="s">
        <v>2447</v>
      </c>
      <c r="G169" s="268"/>
      <c r="H169" s="268" t="s">
        <v>2487</v>
      </c>
      <c r="I169" s="268" t="s">
        <v>2449</v>
      </c>
      <c r="J169" s="268">
        <v>120</v>
      </c>
      <c r="K169" s="314"/>
    </row>
    <row r="170" spans="2:11" s="1" customFormat="1" ht="15" customHeight="1">
      <c r="B170" s="291"/>
      <c r="C170" s="268" t="s">
        <v>2496</v>
      </c>
      <c r="D170" s="268"/>
      <c r="E170" s="268"/>
      <c r="F170" s="289" t="s">
        <v>2447</v>
      </c>
      <c r="G170" s="268"/>
      <c r="H170" s="268" t="s">
        <v>2497</v>
      </c>
      <c r="I170" s="268" t="s">
        <v>2449</v>
      </c>
      <c r="J170" s="268" t="s">
        <v>2498</v>
      </c>
      <c r="K170" s="314"/>
    </row>
    <row r="171" spans="2:11" s="1" customFormat="1" ht="15" customHeight="1">
      <c r="B171" s="291"/>
      <c r="C171" s="268" t="s">
        <v>2395</v>
      </c>
      <c r="D171" s="268"/>
      <c r="E171" s="268"/>
      <c r="F171" s="289" t="s">
        <v>2447</v>
      </c>
      <c r="G171" s="268"/>
      <c r="H171" s="268" t="s">
        <v>2514</v>
      </c>
      <c r="I171" s="268" t="s">
        <v>2449</v>
      </c>
      <c r="J171" s="268" t="s">
        <v>2498</v>
      </c>
      <c r="K171" s="314"/>
    </row>
    <row r="172" spans="2:11" s="1" customFormat="1" ht="15" customHeight="1">
      <c r="B172" s="291"/>
      <c r="C172" s="268" t="s">
        <v>2452</v>
      </c>
      <c r="D172" s="268"/>
      <c r="E172" s="268"/>
      <c r="F172" s="289" t="s">
        <v>2453</v>
      </c>
      <c r="G172" s="268"/>
      <c r="H172" s="268" t="s">
        <v>2514</v>
      </c>
      <c r="I172" s="268" t="s">
        <v>2449</v>
      </c>
      <c r="J172" s="268">
        <v>50</v>
      </c>
      <c r="K172" s="314"/>
    </row>
    <row r="173" spans="2:11" s="1" customFormat="1" ht="15" customHeight="1">
      <c r="B173" s="291"/>
      <c r="C173" s="268" t="s">
        <v>2455</v>
      </c>
      <c r="D173" s="268"/>
      <c r="E173" s="268"/>
      <c r="F173" s="289" t="s">
        <v>2447</v>
      </c>
      <c r="G173" s="268"/>
      <c r="H173" s="268" t="s">
        <v>2514</v>
      </c>
      <c r="I173" s="268" t="s">
        <v>2457</v>
      </c>
      <c r="J173" s="268"/>
      <c r="K173" s="314"/>
    </row>
    <row r="174" spans="2:11" s="1" customFormat="1" ht="15" customHeight="1">
      <c r="B174" s="291"/>
      <c r="C174" s="268" t="s">
        <v>2466</v>
      </c>
      <c r="D174" s="268"/>
      <c r="E174" s="268"/>
      <c r="F174" s="289" t="s">
        <v>2453</v>
      </c>
      <c r="G174" s="268"/>
      <c r="H174" s="268" t="s">
        <v>2514</v>
      </c>
      <c r="I174" s="268" t="s">
        <v>2449</v>
      </c>
      <c r="J174" s="268">
        <v>50</v>
      </c>
      <c r="K174" s="314"/>
    </row>
    <row r="175" spans="2:11" s="1" customFormat="1" ht="15" customHeight="1">
      <c r="B175" s="291"/>
      <c r="C175" s="268" t="s">
        <v>2474</v>
      </c>
      <c r="D175" s="268"/>
      <c r="E175" s="268"/>
      <c r="F175" s="289" t="s">
        <v>2453</v>
      </c>
      <c r="G175" s="268"/>
      <c r="H175" s="268" t="s">
        <v>2514</v>
      </c>
      <c r="I175" s="268" t="s">
        <v>2449</v>
      </c>
      <c r="J175" s="268">
        <v>50</v>
      </c>
      <c r="K175" s="314"/>
    </row>
    <row r="176" spans="2:11" s="1" customFormat="1" ht="15" customHeight="1">
      <c r="B176" s="291"/>
      <c r="C176" s="268" t="s">
        <v>2472</v>
      </c>
      <c r="D176" s="268"/>
      <c r="E176" s="268"/>
      <c r="F176" s="289" t="s">
        <v>2453</v>
      </c>
      <c r="G176" s="268"/>
      <c r="H176" s="268" t="s">
        <v>2514</v>
      </c>
      <c r="I176" s="268" t="s">
        <v>2449</v>
      </c>
      <c r="J176" s="268">
        <v>50</v>
      </c>
      <c r="K176" s="314"/>
    </row>
    <row r="177" spans="2:11" s="1" customFormat="1" ht="15" customHeight="1">
      <c r="B177" s="291"/>
      <c r="C177" s="268" t="s">
        <v>126</v>
      </c>
      <c r="D177" s="268"/>
      <c r="E177" s="268"/>
      <c r="F177" s="289" t="s">
        <v>2447</v>
      </c>
      <c r="G177" s="268"/>
      <c r="H177" s="268" t="s">
        <v>2515</v>
      </c>
      <c r="I177" s="268" t="s">
        <v>2516</v>
      </c>
      <c r="J177" s="268"/>
      <c r="K177" s="314"/>
    </row>
    <row r="178" spans="2:11" s="1" customFormat="1" ht="15" customHeight="1">
      <c r="B178" s="291"/>
      <c r="C178" s="268" t="s">
        <v>60</v>
      </c>
      <c r="D178" s="268"/>
      <c r="E178" s="268"/>
      <c r="F178" s="289" t="s">
        <v>2447</v>
      </c>
      <c r="G178" s="268"/>
      <c r="H178" s="268" t="s">
        <v>2517</v>
      </c>
      <c r="I178" s="268" t="s">
        <v>2518</v>
      </c>
      <c r="J178" s="268">
        <v>1</v>
      </c>
      <c r="K178" s="314"/>
    </row>
    <row r="179" spans="2:11" s="1" customFormat="1" ht="15" customHeight="1">
      <c r="B179" s="291"/>
      <c r="C179" s="268" t="s">
        <v>56</v>
      </c>
      <c r="D179" s="268"/>
      <c r="E179" s="268"/>
      <c r="F179" s="289" t="s">
        <v>2447</v>
      </c>
      <c r="G179" s="268"/>
      <c r="H179" s="268" t="s">
        <v>2519</v>
      </c>
      <c r="I179" s="268" t="s">
        <v>2449</v>
      </c>
      <c r="J179" s="268">
        <v>20</v>
      </c>
      <c r="K179" s="314"/>
    </row>
    <row r="180" spans="2:11" s="1" customFormat="1" ht="15" customHeight="1">
      <c r="B180" s="291"/>
      <c r="C180" s="268" t="s">
        <v>57</v>
      </c>
      <c r="D180" s="268"/>
      <c r="E180" s="268"/>
      <c r="F180" s="289" t="s">
        <v>2447</v>
      </c>
      <c r="G180" s="268"/>
      <c r="H180" s="268" t="s">
        <v>2520</v>
      </c>
      <c r="I180" s="268" t="s">
        <v>2449</v>
      </c>
      <c r="J180" s="268">
        <v>255</v>
      </c>
      <c r="K180" s="314"/>
    </row>
    <row r="181" spans="2:11" s="1" customFormat="1" ht="15" customHeight="1">
      <c r="B181" s="291"/>
      <c r="C181" s="268" t="s">
        <v>127</v>
      </c>
      <c r="D181" s="268"/>
      <c r="E181" s="268"/>
      <c r="F181" s="289" t="s">
        <v>2447</v>
      </c>
      <c r="G181" s="268"/>
      <c r="H181" s="268" t="s">
        <v>2411</v>
      </c>
      <c r="I181" s="268" t="s">
        <v>2449</v>
      </c>
      <c r="J181" s="268">
        <v>10</v>
      </c>
      <c r="K181" s="314"/>
    </row>
    <row r="182" spans="2:11" s="1" customFormat="1" ht="15" customHeight="1">
      <c r="B182" s="291"/>
      <c r="C182" s="268" t="s">
        <v>128</v>
      </c>
      <c r="D182" s="268"/>
      <c r="E182" s="268"/>
      <c r="F182" s="289" t="s">
        <v>2447</v>
      </c>
      <c r="G182" s="268"/>
      <c r="H182" s="268" t="s">
        <v>2521</v>
      </c>
      <c r="I182" s="268" t="s">
        <v>2482</v>
      </c>
      <c r="J182" s="268"/>
      <c r="K182" s="314"/>
    </row>
    <row r="183" spans="2:11" s="1" customFormat="1" ht="15" customHeight="1">
      <c r="B183" s="291"/>
      <c r="C183" s="268" t="s">
        <v>2522</v>
      </c>
      <c r="D183" s="268"/>
      <c r="E183" s="268"/>
      <c r="F183" s="289" t="s">
        <v>2447</v>
      </c>
      <c r="G183" s="268"/>
      <c r="H183" s="268" t="s">
        <v>2523</v>
      </c>
      <c r="I183" s="268" t="s">
        <v>2482</v>
      </c>
      <c r="J183" s="268"/>
      <c r="K183" s="314"/>
    </row>
    <row r="184" spans="2:11" s="1" customFormat="1" ht="15" customHeight="1">
      <c r="B184" s="291"/>
      <c r="C184" s="268" t="s">
        <v>2511</v>
      </c>
      <c r="D184" s="268"/>
      <c r="E184" s="268"/>
      <c r="F184" s="289" t="s">
        <v>2447</v>
      </c>
      <c r="G184" s="268"/>
      <c r="H184" s="268" t="s">
        <v>2524</v>
      </c>
      <c r="I184" s="268" t="s">
        <v>2482</v>
      </c>
      <c r="J184" s="268"/>
      <c r="K184" s="314"/>
    </row>
    <row r="185" spans="2:11" s="1" customFormat="1" ht="15" customHeight="1">
      <c r="B185" s="291"/>
      <c r="C185" s="268" t="s">
        <v>130</v>
      </c>
      <c r="D185" s="268"/>
      <c r="E185" s="268"/>
      <c r="F185" s="289" t="s">
        <v>2453</v>
      </c>
      <c r="G185" s="268"/>
      <c r="H185" s="268" t="s">
        <v>2525</v>
      </c>
      <c r="I185" s="268" t="s">
        <v>2449</v>
      </c>
      <c r="J185" s="268">
        <v>50</v>
      </c>
      <c r="K185" s="314"/>
    </row>
    <row r="186" spans="2:11" s="1" customFormat="1" ht="15" customHeight="1">
      <c r="B186" s="291"/>
      <c r="C186" s="268" t="s">
        <v>2526</v>
      </c>
      <c r="D186" s="268"/>
      <c r="E186" s="268"/>
      <c r="F186" s="289" t="s">
        <v>2453</v>
      </c>
      <c r="G186" s="268"/>
      <c r="H186" s="268" t="s">
        <v>2527</v>
      </c>
      <c r="I186" s="268" t="s">
        <v>2528</v>
      </c>
      <c r="J186" s="268"/>
      <c r="K186" s="314"/>
    </row>
    <row r="187" spans="2:11" s="1" customFormat="1" ht="15" customHeight="1">
      <c r="B187" s="291"/>
      <c r="C187" s="268" t="s">
        <v>2529</v>
      </c>
      <c r="D187" s="268"/>
      <c r="E187" s="268"/>
      <c r="F187" s="289" t="s">
        <v>2453</v>
      </c>
      <c r="G187" s="268"/>
      <c r="H187" s="268" t="s">
        <v>2530</v>
      </c>
      <c r="I187" s="268" t="s">
        <v>2528</v>
      </c>
      <c r="J187" s="268"/>
      <c r="K187" s="314"/>
    </row>
    <row r="188" spans="2:11" s="1" customFormat="1" ht="15" customHeight="1">
      <c r="B188" s="291"/>
      <c r="C188" s="268" t="s">
        <v>2531</v>
      </c>
      <c r="D188" s="268"/>
      <c r="E188" s="268"/>
      <c r="F188" s="289" t="s">
        <v>2453</v>
      </c>
      <c r="G188" s="268"/>
      <c r="H188" s="268" t="s">
        <v>2532</v>
      </c>
      <c r="I188" s="268" t="s">
        <v>2528</v>
      </c>
      <c r="J188" s="268"/>
      <c r="K188" s="314"/>
    </row>
    <row r="189" spans="2:11" s="1" customFormat="1" ht="15" customHeight="1">
      <c r="B189" s="291"/>
      <c r="C189" s="327" t="s">
        <v>2533</v>
      </c>
      <c r="D189" s="268"/>
      <c r="E189" s="268"/>
      <c r="F189" s="289" t="s">
        <v>2453</v>
      </c>
      <c r="G189" s="268"/>
      <c r="H189" s="268" t="s">
        <v>2534</v>
      </c>
      <c r="I189" s="268" t="s">
        <v>2535</v>
      </c>
      <c r="J189" s="328" t="s">
        <v>2536</v>
      </c>
      <c r="K189" s="314"/>
    </row>
    <row r="190" spans="2:11" s="1" customFormat="1" ht="15" customHeight="1">
      <c r="B190" s="291"/>
      <c r="C190" s="327" t="s">
        <v>45</v>
      </c>
      <c r="D190" s="268"/>
      <c r="E190" s="268"/>
      <c r="F190" s="289" t="s">
        <v>2447</v>
      </c>
      <c r="G190" s="268"/>
      <c r="H190" s="265" t="s">
        <v>2537</v>
      </c>
      <c r="I190" s="268" t="s">
        <v>2538</v>
      </c>
      <c r="J190" s="268"/>
      <c r="K190" s="314"/>
    </row>
    <row r="191" spans="2:11" s="1" customFormat="1" ht="15" customHeight="1">
      <c r="B191" s="291"/>
      <c r="C191" s="327" t="s">
        <v>2539</v>
      </c>
      <c r="D191" s="268"/>
      <c r="E191" s="268"/>
      <c r="F191" s="289" t="s">
        <v>2447</v>
      </c>
      <c r="G191" s="268"/>
      <c r="H191" s="268" t="s">
        <v>2540</v>
      </c>
      <c r="I191" s="268" t="s">
        <v>2482</v>
      </c>
      <c r="J191" s="268"/>
      <c r="K191" s="314"/>
    </row>
    <row r="192" spans="2:11" s="1" customFormat="1" ht="15" customHeight="1">
      <c r="B192" s="291"/>
      <c r="C192" s="327" t="s">
        <v>2541</v>
      </c>
      <c r="D192" s="268"/>
      <c r="E192" s="268"/>
      <c r="F192" s="289" t="s">
        <v>2447</v>
      </c>
      <c r="G192" s="268"/>
      <c r="H192" s="268" t="s">
        <v>2542</v>
      </c>
      <c r="I192" s="268" t="s">
        <v>2482</v>
      </c>
      <c r="J192" s="268"/>
      <c r="K192" s="314"/>
    </row>
    <row r="193" spans="2:11" s="1" customFormat="1" ht="15" customHeight="1">
      <c r="B193" s="291"/>
      <c r="C193" s="327" t="s">
        <v>2543</v>
      </c>
      <c r="D193" s="268"/>
      <c r="E193" s="268"/>
      <c r="F193" s="289" t="s">
        <v>2453</v>
      </c>
      <c r="G193" s="268"/>
      <c r="H193" s="268" t="s">
        <v>2544</v>
      </c>
      <c r="I193" s="268" t="s">
        <v>2482</v>
      </c>
      <c r="J193" s="268"/>
      <c r="K193" s="314"/>
    </row>
    <row r="194" spans="2:11" s="1" customFormat="1" ht="15" customHeight="1">
      <c r="B194" s="320"/>
      <c r="C194" s="329"/>
      <c r="D194" s="300"/>
      <c r="E194" s="300"/>
      <c r="F194" s="300"/>
      <c r="G194" s="300"/>
      <c r="H194" s="300"/>
      <c r="I194" s="300"/>
      <c r="J194" s="300"/>
      <c r="K194" s="321"/>
    </row>
    <row r="195" spans="2:11" s="1" customFormat="1" ht="18.75" customHeight="1">
      <c r="B195" s="302"/>
      <c r="C195" s="312"/>
      <c r="D195" s="312"/>
      <c r="E195" s="312"/>
      <c r="F195" s="322"/>
      <c r="G195" s="312"/>
      <c r="H195" s="312"/>
      <c r="I195" s="312"/>
      <c r="J195" s="312"/>
      <c r="K195" s="302"/>
    </row>
    <row r="196" spans="2:11" s="1" customFormat="1" ht="18.75" customHeight="1">
      <c r="B196" s="302"/>
      <c r="C196" s="312"/>
      <c r="D196" s="312"/>
      <c r="E196" s="312"/>
      <c r="F196" s="322"/>
      <c r="G196" s="312"/>
      <c r="H196" s="312"/>
      <c r="I196" s="312"/>
      <c r="J196" s="312"/>
      <c r="K196" s="302"/>
    </row>
    <row r="197" spans="2:11" s="1" customFormat="1" ht="18.75" customHeight="1">
      <c r="B197" s="275"/>
      <c r="C197" s="275"/>
      <c r="D197" s="275"/>
      <c r="E197" s="275"/>
      <c r="F197" s="275"/>
      <c r="G197" s="275"/>
      <c r="H197" s="275"/>
      <c r="I197" s="275"/>
      <c r="J197" s="275"/>
      <c r="K197" s="275"/>
    </row>
    <row r="198" spans="2:11" s="1" customFormat="1" ht="13.5">
      <c r="B198" s="257"/>
      <c r="C198" s="258"/>
      <c r="D198" s="258"/>
      <c r="E198" s="258"/>
      <c r="F198" s="258"/>
      <c r="G198" s="258"/>
      <c r="H198" s="258"/>
      <c r="I198" s="258"/>
      <c r="J198" s="258"/>
      <c r="K198" s="259"/>
    </row>
    <row r="199" spans="2:11" s="1" customFormat="1" ht="21">
      <c r="B199" s="260"/>
      <c r="C199" s="388" t="s">
        <v>2545</v>
      </c>
      <c r="D199" s="388"/>
      <c r="E199" s="388"/>
      <c r="F199" s="388"/>
      <c r="G199" s="388"/>
      <c r="H199" s="388"/>
      <c r="I199" s="388"/>
      <c r="J199" s="388"/>
      <c r="K199" s="261"/>
    </row>
    <row r="200" spans="2:11" s="1" customFormat="1" ht="25.5" customHeight="1">
      <c r="B200" s="260"/>
      <c r="C200" s="330" t="s">
        <v>2546</v>
      </c>
      <c r="D200" s="330"/>
      <c r="E200" s="330"/>
      <c r="F200" s="330" t="s">
        <v>2547</v>
      </c>
      <c r="G200" s="331"/>
      <c r="H200" s="389" t="s">
        <v>2548</v>
      </c>
      <c r="I200" s="389"/>
      <c r="J200" s="389"/>
      <c r="K200" s="261"/>
    </row>
    <row r="201" spans="2:11" s="1" customFormat="1" ht="5.25" customHeight="1">
      <c r="B201" s="291"/>
      <c r="C201" s="286"/>
      <c r="D201" s="286"/>
      <c r="E201" s="286"/>
      <c r="F201" s="286"/>
      <c r="G201" s="312"/>
      <c r="H201" s="286"/>
      <c r="I201" s="286"/>
      <c r="J201" s="286"/>
      <c r="K201" s="314"/>
    </row>
    <row r="202" spans="2:11" s="1" customFormat="1" ht="15" customHeight="1">
      <c r="B202" s="291"/>
      <c r="C202" s="268" t="s">
        <v>2538</v>
      </c>
      <c r="D202" s="268"/>
      <c r="E202" s="268"/>
      <c r="F202" s="289" t="s">
        <v>46</v>
      </c>
      <c r="G202" s="268"/>
      <c r="H202" s="390" t="s">
        <v>2549</v>
      </c>
      <c r="I202" s="390"/>
      <c r="J202" s="390"/>
      <c r="K202" s="314"/>
    </row>
    <row r="203" spans="2:11" s="1" customFormat="1" ht="15" customHeight="1">
      <c r="B203" s="291"/>
      <c r="C203" s="268"/>
      <c r="D203" s="268"/>
      <c r="E203" s="268"/>
      <c r="F203" s="289" t="s">
        <v>47</v>
      </c>
      <c r="G203" s="268"/>
      <c r="H203" s="390" t="s">
        <v>2550</v>
      </c>
      <c r="I203" s="390"/>
      <c r="J203" s="390"/>
      <c r="K203" s="314"/>
    </row>
    <row r="204" spans="2:11" s="1" customFormat="1" ht="15" customHeight="1">
      <c r="B204" s="291"/>
      <c r="C204" s="268"/>
      <c r="D204" s="268"/>
      <c r="E204" s="268"/>
      <c r="F204" s="289" t="s">
        <v>50</v>
      </c>
      <c r="G204" s="268"/>
      <c r="H204" s="390" t="s">
        <v>2551</v>
      </c>
      <c r="I204" s="390"/>
      <c r="J204" s="390"/>
      <c r="K204" s="314"/>
    </row>
    <row r="205" spans="2:11" s="1" customFormat="1" ht="15" customHeight="1">
      <c r="B205" s="291"/>
      <c r="C205" s="268"/>
      <c r="D205" s="268"/>
      <c r="E205" s="268"/>
      <c r="F205" s="289" t="s">
        <v>48</v>
      </c>
      <c r="G205" s="268"/>
      <c r="H205" s="390" t="s">
        <v>2552</v>
      </c>
      <c r="I205" s="390"/>
      <c r="J205" s="390"/>
      <c r="K205" s="314"/>
    </row>
    <row r="206" spans="2:11" s="1" customFormat="1" ht="15" customHeight="1">
      <c r="B206" s="291"/>
      <c r="C206" s="268"/>
      <c r="D206" s="268"/>
      <c r="E206" s="268"/>
      <c r="F206" s="289" t="s">
        <v>49</v>
      </c>
      <c r="G206" s="268"/>
      <c r="H206" s="390" t="s">
        <v>2553</v>
      </c>
      <c r="I206" s="390"/>
      <c r="J206" s="390"/>
      <c r="K206" s="314"/>
    </row>
    <row r="207" spans="2:11" s="1" customFormat="1" ht="15" customHeight="1">
      <c r="B207" s="291"/>
      <c r="C207" s="268"/>
      <c r="D207" s="268"/>
      <c r="E207" s="268"/>
      <c r="F207" s="289"/>
      <c r="G207" s="268"/>
      <c r="H207" s="268"/>
      <c r="I207" s="268"/>
      <c r="J207" s="268"/>
      <c r="K207" s="314"/>
    </row>
    <row r="208" spans="2:11" s="1" customFormat="1" ht="15" customHeight="1">
      <c r="B208" s="291"/>
      <c r="C208" s="268" t="s">
        <v>2494</v>
      </c>
      <c r="D208" s="268"/>
      <c r="E208" s="268"/>
      <c r="F208" s="289" t="s">
        <v>82</v>
      </c>
      <c r="G208" s="268"/>
      <c r="H208" s="390" t="s">
        <v>2554</v>
      </c>
      <c r="I208" s="390"/>
      <c r="J208" s="390"/>
      <c r="K208" s="314"/>
    </row>
    <row r="209" spans="2:11" s="1" customFormat="1" ht="15" customHeight="1">
      <c r="B209" s="291"/>
      <c r="C209" s="268"/>
      <c r="D209" s="268"/>
      <c r="E209" s="268"/>
      <c r="F209" s="289" t="s">
        <v>2389</v>
      </c>
      <c r="G209" s="268"/>
      <c r="H209" s="390" t="s">
        <v>2390</v>
      </c>
      <c r="I209" s="390"/>
      <c r="J209" s="390"/>
      <c r="K209" s="314"/>
    </row>
    <row r="210" spans="2:11" s="1" customFormat="1" ht="15" customHeight="1">
      <c r="B210" s="291"/>
      <c r="C210" s="268"/>
      <c r="D210" s="268"/>
      <c r="E210" s="268"/>
      <c r="F210" s="289" t="s">
        <v>2387</v>
      </c>
      <c r="G210" s="268"/>
      <c r="H210" s="390" t="s">
        <v>2555</v>
      </c>
      <c r="I210" s="390"/>
      <c r="J210" s="390"/>
      <c r="K210" s="314"/>
    </row>
    <row r="211" spans="2:11" s="1" customFormat="1" ht="15" customHeight="1">
      <c r="B211" s="332"/>
      <c r="C211" s="268"/>
      <c r="D211" s="268"/>
      <c r="E211" s="268"/>
      <c r="F211" s="289" t="s">
        <v>2391</v>
      </c>
      <c r="G211" s="327"/>
      <c r="H211" s="391" t="s">
        <v>2392</v>
      </c>
      <c r="I211" s="391"/>
      <c r="J211" s="391"/>
      <c r="K211" s="333"/>
    </row>
    <row r="212" spans="2:11" s="1" customFormat="1" ht="15" customHeight="1">
      <c r="B212" s="332"/>
      <c r="C212" s="268"/>
      <c r="D212" s="268"/>
      <c r="E212" s="268"/>
      <c r="F212" s="289" t="s">
        <v>2393</v>
      </c>
      <c r="G212" s="327"/>
      <c r="H212" s="391" t="s">
        <v>2556</v>
      </c>
      <c r="I212" s="391"/>
      <c r="J212" s="391"/>
      <c r="K212" s="333"/>
    </row>
    <row r="213" spans="2:11" s="1" customFormat="1" ht="15" customHeight="1">
      <c r="B213" s="332"/>
      <c r="C213" s="268"/>
      <c r="D213" s="268"/>
      <c r="E213" s="268"/>
      <c r="F213" s="289"/>
      <c r="G213" s="327"/>
      <c r="H213" s="318"/>
      <c r="I213" s="318"/>
      <c r="J213" s="318"/>
      <c r="K213" s="333"/>
    </row>
    <row r="214" spans="2:11" s="1" customFormat="1" ht="15" customHeight="1">
      <c r="B214" s="332"/>
      <c r="C214" s="268" t="s">
        <v>2518</v>
      </c>
      <c r="D214" s="268"/>
      <c r="E214" s="268"/>
      <c r="F214" s="289">
        <v>1</v>
      </c>
      <c r="G214" s="327"/>
      <c r="H214" s="391" t="s">
        <v>2557</v>
      </c>
      <c r="I214" s="391"/>
      <c r="J214" s="391"/>
      <c r="K214" s="333"/>
    </row>
    <row r="215" spans="2:11" s="1" customFormat="1" ht="15" customHeight="1">
      <c r="B215" s="332"/>
      <c r="C215" s="268"/>
      <c r="D215" s="268"/>
      <c r="E215" s="268"/>
      <c r="F215" s="289">
        <v>2</v>
      </c>
      <c r="G215" s="327"/>
      <c r="H215" s="391" t="s">
        <v>2558</v>
      </c>
      <c r="I215" s="391"/>
      <c r="J215" s="391"/>
      <c r="K215" s="333"/>
    </row>
    <row r="216" spans="2:11" s="1" customFormat="1" ht="15" customHeight="1">
      <c r="B216" s="332"/>
      <c r="C216" s="268"/>
      <c r="D216" s="268"/>
      <c r="E216" s="268"/>
      <c r="F216" s="289">
        <v>3</v>
      </c>
      <c r="G216" s="327"/>
      <c r="H216" s="391" t="s">
        <v>2559</v>
      </c>
      <c r="I216" s="391"/>
      <c r="J216" s="391"/>
      <c r="K216" s="333"/>
    </row>
    <row r="217" spans="2:11" s="1" customFormat="1" ht="15" customHeight="1">
      <c r="B217" s="332"/>
      <c r="C217" s="268"/>
      <c r="D217" s="268"/>
      <c r="E217" s="268"/>
      <c r="F217" s="289">
        <v>4</v>
      </c>
      <c r="G217" s="327"/>
      <c r="H217" s="391" t="s">
        <v>2560</v>
      </c>
      <c r="I217" s="391"/>
      <c r="J217" s="391"/>
      <c r="K217" s="333"/>
    </row>
    <row r="218" spans="2:11" s="1" customFormat="1" ht="12.75" customHeight="1">
      <c r="B218" s="334"/>
      <c r="C218" s="335"/>
      <c r="D218" s="335"/>
      <c r="E218" s="335"/>
      <c r="F218" s="335"/>
      <c r="G218" s="335"/>
      <c r="H218" s="335"/>
      <c r="I218" s="335"/>
      <c r="J218" s="335"/>
      <c r="K218" s="336"/>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17</vt:i4>
      </vt:variant>
    </vt:vector>
  </HeadingPairs>
  <TitlesOfParts>
    <vt:vector size="26" baseType="lpstr">
      <vt:lpstr>Rekapitulace stavby</vt:lpstr>
      <vt:lpstr>SO 101 - Chodník pro pěší...</vt:lpstr>
      <vt:lpstr>SO 101a - Zpevněné plochy...</vt:lpstr>
      <vt:lpstr>SO 102 -  Zpevněné plochy...</vt:lpstr>
      <vt:lpstr>SO 201 - Mostní objekty</vt:lpstr>
      <vt:lpstr>SO 301 - Odvodnění komuni...</vt:lpstr>
      <vt:lpstr>SO 401 - Veřejné osvětlení</vt:lpstr>
      <vt:lpstr>VRN - VRN</vt:lpstr>
      <vt:lpstr>Pokyny pro vyplnění</vt:lpstr>
      <vt:lpstr>'Rekapitulace stavby'!Názvy_tisku</vt:lpstr>
      <vt:lpstr>'SO 101 - Chodník pro pěší...'!Názvy_tisku</vt:lpstr>
      <vt:lpstr>'SO 101a - Zpevněné plochy...'!Názvy_tisku</vt:lpstr>
      <vt:lpstr>'SO 102 -  Zpevněné plochy...'!Názvy_tisku</vt:lpstr>
      <vt:lpstr>'SO 201 - Mostní objekty'!Názvy_tisku</vt:lpstr>
      <vt:lpstr>'SO 301 - Odvodnění komuni...'!Názvy_tisku</vt:lpstr>
      <vt:lpstr>'SO 401 - Veřejné osvětlení'!Názvy_tisku</vt:lpstr>
      <vt:lpstr>'VRN - VRN'!Názvy_tisku</vt:lpstr>
      <vt:lpstr>'Pokyny pro vyplnění'!Oblast_tisku</vt:lpstr>
      <vt:lpstr>'Rekapitulace stavby'!Oblast_tisku</vt:lpstr>
      <vt:lpstr>'SO 101 - Chodník pro pěší...'!Oblast_tisku</vt:lpstr>
      <vt:lpstr>'SO 101a - Zpevněné plochy...'!Oblast_tisku</vt:lpstr>
      <vt:lpstr>'SO 102 -  Zpevněné plochy...'!Oblast_tisku</vt:lpstr>
      <vt:lpstr>'SO 201 - Mostní objekty'!Oblast_tisku</vt:lpstr>
      <vt:lpstr>'SO 301 - Odvodnění komuni...'!Oblast_tisku</vt:lpstr>
      <vt:lpstr>'SO 401 - Veřejné osvětlení'!Oblast_tisku</vt:lpstr>
      <vt:lpstr>'VRN - VRN'!Oblast_tisku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Káťa</dc:creator>
  <cp:lastModifiedBy>Barbora Marešová</cp:lastModifiedBy>
  <dcterms:created xsi:type="dcterms:W3CDTF">2022-09-15T10:04:29Z</dcterms:created>
  <dcterms:modified xsi:type="dcterms:W3CDTF">2022-09-19T13:12:46Z</dcterms:modified>
</cp:coreProperties>
</file>