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1 - Architektonicko..." sheetId="2" r:id="rId2"/>
    <sheet name="VON - Vedlejší a ostatní ..." sheetId="3" r:id="rId3"/>
    <sheet name="Pokyny pro vyplnění" sheetId="4" r:id="rId4"/>
  </sheets>
  <definedNames>
    <definedName name="_xlnm.Print_Area" localSheetId="0">'Rekapitulace stavby'!$D$4:$AO$36,'Rekapitulace stavby'!$C$42:$AQ$58</definedName>
    <definedName name="_xlnm._FilterDatabase" localSheetId="1" hidden="1">'D.1.1.1 - Architektonicko...'!$C$96:$K$450</definedName>
    <definedName name="_xlnm.Print_Area" localSheetId="1">'D.1.1.1 - Architektonicko...'!$C$4:$J$41,'D.1.1.1 - Architektonicko...'!$C$47:$J$76,'D.1.1.1 - Architektonicko...'!$C$82:$J$450</definedName>
    <definedName name="_xlnm._FilterDatabase" localSheetId="2" hidden="1">'VON - Vedlejší a ostatní ...'!$C$81:$K$99</definedName>
    <definedName name="_xlnm.Print_Area" localSheetId="2">'VON - Vedlejší a ostatní ...'!$C$4:$J$39,'VON - Vedlejší a ostatní ...'!$C$45:$J$63,'VON - Vedlejší a ostatní ...'!$C$69:$J$99</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'D.1.1.1 - Architektonicko...'!$96:$96</definedName>
    <definedName name="_xlnm.Print_Titles" localSheetId="2">'VON - Vedlejší a ostatní ...'!$81:$81</definedName>
  </definedNames>
  <calcPr fullCalcOnLoad="1"/>
</workbook>
</file>

<file path=xl/sharedStrings.xml><?xml version="1.0" encoding="utf-8"?>
<sst xmlns="http://schemas.openxmlformats.org/spreadsheetml/2006/main" count="4386" uniqueCount="854">
  <si>
    <t>Export Komplet</t>
  </si>
  <si>
    <t>VZ</t>
  </si>
  <si>
    <t>2.0</t>
  </si>
  <si>
    <t>ZAMOK</t>
  </si>
  <si>
    <t>False</t>
  </si>
  <si>
    <t>{8a05d2e8-f4f3-4b49-90ec-0ef8692b13c8}</t>
  </si>
  <si>
    <t>0,01</t>
  </si>
  <si>
    <t>21</t>
  </si>
  <si>
    <t>15</t>
  </si>
  <si>
    <t>REKAPITULACE STAVBY</t>
  </si>
  <si>
    <t>v ---  níže se nacházejí doplnkové a pomocné údaje k sestavám  --- v</t>
  </si>
  <si>
    <t>Návod na vyplnění</t>
  </si>
  <si>
    <t>0,001</t>
  </si>
  <si>
    <t>Kód:</t>
  </si>
  <si>
    <t>601120o</t>
  </si>
  <si>
    <t>Měnit lze pouze buňky se žlutým podbarvením!
1) v Rekapitulaci stavby vyplňte údaje o Uchazeči (přenesou se do ostatních sestav i v jiných listech)
2) na vybraných listech vyplňte v sestavě Soupis prací ceny u položek</t>
  </si>
  <si>
    <t>Stavba:</t>
  </si>
  <si>
    <t>Zpracování PD v souladu s požadavky 121. výzvy opžp na budovu ZŠ T.G.Masaryka, Palackého 535</t>
  </si>
  <si>
    <t>KSO:</t>
  </si>
  <si>
    <t/>
  </si>
  <si>
    <t>CC-CZ:</t>
  </si>
  <si>
    <t>Místo:</t>
  </si>
  <si>
    <t>k.ú.Česká Kamenice č.p. st.664</t>
  </si>
  <si>
    <t>Datum:</t>
  </si>
  <si>
    <t>8. 1. 2021</t>
  </si>
  <si>
    <t>Zadavatel:</t>
  </si>
  <si>
    <t>IČ:</t>
  </si>
  <si>
    <t>00261220</t>
  </si>
  <si>
    <t>Město Česká Kamenice</t>
  </si>
  <si>
    <t>DIČ:</t>
  </si>
  <si>
    <t>CZ00261220</t>
  </si>
  <si>
    <t>Uchazeč:</t>
  </si>
  <si>
    <t>Vyplň údaj</t>
  </si>
  <si>
    <t>Projektant:</t>
  </si>
  <si>
    <t>15028909</t>
  </si>
  <si>
    <t>BKN spol. s 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</si>
  <si>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</si>
  <si>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</si>
  <si>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</si>
  <si>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</si>
  <si>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</si>
  <si>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</si>
  <si>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</si>
  <si>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</si>
  <si>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</si>
  <si>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</si>
  <si>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</si>
  <si>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</si>
  <si>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</si>
  <si>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</si>
  <si>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</si>
  <si>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</si>
  <si>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</si>
  <si>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</si>
  <si>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</si>
  <si>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</si>
  <si>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</si>
  <si>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</si>
  <si>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</si>
  <si>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</si>
  <si>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</si>
  <si>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</si>
  <si>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</si>
  <si>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</si>
  <si>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</si>
  <si>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</si>
  <si>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</si>
  <si>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</si>
  <si>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</si>
  <si>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</si>
  <si>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</si>
  <si>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</si>
  <si>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</si>
  <si>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</si>
  <si>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</si>
  <si>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</si>
  <si>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</si>
  <si>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</si>
  <si>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</si>
  <si>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</si>
  <si>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ZŠ a Gymnázium T.G.Masaryka ul.Palackého č.p.535</t>
  </si>
  <si>
    <t>STA</t>
  </si>
  <si>
    <t>1</t>
  </si>
  <si>
    <t>{1099ea85-29fe-4466-9c28-c82b3036f311}</t>
  </si>
  <si>
    <t>801 32 13</t>
  </si>
  <si>
    <t>2</t>
  </si>
  <si>
    <t>/</t>
  </si>
  <si>
    <t>D.1.1.1</t>
  </si>
  <si>
    <t>Architektonicko stavební řešení - okna</t>
  </si>
  <si>
    <t>Soupis</t>
  </si>
  <si>
    <t>{3659612b-0423-42ec-8938-46f698213dc0}</t>
  </si>
  <si>
    <t>801 32</t>
  </si>
  <si>
    <t>VON</t>
  </si>
  <si>
    <t>Vedlejší a ostatní náklady</t>
  </si>
  <si>
    <t>{0d222901-3ce0-464e-85cc-48b34e7f1e41}</t>
  </si>
  <si>
    <t>KRYCÍ LIST SOUPISU PRACÍ</t>
  </si>
  <si>
    <t>Objekt:</t>
  </si>
  <si>
    <t>SO 01 - ZŠ a Gymnázium T.G.Masaryka ul.Palackého č.p.535</t>
  </si>
  <si>
    <t>Soupis:</t>
  </si>
  <si>
    <t>D.1.1.1 - Architektonicko stavební řešení - okna</t>
  </si>
  <si>
    <t>k.ú.Česká Kamenice č.p.st.664</t>
  </si>
  <si>
    <t>Město Česká Kamenice Náměstí Míru219Česká Kamenice</t>
  </si>
  <si>
    <t>BKN,spol.s r.o.Vladislavova 29/I,566 01Vysoké Mýto</t>
  </si>
  <si>
    <t>CZ15028909</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</si>
  <si>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</si>
  <si>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</si>
  <si>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</si>
  <si>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</si>
  <si>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</si>
  <si>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</si>
  <si>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</si>
  <si>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</si>
  <si>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</si>
  <si>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</si>
  <si>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764 - Konstrukce klempířské</t>
  </si>
  <si>
    <t xml:space="preserve">    766 - Konstrukce truhlářské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</si>
  <si>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</si>
  <si>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</si>
  <si>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</si>
  <si>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</si>
  <si>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</si>
  <si>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</si>
  <si>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</si>
  <si>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</si>
  <si>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</si>
  <si>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</si>
  <si>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</si>
  <si>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</si>
  <si>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</si>
  <si>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</si>
  <si>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</si>
  <si>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</si>
  <si>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</si>
  <si>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</si>
  <si>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</si>
  <si>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</si>
  <si>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</si>
  <si>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</si>
  <si>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</si>
  <si>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612325302</t>
  </si>
  <si>
    <t>Vápenocementová omítka ostění nebo nadpraží štuková</t>
  </si>
  <si>
    <t>m2</t>
  </si>
  <si>
    <t>4</t>
  </si>
  <si>
    <t>1626170632</t>
  </si>
  <si>
    <t>PSC</t>
  </si>
  <si>
    <t xml:space="preserve">Poznámka k souboru cen:
1. Ceny lze použít jen pro ocenění samostatně upravovaného ostění a nadpraží ( např. při dodatečné výměně oken nebo zárubní ) v šířce do 300 mm okolo upravovaného otvoru.
</t>
  </si>
  <si>
    <t>VV</t>
  </si>
  <si>
    <t>2*(1,00+0,95)*0,30+(1,00+2*0,95)*0,45+(2*(0,90+0,95)*0,30+(0,90+2*0,95)*0,65)*13     "W1, W2</t>
  </si>
  <si>
    <t>(2*(0,90+0,95)*0,30+(0,90+2*0,95)*0,50)*2+(2*(1,20+2,50)*0,30+(1,20+2,50)*0,40)*100       "W3 W4</t>
  </si>
  <si>
    <t>2*(1,05+2,60)*0,30+(1,05+2*2,60)*0,70+2*(0,60+2,10)*0,30+(0,60+2*2,10)*0,45           "W5, W6</t>
  </si>
  <si>
    <t>(2*(1,45+2,60)*0,30+(1,45+2*2,60)*0,55)*6+(2*(1,45+1,15)*0,30+(1,45+2*1,15)*0,55)*6  "W7, W8</t>
  </si>
  <si>
    <t>(2*(1,55+2,60)*0,30+(1,55+2*2,60)*0,60)*3      "W9</t>
  </si>
  <si>
    <t>Součet</t>
  </si>
  <si>
    <t>viz. přílohy PD: D.1.b.1 až D.1.b.4 a D.1.b.10</t>
  </si>
  <si>
    <t>622325302X11</t>
  </si>
  <si>
    <t>Vápenocementová omítka vnějšího ostění nebo nadpraží štuková</t>
  </si>
  <si>
    <t>1961172876</t>
  </si>
  <si>
    <t>2*(1,00+0,95)*0,30+(1,00+2*0,95)*0,30+(2*(0,90+0,95)*0,30+(0,90+2*0,95)*0,33)*13     "W1, W2</t>
  </si>
  <si>
    <t>(2*(0,90+0,95)*0,30+(0,90+2*0,95)*0,33)*2+(2*(1,20+2,50)*0,30+(1,20+2,50)*0,25)*100       "W3 W4</t>
  </si>
  <si>
    <t>2*(1,05+2,60)*0,30+(1,05+2*2,60)*0,20+2*(0,60+2,10)*0,30+(0,60+2*2,10)*0,20          "W5, W6</t>
  </si>
  <si>
    <t>(2*(1,45+2,60)*0,30+(1,45+2*2,60)*0,25)*6+(2*(1,45+1,15)*0,30+(1,45+2*1,15)*0,20)*6    "W7, W8</t>
  </si>
  <si>
    <t>(2*(1,55+2,60)*0,30+(1,55+2*2,60)*0,20)*3      "W9</t>
  </si>
  <si>
    <t>3</t>
  </si>
  <si>
    <t>629991011</t>
  </si>
  <si>
    <t>Zakrytí vnějších ploch před znečištěním včetně pozdějšího odkrytí výplní otvorů a svislých ploch fólií přilepenou lepící páskou</t>
  </si>
  <si>
    <t>856888171</t>
  </si>
  <si>
    <t xml:space="preserve">Poznámka k souboru cen:
1. V ceně -1012 nejsou započteny náklady na dodávku a montáž začišťovací lišty; tyto se oceňují cenou 622 14-3004 této části katalogu a materiálem ve specifikaci.
</t>
  </si>
  <si>
    <t>1,00*0,95*2+0,90*0,95*2*13+0,90*0,95*2*2             "W1, W2, W3</t>
  </si>
  <si>
    <t>1,35*2,60*2*100+1,05*2,60*2+0,60*2,10*2           "W4,W5, W6</t>
  </si>
  <si>
    <t>1,45*2,60*2*6+1,45*1,15*2*6     "W7, W8</t>
  </si>
  <si>
    <t>1,55*2,60*2*3     "W9</t>
  </si>
  <si>
    <t>viz. přílohy PD: D.1.b.1 až D.1.b.4</t>
  </si>
  <si>
    <t>632450134</t>
  </si>
  <si>
    <t>Potěr cementový vyrovnávací ze suchých směsí v ploše o průměrné (střední) tl. přes 40 do 50 mm</t>
  </si>
  <si>
    <t>804953016</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</si>
  <si>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</si>
  <si>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1.PP</t>
  </si>
  <si>
    <t>1,10*1,15*11+1,10*1,05*2+(1,10+1,10+1,00)*(0,30+0,65)+1,10*0,65+1,00*0,75</t>
  </si>
  <si>
    <t>1.NP</t>
  </si>
  <si>
    <t xml:space="preserve">1,60*0,75*6+1,35*0,75*6     </t>
  </si>
  <si>
    <t>0,60*0,65+1,50*0,65*9+1,20*0,75+1,50*0,75*5+1,50*0,85*12</t>
  </si>
  <si>
    <t>2.NP</t>
  </si>
  <si>
    <t>1,50*0,65*5+1,50*0,70*12+1,50*0,65*2+1,50*0,65*3+1,70*0,80*5</t>
  </si>
  <si>
    <t>1,50*0,65*5+1,50*0,70*12</t>
  </si>
  <si>
    <t>3.NP</t>
  </si>
  <si>
    <t>1,50*0,65*5+1,50*0,70*12+1,50*0,65*2+1,50*0,65*3+1,70*0,80*3</t>
  </si>
  <si>
    <t>1,50*0,65*3+1,50*0,65*2+1,50*0,70*12</t>
  </si>
  <si>
    <t>9</t>
  </si>
  <si>
    <t>Ostatní konstrukce a práce, bourání</t>
  </si>
  <si>
    <t>5</t>
  </si>
  <si>
    <t>949101111</t>
  </si>
  <si>
    <t>Lešení pomocné pracovní pro objekty pozemních staveb pro zatížení do 150 kg/m2, o výšce lešeňové podlahy do 1,9 m</t>
  </si>
  <si>
    <t>2013228836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</si>
  <si>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</si>
  <si>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9,35*1,50+5,50*1,50+9,20*1,50+9,80*1,50+5,00*1,50                   "viz. přílohy PD: D.1.1.1a, D.1.b.1</t>
  </si>
  <si>
    <t xml:space="preserve">9,675*1,50+9,775*1,50+10,30*1,50+5,05*1,50+2,700*1,50+2,65*1,50+4,725*1,50+6,60*1,50+3,75*1,50+6,00*1,50              </t>
  </si>
  <si>
    <t>2,45*1,50+4,85*1,50+4,10*1,50+1,05*1,50</t>
  </si>
  <si>
    <t>"viz. přílohy PD: D.1.1.1a, D.1.1.1.b.2</t>
  </si>
  <si>
    <t>9,825*1,50+9,775*1,50+10,45*1,50+5,10*1,50+2,70*1,50+2,60*1,50+5,10*1,50+10,45*1,50+9,775*1,20+9,825*1,50</t>
  </si>
  <si>
    <t>6,70*1,50+3,00*1,50+7,20*1,50</t>
  </si>
  <si>
    <t>"viz. přílohy PD: D.1.1.1a, D.1.1.1.b.3</t>
  </si>
  <si>
    <t>9,825*1,50+9,775*1,50+10,45*1,50+5,10*1,50+2,70*1,50+2,65*1,50+14,225*1,50+2,85*1,50+2,60*1,50+5,10*1,50</t>
  </si>
  <si>
    <t>10,50*1,50+9,75*1,20+9,80*1,50+6,70*1,50+3,00*1,50+7,20*1,50</t>
  </si>
  <si>
    <t>"viz. přílohy PD: D.1.1.1a, D.1.1.1.b.4</t>
  </si>
  <si>
    <t>949101112</t>
  </si>
  <si>
    <t>Lešení pomocné pracovní pro objekty pozemních staveb pro zatížení do 150 kg/m2, o výšce lešeňové podlahy přes 1,9 do 3,5 m</t>
  </si>
  <si>
    <t>-553685183</t>
  </si>
  <si>
    <t>16,20*1,50               "viz. přílohy PD: D.1.1.1a, D.1.1.1.b.2</t>
  </si>
  <si>
    <t>7</t>
  </si>
  <si>
    <t>952901102</t>
  </si>
  <si>
    <t>Čištění budov při provádění oprav a udržovacích prací oken nebo balkonových dveří jednoduchých omytím, plochy do přes 0,6 do 1,5 m2</t>
  </si>
  <si>
    <t>-20299088</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</si>
  <si>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</si>
  <si>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1,00*0,95+0,90*0,95*13+0,90*0,95*2+0,60*2,10     "W1, W2, W3, W6</t>
  </si>
  <si>
    <t xml:space="preserve">viz. přílohy PD: D.1.b.1 až D.1.b.4 </t>
  </si>
  <si>
    <t>8</t>
  </si>
  <si>
    <t>952901103</t>
  </si>
  <si>
    <t>Čištění budov při provádění oprav a udržovacích prací oken nebo balkonových dveří jednoduchých omytím, plochy do přes 1,5 do 2,5 m2</t>
  </si>
  <si>
    <t>396467155</t>
  </si>
  <si>
    <t>1,45*1,15*6       "W8</t>
  </si>
  <si>
    <t>952901104</t>
  </si>
  <si>
    <t>Čištění budov při provádění oprav a udržovacích prací oken nebo balkonových dveří jednoduchých omytím, plochy do přes 2,5 m2</t>
  </si>
  <si>
    <t>1648855221</t>
  </si>
  <si>
    <t>1,35*2,60*100+1,05*2,60      "W4, W5</t>
  </si>
  <si>
    <t>1,45*2,60*6+1,55*2,60*3      "W7, W9</t>
  </si>
  <si>
    <t>10</t>
  </si>
  <si>
    <t>952902031</t>
  </si>
  <si>
    <t>Čištění budov při provádění oprav a udržovacích prací podlah hladkých omytím</t>
  </si>
  <si>
    <t>489922242</t>
  </si>
  <si>
    <t>64,55+63,20+67,10+2,475*4,00</t>
  </si>
  <si>
    <t>132,70+68,20+68,90+72,60+3,20+13,10+13,90+16,13</t>
  </si>
  <si>
    <t>2,70*7,00+38,40+20,85+9,32+17,16+2,60*4,00</t>
  </si>
  <si>
    <t>71,40+71,00+75,90+19,44+9,45+21,26+17,40+71,20</t>
  </si>
  <si>
    <t>70,80+76,20+12,35+49,60+88,97+21,26+2,60*4,00</t>
  </si>
  <si>
    <t>19,44+71,40+71,00+75,90+9,00+21,60+116,40+24,00</t>
  </si>
  <si>
    <t>12,40+76,20+70,80+71,20+17,40+2,60*4,00</t>
  </si>
  <si>
    <t>11</t>
  </si>
  <si>
    <t>968062354</t>
  </si>
  <si>
    <t>Vybourání dřevěných rámů oken s křídly, dveřních zárubní, vrat, stěn, ostění nebo obkladů rámů oken s křídly dvojitých, plochy do 1 m2</t>
  </si>
  <si>
    <t>-464860810</t>
  </si>
  <si>
    <t xml:space="preserve">Poznámka k souboru cen:
1. V cenách -2244 až -2747 jsou započteny i náklady na vyvěšení křídel.
</t>
  </si>
  <si>
    <t>1,00*0,95+0,90*0,95*13+0,90*0,95*2+0,45*2,10    "W1 W2 W3 W6</t>
  </si>
  <si>
    <t>viz. přílohy PD: D.1.1.1a, D.1.b.1 až D.1.b.4</t>
  </si>
  <si>
    <t>12</t>
  </si>
  <si>
    <t>968062355</t>
  </si>
  <si>
    <t>Vybourání dřevěných rámů oken s křídly, dveřních zárubní, vrat, stěn, ostění nebo obkladů rámů oken s křídly dvojitých, plochy do 2 m2</t>
  </si>
  <si>
    <t>-1256003304</t>
  </si>
  <si>
    <t>1,45*1,15*6    "W8</t>
  </si>
  <si>
    <t>13</t>
  </si>
  <si>
    <t>968062356</t>
  </si>
  <si>
    <t>Vybourání dřevěných rámů oken s křídly, dveřních zárubní, vrat, stěn, ostění nebo obkladů rámů oken s křídly dvojitých, plochy do 4 m2</t>
  </si>
  <si>
    <t>-1395193980</t>
  </si>
  <si>
    <t>1,35*2,60*100    "W4</t>
  </si>
  <si>
    <t>1,05*2,50    "W5</t>
  </si>
  <si>
    <t>1,45*2,60*6    "W7</t>
  </si>
  <si>
    <t>14</t>
  </si>
  <si>
    <t>968062357</t>
  </si>
  <si>
    <t>Vybourání dřevěných rámů oken s křídly, dveřních zárubní, vrat, stěn, ostění nebo obkladů rámů oken s křídly dvojitých, plochy přes 4 m2</t>
  </si>
  <si>
    <t>67561968</t>
  </si>
  <si>
    <t>1,55*2,60*3    "W9</t>
  </si>
  <si>
    <t>98900X101</t>
  </si>
  <si>
    <t xml:space="preserve">Drobné stavební přípomoce v rámci dokončovacích úprav, řezání, vyspravení stávajících konstrukcí a ostatní stavební práce a konstrukce nutné k řádnému dokončení díla </t>
  </si>
  <si>
    <t>hod</t>
  </si>
  <si>
    <t>-2041317649</t>
  </si>
  <si>
    <t>16</t>
  </si>
  <si>
    <t>M</t>
  </si>
  <si>
    <t>55399901X102</t>
  </si>
  <si>
    <t>drobný blíže nespecifikovaný spojovací materiál s povrchovou úpravou žárovým pozinkováním nutný k řádnému dokončení díla</t>
  </si>
  <si>
    <t>kg</t>
  </si>
  <si>
    <t>-1193910031</t>
  </si>
  <si>
    <t>17</t>
  </si>
  <si>
    <t>X02</t>
  </si>
  <si>
    <t>Demontáž provazových sítí na oknech v tělocvičně</t>
  </si>
  <si>
    <t>soubor</t>
  </si>
  <si>
    <t>1858586714</t>
  </si>
  <si>
    <t>997</t>
  </si>
  <si>
    <t>Přesun sutě</t>
  </si>
  <si>
    <t>18</t>
  </si>
  <si>
    <t>997013155</t>
  </si>
  <si>
    <t>Vnitrostaveništní doprava suti a vybouraných hmot vodorovně do 50 m svisle s omezením mechanizace pro budovy a haly výšky přes 15 do 18 m</t>
  </si>
  <si>
    <t>t</t>
  </si>
  <si>
    <t>-1472034792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</si>
  <si>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</si>
  <si>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t>
  </si>
  <si>
    <t>997013501</t>
  </si>
  <si>
    <t>Odvoz suti a vybouraných hmot na skládku nebo meziskládku se složením, na vzdálenost do 1 km</t>
  </si>
  <si>
    <t>-929696889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</si>
  <si>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</si>
  <si>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20</t>
  </si>
  <si>
    <t>997013509</t>
  </si>
  <si>
    <t>Odvoz suti a vybouraných hmot na skládku nebo meziskládku se složením, na vzdálenost Příplatek k ceně za každý další i započatý 1 km přes 1 km</t>
  </si>
  <si>
    <t>1089104075</t>
  </si>
  <si>
    <t>23,018*29</t>
  </si>
  <si>
    <t>997013631</t>
  </si>
  <si>
    <t>Poplatek za uložení stavebního odpadu na skládce (skládkovné) směsného stavebního a demoličního zatříděného do Katalogu odpadů pod kódem 17 09 04</t>
  </si>
  <si>
    <t>766127577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</si>
  <si>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</si>
  <si>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</si>
  <si>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</si>
  <si>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22</t>
  </si>
  <si>
    <t>998011003</t>
  </si>
  <si>
    <t>Přesun hmot pro budovy občanské výstavby, bydlení, výrobu a služby s nosnou svislou konstrukcí zděnou z cihel, tvárnic nebo kamene vodorovná dopravní vzdálenost do 100 m pro budovy výšky přes 12 do 24 m</t>
  </si>
  <si>
    <t>-729468395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</si>
  <si>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</si>
  <si>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</si>
  <si>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</si>
  <si>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764</t>
  </si>
  <si>
    <t>Konstrukce klempířské</t>
  </si>
  <si>
    <t>23</t>
  </si>
  <si>
    <t>764002851</t>
  </si>
  <si>
    <t>Demontáž klempířských konstrukcí oplechování parapetů do suti</t>
  </si>
  <si>
    <t>m</t>
  </si>
  <si>
    <t>-213196304</t>
  </si>
  <si>
    <t xml:space="preserve">1,05      "K1 </t>
  </si>
  <si>
    <t>1,80*100+1,50+1,05+1,90*6+2,05*3    "K5</t>
  </si>
  <si>
    <t>1,40*6     "K6</t>
  </si>
  <si>
    <t>24</t>
  </si>
  <si>
    <t>764216604</t>
  </si>
  <si>
    <t>Oplechování parapetů z pozinkovaného plechu s povrchovou úpravou rovných mechanicky kotvené, bez rohů rš 330 mm</t>
  </si>
  <si>
    <t>-1847588734</t>
  </si>
  <si>
    <t>25</t>
  </si>
  <si>
    <t>764216606</t>
  </si>
  <si>
    <t>Oplechování parapetů z pozinkovaného plechu s povrchovou úpravou rovných mechanicky kotvené, bez rohů rš 500 mm</t>
  </si>
  <si>
    <t>24385493</t>
  </si>
  <si>
    <t>1,05+1,80*100+1,50+1,05+1,90*6+2,05*3     "K1 K5</t>
  </si>
  <si>
    <t xml:space="preserve">viz. přílohy PD: D.1.1.1a, D.1.b.2 až D.1.b.4 </t>
  </si>
  <si>
    <t>26</t>
  </si>
  <si>
    <t>998764103</t>
  </si>
  <si>
    <t>Přesun hmot pro konstrukce klempířské stanovený z hmotnosti přesunovaného materiálu vodorovná dopravní vzdálenost do 50 m v objektech výšky přes 12 do 24 m</t>
  </si>
  <si>
    <t>-666690480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</si>
  <si>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</si>
  <si>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</si>
  <si>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</si>
  <si>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27</t>
  </si>
  <si>
    <t>766621111</t>
  </si>
  <si>
    <t>Montáž oken dřevěných včetně montáže rámu plochy přes 1 m2 špaletových do zdiva, výšky do 1,5 m</t>
  </si>
  <si>
    <t>1011727564</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</si>
  <si>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</si>
  <si>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 xml:space="preserve">viz. přílohy PD: D.1.1.1a, D.1.b.1 až D.1.b.4 </t>
  </si>
  <si>
    <t>28</t>
  </si>
  <si>
    <t>61110019W08</t>
  </si>
  <si>
    <t>okno dřevěné špaletové 2-křídlové, obě křídla dovnitř otevíraná Uw ≤ 0,96 W/m²K dřevěné eurohranoly, vnější křídla izolační dvojsklo, vnitřní křídla jednoduché sklo, barva slonová kost, 1450x1150 mm, ozn. W8</t>
  </si>
  <si>
    <t>kus</t>
  </si>
  <si>
    <t>32</t>
  </si>
  <si>
    <t>1587853085</t>
  </si>
  <si>
    <t>6    "W8</t>
  </si>
  <si>
    <t>29</t>
  </si>
  <si>
    <t>766621112</t>
  </si>
  <si>
    <t>Montáž oken dřevěných včetně montáže rámu plochy přes 1 m2 špaletových do zdiva, výšky přes 1,5 do 2,5 m</t>
  </si>
  <si>
    <t>1809140859</t>
  </si>
  <si>
    <t>0,60*2,10    "W6</t>
  </si>
  <si>
    <t>30</t>
  </si>
  <si>
    <t>61110019W06</t>
  </si>
  <si>
    <t>okno dřevěné špaletové 2-křídlové, obě křídla oteíraná, dolní křídlo otevírané a sklápěcí Uw ≤ 0,96 W/m²K dřevěné eurohranoly, izolační trojsklo, barva slonová kost, 600x2100 mm, ozn. W6</t>
  </si>
  <si>
    <t>-1041690178</t>
  </si>
  <si>
    <t xml:space="preserve">1    "W6    </t>
  </si>
  <si>
    <t>31</t>
  </si>
  <si>
    <t>766621113</t>
  </si>
  <si>
    <t>Montáž oken dřevěných včetně montáže rámu plochy přes 1 m2 špaletových do zdiva, výšky přes 2,5 m</t>
  </si>
  <si>
    <t>-1334513888</t>
  </si>
  <si>
    <t>61110019W04</t>
  </si>
  <si>
    <t>okno dřevěné špaletové 4-křídlové, křídla dovnitř otevíraná Uw ≤ 0,96 W/m²K dřevěné eurohranoly, vnější křídla izolační dvojsklo, vnitřní křídla jednoduché sklo, barva slonová kost, 1350x2600 mm, ozn. W4</t>
  </si>
  <si>
    <t>1141134824</t>
  </si>
  <si>
    <t>100    "W4</t>
  </si>
  <si>
    <t>33</t>
  </si>
  <si>
    <t>61110019W05</t>
  </si>
  <si>
    <t>okno dřevěné špaletové 4-křídlové, křídla dovnitř otevíraná Uw ≤ 0,96 W/m²K dřevěné eurohranoly, vnější křídla izolační dvojsklo, vnitřní křídla jednoduché sklo, barva slonová kost, 1050x2600 mm, ozn. W5</t>
  </si>
  <si>
    <t>1203361442</t>
  </si>
  <si>
    <t>1    "W5</t>
  </si>
  <si>
    <t>34</t>
  </si>
  <si>
    <t>61110019W07</t>
  </si>
  <si>
    <t>okno dřevěné špaletové 4-křídlové, křídla dovnitř otevíraná Uw ≤ 0,96 W/m²K dřevěné eurohranoly, vnější křídla izolační dvojsklo, vnitřní křídla jednoduché sklo, barva slonová kost, 1450x2600 mm, ozn. W7</t>
  </si>
  <si>
    <t>459400833</t>
  </si>
  <si>
    <t>6    "W7</t>
  </si>
  <si>
    <t>35</t>
  </si>
  <si>
    <t>61110019W09</t>
  </si>
  <si>
    <t>okno dřevěné špaletové 4-křídlové, křídla dovnitř otevíraná Uw ≤ 0,96 W/m²K dřevěné eurohranoly, vnější křídla izolační dvojsklo, vnitřní křídla jednoduché sklo, barva slonová kost, 1550x2600 mm, ozn. W9</t>
  </si>
  <si>
    <t>563910525</t>
  </si>
  <si>
    <t>3    "W9</t>
  </si>
  <si>
    <t>36</t>
  </si>
  <si>
    <t>766621622</t>
  </si>
  <si>
    <t>Montáž oken dřevěných plochy do 1 m2 včetně montáže rámu otevíravých do zdiva</t>
  </si>
  <si>
    <t>1419728006</t>
  </si>
  <si>
    <t>1    "W1</t>
  </si>
  <si>
    <t>13    "W2</t>
  </si>
  <si>
    <t xml:space="preserve">2    "W3    </t>
  </si>
  <si>
    <t>viz. přílohy PD: D.1.1.1a, D.1.b.1</t>
  </si>
  <si>
    <t>37</t>
  </si>
  <si>
    <t>61110019W01</t>
  </si>
  <si>
    <t>okno dřevěné 2-křídlové, obě křídla otevíraná, jedno křídlo sklápěcí Uw ≤ 0,96 W/m²K dřevěné eurohranoly, jednoduchý rám, izolační trojsklo, barva slonová kost, 1000x950 mm ozn. W1</t>
  </si>
  <si>
    <t>1805632134</t>
  </si>
  <si>
    <t>38</t>
  </si>
  <si>
    <t>61110019W02</t>
  </si>
  <si>
    <t>okno dřevěné 1-křídlové, otevírané a sklápěcí Uw ≤ 0,96 W/m²K dřevěné eurohranoly, jednoduchý rám, izolační trojsklo, barva slonová kost, 900x950 mm ozn. W2</t>
  </si>
  <si>
    <t>-1581620191</t>
  </si>
  <si>
    <t>39</t>
  </si>
  <si>
    <t>61110019W03</t>
  </si>
  <si>
    <t>okno dřevěné 1-křídlové, otevírané a sklápěcí Uw ≤ 0,96 W/m²K dřevěné eurohranoly, jednoduchý rám, izolační trojsklo, barva slonová kost, 900x950 mm ozn. W3</t>
  </si>
  <si>
    <t>-770478272</t>
  </si>
  <si>
    <t>40</t>
  </si>
  <si>
    <t>766694112</t>
  </si>
  <si>
    <t>Montáž ostatních truhlářských konstrukcí parapetních desek dřevěných nebo plastových šířky do 300 mm, délky přes 1000 do 1600 mm</t>
  </si>
  <si>
    <t>-305119511</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</si>
  <si>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</si>
  <si>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80+6+16+4      "T1</t>
  </si>
  <si>
    <t>41</t>
  </si>
  <si>
    <t>60794190X01</t>
  </si>
  <si>
    <t>deska parapetní dřevotřísková potažená CPL laminátem, tl. desky 19 mm se zaoblenou přední hranou, barva slonová kost, vnitřní šířky 180 mm, délky 1500 mm, dodání včetně kotevního materálu, ozn.T1</t>
  </si>
  <si>
    <t>-1832737481</t>
  </si>
  <si>
    <t>80      "T1</t>
  </si>
  <si>
    <t>42</t>
  </si>
  <si>
    <t>60794190X03</t>
  </si>
  <si>
    <t>deska parapetní dřevotřísková potažená CPL laminátem, tl. desky 19 mm se zaoblenou přední hranou, barva slonová kost, vnitřní šířky 220 mm, délky 1600 mm, dodání včetně kotevního materálu, ozn.T1</t>
  </si>
  <si>
    <t>-1481802039</t>
  </si>
  <si>
    <t>6      "T1</t>
  </si>
  <si>
    <t>43</t>
  </si>
  <si>
    <t>60794190X04</t>
  </si>
  <si>
    <t>deska parapetní dřevotřísková potažená CPL laminátem, tl. desky 19 mm se zaoblenou přední hranou, barva slonová kost, vnitřní šířky 220 mm, délky 1500 mm, dodání včetně kotevního materálu, ozn.T1</t>
  </si>
  <si>
    <t>1918294232</t>
  </si>
  <si>
    <t>16      "T1</t>
  </si>
  <si>
    <t>44</t>
  </si>
  <si>
    <t>60794190X05</t>
  </si>
  <si>
    <t>deska parapetní dřevotřísková potažená CPL laminátem, tl. desky 19 mm se zaoblenou přední hranou, barva slonová kost, vnitřní šířky 280 mm, délky 1500 mm, dodání včetně kotevního materálu, ozn.T1</t>
  </si>
  <si>
    <t>1668204749</t>
  </si>
  <si>
    <t>4       "T1</t>
  </si>
  <si>
    <t>45</t>
  </si>
  <si>
    <t>766694122</t>
  </si>
  <si>
    <t>Montáž ostatních truhlářských konstrukcí parapetních desek dřevěných nebo plastových šířky přes 300 mm, délky přes 1000 do 1600 mm</t>
  </si>
  <si>
    <t>177903736</t>
  </si>
  <si>
    <t>1      "T1</t>
  </si>
  <si>
    <t>46</t>
  </si>
  <si>
    <t>60794190X02</t>
  </si>
  <si>
    <t>deska parapetní dřevotřísková potažená CPL laminátem, tl. desky 19 mm se zaoblenou přední hranou, barva slonová kost, vnitřní šířky 380 mm, délky 1200 mm, dodání včetně kotevního materálu, ozn.T1</t>
  </si>
  <si>
    <t>1624884330</t>
  </si>
  <si>
    <t>47</t>
  </si>
  <si>
    <t>766694123</t>
  </si>
  <si>
    <t>Montáž ostatních truhlářských konstrukcí parapetních desek dřevěných nebo plastových šířky přes 300 mm, délky přes 1600 do 2600 mm</t>
  </si>
  <si>
    <t>-1198504433</t>
  </si>
  <si>
    <t>3      "T1</t>
  </si>
  <si>
    <t>48</t>
  </si>
  <si>
    <t>60794190X06</t>
  </si>
  <si>
    <t>deska parapetní dřevotřísková potažená CPL laminátem, tl. desky 19 mm se zaoblenou přední hranou, barva slonová kost, vnitřní šířky 380 mm, délky 1700 mm, dodání včetně kotevního materálu, ozn.T1</t>
  </si>
  <si>
    <t>1987435732</t>
  </si>
  <si>
    <t>49</t>
  </si>
  <si>
    <t>998766103</t>
  </si>
  <si>
    <t>Přesun hmot pro konstrukce truhlářské stanovený z hmotnosti přesunovaného materiálu vodorovná dopravní vzdálenost do 50 m v objektech výšky přes 12 do 24 m</t>
  </si>
  <si>
    <t>770840103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</si>
  <si>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</si>
  <si>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781</t>
  </si>
  <si>
    <t>Dokončovací práce - obklady</t>
  </si>
  <si>
    <t>50</t>
  </si>
  <si>
    <t>781674112</t>
  </si>
  <si>
    <t>Montáž obkladů parapetů z dlaždic keramických lepených flexibilním lepidlem, šířky parapetu přes 100 do 150 mm</t>
  </si>
  <si>
    <t>-828077861</t>
  </si>
  <si>
    <t>0,60*3    "1.121 - viz. přílohy PD: D.1.1.1a a D.1.b.2</t>
  </si>
  <si>
    <t>51</t>
  </si>
  <si>
    <t>59761026</t>
  </si>
  <si>
    <t>obklad keramický hladký do 12ks/m2</t>
  </si>
  <si>
    <t>776527189</t>
  </si>
  <si>
    <t>0,60*0,45*1,20</t>
  </si>
  <si>
    <t>52</t>
  </si>
  <si>
    <t>998781103</t>
  </si>
  <si>
    <t>Přesun hmot pro obklady keramické stanovený z hmotnosti přesunovaného materiálu vodorovná dopravní vzdálenost do 50 m v objektech výšky přes 12 do 24 m</t>
  </si>
  <si>
    <t>318841002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</si>
  <si>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</si>
  <si>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</si>
  <si>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</si>
  <si>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53</t>
  </si>
  <si>
    <t>783801403</t>
  </si>
  <si>
    <t>Příprava podkladu omítek před provedením nátěru oprášení</t>
  </si>
  <si>
    <t>482566220</t>
  </si>
  <si>
    <t xml:space="preserve"> 370,455   "oprava ostění a nadpraží po výměně oken - viz. položka 622325302</t>
  </si>
  <si>
    <t>54</t>
  </si>
  <si>
    <t>783823135</t>
  </si>
  <si>
    <t>Penetrační nátěr omítek hladkých omítek hladkých, zrnitých tenkovrstvých nebo štukových stupně členitosti 1 a 2 silikonový</t>
  </si>
  <si>
    <t>561198004</t>
  </si>
  <si>
    <t>370,455   "oprava ostění a nadpraží po výměně oken - viz. položka 622325302</t>
  </si>
  <si>
    <t>55</t>
  </si>
  <si>
    <t>783827125</t>
  </si>
  <si>
    <t>Krycí (ochranný ) nátěr omítek jednonásobný hladkých omítek hladkých, zrnitých tenkovrstvých nebo štukových stupně členitosti 1 a 2 silikonový</t>
  </si>
  <si>
    <t>-1506734627</t>
  </si>
  <si>
    <t>370,455     "viz. položka 783823135</t>
  </si>
  <si>
    <t>784</t>
  </si>
  <si>
    <t>Dokončovací práce - malby a tapety</t>
  </si>
  <si>
    <t>56</t>
  </si>
  <si>
    <t>784111001</t>
  </si>
  <si>
    <t>Oprášení (ometení) podkladu v místnostech výšky do 3,80 m</t>
  </si>
  <si>
    <t>-1810381110</t>
  </si>
  <si>
    <t>2,05*3,60+(1,05+2*2,60)*0,25+(1,20+2*2,60)*0,45+2,35*3,60+(1,35+2*2,60)*0,25+(1,50+2*2,60)*0,25   "1.114</t>
  </si>
  <si>
    <t>2,35*3,60+(1,35+2*2,60)*0,25+(1,50+2*2,60)*0,25     "1.115</t>
  </si>
  <si>
    <t>"1.116</t>
  </si>
  <si>
    <t>(2,20*3,50+(1,35+2*2,60)*0,25+(1,50+2*2,60)*0,25)*2</t>
  </si>
  <si>
    <t>2,20*3,50+(1,35+2*2,60)*0,25+(1,50+2*2,60)*0,15</t>
  </si>
  <si>
    <t>2,35*3,60+(1,35+2*2,60)*0,25+(1,50+2*2,60)*0,25     "1.117</t>
  </si>
  <si>
    <t>"1.118</t>
  </si>
  <si>
    <t xml:space="preserve">4,15*3,56+((1,35+2*2,60)*0,25+(1,50+2*2,60)*0,25)*2   </t>
  </si>
  <si>
    <t>9,70*3,60+((1,35+2*2,60)*0,25+(1,50+2*2,60)*0,25)*4</t>
  </si>
  <si>
    <t>"1.119</t>
  </si>
  <si>
    <t>9,70*3,50+((1,35+2*2,60)*0,25+(1,50+2*2,60)*0,25)*4   "1.119</t>
  </si>
  <si>
    <t>9,75*3,50+((1,35+2*2,60)*0,25+(1,50+2*2,60)*0,25)*4   "1.120</t>
  </si>
  <si>
    <t>1,45*3,00+(0,60+2*2,10)*0,45   "1.121</t>
  </si>
  <si>
    <t>2,20*3,50+(1,35+2*2,60)*0,25+(1,50+2*2,60)*0,15      "1.122</t>
  </si>
  <si>
    <t>(2,20*3,50+(1,35+2*2,60)*0,25+(1,50+2*2,60)*0,15)*2   "1.124</t>
  </si>
  <si>
    <t>4,30*3,50+((1,35+2*2,60)*0,25+(1,50+2*2,60)*0,15)*2   "1.126</t>
  </si>
  <si>
    <t>2,20*3,50+(1,35+2*2,60)*0,25+(1,50+2*2,60)*0,15     "1.127</t>
  </si>
  <si>
    <t>2,20*3,50+(1,35+2*2,60)*0,25+(1,50+2*2,60)*0,15    "1.203</t>
  </si>
  <si>
    <t>(2,20*3,50+(1,35+2*2,60)*0,25+(1,50+2*2,60)*0,15)*2     "1.207</t>
  </si>
  <si>
    <t>9,60*3,50+((1,35+2*2,60)*0,25+(1,50+2*2,60)*0,15)*4     "1.208</t>
  </si>
  <si>
    <t>9,55*3,50+((1,35+2*2,60)*0,25+(1,50+2*2,60)*0,15)*4     "1.209</t>
  </si>
  <si>
    <t>9,55*3,50+4,15*3,50+((1,35+2*2,60)*0,25+(1,50+2*2,60)*0,15)*6   "1.210</t>
  </si>
  <si>
    <t>2,35*3,50+(1,35+2*2,60)*0,25+(1,50+2*2,60)*0,15    "1.211</t>
  </si>
  <si>
    <t>(2,35*3,50+(1,35+2*2,60)*0,25+(1,50+2*2,60)*0,15)*2    "1.212</t>
  </si>
  <si>
    <t>11,625*3,50+((1,35+2*2,60)*0,25+(1,50+2*2,60)*0,15)*4    "1.213</t>
  </si>
  <si>
    <t>2,35*3,50+(1,35+2*2,60)*0,25+(1,50+2*2,60)*0,15     "1.214</t>
  </si>
  <si>
    <t>2,35*3,50+(1,35+2*2,60)*0,25+(1,50+2*2,60)*0,15    "1.219</t>
  </si>
  <si>
    <t>9,55*3,50+4,20*3,50+((1,35+2*2,60)*0,25+(1,50+2*2,60)*0,15)*6    "1.220</t>
  </si>
  <si>
    <t>9,55*3,50+((1,35+2*2,60)*0,25+(1,50+2*2,60)*0,15)*4    "1.221</t>
  </si>
  <si>
    <t>9,60*3,50+((1,35+2*2,60)*0,25+(1,50+2*2,60)*0,15)*4    "1.222</t>
  </si>
  <si>
    <t>(2,35*3,50+(1,35+2*2,60)*0,25+(1,50+2*2,60)*0,15)*2    "1.213</t>
  </si>
  <si>
    <t>2,20*3,50+(1,35+2*2,60)*0,25+(1,50+2*2,60)*0,15    "1.303</t>
  </si>
  <si>
    <t>(2,20*3,50+(1,35+2*2,60)*0,25+(1,50+2*2,60)*0,15)*2     "1.307</t>
  </si>
  <si>
    <t>9,60*3,50+((1,35+2*2,60)*0,25+(1,50+2*2,60)*0,15)*4     "1.308</t>
  </si>
  <si>
    <t>9,55*3,50+((1,35+2*2,60)*0,25+(1,50+2*2,60)*0,15)*4     "1.309</t>
  </si>
  <si>
    <t>9,55*3,50+4,15*3,50+((1,35+2*2,60)*0,25+(1,50+2*2,60)*0,15)*6   "1.310</t>
  </si>
  <si>
    <t>2,35*3,50+(1,35+2*2,60)*0,25+(1,50+2*2,60)*0,15    "1.311</t>
  </si>
  <si>
    <t>2,35*3,50+(1,35+2*2,60)*0,25+(1,50+2*2,60)*0,15    "1.312</t>
  </si>
  <si>
    <t>14,75*3,50+((1,35+2*2,60)*0,25+(1,50+2*2,60)*0,15)*5   "1.313</t>
  </si>
  <si>
    <t>2,35*3,50+(1,35+2*2,60)*0,25+(1,50+2*2,60)*0,15     "1.314</t>
  </si>
  <si>
    <t>2,35*3,50+(1,35+2*2,60)*0,25+(1,50+2*2,60)*0,15    "1.319</t>
  </si>
  <si>
    <t>9,55*3,50+4,20*3,50+((1,35+2*2,60)*0,25+(1,50+2*2,60)*0,15)*6    "1.320</t>
  </si>
  <si>
    <t>9,55*3,50+((1,35+2*2,60)*0,25+(1,50+2*2,60)*0,15)*4    "1.321</t>
  </si>
  <si>
    <t>9,60*3,50+((1,35+2*2,60)*0,25+(1,50+2*2,60)*0,15)*4    "1.322</t>
  </si>
  <si>
    <t>(2,35*3,50+(1,35+2*2,60)*0,25+(1,50+2*2,60)*0,15)*2    "1.323</t>
  </si>
  <si>
    <t>viz. přílohy PD: D.1.1.1a, D.1.b.1 až D.1.b.4 a D.1.b.6 až D.1.b.10</t>
  </si>
  <si>
    <t>57</t>
  </si>
  <si>
    <t>784111005</t>
  </si>
  <si>
    <t>Oprášení (ometení) podkladu v místnostech výšky přes 5,00 m</t>
  </si>
  <si>
    <t>957085330</t>
  </si>
  <si>
    <t>"1.123</t>
  </si>
  <si>
    <t xml:space="preserve">15,40*5,00+((1,45+2*2,60)*0,25+(1,60+2*2,60)*0,30)*6  </t>
  </si>
  <si>
    <t>((1,45+2*1,15)*0,25+(1,60+2*1,15)*0,30)*6</t>
  </si>
  <si>
    <t>viz. přílohy PD: D.1.1.1a, D.1.b.1, D.1.b.2, D.1.b. a D.1.b.8</t>
  </si>
  <si>
    <t>58</t>
  </si>
  <si>
    <t>784171001</t>
  </si>
  <si>
    <t>Olepování vnitřních ploch (materiál ve specifikaci) včetně pozdějšího odlepení páskou nebo fólií v místnostech výšky do 3,80 m</t>
  </si>
  <si>
    <t>902545430</t>
  </si>
  <si>
    <t xml:space="preserve">Poznámka k souboru cen:
1. V cenách nejsou započteny náklady na dodávku pásky, tyto se oceňují ve specifikaci.Ztratné lze stanovit ve výši 5%.
</t>
  </si>
  <si>
    <t>2*(1,00+0,95)+2*(0,90+0,95)*13             "W1,W2</t>
  </si>
  <si>
    <t>2*(1,35+2,60)*104+2*(1,05+2,60)+2*(0,60+2,10)        "W4,W5, W6</t>
  </si>
  <si>
    <t>2*(1,55+2,60)*6      "W9</t>
  </si>
  <si>
    <t>59</t>
  </si>
  <si>
    <t>784171005</t>
  </si>
  <si>
    <t>Olepování vnitřních ploch (materiál ve specifikaci) včetně pozdějšího odlepení páskou nebo fólií v místnostech výšky přes 5,00 m</t>
  </si>
  <si>
    <t>-126477750</t>
  </si>
  <si>
    <t>2*(0,90+0,95)    "W3</t>
  </si>
  <si>
    <t>2*(1,45+2,60)*6+2*(1,45+1,15)*6     "W7, W8</t>
  </si>
  <si>
    <t xml:space="preserve">viz. přílohy PD: D.1.b.1, D.1.b.2 </t>
  </si>
  <si>
    <t>60</t>
  </si>
  <si>
    <t>58124840</t>
  </si>
  <si>
    <t>páska malířská z PVC a UV odolná (7 dnů) do š 50mm</t>
  </si>
  <si>
    <t>-1356719612</t>
  </si>
  <si>
    <t>(936,100+79,80)*2*1,05     "viz. položky 784171001 a 784171005</t>
  </si>
  <si>
    <t>61</t>
  </si>
  <si>
    <t>784171101</t>
  </si>
  <si>
    <t>Zakrytí nemalovaných ploch (materiál ve specifikaci) včetně pozdějšího odkrytí podlah</t>
  </si>
  <si>
    <t>-939047944</t>
  </si>
  <si>
    <t xml:space="preserve">Poznámka k souboru cen:
1. V cenách nejsou započteny náklady na dodávku fólie, tyto se oceňují ve speifikaci.Ztratné lze stanovit ve výši 5%.
</t>
  </si>
  <si>
    <t>2062,280     "viz. položka 952902031</t>
  </si>
  <si>
    <t>62</t>
  </si>
  <si>
    <t>784171111</t>
  </si>
  <si>
    <t>Zakrytí nemalovaných ploch (materiál ve specifikaci) včetně pozdějšího odkrytí svislých ploch např. stěn, oken, dveří v místnostech výšky do 3,80</t>
  </si>
  <si>
    <t>-1430264864</t>
  </si>
  <si>
    <t>1,00*0,95+0,90*0,95*13           "W1, W2</t>
  </si>
  <si>
    <t>1,35*2,60*104+1,05*2,60+0,60*2,10           "W4,W5, W6</t>
  </si>
  <si>
    <t>1,55*2,60*6     "W9</t>
  </si>
  <si>
    <t>63</t>
  </si>
  <si>
    <t>784171115</t>
  </si>
  <si>
    <t>Zakrytí nemalovaných ploch (materiál ve specifikaci) včetně pozdějšího odkrytí svislých ploch např. stěn, oken, dveří v místnostech výšky přes 5,00</t>
  </si>
  <si>
    <t>-1716044796</t>
  </si>
  <si>
    <t>0,90*0,95+1,45*2,60*6+1,45*1,15*6     "W3, W7, W8</t>
  </si>
  <si>
    <t>viz. přílohy PD: D.1.b.1, D.1.b.2</t>
  </si>
  <si>
    <t>64</t>
  </si>
  <si>
    <t>58124842</t>
  </si>
  <si>
    <t>fólie pro malířské potřeby zakrývací tl 7µ 4x5m</t>
  </si>
  <si>
    <t>-1191212307</t>
  </si>
  <si>
    <t>(2062,280+405,275+33,480)*1,05     "viz. položky 784171101, 784171111 a 784171115</t>
  </si>
  <si>
    <t>65</t>
  </si>
  <si>
    <t>784181121</t>
  </si>
  <si>
    <t>Penetrace podkladu jednonásobná hloubková v místnostech výšky do 3,80 m</t>
  </si>
  <si>
    <t>-999109924</t>
  </si>
  <si>
    <t>1239,532       "viz. položka 784111001</t>
  </si>
  <si>
    <t>66</t>
  </si>
  <si>
    <t>784181123</t>
  </si>
  <si>
    <t>Penetrace podkladu jednonásobná hloubková v místnostech výšky přes 3,80 do 5,00 m</t>
  </si>
  <si>
    <t>-947481116</t>
  </si>
  <si>
    <t>111,86     "viz. položka 784111005</t>
  </si>
  <si>
    <t>67</t>
  </si>
  <si>
    <t>784191003</t>
  </si>
  <si>
    <t>Čištění vnitřních ploch hrubý úklid po provedení malířských prací omytím oken dvojitých nebo zdvojených</t>
  </si>
  <si>
    <t>-1341685952</t>
  </si>
  <si>
    <t>405,275+33,480     "viz. položky 784171111 a 784171115</t>
  </si>
  <si>
    <t>68</t>
  </si>
  <si>
    <t>784191007</t>
  </si>
  <si>
    <t>Čištění vnitřních ploch hrubý úklid po provedení malířských prací omytím podlah</t>
  </si>
  <si>
    <t>1727460295</t>
  </si>
  <si>
    <t>2062,280     "viz. položky 784171101</t>
  </si>
  <si>
    <t>69</t>
  </si>
  <si>
    <t>784211101</t>
  </si>
  <si>
    <t>Malby z malířských směsí otěruvzdorných za mokra dvojnásobné, bílé za mokra otěruvzdorné výborně v místnostech výšky do 3,80 m</t>
  </si>
  <si>
    <t>1219514322</t>
  </si>
  <si>
    <t>70</t>
  </si>
  <si>
    <t>784211105</t>
  </si>
  <si>
    <t>Malby z malířských směsí otěruvzdorných za mokra dvojnásobné, bílé za mokra otěruvzdorné výborně v místnostech výšky přes 5,00 m</t>
  </si>
  <si>
    <t>-1696243493</t>
  </si>
  <si>
    <t>786</t>
  </si>
  <si>
    <t>Dokončovací práce - čalounické úpravy</t>
  </si>
  <si>
    <t>71</t>
  </si>
  <si>
    <t>786626111</t>
  </si>
  <si>
    <t>Montáž zastiňujících žaluzií lamelových vnitřních nebo do oken dvojitých dřevěných</t>
  </si>
  <si>
    <t>-1725623491</t>
  </si>
  <si>
    <t xml:space="preserve">Poznámka k souboru cen:
1. Cenu-3111 lze použít pro jakýkoli rozměr žaluzie.
</t>
  </si>
  <si>
    <t>1,35*2,60*(19+32+36)       "W4</t>
  </si>
  <si>
    <t>1,05*2,60          "W5</t>
  </si>
  <si>
    <t>1,55*2,60*3      "W9</t>
  </si>
  <si>
    <t>viz. přílohy PD: D.1.1.1a, D.1.b.2 až D.1.b.4</t>
  </si>
  <si>
    <t>72</t>
  </si>
  <si>
    <t>55346200</t>
  </si>
  <si>
    <t>žaluzie horizontální interiérové</t>
  </si>
  <si>
    <t>1065296268</t>
  </si>
  <si>
    <t>352,815       "viz. položka 786626111</t>
  </si>
  <si>
    <t>73</t>
  </si>
  <si>
    <t>998786103</t>
  </si>
  <si>
    <t>Přesun hmot pro čalounické úpravy stanovený z hmotnosti přesunovaného materiálu vodorovná dopravní vzdálenost do 50 m v objektech výšky (hloubky) přes 12 do 24 m</t>
  </si>
  <si>
    <t>441389580</t>
  </si>
  <si>
    <t>VON - Vedlejší a ostatní náklady</t>
  </si>
  <si>
    <t>VON - Vedlejší a ostaní náklady</t>
  </si>
  <si>
    <t xml:space="preserve">    O02 - Ostatní náklady</t>
  </si>
  <si>
    <t xml:space="preserve">    0 - Vedlejší rozpočtové náklady</t>
  </si>
  <si>
    <t>Vedlejší a ostaní náklady</t>
  </si>
  <si>
    <t>O02</t>
  </si>
  <si>
    <t>Ostatní náklady</t>
  </si>
  <si>
    <t>0330020X1</t>
  </si>
  <si>
    <t>Inženýrské sítě stávající, vytyčení stavby, staveniště</t>
  </si>
  <si>
    <t>1024</t>
  </si>
  <si>
    <t>1697691041</t>
  </si>
  <si>
    <t>P</t>
  </si>
  <si>
    <t>Poznámka k položce:
Poznámka k položce : Náklady na seznámení se s rozmístěním a trasou stávajících známých inženýrských sítí na staveništi a přilehlých pozemcích dotčených prováděním díla, jejich ochrana tak, aby v průběhu provádění díla nedošlo k jejich poškození, včetně zpětného protokolárního předání jejich správcům.</t>
  </si>
  <si>
    <t>045002X00</t>
  </si>
  <si>
    <t>Koordinační a kompletační činnost</t>
  </si>
  <si>
    <t>-364565718</t>
  </si>
  <si>
    <t>Poznámka k položce:
Poznámka k položce : Náklady na zajištění oznámení zahájení stavebních prací v souladu s pravomocnými rozhodnutími a vyjádřeními například správců sítí, zajištění koordinační činnosti poddodavatelů zhotovitele, zajištění a provedení všech nezbytných opatření organizačního a stavebně technologického charakteru k řádnému provedení předmětu díla. Předání všech dokladů o dokončené stavbě.</t>
  </si>
  <si>
    <t>043103X11</t>
  </si>
  <si>
    <t xml:space="preserve">Zkoušky, atesty a revize </t>
  </si>
  <si>
    <t>-1050900253</t>
  </si>
  <si>
    <t>Poznámka k položce:
Poznámka k položce : Náklady na zajištění všech nezbytných zkoušek, atestů a revizí podle platných právních předpisů, kterými bude prokázáno dosažení předepsané kvality a předepsaných technických parametrů díla</t>
  </si>
  <si>
    <t>013254X00</t>
  </si>
  <si>
    <t xml:space="preserve">Vypracování dokumentace skutečného provedení stavby </t>
  </si>
  <si>
    <t>1117628465</t>
  </si>
  <si>
    <t>Poznámka k položce:
Poznámka k položce : Dokumentace skutečného provedení stavby bude objednateli předána 3x (třikrát) v písemné formě a dále 2x (dvakrát) ve formě elektronické na CD. Projektová dokumentace skutečného provedení stavby (dále také "PD") bude zpracována v souladu s platnou legislativou</t>
  </si>
  <si>
    <t>043194X12</t>
  </si>
  <si>
    <t>Fotodokumentace prováděného díla</t>
  </si>
  <si>
    <t>-1879613357</t>
  </si>
  <si>
    <t xml:space="preserve">Poznámka k položce:
Poznámka k položce : Zajištění průběžné fotodokumentace provádění díla - zhotovitel zajistí a předá zadavateli průběžnou fotodokumentaci realizace díla v 1 digitálním vyhotovení. Fotodokumentace bude dokladovat průběh díla a bude zejména dokumentovat části stavby a konstrukce před jejich zakrytím.
</t>
  </si>
  <si>
    <t>Vedlejší rozpočtové náklady</t>
  </si>
  <si>
    <t>031103X00</t>
  </si>
  <si>
    <t>Vybudování, provoz, údržba a odstranění zařízení staveniště</t>
  </si>
  <si>
    <t>-1989059025</t>
  </si>
  <si>
    <t xml:space="preserve">Poznámka k položce:
Poznámka k položce :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Náklady na vybavení objektů zařízení staveniště a odstranění objektů zařízení staveniště včetně odvozu. Náklady na vhodné zabezpečení staveniště.
</t>
  </si>
  <si>
    <t>0700010X1</t>
  </si>
  <si>
    <t>Provozní a územní vlivy</t>
  </si>
  <si>
    <t>1776341046</t>
  </si>
  <si>
    <t>Poznámka k položce:
Poznámka k položce :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</si>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</sst>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54</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601120o</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Zpracování PD v souladu s požadavky 121. výzvy opžp na budovu ZŠ T.G.Masaryka, Palackého 535</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k.ú.Česká Kamenice č.p. st.664</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8. 1. 2021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Česká Kamenice</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BKN spol. s r.o.</v>
      </c>
      <c r="AN49" s="65"/>
      <c r="AO49" s="65"/>
      <c r="AP49" s="65"/>
      <c r="AQ49" s="41"/>
      <c r="AR49" s="45"/>
      <c r="AS49" s="75" t="s">
        <v>55</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37</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56</v>
      </c>
      <c r="D52" s="88"/>
      <c r="E52" s="88"/>
      <c r="F52" s="88"/>
      <c r="G52" s="88"/>
      <c r="H52" s="89"/>
      <c r="I52" s="90" t="s">
        <v>57</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58</v>
      </c>
      <c r="AH52" s="88"/>
      <c r="AI52" s="88"/>
      <c r="AJ52" s="88"/>
      <c r="AK52" s="88"/>
      <c r="AL52" s="88"/>
      <c r="AM52" s="88"/>
      <c r="AN52" s="90" t="s">
        <v>59</v>
      </c>
      <c r="AO52" s="88"/>
      <c r="AP52" s="88"/>
      <c r="AQ52" s="92" t="s">
        <v>60</v>
      </c>
      <c r="AR52" s="45"/>
      <c r="AS52" s="93" t="s">
        <v>61</v>
      </c>
      <c r="AT52" s="94" t="s">
        <v>62</v>
      </c>
      <c r="AU52" s="94" t="s">
        <v>63</v>
      </c>
      <c r="AV52" s="94" t="s">
        <v>64</v>
      </c>
      <c r="AW52" s="94" t="s">
        <v>65</v>
      </c>
      <c r="AX52" s="94" t="s">
        <v>66</v>
      </c>
      <c r="AY52" s="94" t="s">
        <v>67</v>
      </c>
      <c r="AZ52" s="94" t="s">
        <v>68</v>
      </c>
      <c r="BA52" s="94" t="s">
        <v>69</v>
      </c>
      <c r="BB52" s="94" t="s">
        <v>70</v>
      </c>
      <c r="BC52" s="94" t="s">
        <v>71</v>
      </c>
      <c r="BD52" s="95" t="s">
        <v>72</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73</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ROUND(AG55+AG57,2)</f>
        <v>0</v>
      </c>
      <c r="AH54" s="102"/>
      <c r="AI54" s="102"/>
      <c r="AJ54" s="102"/>
      <c r="AK54" s="102"/>
      <c r="AL54" s="102"/>
      <c r="AM54" s="102"/>
      <c r="AN54" s="103">
        <f>SUM(AG54,AT54)</f>
        <v>0</v>
      </c>
      <c r="AO54" s="103"/>
      <c r="AP54" s="103"/>
      <c r="AQ54" s="104" t="s">
        <v>19</v>
      </c>
      <c r="AR54" s="105"/>
      <c r="AS54" s="106">
        <f>ROUND(AS55+AS57,2)</f>
        <v>0</v>
      </c>
      <c r="AT54" s="107">
        <f>ROUND(SUM(AV54:AW54),2)</f>
        <v>0</v>
      </c>
      <c r="AU54" s="108">
        <f>ROUND(AU55+AU57,5)</f>
        <v>0</v>
      </c>
      <c r="AV54" s="107">
        <f>ROUND(AZ54*L29,2)</f>
        <v>0</v>
      </c>
      <c r="AW54" s="107">
        <f>ROUND(BA54*L30,2)</f>
        <v>0</v>
      </c>
      <c r="AX54" s="107">
        <f>ROUND(BB54*L29,2)</f>
        <v>0</v>
      </c>
      <c r="AY54" s="107">
        <f>ROUND(BC54*L30,2)</f>
        <v>0</v>
      </c>
      <c r="AZ54" s="107">
        <f>ROUND(AZ55+AZ57,2)</f>
        <v>0</v>
      </c>
      <c r="BA54" s="107">
        <f>ROUND(BA55+BA57,2)</f>
        <v>0</v>
      </c>
      <c r="BB54" s="107">
        <f>ROUND(BB55+BB57,2)</f>
        <v>0</v>
      </c>
      <c r="BC54" s="107">
        <f>ROUND(BC55+BC57,2)</f>
        <v>0</v>
      </c>
      <c r="BD54" s="109">
        <f>ROUND(BD55+BD57,2)</f>
        <v>0</v>
      </c>
      <c r="BE54" s="6"/>
      <c r="BS54" s="110" t="s">
        <v>74</v>
      </c>
      <c r="BT54" s="110" t="s">
        <v>75</v>
      </c>
      <c r="BU54" s="111" t="s">
        <v>76</v>
      </c>
      <c r="BV54" s="110" t="s">
        <v>77</v>
      </c>
      <c r="BW54" s="110" t="s">
        <v>5</v>
      </c>
      <c r="BX54" s="110" t="s">
        <v>78</v>
      </c>
      <c r="CL54" s="110" t="s">
        <v>19</v>
      </c>
    </row>
    <row r="55" spans="1:91" s="7" customFormat="1" ht="24.75" customHeight="1">
      <c r="A55" s="7"/>
      <c r="B55" s="112"/>
      <c r="C55" s="113"/>
      <c r="D55" s="114" t="s">
        <v>79</v>
      </c>
      <c r="E55" s="114"/>
      <c r="F55" s="114"/>
      <c r="G55" s="114"/>
      <c r="H55" s="114"/>
      <c r="I55" s="115"/>
      <c r="J55" s="114" t="s">
        <v>80</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ROUND(AG56,2)</f>
        <v>0</v>
      </c>
      <c r="AH55" s="115"/>
      <c r="AI55" s="115"/>
      <c r="AJ55" s="115"/>
      <c r="AK55" s="115"/>
      <c r="AL55" s="115"/>
      <c r="AM55" s="115"/>
      <c r="AN55" s="117">
        <f>SUM(AG55,AT55)</f>
        <v>0</v>
      </c>
      <c r="AO55" s="115"/>
      <c r="AP55" s="115"/>
      <c r="AQ55" s="118" t="s">
        <v>81</v>
      </c>
      <c r="AR55" s="119"/>
      <c r="AS55" s="120">
        <f>ROUND(AS56,2)</f>
        <v>0</v>
      </c>
      <c r="AT55" s="121">
        <f>ROUND(SUM(AV55:AW55),2)</f>
        <v>0</v>
      </c>
      <c r="AU55" s="122">
        <f>ROUND(AU56,5)</f>
        <v>0</v>
      </c>
      <c r="AV55" s="121">
        <f>ROUND(AZ55*L29,2)</f>
        <v>0</v>
      </c>
      <c r="AW55" s="121">
        <f>ROUND(BA55*L30,2)</f>
        <v>0</v>
      </c>
      <c r="AX55" s="121">
        <f>ROUND(BB55*L29,2)</f>
        <v>0</v>
      </c>
      <c r="AY55" s="121">
        <f>ROUND(BC55*L30,2)</f>
        <v>0</v>
      </c>
      <c r="AZ55" s="121">
        <f>ROUND(AZ56,2)</f>
        <v>0</v>
      </c>
      <c r="BA55" s="121">
        <f>ROUND(BA56,2)</f>
        <v>0</v>
      </c>
      <c r="BB55" s="121">
        <f>ROUND(BB56,2)</f>
        <v>0</v>
      </c>
      <c r="BC55" s="121">
        <f>ROUND(BC56,2)</f>
        <v>0</v>
      </c>
      <c r="BD55" s="123">
        <f>ROUND(BD56,2)</f>
        <v>0</v>
      </c>
      <c r="BE55" s="7"/>
      <c r="BS55" s="124" t="s">
        <v>74</v>
      </c>
      <c r="BT55" s="124" t="s">
        <v>82</v>
      </c>
      <c r="BU55" s="124" t="s">
        <v>76</v>
      </c>
      <c r="BV55" s="124" t="s">
        <v>77</v>
      </c>
      <c r="BW55" s="124" t="s">
        <v>83</v>
      </c>
      <c r="BX55" s="124" t="s">
        <v>5</v>
      </c>
      <c r="CL55" s="124" t="s">
        <v>84</v>
      </c>
      <c r="CM55" s="124" t="s">
        <v>85</v>
      </c>
    </row>
    <row r="56" spans="1:90" s="4" customFormat="1" ht="16.5" customHeight="1">
      <c r="A56" s="125" t="s">
        <v>86</v>
      </c>
      <c r="B56" s="64"/>
      <c r="C56" s="126"/>
      <c r="D56" s="126"/>
      <c r="E56" s="127" t="s">
        <v>87</v>
      </c>
      <c r="F56" s="127"/>
      <c r="G56" s="127"/>
      <c r="H56" s="127"/>
      <c r="I56" s="127"/>
      <c r="J56" s="126"/>
      <c r="K56" s="127" t="s">
        <v>88</v>
      </c>
      <c r="L56" s="127"/>
      <c r="M56" s="127"/>
      <c r="N56" s="127"/>
      <c r="O56" s="127"/>
      <c r="P56" s="127"/>
      <c r="Q56" s="127"/>
      <c r="R56" s="127"/>
      <c r="S56" s="127"/>
      <c r="T56" s="127"/>
      <c r="U56" s="127"/>
      <c r="V56" s="127"/>
      <c r="W56" s="127"/>
      <c r="X56" s="127"/>
      <c r="Y56" s="127"/>
      <c r="Z56" s="127"/>
      <c r="AA56" s="127"/>
      <c r="AB56" s="127"/>
      <c r="AC56" s="127"/>
      <c r="AD56" s="127"/>
      <c r="AE56" s="127"/>
      <c r="AF56" s="127"/>
      <c r="AG56" s="128">
        <f>'D.1.1.1 - Architektonicko...'!J32</f>
        <v>0</v>
      </c>
      <c r="AH56" s="126"/>
      <c r="AI56" s="126"/>
      <c r="AJ56" s="126"/>
      <c r="AK56" s="126"/>
      <c r="AL56" s="126"/>
      <c r="AM56" s="126"/>
      <c r="AN56" s="128">
        <f>SUM(AG56,AT56)</f>
        <v>0</v>
      </c>
      <c r="AO56" s="126"/>
      <c r="AP56" s="126"/>
      <c r="AQ56" s="129" t="s">
        <v>89</v>
      </c>
      <c r="AR56" s="66"/>
      <c r="AS56" s="130">
        <v>0</v>
      </c>
      <c r="AT56" s="131">
        <f>ROUND(SUM(AV56:AW56),2)</f>
        <v>0</v>
      </c>
      <c r="AU56" s="132">
        <f>'D.1.1.1 - Architektonicko...'!P97</f>
        <v>0</v>
      </c>
      <c r="AV56" s="131">
        <f>'D.1.1.1 - Architektonicko...'!J35</f>
        <v>0</v>
      </c>
      <c r="AW56" s="131">
        <f>'D.1.1.1 - Architektonicko...'!J36</f>
        <v>0</v>
      </c>
      <c r="AX56" s="131">
        <f>'D.1.1.1 - Architektonicko...'!J37</f>
        <v>0</v>
      </c>
      <c r="AY56" s="131">
        <f>'D.1.1.1 - Architektonicko...'!J38</f>
        <v>0</v>
      </c>
      <c r="AZ56" s="131">
        <f>'D.1.1.1 - Architektonicko...'!F35</f>
        <v>0</v>
      </c>
      <c r="BA56" s="131">
        <f>'D.1.1.1 - Architektonicko...'!F36</f>
        <v>0</v>
      </c>
      <c r="BB56" s="131">
        <f>'D.1.1.1 - Architektonicko...'!F37</f>
        <v>0</v>
      </c>
      <c r="BC56" s="131">
        <f>'D.1.1.1 - Architektonicko...'!F38</f>
        <v>0</v>
      </c>
      <c r="BD56" s="133">
        <f>'D.1.1.1 - Architektonicko...'!F39</f>
        <v>0</v>
      </c>
      <c r="BE56" s="4"/>
      <c r="BT56" s="134" t="s">
        <v>85</v>
      </c>
      <c r="BV56" s="134" t="s">
        <v>77</v>
      </c>
      <c r="BW56" s="134" t="s">
        <v>90</v>
      </c>
      <c r="BX56" s="134" t="s">
        <v>83</v>
      </c>
      <c r="CL56" s="134" t="s">
        <v>91</v>
      </c>
    </row>
    <row r="57" spans="1:91" s="7" customFormat="1" ht="16.5" customHeight="1">
      <c r="A57" s="125" t="s">
        <v>86</v>
      </c>
      <c r="B57" s="112"/>
      <c r="C57" s="113"/>
      <c r="D57" s="114" t="s">
        <v>92</v>
      </c>
      <c r="E57" s="114"/>
      <c r="F57" s="114"/>
      <c r="G57" s="114"/>
      <c r="H57" s="114"/>
      <c r="I57" s="115"/>
      <c r="J57" s="114" t="s">
        <v>93</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7">
        <f>'VON - Vedlejší a ostatní ...'!J30</f>
        <v>0</v>
      </c>
      <c r="AH57" s="115"/>
      <c r="AI57" s="115"/>
      <c r="AJ57" s="115"/>
      <c r="AK57" s="115"/>
      <c r="AL57" s="115"/>
      <c r="AM57" s="115"/>
      <c r="AN57" s="117">
        <f>SUM(AG57,AT57)</f>
        <v>0</v>
      </c>
      <c r="AO57" s="115"/>
      <c r="AP57" s="115"/>
      <c r="AQ57" s="118" t="s">
        <v>92</v>
      </c>
      <c r="AR57" s="119"/>
      <c r="AS57" s="135">
        <v>0</v>
      </c>
      <c r="AT57" s="136">
        <f>ROUND(SUM(AV57:AW57),2)</f>
        <v>0</v>
      </c>
      <c r="AU57" s="137">
        <f>'VON - Vedlejší a ostatní ...'!P82</f>
        <v>0</v>
      </c>
      <c r="AV57" s="136">
        <f>'VON - Vedlejší a ostatní ...'!J33</f>
        <v>0</v>
      </c>
      <c r="AW57" s="136">
        <f>'VON - Vedlejší a ostatní ...'!J34</f>
        <v>0</v>
      </c>
      <c r="AX57" s="136">
        <f>'VON - Vedlejší a ostatní ...'!J35</f>
        <v>0</v>
      </c>
      <c r="AY57" s="136">
        <f>'VON - Vedlejší a ostatní ...'!J36</f>
        <v>0</v>
      </c>
      <c r="AZ57" s="136">
        <f>'VON - Vedlejší a ostatní ...'!F33</f>
        <v>0</v>
      </c>
      <c r="BA57" s="136">
        <f>'VON - Vedlejší a ostatní ...'!F34</f>
        <v>0</v>
      </c>
      <c r="BB57" s="136">
        <f>'VON - Vedlejší a ostatní ...'!F35</f>
        <v>0</v>
      </c>
      <c r="BC57" s="136">
        <f>'VON - Vedlejší a ostatní ...'!F36</f>
        <v>0</v>
      </c>
      <c r="BD57" s="138">
        <f>'VON - Vedlejší a ostatní ...'!F37</f>
        <v>0</v>
      </c>
      <c r="BE57" s="7"/>
      <c r="BT57" s="124" t="s">
        <v>82</v>
      </c>
      <c r="BV57" s="124" t="s">
        <v>77</v>
      </c>
      <c r="BW57" s="124" t="s">
        <v>94</v>
      </c>
      <c r="BX57" s="124" t="s">
        <v>5</v>
      </c>
      <c r="CL57" s="124" t="s">
        <v>19</v>
      </c>
      <c r="CM57" s="124" t="s">
        <v>85</v>
      </c>
    </row>
    <row r="58" spans="1:57" s="2" customFormat="1" ht="30" customHeight="1">
      <c r="A58" s="39"/>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5"/>
      <c r="AS58" s="39"/>
      <c r="AT58" s="39"/>
      <c r="AU58" s="39"/>
      <c r="AV58" s="39"/>
      <c r="AW58" s="39"/>
      <c r="AX58" s="39"/>
      <c r="AY58" s="39"/>
      <c r="AZ58" s="39"/>
      <c r="BA58" s="39"/>
      <c r="BB58" s="39"/>
      <c r="BC58" s="39"/>
      <c r="BD58" s="39"/>
      <c r="BE58" s="39"/>
    </row>
    <row r="59" spans="1:57" s="2" customFormat="1" ht="6.95" customHeight="1">
      <c r="A59" s="39"/>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45"/>
      <c r="AS59" s="39"/>
      <c r="AT59" s="39"/>
      <c r="AU59" s="39"/>
      <c r="AV59" s="39"/>
      <c r="AW59" s="39"/>
      <c r="AX59" s="39"/>
      <c r="AY59" s="39"/>
      <c r="AZ59" s="39"/>
      <c r="BA59" s="39"/>
      <c r="BB59" s="39"/>
      <c r="BC59" s="39"/>
      <c r="BD59" s="39"/>
      <c r="BE59" s="39"/>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E56:I56"/>
    <mergeCell ref="K56:AF56"/>
    <mergeCell ref="AN57:AP57"/>
    <mergeCell ref="AG57:AM57"/>
    <mergeCell ref="D57:H57"/>
    <mergeCell ref="J57:AF57"/>
    <mergeCell ref="AG54:AM54"/>
    <mergeCell ref="AN54:AP54"/>
    <mergeCell ref="AR2:BE2"/>
  </mergeCells>
  <hyperlinks>
    <hyperlink ref="A56" location="'D.1.1.1 - Architektonicko...'!C2" display="/"/>
    <hyperlink ref="A57"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39"/>
      <c r="C3" s="140"/>
      <c r="D3" s="140"/>
      <c r="E3" s="140"/>
      <c r="F3" s="140"/>
      <c r="G3" s="140"/>
      <c r="H3" s="140"/>
      <c r="I3" s="140"/>
      <c r="J3" s="140"/>
      <c r="K3" s="140"/>
      <c r="L3" s="21"/>
      <c r="AT3" s="18" t="s">
        <v>85</v>
      </c>
    </row>
    <row r="4" spans="2:46" s="1" customFormat="1" ht="24.95" customHeight="1">
      <c r="B4" s="21"/>
      <c r="D4" s="141" t="s">
        <v>95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Zpracování PD v souladu s požadavky 121. výzvy opžp na budovu ZŠ T.G.Masaryka, Palackého 535</v>
      </c>
      <c r="F7" s="143"/>
      <c r="G7" s="143"/>
      <c r="H7" s="143"/>
      <c r="L7" s="21"/>
    </row>
    <row r="8" spans="2:12" s="1" customFormat="1" ht="12" customHeight="1">
      <c r="B8" s="21"/>
      <c r="D8" s="143" t="s">
        <v>96</v>
      </c>
      <c r="L8" s="21"/>
    </row>
    <row r="9" spans="1:31" s="2" customFormat="1" ht="16.5" customHeight="1">
      <c r="A9" s="39"/>
      <c r="B9" s="45"/>
      <c r="C9" s="39"/>
      <c r="D9" s="39"/>
      <c r="E9" s="144" t="s">
        <v>97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98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99</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91</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100</v>
      </c>
      <c r="G14" s="39"/>
      <c r="H14" s="39"/>
      <c r="I14" s="143" t="s">
        <v>23</v>
      </c>
      <c r="J14" s="147" t="str">
        <f>'Rekapitulace stavby'!AN8</f>
        <v>8. 1. 2021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101</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31</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33</v>
      </c>
      <c r="E22" s="39"/>
      <c r="F22" s="39"/>
      <c r="G22" s="39"/>
      <c r="H22" s="39"/>
      <c r="I22" s="143" t="s">
        <v>26</v>
      </c>
      <c r="J22" s="134" t="s">
        <v>34</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102</v>
      </c>
      <c r="F23" s="39"/>
      <c r="G23" s="39"/>
      <c r="H23" s="39"/>
      <c r="I23" s="143" t="s">
        <v>29</v>
      </c>
      <c r="J23" s="134" t="s">
        <v>103</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37</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29</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39</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41</v>
      </c>
      <c r="E32" s="39"/>
      <c r="F32" s="39"/>
      <c r="G32" s="39"/>
      <c r="H32" s="39"/>
      <c r="I32" s="39"/>
      <c r="J32" s="154">
        <f>ROUND(J97,2)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43</v>
      </c>
      <c r="G34" s="39"/>
      <c r="H34" s="39"/>
      <c r="I34" s="155" t="s">
        <v>42</v>
      </c>
      <c r="J34" s="155" t="s">
        <v>44</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45</v>
      </c>
      <c r="E35" s="143" t="s">
        <v>46</v>
      </c>
      <c r="F35" s="157">
        <f>ROUND((SUM(BE97:BE450)),2)</f>
        <v>0</v>
      </c>
      <c r="G35" s="39"/>
      <c r="H35" s="39"/>
      <c r="I35" s="158">
        <v>0.21</v>
      </c>
      <c r="J35" s="157">
        <f>ROUND(((SUM(BE97:BE450))*I35),2)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47</v>
      </c>
      <c r="F36" s="157">
        <f>ROUND((SUM(BF97:BF450)),2)</f>
        <v>0</v>
      </c>
      <c r="G36" s="39"/>
      <c r="H36" s="39"/>
      <c r="I36" s="158">
        <v>0.15</v>
      </c>
      <c r="J36" s="157">
        <f>ROUND(((SUM(BF97:BF450))*I36),2)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ROUND((SUM(BG97:BG450)),2)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49</v>
      </c>
      <c r="F38" s="157">
        <f>ROUND((SUM(BH97:BH450)),2)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50</v>
      </c>
      <c r="F39" s="157">
        <f>ROUND((SUM(BI97:BI450)),2)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51</v>
      </c>
      <c r="E41" s="161"/>
      <c r="F41" s="161"/>
      <c r="G41" s="162" t="s">
        <v>52</v>
      </c>
      <c r="H41" s="163" t="s">
        <v>53</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104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Zpracování PD v souladu s požadavky 121. výzvy opžp na budovu ZŠ T.G.Masaryka, Palackého 535</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96</v>
      </c>
      <c r="D51" s="23"/>
      <c r="E51" s="23"/>
      <c r="F51" s="23"/>
      <c r="G51" s="23"/>
      <c r="H51" s="23"/>
      <c r="I51" s="23"/>
      <c r="J51" s="23"/>
      <c r="K51" s="23"/>
      <c r="L51" s="21"/>
    </row>
    <row r="52" spans="1:31" s="2" customFormat="1" ht="16.5" customHeight="1">
      <c r="A52" s="39"/>
      <c r="B52" s="40"/>
      <c r="C52" s="41"/>
      <c r="D52" s="41"/>
      <c r="E52" s="170" t="s">
        <v>97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98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D.1.1.1 - Architektonicko stavební řešení - okna</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k.ú.Česká Kamenice č.p.st.664</v>
      </c>
      <c r="G56" s="41"/>
      <c r="H56" s="41"/>
      <c r="I56" s="33" t="s">
        <v>23</v>
      </c>
      <c r="J56" s="73" t="str">
        <f>IF(J14="","",J14)</f>
        <v>8. 1. 2021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54.45" customHeight="1">
      <c r="A58" s="39"/>
      <c r="B58" s="40"/>
      <c r="C58" s="33" t="s">
        <v>25</v>
      </c>
      <c r="D58" s="41"/>
      <c r="E58" s="41"/>
      <c r="F58" s="28" t="str">
        <f>E17</f>
        <v>Město Česká Kamenice Náměstí Míru219Česká Kamenice</v>
      </c>
      <c r="G58" s="41"/>
      <c r="H58" s="41"/>
      <c r="I58" s="33" t="s">
        <v>33</v>
      </c>
      <c r="J58" s="37" t="str">
        <f>E23</f>
        <v>BKN,spol.s r.o.Vladislavova 29/I,566 01Vysoké Mýto</v>
      </c>
      <c r="K58" s="41"/>
      <c r="L58" s="145"/>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33" t="s">
        <v>37</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105</v>
      </c>
      <c r="D61" s="172"/>
      <c r="E61" s="172"/>
      <c r="F61" s="172"/>
      <c r="G61" s="172"/>
      <c r="H61" s="172"/>
      <c r="I61" s="172"/>
      <c r="J61" s="173" t="s">
        <v>106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73</v>
      </c>
      <c r="D63" s="41"/>
      <c r="E63" s="41"/>
      <c r="F63" s="41"/>
      <c r="G63" s="41"/>
      <c r="H63" s="41"/>
      <c r="I63" s="41"/>
      <c r="J63" s="103">
        <f>J97</f>
        <v>0</v>
      </c>
      <c r="K63" s="41"/>
      <c r="L63" s="145"/>
      <c r="S63" s="39"/>
      <c r="T63" s="39"/>
      <c r="U63" s="39"/>
      <c r="V63" s="39"/>
      <c r="W63" s="39"/>
      <c r="X63" s="39"/>
      <c r="Y63" s="39"/>
      <c r="Z63" s="39"/>
      <c r="AA63" s="39"/>
      <c r="AB63" s="39"/>
      <c r="AC63" s="39"/>
      <c r="AD63" s="39"/>
      <c r="AE63" s="39"/>
      <c r="AU63" s="18" t="s">
        <v>107</v>
      </c>
    </row>
    <row r="64" spans="1:31" s="9" customFormat="1" ht="24.95" customHeight="1">
      <c r="A64" s="9"/>
      <c r="B64" s="175"/>
      <c r="C64" s="176"/>
      <c r="D64" s="177" t="s">
        <v>108</v>
      </c>
      <c r="E64" s="178"/>
      <c r="F64" s="178"/>
      <c r="G64" s="178"/>
      <c r="H64" s="178"/>
      <c r="I64" s="178"/>
      <c r="J64" s="179">
        <f>J98</f>
        <v>0</v>
      </c>
      <c r="K64" s="176"/>
      <c r="L64" s="180"/>
      <c r="S64" s="9"/>
      <c r="T64" s="9"/>
      <c r="U64" s="9"/>
      <c r="V64" s="9"/>
      <c r="W64" s="9"/>
      <c r="X64" s="9"/>
      <c r="Y64" s="9"/>
      <c r="Z64" s="9"/>
      <c r="AA64" s="9"/>
      <c r="AB64" s="9"/>
      <c r="AC64" s="9"/>
      <c r="AD64" s="9"/>
      <c r="AE64" s="9"/>
    </row>
    <row r="65" spans="1:31" s="10" customFormat="1" ht="19.9" customHeight="1">
      <c r="A65" s="10"/>
      <c r="B65" s="181"/>
      <c r="C65" s="126"/>
      <c r="D65" s="182" t="s">
        <v>109</v>
      </c>
      <c r="E65" s="183"/>
      <c r="F65" s="183"/>
      <c r="G65" s="183"/>
      <c r="H65" s="183"/>
      <c r="I65" s="183"/>
      <c r="J65" s="184">
        <f>J99</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110</v>
      </c>
      <c r="E66" s="183"/>
      <c r="F66" s="183"/>
      <c r="G66" s="183"/>
      <c r="H66" s="183"/>
      <c r="I66" s="183"/>
      <c r="J66" s="184">
        <f>J141</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111</v>
      </c>
      <c r="E67" s="183"/>
      <c r="F67" s="183"/>
      <c r="G67" s="183"/>
      <c r="H67" s="183"/>
      <c r="I67" s="183"/>
      <c r="J67" s="184">
        <f>J209</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112</v>
      </c>
      <c r="E68" s="183"/>
      <c r="F68" s="183"/>
      <c r="G68" s="183"/>
      <c r="H68" s="183"/>
      <c r="I68" s="183"/>
      <c r="J68" s="184">
        <f>J219</f>
        <v>0</v>
      </c>
      <c r="K68" s="126"/>
      <c r="L68" s="185"/>
      <c r="S68" s="10"/>
      <c r="T68" s="10"/>
      <c r="U68" s="10"/>
      <c r="V68" s="10"/>
      <c r="W68" s="10"/>
      <c r="X68" s="10"/>
      <c r="Y68" s="10"/>
      <c r="Z68" s="10"/>
      <c r="AA68" s="10"/>
      <c r="AB68" s="10"/>
      <c r="AC68" s="10"/>
      <c r="AD68" s="10"/>
      <c r="AE68" s="10"/>
    </row>
    <row r="69" spans="1:31" s="9" customFormat="1" ht="24.95" customHeight="1">
      <c r="A69" s="9"/>
      <c r="B69" s="175"/>
      <c r="C69" s="176"/>
      <c r="D69" s="177" t="s">
        <v>113</v>
      </c>
      <c r="E69" s="178"/>
      <c r="F69" s="178"/>
      <c r="G69" s="178"/>
      <c r="H69" s="178"/>
      <c r="I69" s="178"/>
      <c r="J69" s="179">
        <f>J222</f>
        <v>0</v>
      </c>
      <c r="K69" s="176"/>
      <c r="L69" s="180"/>
      <c r="S69" s="9"/>
      <c r="T69" s="9"/>
      <c r="U69" s="9"/>
      <c r="V69" s="9"/>
      <c r="W69" s="9"/>
      <c r="X69" s="9"/>
      <c r="Y69" s="9"/>
      <c r="Z69" s="9"/>
      <c r="AA69" s="9"/>
      <c r="AB69" s="9"/>
      <c r="AC69" s="9"/>
      <c r="AD69" s="9"/>
      <c r="AE69" s="9"/>
    </row>
    <row r="70" spans="1:31" s="10" customFormat="1" ht="19.9" customHeight="1">
      <c r="A70" s="10"/>
      <c r="B70" s="181"/>
      <c r="C70" s="126"/>
      <c r="D70" s="182" t="s">
        <v>114</v>
      </c>
      <c r="E70" s="183"/>
      <c r="F70" s="183"/>
      <c r="G70" s="183"/>
      <c r="H70" s="183"/>
      <c r="I70" s="183"/>
      <c r="J70" s="184">
        <f>J223</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115</v>
      </c>
      <c r="E71" s="183"/>
      <c r="F71" s="183"/>
      <c r="G71" s="183"/>
      <c r="H71" s="183"/>
      <c r="I71" s="183"/>
      <c r="J71" s="184">
        <f>J238</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116</v>
      </c>
      <c r="E72" s="183"/>
      <c r="F72" s="183"/>
      <c r="G72" s="183"/>
      <c r="H72" s="183"/>
      <c r="I72" s="183"/>
      <c r="J72" s="184">
        <f>J321</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117</v>
      </c>
      <c r="E73" s="183"/>
      <c r="F73" s="183"/>
      <c r="G73" s="183"/>
      <c r="H73" s="183"/>
      <c r="I73" s="183"/>
      <c r="J73" s="184">
        <f>J328</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118</v>
      </c>
      <c r="E74" s="183"/>
      <c r="F74" s="183"/>
      <c r="G74" s="183"/>
      <c r="H74" s="183"/>
      <c r="I74" s="183"/>
      <c r="J74" s="184">
        <f>J335</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119</v>
      </c>
      <c r="E75" s="183"/>
      <c r="F75" s="183"/>
      <c r="G75" s="183"/>
      <c r="H75" s="183"/>
      <c r="I75" s="183"/>
      <c r="J75" s="184">
        <f>J437</f>
        <v>0</v>
      </c>
      <c r="K75" s="126"/>
      <c r="L75" s="185"/>
      <c r="S75" s="10"/>
      <c r="T75" s="10"/>
      <c r="U75" s="10"/>
      <c r="V75" s="10"/>
      <c r="W75" s="10"/>
      <c r="X75" s="10"/>
      <c r="Y75" s="10"/>
      <c r="Z75" s="10"/>
      <c r="AA75" s="10"/>
      <c r="AB75" s="10"/>
      <c r="AC75" s="10"/>
      <c r="AD75" s="10"/>
      <c r="AE75" s="10"/>
    </row>
    <row r="76" spans="1:31" s="2" customFormat="1" ht="21.8"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6.95" customHeight="1">
      <c r="A77" s="39"/>
      <c r="B77" s="60"/>
      <c r="C77" s="61"/>
      <c r="D77" s="61"/>
      <c r="E77" s="61"/>
      <c r="F77" s="61"/>
      <c r="G77" s="61"/>
      <c r="H77" s="61"/>
      <c r="I77" s="61"/>
      <c r="J77" s="61"/>
      <c r="K77" s="61"/>
      <c r="L77" s="145"/>
      <c r="S77" s="39"/>
      <c r="T77" s="39"/>
      <c r="U77" s="39"/>
      <c r="V77" s="39"/>
      <c r="W77" s="39"/>
      <c r="X77" s="39"/>
      <c r="Y77" s="39"/>
      <c r="Z77" s="39"/>
      <c r="AA77" s="39"/>
      <c r="AB77" s="39"/>
      <c r="AC77" s="39"/>
      <c r="AD77" s="39"/>
      <c r="AE77" s="39"/>
    </row>
    <row r="81" spans="1:31" s="2" customFormat="1" ht="6.95" customHeight="1">
      <c r="A81" s="39"/>
      <c r="B81" s="62"/>
      <c r="C81" s="63"/>
      <c r="D81" s="63"/>
      <c r="E81" s="63"/>
      <c r="F81" s="63"/>
      <c r="G81" s="63"/>
      <c r="H81" s="63"/>
      <c r="I81" s="63"/>
      <c r="J81" s="63"/>
      <c r="K81" s="63"/>
      <c r="L81" s="145"/>
      <c r="S81" s="39"/>
      <c r="T81" s="39"/>
      <c r="U81" s="39"/>
      <c r="V81" s="39"/>
      <c r="W81" s="39"/>
      <c r="X81" s="39"/>
      <c r="Y81" s="39"/>
      <c r="Z81" s="39"/>
      <c r="AA81" s="39"/>
      <c r="AB81" s="39"/>
      <c r="AC81" s="39"/>
      <c r="AD81" s="39"/>
      <c r="AE81" s="39"/>
    </row>
    <row r="82" spans="1:31" s="2" customFormat="1" ht="24.95" customHeight="1">
      <c r="A82" s="39"/>
      <c r="B82" s="40"/>
      <c r="C82" s="24" t="s">
        <v>120</v>
      </c>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6.5" customHeight="1">
      <c r="A85" s="39"/>
      <c r="B85" s="40"/>
      <c r="C85" s="41"/>
      <c r="D85" s="41"/>
      <c r="E85" s="170" t="str">
        <f>E7</f>
        <v>Zpracování PD v souladu s požadavky 121. výzvy opžp na budovu ZŠ T.G.Masaryka, Palackého 535</v>
      </c>
      <c r="F85" s="33"/>
      <c r="G85" s="33"/>
      <c r="H85" s="33"/>
      <c r="I85" s="41"/>
      <c r="J85" s="41"/>
      <c r="K85" s="41"/>
      <c r="L85" s="145"/>
      <c r="S85" s="39"/>
      <c r="T85" s="39"/>
      <c r="U85" s="39"/>
      <c r="V85" s="39"/>
      <c r="W85" s="39"/>
      <c r="X85" s="39"/>
      <c r="Y85" s="39"/>
      <c r="Z85" s="39"/>
      <c r="AA85" s="39"/>
      <c r="AB85" s="39"/>
      <c r="AC85" s="39"/>
      <c r="AD85" s="39"/>
      <c r="AE85" s="39"/>
    </row>
    <row r="86" spans="2:12" s="1" customFormat="1" ht="12" customHeight="1">
      <c r="B86" s="22"/>
      <c r="C86" s="33" t="s">
        <v>96</v>
      </c>
      <c r="D86" s="23"/>
      <c r="E86" s="23"/>
      <c r="F86" s="23"/>
      <c r="G86" s="23"/>
      <c r="H86" s="23"/>
      <c r="I86" s="23"/>
      <c r="J86" s="23"/>
      <c r="K86" s="23"/>
      <c r="L86" s="21"/>
    </row>
    <row r="87" spans="1:31" s="2" customFormat="1" ht="16.5" customHeight="1">
      <c r="A87" s="39"/>
      <c r="B87" s="40"/>
      <c r="C87" s="41"/>
      <c r="D87" s="41"/>
      <c r="E87" s="170" t="s">
        <v>97</v>
      </c>
      <c r="F87" s="41"/>
      <c r="G87" s="41"/>
      <c r="H87" s="41"/>
      <c r="I87" s="41"/>
      <c r="J87" s="41"/>
      <c r="K87" s="41"/>
      <c r="L87" s="145"/>
      <c r="S87" s="39"/>
      <c r="T87" s="39"/>
      <c r="U87" s="39"/>
      <c r="V87" s="39"/>
      <c r="W87" s="39"/>
      <c r="X87" s="39"/>
      <c r="Y87" s="39"/>
      <c r="Z87" s="39"/>
      <c r="AA87" s="39"/>
      <c r="AB87" s="39"/>
      <c r="AC87" s="39"/>
      <c r="AD87" s="39"/>
      <c r="AE87" s="39"/>
    </row>
    <row r="88" spans="1:31" s="2" customFormat="1" ht="12" customHeight="1">
      <c r="A88" s="39"/>
      <c r="B88" s="40"/>
      <c r="C88" s="33" t="s">
        <v>98</v>
      </c>
      <c r="D88" s="41"/>
      <c r="E88" s="41"/>
      <c r="F88" s="41"/>
      <c r="G88" s="41"/>
      <c r="H88" s="41"/>
      <c r="I88" s="41"/>
      <c r="J88" s="41"/>
      <c r="K88" s="41"/>
      <c r="L88" s="145"/>
      <c r="S88" s="39"/>
      <c r="T88" s="39"/>
      <c r="U88" s="39"/>
      <c r="V88" s="39"/>
      <c r="W88" s="39"/>
      <c r="X88" s="39"/>
      <c r="Y88" s="39"/>
      <c r="Z88" s="39"/>
      <c r="AA88" s="39"/>
      <c r="AB88" s="39"/>
      <c r="AC88" s="39"/>
      <c r="AD88" s="39"/>
      <c r="AE88" s="39"/>
    </row>
    <row r="89" spans="1:31" s="2" customFormat="1" ht="16.5" customHeight="1">
      <c r="A89" s="39"/>
      <c r="B89" s="40"/>
      <c r="C89" s="41"/>
      <c r="D89" s="41"/>
      <c r="E89" s="70" t="str">
        <f>E11</f>
        <v>D.1.1.1 - Architektonicko stavební řešení - okna</v>
      </c>
      <c r="F89" s="41"/>
      <c r="G89" s="41"/>
      <c r="H89" s="41"/>
      <c r="I89" s="41"/>
      <c r="J89" s="41"/>
      <c r="K89" s="41"/>
      <c r="L89" s="14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45"/>
      <c r="S90" s="39"/>
      <c r="T90" s="39"/>
      <c r="U90" s="39"/>
      <c r="V90" s="39"/>
      <c r="W90" s="39"/>
      <c r="X90" s="39"/>
      <c r="Y90" s="39"/>
      <c r="Z90" s="39"/>
      <c r="AA90" s="39"/>
      <c r="AB90" s="39"/>
      <c r="AC90" s="39"/>
      <c r="AD90" s="39"/>
      <c r="AE90" s="39"/>
    </row>
    <row r="91" spans="1:31" s="2" customFormat="1" ht="12" customHeight="1">
      <c r="A91" s="39"/>
      <c r="B91" s="40"/>
      <c r="C91" s="33" t="s">
        <v>21</v>
      </c>
      <c r="D91" s="41"/>
      <c r="E91" s="41"/>
      <c r="F91" s="28" t="str">
        <f>F14</f>
        <v>k.ú.Česká Kamenice č.p.st.664</v>
      </c>
      <c r="G91" s="41"/>
      <c r="H91" s="41"/>
      <c r="I91" s="33" t="s">
        <v>23</v>
      </c>
      <c r="J91" s="73" t="str">
        <f>IF(J14="","",J14)</f>
        <v>8. 1. 2021</v>
      </c>
      <c r="K91" s="41"/>
      <c r="L91" s="14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45"/>
      <c r="S92" s="39"/>
      <c r="T92" s="39"/>
      <c r="U92" s="39"/>
      <c r="V92" s="39"/>
      <c r="W92" s="39"/>
      <c r="X92" s="39"/>
      <c r="Y92" s="39"/>
      <c r="Z92" s="39"/>
      <c r="AA92" s="39"/>
      <c r="AB92" s="39"/>
      <c r="AC92" s="39"/>
      <c r="AD92" s="39"/>
      <c r="AE92" s="39"/>
    </row>
    <row r="93" spans="1:31" s="2" customFormat="1" ht="54.45" customHeight="1">
      <c r="A93" s="39"/>
      <c r="B93" s="40"/>
      <c r="C93" s="33" t="s">
        <v>25</v>
      </c>
      <c r="D93" s="41"/>
      <c r="E93" s="41"/>
      <c r="F93" s="28" t="str">
        <f>E17</f>
        <v>Město Česká Kamenice Náměstí Míru219Česká Kamenice</v>
      </c>
      <c r="G93" s="41"/>
      <c r="H93" s="41"/>
      <c r="I93" s="33" t="s">
        <v>33</v>
      </c>
      <c r="J93" s="37" t="str">
        <f>E23</f>
        <v>BKN,spol.s r.o.Vladislavova 29/I,566 01Vysoké Mýto</v>
      </c>
      <c r="K93" s="41"/>
      <c r="L93" s="145"/>
      <c r="S93" s="39"/>
      <c r="T93" s="39"/>
      <c r="U93" s="39"/>
      <c r="V93" s="39"/>
      <c r="W93" s="39"/>
      <c r="X93" s="39"/>
      <c r="Y93" s="39"/>
      <c r="Z93" s="39"/>
      <c r="AA93" s="39"/>
      <c r="AB93" s="39"/>
      <c r="AC93" s="39"/>
      <c r="AD93" s="39"/>
      <c r="AE93" s="39"/>
    </row>
    <row r="94" spans="1:31" s="2" customFormat="1" ht="15.15" customHeight="1">
      <c r="A94" s="39"/>
      <c r="B94" s="40"/>
      <c r="C94" s="33" t="s">
        <v>31</v>
      </c>
      <c r="D94" s="41"/>
      <c r="E94" s="41"/>
      <c r="F94" s="28" t="str">
        <f>IF(E20="","",E20)</f>
        <v>Vyplň údaj</v>
      </c>
      <c r="G94" s="41"/>
      <c r="H94" s="41"/>
      <c r="I94" s="33" t="s">
        <v>37</v>
      </c>
      <c r="J94" s="37" t="str">
        <f>E26</f>
        <v xml:space="preserve"> </v>
      </c>
      <c r="K94" s="41"/>
      <c r="L94" s="145"/>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145"/>
      <c r="S95" s="39"/>
      <c r="T95" s="39"/>
      <c r="U95" s="39"/>
      <c r="V95" s="39"/>
      <c r="W95" s="39"/>
      <c r="X95" s="39"/>
      <c r="Y95" s="39"/>
      <c r="Z95" s="39"/>
      <c r="AA95" s="39"/>
      <c r="AB95" s="39"/>
      <c r="AC95" s="39"/>
      <c r="AD95" s="39"/>
      <c r="AE95" s="39"/>
    </row>
    <row r="96" spans="1:31" s="11" customFormat="1" ht="29.25" customHeight="1">
      <c r="A96" s="186"/>
      <c r="B96" s="187"/>
      <c r="C96" s="188" t="s">
        <v>121</v>
      </c>
      <c r="D96" s="189" t="s">
        <v>60</v>
      </c>
      <c r="E96" s="189" t="s">
        <v>56</v>
      </c>
      <c r="F96" s="189" t="s">
        <v>57</v>
      </c>
      <c r="G96" s="189" t="s">
        <v>122</v>
      </c>
      <c r="H96" s="189" t="s">
        <v>123</v>
      </c>
      <c r="I96" s="189" t="s">
        <v>124</v>
      </c>
      <c r="J96" s="190" t="s">
        <v>106</v>
      </c>
      <c r="K96" s="191" t="s">
        <v>125</v>
      </c>
      <c r="L96" s="192"/>
      <c r="M96" s="93" t="s">
        <v>19</v>
      </c>
      <c r="N96" s="94" t="s">
        <v>45</v>
      </c>
      <c r="O96" s="94" t="s">
        <v>126</v>
      </c>
      <c r="P96" s="94" t="s">
        <v>127</v>
      </c>
      <c r="Q96" s="94" t="s">
        <v>128</v>
      </c>
      <c r="R96" s="94" t="s">
        <v>129</v>
      </c>
      <c r="S96" s="94" t="s">
        <v>130</v>
      </c>
      <c r="T96" s="95" t="s">
        <v>131</v>
      </c>
      <c r="U96" s="186"/>
      <c r="V96" s="186"/>
      <c r="W96" s="186"/>
      <c r="X96" s="186"/>
      <c r="Y96" s="186"/>
      <c r="Z96" s="186"/>
      <c r="AA96" s="186"/>
      <c r="AB96" s="186"/>
      <c r="AC96" s="186"/>
      <c r="AD96" s="186"/>
      <c r="AE96" s="186"/>
    </row>
    <row r="97" spans="1:63" s="2" customFormat="1" ht="22.8" customHeight="1">
      <c r="A97" s="39"/>
      <c r="B97" s="40"/>
      <c r="C97" s="100" t="s">
        <v>132</v>
      </c>
      <c r="D97" s="41"/>
      <c r="E97" s="41"/>
      <c r="F97" s="41"/>
      <c r="G97" s="41"/>
      <c r="H97" s="41"/>
      <c r="I97" s="41"/>
      <c r="J97" s="193">
        <f>BK97</f>
        <v>0</v>
      </c>
      <c r="K97" s="41"/>
      <c r="L97" s="45"/>
      <c r="M97" s="96"/>
      <c r="N97" s="194"/>
      <c r="O97" s="97"/>
      <c r="P97" s="195">
        <f>P98+P222</f>
        <v>0</v>
      </c>
      <c r="Q97" s="97"/>
      <c r="R97" s="195">
        <f>R98+R222</f>
        <v>76.51473514</v>
      </c>
      <c r="S97" s="97"/>
      <c r="T97" s="196">
        <f>T98+T222</f>
        <v>23.019718499999996</v>
      </c>
      <c r="U97" s="39"/>
      <c r="V97" s="39"/>
      <c r="W97" s="39"/>
      <c r="X97" s="39"/>
      <c r="Y97" s="39"/>
      <c r="Z97" s="39"/>
      <c r="AA97" s="39"/>
      <c r="AB97" s="39"/>
      <c r="AC97" s="39"/>
      <c r="AD97" s="39"/>
      <c r="AE97" s="39"/>
      <c r="AT97" s="18" t="s">
        <v>74</v>
      </c>
      <c r="AU97" s="18" t="s">
        <v>107</v>
      </c>
      <c r="BK97" s="197">
        <f>BK98+BK222</f>
        <v>0</v>
      </c>
    </row>
    <row r="98" spans="1:63" s="12" customFormat="1" ht="25.9" customHeight="1">
      <c r="A98" s="12"/>
      <c r="B98" s="198"/>
      <c r="C98" s="199"/>
      <c r="D98" s="200" t="s">
        <v>74</v>
      </c>
      <c r="E98" s="201" t="s">
        <v>133</v>
      </c>
      <c r="F98" s="201" t="s">
        <v>134</v>
      </c>
      <c r="G98" s="199"/>
      <c r="H98" s="199"/>
      <c r="I98" s="202"/>
      <c r="J98" s="203">
        <f>BK98</f>
        <v>0</v>
      </c>
      <c r="K98" s="199"/>
      <c r="L98" s="204"/>
      <c r="M98" s="205"/>
      <c r="N98" s="206"/>
      <c r="O98" s="206"/>
      <c r="P98" s="207">
        <f>P99+P141+P209+P219</f>
        <v>0</v>
      </c>
      <c r="Q98" s="206"/>
      <c r="R98" s="207">
        <f>R99+R141+R209+R219</f>
        <v>46.87193577</v>
      </c>
      <c r="S98" s="206"/>
      <c r="T98" s="208">
        <f>T99+T141+T209+T219</f>
        <v>22.669769999999996</v>
      </c>
      <c r="U98" s="12"/>
      <c r="V98" s="12"/>
      <c r="W98" s="12"/>
      <c r="X98" s="12"/>
      <c r="Y98" s="12"/>
      <c r="Z98" s="12"/>
      <c r="AA98" s="12"/>
      <c r="AB98" s="12"/>
      <c r="AC98" s="12"/>
      <c r="AD98" s="12"/>
      <c r="AE98" s="12"/>
      <c r="AR98" s="209" t="s">
        <v>82</v>
      </c>
      <c r="AT98" s="210" t="s">
        <v>74</v>
      </c>
      <c r="AU98" s="210" t="s">
        <v>75</v>
      </c>
      <c r="AY98" s="209" t="s">
        <v>135</v>
      </c>
      <c r="BK98" s="211">
        <f>BK99+BK141+BK209+BK219</f>
        <v>0</v>
      </c>
    </row>
    <row r="99" spans="1:63" s="12" customFormat="1" ht="22.8" customHeight="1">
      <c r="A99" s="12"/>
      <c r="B99" s="198"/>
      <c r="C99" s="199"/>
      <c r="D99" s="200" t="s">
        <v>74</v>
      </c>
      <c r="E99" s="212" t="s">
        <v>136</v>
      </c>
      <c r="F99" s="212" t="s">
        <v>137</v>
      </c>
      <c r="G99" s="199"/>
      <c r="H99" s="199"/>
      <c r="I99" s="202"/>
      <c r="J99" s="213">
        <f>BK99</f>
        <v>0</v>
      </c>
      <c r="K99" s="199"/>
      <c r="L99" s="204"/>
      <c r="M99" s="205"/>
      <c r="N99" s="206"/>
      <c r="O99" s="206"/>
      <c r="P99" s="207">
        <f>SUM(P100:P140)</f>
        <v>0</v>
      </c>
      <c r="Q99" s="206"/>
      <c r="R99" s="207">
        <f>SUM(R100:R140)</f>
        <v>46.7809727</v>
      </c>
      <c r="S99" s="206"/>
      <c r="T99" s="208">
        <f>SUM(T100:T140)</f>
        <v>0</v>
      </c>
      <c r="U99" s="12"/>
      <c r="V99" s="12"/>
      <c r="W99" s="12"/>
      <c r="X99" s="12"/>
      <c r="Y99" s="12"/>
      <c r="Z99" s="12"/>
      <c r="AA99" s="12"/>
      <c r="AB99" s="12"/>
      <c r="AC99" s="12"/>
      <c r="AD99" s="12"/>
      <c r="AE99" s="12"/>
      <c r="AR99" s="209" t="s">
        <v>82</v>
      </c>
      <c r="AT99" s="210" t="s">
        <v>74</v>
      </c>
      <c r="AU99" s="210" t="s">
        <v>82</v>
      </c>
      <c r="AY99" s="209" t="s">
        <v>135</v>
      </c>
      <c r="BK99" s="211">
        <f>SUM(BK100:BK140)</f>
        <v>0</v>
      </c>
    </row>
    <row r="100" spans="1:65" s="2" customFormat="1" ht="16.5" customHeight="1">
      <c r="A100" s="39"/>
      <c r="B100" s="40"/>
      <c r="C100" s="214" t="s">
        <v>82</v>
      </c>
      <c r="D100" s="214" t="s">
        <v>138</v>
      </c>
      <c r="E100" s="215" t="s">
        <v>139</v>
      </c>
      <c r="F100" s="216" t="s">
        <v>140</v>
      </c>
      <c r="G100" s="217" t="s">
        <v>141</v>
      </c>
      <c r="H100" s="218">
        <v>503.81</v>
      </c>
      <c r="I100" s="219"/>
      <c r="J100" s="220">
        <f>ROUND(I100*H100,2)</f>
        <v>0</v>
      </c>
      <c r="K100" s="221"/>
      <c r="L100" s="45"/>
      <c r="M100" s="222" t="s">
        <v>19</v>
      </c>
      <c r="N100" s="223" t="s">
        <v>46</v>
      </c>
      <c r="O100" s="85"/>
      <c r="P100" s="224">
        <f>O100*H100</f>
        <v>0</v>
      </c>
      <c r="Q100" s="224">
        <v>0.03358</v>
      </c>
      <c r="R100" s="224">
        <f>Q100*H100</f>
        <v>16.9179398</v>
      </c>
      <c r="S100" s="224">
        <v>0</v>
      </c>
      <c r="T100" s="225">
        <f>S100*H100</f>
        <v>0</v>
      </c>
      <c r="U100" s="39"/>
      <c r="V100" s="39"/>
      <c r="W100" s="39"/>
      <c r="X100" s="39"/>
      <c r="Y100" s="39"/>
      <c r="Z100" s="39"/>
      <c r="AA100" s="39"/>
      <c r="AB100" s="39"/>
      <c r="AC100" s="39"/>
      <c r="AD100" s="39"/>
      <c r="AE100" s="39"/>
      <c r="AR100" s="226" t="s">
        <v>142</v>
      </c>
      <c r="AT100" s="226" t="s">
        <v>138</v>
      </c>
      <c r="AU100" s="226" t="s">
        <v>85</v>
      </c>
      <c r="AY100" s="18" t="s">
        <v>135</v>
      </c>
      <c r="BE100" s="227">
        <f>IF(N100="základní",J100,0)</f>
        <v>0</v>
      </c>
      <c r="BF100" s="227">
        <f>IF(N100="snížená",J100,0)</f>
        <v>0</v>
      </c>
      <c r="BG100" s="227">
        <f>IF(N100="zákl. přenesená",J100,0)</f>
        <v>0</v>
      </c>
      <c r="BH100" s="227">
        <f>IF(N100="sníž. přenesená",J100,0)</f>
        <v>0</v>
      </c>
      <c r="BI100" s="227">
        <f>IF(N100="nulová",J100,0)</f>
        <v>0</v>
      </c>
      <c r="BJ100" s="18" t="s">
        <v>82</v>
      </c>
      <c r="BK100" s="227">
        <f>ROUND(I100*H100,2)</f>
        <v>0</v>
      </c>
      <c r="BL100" s="18" t="s">
        <v>142</v>
      </c>
      <c r="BM100" s="226" t="s">
        <v>143</v>
      </c>
    </row>
    <row r="101" spans="1:47" s="2" customFormat="1" ht="12">
      <c r="A101" s="39"/>
      <c r="B101" s="40"/>
      <c r="C101" s="41"/>
      <c r="D101" s="228" t="s">
        <v>144</v>
      </c>
      <c r="E101" s="41"/>
      <c r="F101" s="229" t="s">
        <v>145</v>
      </c>
      <c r="G101" s="41"/>
      <c r="H101" s="41"/>
      <c r="I101" s="230"/>
      <c r="J101" s="41"/>
      <c r="K101" s="41"/>
      <c r="L101" s="45"/>
      <c r="M101" s="231"/>
      <c r="N101" s="232"/>
      <c r="O101" s="85"/>
      <c r="P101" s="85"/>
      <c r="Q101" s="85"/>
      <c r="R101" s="85"/>
      <c r="S101" s="85"/>
      <c r="T101" s="86"/>
      <c r="U101" s="39"/>
      <c r="V101" s="39"/>
      <c r="W101" s="39"/>
      <c r="X101" s="39"/>
      <c r="Y101" s="39"/>
      <c r="Z101" s="39"/>
      <c r="AA101" s="39"/>
      <c r="AB101" s="39"/>
      <c r="AC101" s="39"/>
      <c r="AD101" s="39"/>
      <c r="AE101" s="39"/>
      <c r="AT101" s="18" t="s">
        <v>144</v>
      </c>
      <c r="AU101" s="18" t="s">
        <v>85</v>
      </c>
    </row>
    <row r="102" spans="1:51" s="13" customFormat="1" ht="12">
      <c r="A102" s="13"/>
      <c r="B102" s="233"/>
      <c r="C102" s="234"/>
      <c r="D102" s="228" t="s">
        <v>146</v>
      </c>
      <c r="E102" s="235" t="s">
        <v>19</v>
      </c>
      <c r="F102" s="236" t="s">
        <v>147</v>
      </c>
      <c r="G102" s="234"/>
      <c r="H102" s="237">
        <v>40.565</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146</v>
      </c>
      <c r="AU102" s="243" t="s">
        <v>85</v>
      </c>
      <c r="AV102" s="13" t="s">
        <v>85</v>
      </c>
      <c r="AW102" s="13" t="s">
        <v>36</v>
      </c>
      <c r="AX102" s="13" t="s">
        <v>75</v>
      </c>
      <c r="AY102" s="243" t="s">
        <v>135</v>
      </c>
    </row>
    <row r="103" spans="1:51" s="13" customFormat="1" ht="12">
      <c r="A103" s="13"/>
      <c r="B103" s="233"/>
      <c r="C103" s="234"/>
      <c r="D103" s="228" t="s">
        <v>146</v>
      </c>
      <c r="E103" s="235" t="s">
        <v>19</v>
      </c>
      <c r="F103" s="236" t="s">
        <v>148</v>
      </c>
      <c r="G103" s="234"/>
      <c r="H103" s="237">
        <v>375.02</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146</v>
      </c>
      <c r="AU103" s="243" t="s">
        <v>85</v>
      </c>
      <c r="AV103" s="13" t="s">
        <v>85</v>
      </c>
      <c r="AW103" s="13" t="s">
        <v>36</v>
      </c>
      <c r="AX103" s="13" t="s">
        <v>75</v>
      </c>
      <c r="AY103" s="243" t="s">
        <v>135</v>
      </c>
    </row>
    <row r="104" spans="1:51" s="13" customFormat="1" ht="12">
      <c r="A104" s="13"/>
      <c r="B104" s="233"/>
      <c r="C104" s="234"/>
      <c r="D104" s="228" t="s">
        <v>146</v>
      </c>
      <c r="E104" s="235" t="s">
        <v>19</v>
      </c>
      <c r="F104" s="236" t="s">
        <v>149</v>
      </c>
      <c r="G104" s="234"/>
      <c r="H104" s="237">
        <v>10.345</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146</v>
      </c>
      <c r="AU104" s="243" t="s">
        <v>85</v>
      </c>
      <c r="AV104" s="13" t="s">
        <v>85</v>
      </c>
      <c r="AW104" s="13" t="s">
        <v>36</v>
      </c>
      <c r="AX104" s="13" t="s">
        <v>75</v>
      </c>
      <c r="AY104" s="243" t="s">
        <v>135</v>
      </c>
    </row>
    <row r="105" spans="1:51" s="13" customFormat="1" ht="12">
      <c r="A105" s="13"/>
      <c r="B105" s="233"/>
      <c r="C105" s="234"/>
      <c r="D105" s="228" t="s">
        <v>146</v>
      </c>
      <c r="E105" s="235" t="s">
        <v>19</v>
      </c>
      <c r="F105" s="236" t="s">
        <v>150</v>
      </c>
      <c r="G105" s="234"/>
      <c r="H105" s="237">
        <v>58.26</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146</v>
      </c>
      <c r="AU105" s="243" t="s">
        <v>85</v>
      </c>
      <c r="AV105" s="13" t="s">
        <v>85</v>
      </c>
      <c r="AW105" s="13" t="s">
        <v>36</v>
      </c>
      <c r="AX105" s="13" t="s">
        <v>75</v>
      </c>
      <c r="AY105" s="243" t="s">
        <v>135</v>
      </c>
    </row>
    <row r="106" spans="1:51" s="13" customFormat="1" ht="12">
      <c r="A106" s="13"/>
      <c r="B106" s="233"/>
      <c r="C106" s="234"/>
      <c r="D106" s="228" t="s">
        <v>146</v>
      </c>
      <c r="E106" s="235" t="s">
        <v>19</v>
      </c>
      <c r="F106" s="236" t="s">
        <v>151</v>
      </c>
      <c r="G106" s="234"/>
      <c r="H106" s="237">
        <v>19.62</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146</v>
      </c>
      <c r="AU106" s="243" t="s">
        <v>85</v>
      </c>
      <c r="AV106" s="13" t="s">
        <v>85</v>
      </c>
      <c r="AW106" s="13" t="s">
        <v>36</v>
      </c>
      <c r="AX106" s="13" t="s">
        <v>75</v>
      </c>
      <c r="AY106" s="243" t="s">
        <v>135</v>
      </c>
    </row>
    <row r="107" spans="1:51" s="14" customFormat="1" ht="12">
      <c r="A107" s="14"/>
      <c r="B107" s="244"/>
      <c r="C107" s="245"/>
      <c r="D107" s="228" t="s">
        <v>146</v>
      </c>
      <c r="E107" s="246" t="s">
        <v>19</v>
      </c>
      <c r="F107" s="247" t="s">
        <v>152</v>
      </c>
      <c r="G107" s="245"/>
      <c r="H107" s="248">
        <v>503.81</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146</v>
      </c>
      <c r="AU107" s="254" t="s">
        <v>85</v>
      </c>
      <c r="AV107" s="14" t="s">
        <v>142</v>
      </c>
      <c r="AW107" s="14" t="s">
        <v>36</v>
      </c>
      <c r="AX107" s="14" t="s">
        <v>82</v>
      </c>
      <c r="AY107" s="254" t="s">
        <v>135</v>
      </c>
    </row>
    <row r="108" spans="1:51" s="15" customFormat="1" ht="12">
      <c r="A108" s="15"/>
      <c r="B108" s="255"/>
      <c r="C108" s="256"/>
      <c r="D108" s="228" t="s">
        <v>146</v>
      </c>
      <c r="E108" s="257" t="s">
        <v>19</v>
      </c>
      <c r="F108" s="258" t="s">
        <v>153</v>
      </c>
      <c r="G108" s="256"/>
      <c r="H108" s="257" t="s">
        <v>19</v>
      </c>
      <c r="I108" s="259"/>
      <c r="J108" s="256"/>
      <c r="K108" s="256"/>
      <c r="L108" s="260"/>
      <c r="M108" s="261"/>
      <c r="N108" s="262"/>
      <c r="O108" s="262"/>
      <c r="P108" s="262"/>
      <c r="Q108" s="262"/>
      <c r="R108" s="262"/>
      <c r="S108" s="262"/>
      <c r="T108" s="263"/>
      <c r="U108" s="15"/>
      <c r="V108" s="15"/>
      <c r="W108" s="15"/>
      <c r="X108" s="15"/>
      <c r="Y108" s="15"/>
      <c r="Z108" s="15"/>
      <c r="AA108" s="15"/>
      <c r="AB108" s="15"/>
      <c r="AC108" s="15"/>
      <c r="AD108" s="15"/>
      <c r="AE108" s="15"/>
      <c r="AT108" s="264" t="s">
        <v>146</v>
      </c>
      <c r="AU108" s="264" t="s">
        <v>85</v>
      </c>
      <c r="AV108" s="15" t="s">
        <v>82</v>
      </c>
      <c r="AW108" s="15" t="s">
        <v>36</v>
      </c>
      <c r="AX108" s="15" t="s">
        <v>75</v>
      </c>
      <c r="AY108" s="264" t="s">
        <v>135</v>
      </c>
    </row>
    <row r="109" spans="1:65" s="2" customFormat="1" ht="16.5" customHeight="1">
      <c r="A109" s="39"/>
      <c r="B109" s="40"/>
      <c r="C109" s="214" t="s">
        <v>85</v>
      </c>
      <c r="D109" s="214" t="s">
        <v>138</v>
      </c>
      <c r="E109" s="215" t="s">
        <v>154</v>
      </c>
      <c r="F109" s="216" t="s">
        <v>155</v>
      </c>
      <c r="G109" s="217" t="s">
        <v>141</v>
      </c>
      <c r="H109" s="218">
        <v>403.005</v>
      </c>
      <c r="I109" s="219"/>
      <c r="J109" s="220">
        <f>ROUND(I109*H109,2)</f>
        <v>0</v>
      </c>
      <c r="K109" s="221"/>
      <c r="L109" s="45"/>
      <c r="M109" s="222" t="s">
        <v>19</v>
      </c>
      <c r="N109" s="223" t="s">
        <v>46</v>
      </c>
      <c r="O109" s="85"/>
      <c r="P109" s="224">
        <f>O109*H109</f>
        <v>0</v>
      </c>
      <c r="Q109" s="224">
        <v>0.03358</v>
      </c>
      <c r="R109" s="224">
        <f>Q109*H109</f>
        <v>13.5329079</v>
      </c>
      <c r="S109" s="224">
        <v>0</v>
      </c>
      <c r="T109" s="225">
        <f>S109*H109</f>
        <v>0</v>
      </c>
      <c r="U109" s="39"/>
      <c r="V109" s="39"/>
      <c r="W109" s="39"/>
      <c r="X109" s="39"/>
      <c r="Y109" s="39"/>
      <c r="Z109" s="39"/>
      <c r="AA109" s="39"/>
      <c r="AB109" s="39"/>
      <c r="AC109" s="39"/>
      <c r="AD109" s="39"/>
      <c r="AE109" s="39"/>
      <c r="AR109" s="226" t="s">
        <v>142</v>
      </c>
      <c r="AT109" s="226" t="s">
        <v>138</v>
      </c>
      <c r="AU109" s="226" t="s">
        <v>85</v>
      </c>
      <c r="AY109" s="18" t="s">
        <v>135</v>
      </c>
      <c r="BE109" s="227">
        <f>IF(N109="základní",J109,0)</f>
        <v>0</v>
      </c>
      <c r="BF109" s="227">
        <f>IF(N109="snížená",J109,0)</f>
        <v>0</v>
      </c>
      <c r="BG109" s="227">
        <f>IF(N109="zákl. přenesená",J109,0)</f>
        <v>0</v>
      </c>
      <c r="BH109" s="227">
        <f>IF(N109="sníž. přenesená",J109,0)</f>
        <v>0</v>
      </c>
      <c r="BI109" s="227">
        <f>IF(N109="nulová",J109,0)</f>
        <v>0</v>
      </c>
      <c r="BJ109" s="18" t="s">
        <v>82</v>
      </c>
      <c r="BK109" s="227">
        <f>ROUND(I109*H109,2)</f>
        <v>0</v>
      </c>
      <c r="BL109" s="18" t="s">
        <v>142</v>
      </c>
      <c r="BM109" s="226" t="s">
        <v>156</v>
      </c>
    </row>
    <row r="110" spans="1:47" s="2" customFormat="1" ht="12">
      <c r="A110" s="39"/>
      <c r="B110" s="40"/>
      <c r="C110" s="41"/>
      <c r="D110" s="228" t="s">
        <v>144</v>
      </c>
      <c r="E110" s="41"/>
      <c r="F110" s="229" t="s">
        <v>145</v>
      </c>
      <c r="G110" s="41"/>
      <c r="H110" s="41"/>
      <c r="I110" s="230"/>
      <c r="J110" s="41"/>
      <c r="K110" s="41"/>
      <c r="L110" s="45"/>
      <c r="M110" s="231"/>
      <c r="N110" s="232"/>
      <c r="O110" s="85"/>
      <c r="P110" s="85"/>
      <c r="Q110" s="85"/>
      <c r="R110" s="85"/>
      <c r="S110" s="85"/>
      <c r="T110" s="86"/>
      <c r="U110" s="39"/>
      <c r="V110" s="39"/>
      <c r="W110" s="39"/>
      <c r="X110" s="39"/>
      <c r="Y110" s="39"/>
      <c r="Z110" s="39"/>
      <c r="AA110" s="39"/>
      <c r="AB110" s="39"/>
      <c r="AC110" s="39"/>
      <c r="AD110" s="39"/>
      <c r="AE110" s="39"/>
      <c r="AT110" s="18" t="s">
        <v>144</v>
      </c>
      <c r="AU110" s="18" t="s">
        <v>85</v>
      </c>
    </row>
    <row r="111" spans="1:51" s="13" customFormat="1" ht="12">
      <c r="A111" s="13"/>
      <c r="B111" s="233"/>
      <c r="C111" s="234"/>
      <c r="D111" s="228" t="s">
        <v>146</v>
      </c>
      <c r="E111" s="235" t="s">
        <v>19</v>
      </c>
      <c r="F111" s="236" t="s">
        <v>157</v>
      </c>
      <c r="G111" s="234"/>
      <c r="H111" s="237">
        <v>28.482</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146</v>
      </c>
      <c r="AU111" s="243" t="s">
        <v>85</v>
      </c>
      <c r="AV111" s="13" t="s">
        <v>85</v>
      </c>
      <c r="AW111" s="13" t="s">
        <v>36</v>
      </c>
      <c r="AX111" s="13" t="s">
        <v>75</v>
      </c>
      <c r="AY111" s="243" t="s">
        <v>135</v>
      </c>
    </row>
    <row r="112" spans="1:51" s="13" customFormat="1" ht="12">
      <c r="A112" s="13"/>
      <c r="B112" s="233"/>
      <c r="C112" s="234"/>
      <c r="D112" s="228" t="s">
        <v>146</v>
      </c>
      <c r="E112" s="235" t="s">
        <v>19</v>
      </c>
      <c r="F112" s="236" t="s">
        <v>158</v>
      </c>
      <c r="G112" s="234"/>
      <c r="H112" s="237">
        <v>318.568</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146</v>
      </c>
      <c r="AU112" s="243" t="s">
        <v>85</v>
      </c>
      <c r="AV112" s="13" t="s">
        <v>85</v>
      </c>
      <c r="AW112" s="13" t="s">
        <v>36</v>
      </c>
      <c r="AX112" s="13" t="s">
        <v>75</v>
      </c>
      <c r="AY112" s="243" t="s">
        <v>135</v>
      </c>
    </row>
    <row r="113" spans="1:51" s="13" customFormat="1" ht="12">
      <c r="A113" s="13"/>
      <c r="B113" s="233"/>
      <c r="C113" s="234"/>
      <c r="D113" s="228" t="s">
        <v>146</v>
      </c>
      <c r="E113" s="235" t="s">
        <v>19</v>
      </c>
      <c r="F113" s="236" t="s">
        <v>159</v>
      </c>
      <c r="G113" s="234"/>
      <c r="H113" s="237">
        <v>6.02</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146</v>
      </c>
      <c r="AU113" s="243" t="s">
        <v>85</v>
      </c>
      <c r="AV113" s="13" t="s">
        <v>85</v>
      </c>
      <c r="AW113" s="13" t="s">
        <v>36</v>
      </c>
      <c r="AX113" s="13" t="s">
        <v>75</v>
      </c>
      <c r="AY113" s="243" t="s">
        <v>135</v>
      </c>
    </row>
    <row r="114" spans="1:51" s="13" customFormat="1" ht="12">
      <c r="A114" s="13"/>
      <c r="B114" s="233"/>
      <c r="C114" s="234"/>
      <c r="D114" s="228" t="s">
        <v>146</v>
      </c>
      <c r="E114" s="235" t="s">
        <v>19</v>
      </c>
      <c r="F114" s="236" t="s">
        <v>160</v>
      </c>
      <c r="G114" s="234"/>
      <c r="H114" s="237">
        <v>38.415</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146</v>
      </c>
      <c r="AU114" s="243" t="s">
        <v>85</v>
      </c>
      <c r="AV114" s="13" t="s">
        <v>85</v>
      </c>
      <c r="AW114" s="13" t="s">
        <v>36</v>
      </c>
      <c r="AX114" s="13" t="s">
        <v>75</v>
      </c>
      <c r="AY114" s="243" t="s">
        <v>135</v>
      </c>
    </row>
    <row r="115" spans="1:51" s="13" customFormat="1" ht="12">
      <c r="A115" s="13"/>
      <c r="B115" s="233"/>
      <c r="C115" s="234"/>
      <c r="D115" s="228" t="s">
        <v>146</v>
      </c>
      <c r="E115" s="235" t="s">
        <v>19</v>
      </c>
      <c r="F115" s="236" t="s">
        <v>161</v>
      </c>
      <c r="G115" s="234"/>
      <c r="H115" s="237">
        <v>11.52</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146</v>
      </c>
      <c r="AU115" s="243" t="s">
        <v>85</v>
      </c>
      <c r="AV115" s="13" t="s">
        <v>85</v>
      </c>
      <c r="AW115" s="13" t="s">
        <v>36</v>
      </c>
      <c r="AX115" s="13" t="s">
        <v>75</v>
      </c>
      <c r="AY115" s="243" t="s">
        <v>135</v>
      </c>
    </row>
    <row r="116" spans="1:51" s="14" customFormat="1" ht="12">
      <c r="A116" s="14"/>
      <c r="B116" s="244"/>
      <c r="C116" s="245"/>
      <c r="D116" s="228" t="s">
        <v>146</v>
      </c>
      <c r="E116" s="246" t="s">
        <v>19</v>
      </c>
      <c r="F116" s="247" t="s">
        <v>152</v>
      </c>
      <c r="G116" s="245"/>
      <c r="H116" s="248">
        <v>403.00499999999994</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146</v>
      </c>
      <c r="AU116" s="254" t="s">
        <v>85</v>
      </c>
      <c r="AV116" s="14" t="s">
        <v>142</v>
      </c>
      <c r="AW116" s="14" t="s">
        <v>36</v>
      </c>
      <c r="AX116" s="14" t="s">
        <v>82</v>
      </c>
      <c r="AY116" s="254" t="s">
        <v>135</v>
      </c>
    </row>
    <row r="117" spans="1:51" s="15" customFormat="1" ht="12">
      <c r="A117" s="15"/>
      <c r="B117" s="255"/>
      <c r="C117" s="256"/>
      <c r="D117" s="228" t="s">
        <v>146</v>
      </c>
      <c r="E117" s="257" t="s">
        <v>19</v>
      </c>
      <c r="F117" s="258" t="s">
        <v>153</v>
      </c>
      <c r="G117" s="256"/>
      <c r="H117" s="257" t="s">
        <v>19</v>
      </c>
      <c r="I117" s="259"/>
      <c r="J117" s="256"/>
      <c r="K117" s="256"/>
      <c r="L117" s="260"/>
      <c r="M117" s="261"/>
      <c r="N117" s="262"/>
      <c r="O117" s="262"/>
      <c r="P117" s="262"/>
      <c r="Q117" s="262"/>
      <c r="R117" s="262"/>
      <c r="S117" s="262"/>
      <c r="T117" s="263"/>
      <c r="U117" s="15"/>
      <c r="V117" s="15"/>
      <c r="W117" s="15"/>
      <c r="X117" s="15"/>
      <c r="Y117" s="15"/>
      <c r="Z117" s="15"/>
      <c r="AA117" s="15"/>
      <c r="AB117" s="15"/>
      <c r="AC117" s="15"/>
      <c r="AD117" s="15"/>
      <c r="AE117" s="15"/>
      <c r="AT117" s="264" t="s">
        <v>146</v>
      </c>
      <c r="AU117" s="264" t="s">
        <v>85</v>
      </c>
      <c r="AV117" s="15" t="s">
        <v>82</v>
      </c>
      <c r="AW117" s="15" t="s">
        <v>36</v>
      </c>
      <c r="AX117" s="15" t="s">
        <v>75</v>
      </c>
      <c r="AY117" s="264" t="s">
        <v>135</v>
      </c>
    </row>
    <row r="118" spans="1:65" s="2" customFormat="1" ht="21.75" customHeight="1">
      <c r="A118" s="39"/>
      <c r="B118" s="40"/>
      <c r="C118" s="214" t="s">
        <v>162</v>
      </c>
      <c r="D118" s="214" t="s">
        <v>138</v>
      </c>
      <c r="E118" s="215" t="s">
        <v>163</v>
      </c>
      <c r="F118" s="216" t="s">
        <v>164</v>
      </c>
      <c r="G118" s="217" t="s">
        <v>141</v>
      </c>
      <c r="H118" s="218">
        <v>826.96</v>
      </c>
      <c r="I118" s="219"/>
      <c r="J118" s="220">
        <f>ROUND(I118*H118,2)</f>
        <v>0</v>
      </c>
      <c r="K118" s="221"/>
      <c r="L118" s="45"/>
      <c r="M118" s="222" t="s">
        <v>19</v>
      </c>
      <c r="N118" s="223" t="s">
        <v>46</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142</v>
      </c>
      <c r="AT118" s="226" t="s">
        <v>138</v>
      </c>
      <c r="AU118" s="226" t="s">
        <v>85</v>
      </c>
      <c r="AY118" s="18" t="s">
        <v>135</v>
      </c>
      <c r="BE118" s="227">
        <f>IF(N118="základní",J118,0)</f>
        <v>0</v>
      </c>
      <c r="BF118" s="227">
        <f>IF(N118="snížená",J118,0)</f>
        <v>0</v>
      </c>
      <c r="BG118" s="227">
        <f>IF(N118="zákl. přenesená",J118,0)</f>
        <v>0</v>
      </c>
      <c r="BH118" s="227">
        <f>IF(N118="sníž. přenesená",J118,0)</f>
        <v>0</v>
      </c>
      <c r="BI118" s="227">
        <f>IF(N118="nulová",J118,0)</f>
        <v>0</v>
      </c>
      <c r="BJ118" s="18" t="s">
        <v>82</v>
      </c>
      <c r="BK118" s="227">
        <f>ROUND(I118*H118,2)</f>
        <v>0</v>
      </c>
      <c r="BL118" s="18" t="s">
        <v>142</v>
      </c>
      <c r="BM118" s="226" t="s">
        <v>165</v>
      </c>
    </row>
    <row r="119" spans="1:47" s="2" customFormat="1" ht="12">
      <c r="A119" s="39"/>
      <c r="B119" s="40"/>
      <c r="C119" s="41"/>
      <c r="D119" s="228" t="s">
        <v>144</v>
      </c>
      <c r="E119" s="41"/>
      <c r="F119" s="229" t="s">
        <v>166</v>
      </c>
      <c r="G119" s="41"/>
      <c r="H119" s="41"/>
      <c r="I119" s="230"/>
      <c r="J119" s="41"/>
      <c r="K119" s="41"/>
      <c r="L119" s="45"/>
      <c r="M119" s="231"/>
      <c r="N119" s="232"/>
      <c r="O119" s="85"/>
      <c r="P119" s="85"/>
      <c r="Q119" s="85"/>
      <c r="R119" s="85"/>
      <c r="S119" s="85"/>
      <c r="T119" s="86"/>
      <c r="U119" s="39"/>
      <c r="V119" s="39"/>
      <c r="W119" s="39"/>
      <c r="X119" s="39"/>
      <c r="Y119" s="39"/>
      <c r="Z119" s="39"/>
      <c r="AA119" s="39"/>
      <c r="AB119" s="39"/>
      <c r="AC119" s="39"/>
      <c r="AD119" s="39"/>
      <c r="AE119" s="39"/>
      <c r="AT119" s="18" t="s">
        <v>144</v>
      </c>
      <c r="AU119" s="18" t="s">
        <v>85</v>
      </c>
    </row>
    <row r="120" spans="1:51" s="13" customFormat="1" ht="12">
      <c r="A120" s="13"/>
      <c r="B120" s="233"/>
      <c r="C120" s="234"/>
      <c r="D120" s="228" t="s">
        <v>146</v>
      </c>
      <c r="E120" s="235" t="s">
        <v>19</v>
      </c>
      <c r="F120" s="236" t="s">
        <v>167</v>
      </c>
      <c r="G120" s="234"/>
      <c r="H120" s="237">
        <v>27.55</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146</v>
      </c>
      <c r="AU120" s="243" t="s">
        <v>85</v>
      </c>
      <c r="AV120" s="13" t="s">
        <v>85</v>
      </c>
      <c r="AW120" s="13" t="s">
        <v>36</v>
      </c>
      <c r="AX120" s="13" t="s">
        <v>75</v>
      </c>
      <c r="AY120" s="243" t="s">
        <v>135</v>
      </c>
    </row>
    <row r="121" spans="1:51" s="13" customFormat="1" ht="12">
      <c r="A121" s="13"/>
      <c r="B121" s="233"/>
      <c r="C121" s="234"/>
      <c r="D121" s="228" t="s">
        <v>146</v>
      </c>
      <c r="E121" s="235" t="s">
        <v>19</v>
      </c>
      <c r="F121" s="236" t="s">
        <v>168</v>
      </c>
      <c r="G121" s="234"/>
      <c r="H121" s="237">
        <v>709.98</v>
      </c>
      <c r="I121" s="238"/>
      <c r="J121" s="234"/>
      <c r="K121" s="234"/>
      <c r="L121" s="239"/>
      <c r="M121" s="240"/>
      <c r="N121" s="241"/>
      <c r="O121" s="241"/>
      <c r="P121" s="241"/>
      <c r="Q121" s="241"/>
      <c r="R121" s="241"/>
      <c r="S121" s="241"/>
      <c r="T121" s="242"/>
      <c r="U121" s="13"/>
      <c r="V121" s="13"/>
      <c r="W121" s="13"/>
      <c r="X121" s="13"/>
      <c r="Y121" s="13"/>
      <c r="Z121" s="13"/>
      <c r="AA121" s="13"/>
      <c r="AB121" s="13"/>
      <c r="AC121" s="13"/>
      <c r="AD121" s="13"/>
      <c r="AE121" s="13"/>
      <c r="AT121" s="243" t="s">
        <v>146</v>
      </c>
      <c r="AU121" s="243" t="s">
        <v>85</v>
      </c>
      <c r="AV121" s="13" t="s">
        <v>85</v>
      </c>
      <c r="AW121" s="13" t="s">
        <v>36</v>
      </c>
      <c r="AX121" s="13" t="s">
        <v>75</v>
      </c>
      <c r="AY121" s="243" t="s">
        <v>135</v>
      </c>
    </row>
    <row r="122" spans="1:51" s="13" customFormat="1" ht="12">
      <c r="A122" s="13"/>
      <c r="B122" s="233"/>
      <c r="C122" s="234"/>
      <c r="D122" s="228" t="s">
        <v>146</v>
      </c>
      <c r="E122" s="235" t="s">
        <v>19</v>
      </c>
      <c r="F122" s="236" t="s">
        <v>169</v>
      </c>
      <c r="G122" s="234"/>
      <c r="H122" s="237">
        <v>65.25</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146</v>
      </c>
      <c r="AU122" s="243" t="s">
        <v>85</v>
      </c>
      <c r="AV122" s="13" t="s">
        <v>85</v>
      </c>
      <c r="AW122" s="13" t="s">
        <v>36</v>
      </c>
      <c r="AX122" s="13" t="s">
        <v>75</v>
      </c>
      <c r="AY122" s="243" t="s">
        <v>135</v>
      </c>
    </row>
    <row r="123" spans="1:51" s="13" customFormat="1" ht="12">
      <c r="A123" s="13"/>
      <c r="B123" s="233"/>
      <c r="C123" s="234"/>
      <c r="D123" s="228" t="s">
        <v>146</v>
      </c>
      <c r="E123" s="235" t="s">
        <v>19</v>
      </c>
      <c r="F123" s="236" t="s">
        <v>170</v>
      </c>
      <c r="G123" s="234"/>
      <c r="H123" s="237">
        <v>24.18</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146</v>
      </c>
      <c r="AU123" s="243" t="s">
        <v>85</v>
      </c>
      <c r="AV123" s="13" t="s">
        <v>85</v>
      </c>
      <c r="AW123" s="13" t="s">
        <v>36</v>
      </c>
      <c r="AX123" s="13" t="s">
        <v>75</v>
      </c>
      <c r="AY123" s="243" t="s">
        <v>135</v>
      </c>
    </row>
    <row r="124" spans="1:51" s="14" customFormat="1" ht="12">
      <c r="A124" s="14"/>
      <c r="B124" s="244"/>
      <c r="C124" s="245"/>
      <c r="D124" s="228" t="s">
        <v>146</v>
      </c>
      <c r="E124" s="246" t="s">
        <v>19</v>
      </c>
      <c r="F124" s="247" t="s">
        <v>152</v>
      </c>
      <c r="G124" s="245"/>
      <c r="H124" s="248">
        <v>826.9599999999999</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146</v>
      </c>
      <c r="AU124" s="254" t="s">
        <v>85</v>
      </c>
      <c r="AV124" s="14" t="s">
        <v>142</v>
      </c>
      <c r="AW124" s="14" t="s">
        <v>36</v>
      </c>
      <c r="AX124" s="14" t="s">
        <v>82</v>
      </c>
      <c r="AY124" s="254" t="s">
        <v>135</v>
      </c>
    </row>
    <row r="125" spans="1:51" s="15" customFormat="1" ht="12">
      <c r="A125" s="15"/>
      <c r="B125" s="255"/>
      <c r="C125" s="256"/>
      <c r="D125" s="228" t="s">
        <v>146</v>
      </c>
      <c r="E125" s="257" t="s">
        <v>19</v>
      </c>
      <c r="F125" s="258" t="s">
        <v>171</v>
      </c>
      <c r="G125" s="256"/>
      <c r="H125" s="257" t="s">
        <v>19</v>
      </c>
      <c r="I125" s="259"/>
      <c r="J125" s="256"/>
      <c r="K125" s="256"/>
      <c r="L125" s="260"/>
      <c r="M125" s="261"/>
      <c r="N125" s="262"/>
      <c r="O125" s="262"/>
      <c r="P125" s="262"/>
      <c r="Q125" s="262"/>
      <c r="R125" s="262"/>
      <c r="S125" s="262"/>
      <c r="T125" s="263"/>
      <c r="U125" s="15"/>
      <c r="V125" s="15"/>
      <c r="W125" s="15"/>
      <c r="X125" s="15"/>
      <c r="Y125" s="15"/>
      <c r="Z125" s="15"/>
      <c r="AA125" s="15"/>
      <c r="AB125" s="15"/>
      <c r="AC125" s="15"/>
      <c r="AD125" s="15"/>
      <c r="AE125" s="15"/>
      <c r="AT125" s="264" t="s">
        <v>146</v>
      </c>
      <c r="AU125" s="264" t="s">
        <v>85</v>
      </c>
      <c r="AV125" s="15" t="s">
        <v>82</v>
      </c>
      <c r="AW125" s="15" t="s">
        <v>36</v>
      </c>
      <c r="AX125" s="15" t="s">
        <v>75</v>
      </c>
      <c r="AY125" s="264" t="s">
        <v>135</v>
      </c>
    </row>
    <row r="126" spans="1:65" s="2" customFormat="1" ht="21.75" customHeight="1">
      <c r="A126" s="39"/>
      <c r="B126" s="40"/>
      <c r="C126" s="214" t="s">
        <v>142</v>
      </c>
      <c r="D126" s="214" t="s">
        <v>138</v>
      </c>
      <c r="E126" s="215" t="s">
        <v>172</v>
      </c>
      <c r="F126" s="216" t="s">
        <v>173</v>
      </c>
      <c r="G126" s="217" t="s">
        <v>141</v>
      </c>
      <c r="H126" s="218">
        <v>155.525</v>
      </c>
      <c r="I126" s="219"/>
      <c r="J126" s="220">
        <f>ROUND(I126*H126,2)</f>
        <v>0</v>
      </c>
      <c r="K126" s="221"/>
      <c r="L126" s="45"/>
      <c r="M126" s="222" t="s">
        <v>19</v>
      </c>
      <c r="N126" s="223" t="s">
        <v>46</v>
      </c>
      <c r="O126" s="85"/>
      <c r="P126" s="224">
        <f>O126*H126</f>
        <v>0</v>
      </c>
      <c r="Q126" s="224">
        <v>0.105</v>
      </c>
      <c r="R126" s="224">
        <f>Q126*H126</f>
        <v>16.330125</v>
      </c>
      <c r="S126" s="224">
        <v>0</v>
      </c>
      <c r="T126" s="225">
        <f>S126*H126</f>
        <v>0</v>
      </c>
      <c r="U126" s="39"/>
      <c r="V126" s="39"/>
      <c r="W126" s="39"/>
      <c r="X126" s="39"/>
      <c r="Y126" s="39"/>
      <c r="Z126" s="39"/>
      <c r="AA126" s="39"/>
      <c r="AB126" s="39"/>
      <c r="AC126" s="39"/>
      <c r="AD126" s="39"/>
      <c r="AE126" s="39"/>
      <c r="AR126" s="226" t="s">
        <v>142</v>
      </c>
      <c r="AT126" s="226" t="s">
        <v>138</v>
      </c>
      <c r="AU126" s="226" t="s">
        <v>85</v>
      </c>
      <c r="AY126" s="18" t="s">
        <v>135</v>
      </c>
      <c r="BE126" s="227">
        <f>IF(N126="základní",J126,0)</f>
        <v>0</v>
      </c>
      <c r="BF126" s="227">
        <f>IF(N126="snížená",J126,0)</f>
        <v>0</v>
      </c>
      <c r="BG126" s="227">
        <f>IF(N126="zákl. přenesená",J126,0)</f>
        <v>0</v>
      </c>
      <c r="BH126" s="227">
        <f>IF(N126="sníž. přenesená",J126,0)</f>
        <v>0</v>
      </c>
      <c r="BI126" s="227">
        <f>IF(N126="nulová",J126,0)</f>
        <v>0</v>
      </c>
      <c r="BJ126" s="18" t="s">
        <v>82</v>
      </c>
      <c r="BK126" s="227">
        <f>ROUND(I126*H126,2)</f>
        <v>0</v>
      </c>
      <c r="BL126" s="18" t="s">
        <v>142</v>
      </c>
      <c r="BM126" s="226" t="s">
        <v>174</v>
      </c>
    </row>
    <row r="127" spans="1:47" s="2" customFormat="1" ht="12">
      <c r="A127" s="39"/>
      <c r="B127" s="40"/>
      <c r="C127" s="41"/>
      <c r="D127" s="228" t="s">
        <v>144</v>
      </c>
      <c r="E127" s="41"/>
      <c r="F127" s="229" t="s">
        <v>175</v>
      </c>
      <c r="G127" s="41"/>
      <c r="H127" s="41"/>
      <c r="I127" s="230"/>
      <c r="J127" s="41"/>
      <c r="K127" s="41"/>
      <c r="L127" s="45"/>
      <c r="M127" s="231"/>
      <c r="N127" s="232"/>
      <c r="O127" s="85"/>
      <c r="P127" s="85"/>
      <c r="Q127" s="85"/>
      <c r="R127" s="85"/>
      <c r="S127" s="85"/>
      <c r="T127" s="86"/>
      <c r="U127" s="39"/>
      <c r="V127" s="39"/>
      <c r="W127" s="39"/>
      <c r="X127" s="39"/>
      <c r="Y127" s="39"/>
      <c r="Z127" s="39"/>
      <c r="AA127" s="39"/>
      <c r="AB127" s="39"/>
      <c r="AC127" s="39"/>
      <c r="AD127" s="39"/>
      <c r="AE127" s="39"/>
      <c r="AT127" s="18" t="s">
        <v>144</v>
      </c>
      <c r="AU127" s="18" t="s">
        <v>85</v>
      </c>
    </row>
    <row r="128" spans="1:51" s="15" customFormat="1" ht="12">
      <c r="A128" s="15"/>
      <c r="B128" s="255"/>
      <c r="C128" s="256"/>
      <c r="D128" s="228" t="s">
        <v>146</v>
      </c>
      <c r="E128" s="257" t="s">
        <v>19</v>
      </c>
      <c r="F128" s="258" t="s">
        <v>176</v>
      </c>
      <c r="G128" s="256"/>
      <c r="H128" s="257" t="s">
        <v>19</v>
      </c>
      <c r="I128" s="259"/>
      <c r="J128" s="256"/>
      <c r="K128" s="256"/>
      <c r="L128" s="260"/>
      <c r="M128" s="261"/>
      <c r="N128" s="262"/>
      <c r="O128" s="262"/>
      <c r="P128" s="262"/>
      <c r="Q128" s="262"/>
      <c r="R128" s="262"/>
      <c r="S128" s="262"/>
      <c r="T128" s="263"/>
      <c r="U128" s="15"/>
      <c r="V128" s="15"/>
      <c r="W128" s="15"/>
      <c r="X128" s="15"/>
      <c r="Y128" s="15"/>
      <c r="Z128" s="15"/>
      <c r="AA128" s="15"/>
      <c r="AB128" s="15"/>
      <c r="AC128" s="15"/>
      <c r="AD128" s="15"/>
      <c r="AE128" s="15"/>
      <c r="AT128" s="264" t="s">
        <v>146</v>
      </c>
      <c r="AU128" s="264" t="s">
        <v>85</v>
      </c>
      <c r="AV128" s="15" t="s">
        <v>82</v>
      </c>
      <c r="AW128" s="15" t="s">
        <v>36</v>
      </c>
      <c r="AX128" s="15" t="s">
        <v>75</v>
      </c>
      <c r="AY128" s="264" t="s">
        <v>135</v>
      </c>
    </row>
    <row r="129" spans="1:51" s="13" customFormat="1" ht="12">
      <c r="A129" s="13"/>
      <c r="B129" s="233"/>
      <c r="C129" s="234"/>
      <c r="D129" s="228" t="s">
        <v>146</v>
      </c>
      <c r="E129" s="235" t="s">
        <v>19</v>
      </c>
      <c r="F129" s="236" t="s">
        <v>177</v>
      </c>
      <c r="G129" s="234"/>
      <c r="H129" s="237">
        <v>20.73</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146</v>
      </c>
      <c r="AU129" s="243" t="s">
        <v>85</v>
      </c>
      <c r="AV129" s="13" t="s">
        <v>85</v>
      </c>
      <c r="AW129" s="13" t="s">
        <v>36</v>
      </c>
      <c r="AX129" s="13" t="s">
        <v>75</v>
      </c>
      <c r="AY129" s="243" t="s">
        <v>135</v>
      </c>
    </row>
    <row r="130" spans="1:51" s="15" customFormat="1" ht="12">
      <c r="A130" s="15"/>
      <c r="B130" s="255"/>
      <c r="C130" s="256"/>
      <c r="D130" s="228" t="s">
        <v>146</v>
      </c>
      <c r="E130" s="257" t="s">
        <v>19</v>
      </c>
      <c r="F130" s="258" t="s">
        <v>178</v>
      </c>
      <c r="G130" s="256"/>
      <c r="H130" s="257" t="s">
        <v>19</v>
      </c>
      <c r="I130" s="259"/>
      <c r="J130" s="256"/>
      <c r="K130" s="256"/>
      <c r="L130" s="260"/>
      <c r="M130" s="261"/>
      <c r="N130" s="262"/>
      <c r="O130" s="262"/>
      <c r="P130" s="262"/>
      <c r="Q130" s="262"/>
      <c r="R130" s="262"/>
      <c r="S130" s="262"/>
      <c r="T130" s="263"/>
      <c r="U130" s="15"/>
      <c r="V130" s="15"/>
      <c r="W130" s="15"/>
      <c r="X130" s="15"/>
      <c r="Y130" s="15"/>
      <c r="Z130" s="15"/>
      <c r="AA130" s="15"/>
      <c r="AB130" s="15"/>
      <c r="AC130" s="15"/>
      <c r="AD130" s="15"/>
      <c r="AE130" s="15"/>
      <c r="AT130" s="264" t="s">
        <v>146</v>
      </c>
      <c r="AU130" s="264" t="s">
        <v>85</v>
      </c>
      <c r="AV130" s="15" t="s">
        <v>82</v>
      </c>
      <c r="AW130" s="15" t="s">
        <v>36</v>
      </c>
      <c r="AX130" s="15" t="s">
        <v>75</v>
      </c>
      <c r="AY130" s="264" t="s">
        <v>135</v>
      </c>
    </row>
    <row r="131" spans="1:51" s="13" customFormat="1" ht="12">
      <c r="A131" s="13"/>
      <c r="B131" s="233"/>
      <c r="C131" s="234"/>
      <c r="D131" s="228" t="s">
        <v>146</v>
      </c>
      <c r="E131" s="235" t="s">
        <v>19</v>
      </c>
      <c r="F131" s="236" t="s">
        <v>179</v>
      </c>
      <c r="G131" s="234"/>
      <c r="H131" s="237">
        <v>13.275</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146</v>
      </c>
      <c r="AU131" s="243" t="s">
        <v>85</v>
      </c>
      <c r="AV131" s="13" t="s">
        <v>85</v>
      </c>
      <c r="AW131" s="13" t="s">
        <v>36</v>
      </c>
      <c r="AX131" s="13" t="s">
        <v>75</v>
      </c>
      <c r="AY131" s="243" t="s">
        <v>135</v>
      </c>
    </row>
    <row r="132" spans="1:51" s="13" customFormat="1" ht="12">
      <c r="A132" s="13"/>
      <c r="B132" s="233"/>
      <c r="C132" s="234"/>
      <c r="D132" s="228" t="s">
        <v>146</v>
      </c>
      <c r="E132" s="235" t="s">
        <v>19</v>
      </c>
      <c r="F132" s="236" t="s">
        <v>180</v>
      </c>
      <c r="G132" s="234"/>
      <c r="H132" s="237">
        <v>30.99</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146</v>
      </c>
      <c r="AU132" s="243" t="s">
        <v>85</v>
      </c>
      <c r="AV132" s="13" t="s">
        <v>85</v>
      </c>
      <c r="AW132" s="13" t="s">
        <v>36</v>
      </c>
      <c r="AX132" s="13" t="s">
        <v>75</v>
      </c>
      <c r="AY132" s="243" t="s">
        <v>135</v>
      </c>
    </row>
    <row r="133" spans="1:51" s="15" customFormat="1" ht="12">
      <c r="A133" s="15"/>
      <c r="B133" s="255"/>
      <c r="C133" s="256"/>
      <c r="D133" s="228" t="s">
        <v>146</v>
      </c>
      <c r="E133" s="257" t="s">
        <v>19</v>
      </c>
      <c r="F133" s="258" t="s">
        <v>181</v>
      </c>
      <c r="G133" s="256"/>
      <c r="H133" s="257" t="s">
        <v>19</v>
      </c>
      <c r="I133" s="259"/>
      <c r="J133" s="256"/>
      <c r="K133" s="256"/>
      <c r="L133" s="260"/>
      <c r="M133" s="261"/>
      <c r="N133" s="262"/>
      <c r="O133" s="262"/>
      <c r="P133" s="262"/>
      <c r="Q133" s="262"/>
      <c r="R133" s="262"/>
      <c r="S133" s="262"/>
      <c r="T133" s="263"/>
      <c r="U133" s="15"/>
      <c r="V133" s="15"/>
      <c r="W133" s="15"/>
      <c r="X133" s="15"/>
      <c r="Y133" s="15"/>
      <c r="Z133" s="15"/>
      <c r="AA133" s="15"/>
      <c r="AB133" s="15"/>
      <c r="AC133" s="15"/>
      <c r="AD133" s="15"/>
      <c r="AE133" s="15"/>
      <c r="AT133" s="264" t="s">
        <v>146</v>
      </c>
      <c r="AU133" s="264" t="s">
        <v>85</v>
      </c>
      <c r="AV133" s="15" t="s">
        <v>82</v>
      </c>
      <c r="AW133" s="15" t="s">
        <v>36</v>
      </c>
      <c r="AX133" s="15" t="s">
        <v>75</v>
      </c>
      <c r="AY133" s="264" t="s">
        <v>135</v>
      </c>
    </row>
    <row r="134" spans="1:51" s="13" customFormat="1" ht="12">
      <c r="A134" s="13"/>
      <c r="B134" s="233"/>
      <c r="C134" s="234"/>
      <c r="D134" s="228" t="s">
        <v>146</v>
      </c>
      <c r="E134" s="235" t="s">
        <v>19</v>
      </c>
      <c r="F134" s="236" t="s">
        <v>182</v>
      </c>
      <c r="G134" s="234"/>
      <c r="H134" s="237">
        <v>29.15</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146</v>
      </c>
      <c r="AU134" s="243" t="s">
        <v>85</v>
      </c>
      <c r="AV134" s="13" t="s">
        <v>85</v>
      </c>
      <c r="AW134" s="13" t="s">
        <v>36</v>
      </c>
      <c r="AX134" s="13" t="s">
        <v>75</v>
      </c>
      <c r="AY134" s="243" t="s">
        <v>135</v>
      </c>
    </row>
    <row r="135" spans="1:51" s="13" customFormat="1" ht="12">
      <c r="A135" s="13"/>
      <c r="B135" s="233"/>
      <c r="C135" s="234"/>
      <c r="D135" s="228" t="s">
        <v>146</v>
      </c>
      <c r="E135" s="235" t="s">
        <v>19</v>
      </c>
      <c r="F135" s="236" t="s">
        <v>183</v>
      </c>
      <c r="G135" s="234"/>
      <c r="H135" s="237">
        <v>17.475</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146</v>
      </c>
      <c r="AU135" s="243" t="s">
        <v>85</v>
      </c>
      <c r="AV135" s="13" t="s">
        <v>85</v>
      </c>
      <c r="AW135" s="13" t="s">
        <v>36</v>
      </c>
      <c r="AX135" s="13" t="s">
        <v>75</v>
      </c>
      <c r="AY135" s="243" t="s">
        <v>135</v>
      </c>
    </row>
    <row r="136" spans="1:51" s="15" customFormat="1" ht="12">
      <c r="A136" s="15"/>
      <c r="B136" s="255"/>
      <c r="C136" s="256"/>
      <c r="D136" s="228" t="s">
        <v>146</v>
      </c>
      <c r="E136" s="257" t="s">
        <v>19</v>
      </c>
      <c r="F136" s="258" t="s">
        <v>184</v>
      </c>
      <c r="G136" s="256"/>
      <c r="H136" s="257" t="s">
        <v>19</v>
      </c>
      <c r="I136" s="259"/>
      <c r="J136" s="256"/>
      <c r="K136" s="256"/>
      <c r="L136" s="260"/>
      <c r="M136" s="261"/>
      <c r="N136" s="262"/>
      <c r="O136" s="262"/>
      <c r="P136" s="262"/>
      <c r="Q136" s="262"/>
      <c r="R136" s="262"/>
      <c r="S136" s="262"/>
      <c r="T136" s="263"/>
      <c r="U136" s="15"/>
      <c r="V136" s="15"/>
      <c r="W136" s="15"/>
      <c r="X136" s="15"/>
      <c r="Y136" s="15"/>
      <c r="Z136" s="15"/>
      <c r="AA136" s="15"/>
      <c r="AB136" s="15"/>
      <c r="AC136" s="15"/>
      <c r="AD136" s="15"/>
      <c r="AE136" s="15"/>
      <c r="AT136" s="264" t="s">
        <v>146</v>
      </c>
      <c r="AU136" s="264" t="s">
        <v>85</v>
      </c>
      <c r="AV136" s="15" t="s">
        <v>82</v>
      </c>
      <c r="AW136" s="15" t="s">
        <v>36</v>
      </c>
      <c r="AX136" s="15" t="s">
        <v>75</v>
      </c>
      <c r="AY136" s="264" t="s">
        <v>135</v>
      </c>
    </row>
    <row r="137" spans="1:51" s="13" customFormat="1" ht="12">
      <c r="A137" s="13"/>
      <c r="B137" s="233"/>
      <c r="C137" s="234"/>
      <c r="D137" s="228" t="s">
        <v>146</v>
      </c>
      <c r="E137" s="235" t="s">
        <v>19</v>
      </c>
      <c r="F137" s="236" t="s">
        <v>185</v>
      </c>
      <c r="G137" s="234"/>
      <c r="H137" s="237">
        <v>26.43</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146</v>
      </c>
      <c r="AU137" s="243" t="s">
        <v>85</v>
      </c>
      <c r="AV137" s="13" t="s">
        <v>85</v>
      </c>
      <c r="AW137" s="13" t="s">
        <v>36</v>
      </c>
      <c r="AX137" s="13" t="s">
        <v>75</v>
      </c>
      <c r="AY137" s="243" t="s">
        <v>135</v>
      </c>
    </row>
    <row r="138" spans="1:51" s="13" customFormat="1" ht="12">
      <c r="A138" s="13"/>
      <c r="B138" s="233"/>
      <c r="C138" s="234"/>
      <c r="D138" s="228" t="s">
        <v>146</v>
      </c>
      <c r="E138" s="235" t="s">
        <v>19</v>
      </c>
      <c r="F138" s="236" t="s">
        <v>186</v>
      </c>
      <c r="G138" s="234"/>
      <c r="H138" s="237">
        <v>17.475</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146</v>
      </c>
      <c r="AU138" s="243" t="s">
        <v>85</v>
      </c>
      <c r="AV138" s="13" t="s">
        <v>85</v>
      </c>
      <c r="AW138" s="13" t="s">
        <v>36</v>
      </c>
      <c r="AX138" s="13" t="s">
        <v>75</v>
      </c>
      <c r="AY138" s="243" t="s">
        <v>135</v>
      </c>
    </row>
    <row r="139" spans="1:51" s="14" customFormat="1" ht="12">
      <c r="A139" s="14"/>
      <c r="B139" s="244"/>
      <c r="C139" s="245"/>
      <c r="D139" s="228" t="s">
        <v>146</v>
      </c>
      <c r="E139" s="246" t="s">
        <v>19</v>
      </c>
      <c r="F139" s="247" t="s">
        <v>152</v>
      </c>
      <c r="G139" s="245"/>
      <c r="H139" s="248">
        <v>155.525</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146</v>
      </c>
      <c r="AU139" s="254" t="s">
        <v>85</v>
      </c>
      <c r="AV139" s="14" t="s">
        <v>142</v>
      </c>
      <c r="AW139" s="14" t="s">
        <v>36</v>
      </c>
      <c r="AX139" s="14" t="s">
        <v>82</v>
      </c>
      <c r="AY139" s="254" t="s">
        <v>135</v>
      </c>
    </row>
    <row r="140" spans="1:51" s="15" customFormat="1" ht="12">
      <c r="A140" s="15"/>
      <c r="B140" s="255"/>
      <c r="C140" s="256"/>
      <c r="D140" s="228" t="s">
        <v>146</v>
      </c>
      <c r="E140" s="257" t="s">
        <v>19</v>
      </c>
      <c r="F140" s="258" t="s">
        <v>171</v>
      </c>
      <c r="G140" s="256"/>
      <c r="H140" s="257" t="s">
        <v>19</v>
      </c>
      <c r="I140" s="259"/>
      <c r="J140" s="256"/>
      <c r="K140" s="256"/>
      <c r="L140" s="260"/>
      <c r="M140" s="261"/>
      <c r="N140" s="262"/>
      <c r="O140" s="262"/>
      <c r="P140" s="262"/>
      <c r="Q140" s="262"/>
      <c r="R140" s="262"/>
      <c r="S140" s="262"/>
      <c r="T140" s="263"/>
      <c r="U140" s="15"/>
      <c r="V140" s="15"/>
      <c r="W140" s="15"/>
      <c r="X140" s="15"/>
      <c r="Y140" s="15"/>
      <c r="Z140" s="15"/>
      <c r="AA140" s="15"/>
      <c r="AB140" s="15"/>
      <c r="AC140" s="15"/>
      <c r="AD140" s="15"/>
      <c r="AE140" s="15"/>
      <c r="AT140" s="264" t="s">
        <v>146</v>
      </c>
      <c r="AU140" s="264" t="s">
        <v>85</v>
      </c>
      <c r="AV140" s="15" t="s">
        <v>82</v>
      </c>
      <c r="AW140" s="15" t="s">
        <v>36</v>
      </c>
      <c r="AX140" s="15" t="s">
        <v>75</v>
      </c>
      <c r="AY140" s="264" t="s">
        <v>135</v>
      </c>
    </row>
    <row r="141" spans="1:63" s="12" customFormat="1" ht="22.8" customHeight="1">
      <c r="A141" s="12"/>
      <c r="B141" s="198"/>
      <c r="C141" s="199"/>
      <c r="D141" s="200" t="s">
        <v>74</v>
      </c>
      <c r="E141" s="212" t="s">
        <v>187</v>
      </c>
      <c r="F141" s="212" t="s">
        <v>188</v>
      </c>
      <c r="G141" s="199"/>
      <c r="H141" s="199"/>
      <c r="I141" s="202"/>
      <c r="J141" s="213">
        <f>BK141</f>
        <v>0</v>
      </c>
      <c r="K141" s="199"/>
      <c r="L141" s="204"/>
      <c r="M141" s="205"/>
      <c r="N141" s="206"/>
      <c r="O141" s="206"/>
      <c r="P141" s="207">
        <f>SUM(P142:P208)</f>
        <v>0</v>
      </c>
      <c r="Q141" s="206"/>
      <c r="R141" s="207">
        <f>SUM(R142:R208)</f>
        <v>0.09096307</v>
      </c>
      <c r="S141" s="206"/>
      <c r="T141" s="208">
        <f>SUM(T142:T208)</f>
        <v>22.669769999999996</v>
      </c>
      <c r="U141" s="12"/>
      <c r="V141" s="12"/>
      <c r="W141" s="12"/>
      <c r="X141" s="12"/>
      <c r="Y141" s="12"/>
      <c r="Z141" s="12"/>
      <c r="AA141" s="12"/>
      <c r="AB141" s="12"/>
      <c r="AC141" s="12"/>
      <c r="AD141" s="12"/>
      <c r="AE141" s="12"/>
      <c r="AR141" s="209" t="s">
        <v>82</v>
      </c>
      <c r="AT141" s="210" t="s">
        <v>74</v>
      </c>
      <c r="AU141" s="210" t="s">
        <v>82</v>
      </c>
      <c r="AY141" s="209" t="s">
        <v>135</v>
      </c>
      <c r="BK141" s="211">
        <f>SUM(BK142:BK208)</f>
        <v>0</v>
      </c>
    </row>
    <row r="142" spans="1:65" s="2" customFormat="1" ht="21.75" customHeight="1">
      <c r="A142" s="39"/>
      <c r="B142" s="40"/>
      <c r="C142" s="214" t="s">
        <v>189</v>
      </c>
      <c r="D142" s="214" t="s">
        <v>138</v>
      </c>
      <c r="E142" s="215" t="s">
        <v>190</v>
      </c>
      <c r="F142" s="216" t="s">
        <v>191</v>
      </c>
      <c r="G142" s="217" t="s">
        <v>141</v>
      </c>
      <c r="H142" s="218">
        <v>470.019</v>
      </c>
      <c r="I142" s="219"/>
      <c r="J142" s="220">
        <f>ROUND(I142*H142,2)</f>
        <v>0</v>
      </c>
      <c r="K142" s="221"/>
      <c r="L142" s="45"/>
      <c r="M142" s="222" t="s">
        <v>19</v>
      </c>
      <c r="N142" s="223" t="s">
        <v>46</v>
      </c>
      <c r="O142" s="85"/>
      <c r="P142" s="224">
        <f>O142*H142</f>
        <v>0</v>
      </c>
      <c r="Q142" s="224">
        <v>0.00013</v>
      </c>
      <c r="R142" s="224">
        <f>Q142*H142</f>
        <v>0.06110246999999999</v>
      </c>
      <c r="S142" s="224">
        <v>0</v>
      </c>
      <c r="T142" s="225">
        <f>S142*H142</f>
        <v>0</v>
      </c>
      <c r="U142" s="39"/>
      <c r="V142" s="39"/>
      <c r="W142" s="39"/>
      <c r="X142" s="39"/>
      <c r="Y142" s="39"/>
      <c r="Z142" s="39"/>
      <c r="AA142" s="39"/>
      <c r="AB142" s="39"/>
      <c r="AC142" s="39"/>
      <c r="AD142" s="39"/>
      <c r="AE142" s="39"/>
      <c r="AR142" s="226" t="s">
        <v>142</v>
      </c>
      <c r="AT142" s="226" t="s">
        <v>138</v>
      </c>
      <c r="AU142" s="226" t="s">
        <v>85</v>
      </c>
      <c r="AY142" s="18" t="s">
        <v>135</v>
      </c>
      <c r="BE142" s="227">
        <f>IF(N142="základní",J142,0)</f>
        <v>0</v>
      </c>
      <c r="BF142" s="227">
        <f>IF(N142="snížená",J142,0)</f>
        <v>0</v>
      </c>
      <c r="BG142" s="227">
        <f>IF(N142="zákl. přenesená",J142,0)</f>
        <v>0</v>
      </c>
      <c r="BH142" s="227">
        <f>IF(N142="sníž. přenesená",J142,0)</f>
        <v>0</v>
      </c>
      <c r="BI142" s="227">
        <f>IF(N142="nulová",J142,0)</f>
        <v>0</v>
      </c>
      <c r="BJ142" s="18" t="s">
        <v>82</v>
      </c>
      <c r="BK142" s="227">
        <f>ROUND(I142*H142,2)</f>
        <v>0</v>
      </c>
      <c r="BL142" s="18" t="s">
        <v>142</v>
      </c>
      <c r="BM142" s="226" t="s">
        <v>192</v>
      </c>
    </row>
    <row r="143" spans="1:47" s="2" customFormat="1" ht="12">
      <c r="A143" s="39"/>
      <c r="B143" s="40"/>
      <c r="C143" s="41"/>
      <c r="D143" s="228" t="s">
        <v>144</v>
      </c>
      <c r="E143" s="41"/>
      <c r="F143" s="229" t="s">
        <v>193</v>
      </c>
      <c r="G143" s="41"/>
      <c r="H143" s="41"/>
      <c r="I143" s="230"/>
      <c r="J143" s="41"/>
      <c r="K143" s="41"/>
      <c r="L143" s="45"/>
      <c r="M143" s="231"/>
      <c r="N143" s="232"/>
      <c r="O143" s="85"/>
      <c r="P143" s="85"/>
      <c r="Q143" s="85"/>
      <c r="R143" s="85"/>
      <c r="S143" s="85"/>
      <c r="T143" s="86"/>
      <c r="U143" s="39"/>
      <c r="V143" s="39"/>
      <c r="W143" s="39"/>
      <c r="X143" s="39"/>
      <c r="Y143" s="39"/>
      <c r="Z143" s="39"/>
      <c r="AA143" s="39"/>
      <c r="AB143" s="39"/>
      <c r="AC143" s="39"/>
      <c r="AD143" s="39"/>
      <c r="AE143" s="39"/>
      <c r="AT143" s="18" t="s">
        <v>144</v>
      </c>
      <c r="AU143" s="18" t="s">
        <v>85</v>
      </c>
    </row>
    <row r="144" spans="1:51" s="13" customFormat="1" ht="12">
      <c r="A144" s="13"/>
      <c r="B144" s="233"/>
      <c r="C144" s="234"/>
      <c r="D144" s="228" t="s">
        <v>146</v>
      </c>
      <c r="E144" s="235" t="s">
        <v>19</v>
      </c>
      <c r="F144" s="236" t="s">
        <v>194</v>
      </c>
      <c r="G144" s="234"/>
      <c r="H144" s="237">
        <v>58.275</v>
      </c>
      <c r="I144" s="238"/>
      <c r="J144" s="234"/>
      <c r="K144" s="234"/>
      <c r="L144" s="239"/>
      <c r="M144" s="240"/>
      <c r="N144" s="241"/>
      <c r="O144" s="241"/>
      <c r="P144" s="241"/>
      <c r="Q144" s="241"/>
      <c r="R144" s="241"/>
      <c r="S144" s="241"/>
      <c r="T144" s="242"/>
      <c r="U144" s="13"/>
      <c r="V144" s="13"/>
      <c r="W144" s="13"/>
      <c r="X144" s="13"/>
      <c r="Y144" s="13"/>
      <c r="Z144" s="13"/>
      <c r="AA144" s="13"/>
      <c r="AB144" s="13"/>
      <c r="AC144" s="13"/>
      <c r="AD144" s="13"/>
      <c r="AE144" s="13"/>
      <c r="AT144" s="243" t="s">
        <v>146</v>
      </c>
      <c r="AU144" s="243" t="s">
        <v>85</v>
      </c>
      <c r="AV144" s="13" t="s">
        <v>85</v>
      </c>
      <c r="AW144" s="13" t="s">
        <v>36</v>
      </c>
      <c r="AX144" s="13" t="s">
        <v>75</v>
      </c>
      <c r="AY144" s="243" t="s">
        <v>135</v>
      </c>
    </row>
    <row r="145" spans="1:51" s="13" customFormat="1" ht="12">
      <c r="A145" s="13"/>
      <c r="B145" s="233"/>
      <c r="C145" s="234"/>
      <c r="D145" s="228" t="s">
        <v>146</v>
      </c>
      <c r="E145" s="235" t="s">
        <v>19</v>
      </c>
      <c r="F145" s="236" t="s">
        <v>195</v>
      </c>
      <c r="G145" s="234"/>
      <c r="H145" s="237">
        <v>91.838</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146</v>
      </c>
      <c r="AU145" s="243" t="s">
        <v>85</v>
      </c>
      <c r="AV145" s="13" t="s">
        <v>85</v>
      </c>
      <c r="AW145" s="13" t="s">
        <v>36</v>
      </c>
      <c r="AX145" s="13" t="s">
        <v>75</v>
      </c>
      <c r="AY145" s="243" t="s">
        <v>135</v>
      </c>
    </row>
    <row r="146" spans="1:51" s="13" customFormat="1" ht="12">
      <c r="A146" s="13"/>
      <c r="B146" s="233"/>
      <c r="C146" s="234"/>
      <c r="D146" s="228" t="s">
        <v>146</v>
      </c>
      <c r="E146" s="235" t="s">
        <v>19</v>
      </c>
      <c r="F146" s="236" t="s">
        <v>196</v>
      </c>
      <c r="G146" s="234"/>
      <c r="H146" s="237">
        <v>18.675</v>
      </c>
      <c r="I146" s="238"/>
      <c r="J146" s="234"/>
      <c r="K146" s="234"/>
      <c r="L146" s="239"/>
      <c r="M146" s="240"/>
      <c r="N146" s="241"/>
      <c r="O146" s="241"/>
      <c r="P146" s="241"/>
      <c r="Q146" s="241"/>
      <c r="R146" s="241"/>
      <c r="S146" s="241"/>
      <c r="T146" s="242"/>
      <c r="U146" s="13"/>
      <c r="V146" s="13"/>
      <c r="W146" s="13"/>
      <c r="X146" s="13"/>
      <c r="Y146" s="13"/>
      <c r="Z146" s="13"/>
      <c r="AA146" s="13"/>
      <c r="AB146" s="13"/>
      <c r="AC146" s="13"/>
      <c r="AD146" s="13"/>
      <c r="AE146" s="13"/>
      <c r="AT146" s="243" t="s">
        <v>146</v>
      </c>
      <c r="AU146" s="243" t="s">
        <v>85</v>
      </c>
      <c r="AV146" s="13" t="s">
        <v>85</v>
      </c>
      <c r="AW146" s="13" t="s">
        <v>36</v>
      </c>
      <c r="AX146" s="13" t="s">
        <v>75</v>
      </c>
      <c r="AY146" s="243" t="s">
        <v>135</v>
      </c>
    </row>
    <row r="147" spans="1:51" s="15" customFormat="1" ht="12">
      <c r="A147" s="15"/>
      <c r="B147" s="255"/>
      <c r="C147" s="256"/>
      <c r="D147" s="228" t="s">
        <v>146</v>
      </c>
      <c r="E147" s="257" t="s">
        <v>19</v>
      </c>
      <c r="F147" s="258" t="s">
        <v>197</v>
      </c>
      <c r="G147" s="256"/>
      <c r="H147" s="257" t="s">
        <v>19</v>
      </c>
      <c r="I147" s="259"/>
      <c r="J147" s="256"/>
      <c r="K147" s="256"/>
      <c r="L147" s="260"/>
      <c r="M147" s="261"/>
      <c r="N147" s="262"/>
      <c r="O147" s="262"/>
      <c r="P147" s="262"/>
      <c r="Q147" s="262"/>
      <c r="R147" s="262"/>
      <c r="S147" s="262"/>
      <c r="T147" s="263"/>
      <c r="U147" s="15"/>
      <c r="V147" s="15"/>
      <c r="W147" s="15"/>
      <c r="X147" s="15"/>
      <c r="Y147" s="15"/>
      <c r="Z147" s="15"/>
      <c r="AA147" s="15"/>
      <c r="AB147" s="15"/>
      <c r="AC147" s="15"/>
      <c r="AD147" s="15"/>
      <c r="AE147" s="15"/>
      <c r="AT147" s="264" t="s">
        <v>146</v>
      </c>
      <c r="AU147" s="264" t="s">
        <v>85</v>
      </c>
      <c r="AV147" s="15" t="s">
        <v>82</v>
      </c>
      <c r="AW147" s="15" t="s">
        <v>36</v>
      </c>
      <c r="AX147" s="15" t="s">
        <v>75</v>
      </c>
      <c r="AY147" s="264" t="s">
        <v>135</v>
      </c>
    </row>
    <row r="148" spans="1:51" s="13" customFormat="1" ht="12">
      <c r="A148" s="13"/>
      <c r="B148" s="233"/>
      <c r="C148" s="234"/>
      <c r="D148" s="228" t="s">
        <v>146</v>
      </c>
      <c r="E148" s="235" t="s">
        <v>19</v>
      </c>
      <c r="F148" s="236" t="s">
        <v>198</v>
      </c>
      <c r="G148" s="234"/>
      <c r="H148" s="237">
        <v>110.468</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146</v>
      </c>
      <c r="AU148" s="243" t="s">
        <v>85</v>
      </c>
      <c r="AV148" s="13" t="s">
        <v>85</v>
      </c>
      <c r="AW148" s="13" t="s">
        <v>36</v>
      </c>
      <c r="AX148" s="13" t="s">
        <v>75</v>
      </c>
      <c r="AY148" s="243" t="s">
        <v>135</v>
      </c>
    </row>
    <row r="149" spans="1:51" s="13" customFormat="1" ht="12">
      <c r="A149" s="13"/>
      <c r="B149" s="233"/>
      <c r="C149" s="234"/>
      <c r="D149" s="228" t="s">
        <v>146</v>
      </c>
      <c r="E149" s="235" t="s">
        <v>19</v>
      </c>
      <c r="F149" s="236" t="s">
        <v>199</v>
      </c>
      <c r="G149" s="234"/>
      <c r="H149" s="237">
        <v>25.35</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146</v>
      </c>
      <c r="AU149" s="243" t="s">
        <v>85</v>
      </c>
      <c r="AV149" s="13" t="s">
        <v>85</v>
      </c>
      <c r="AW149" s="13" t="s">
        <v>36</v>
      </c>
      <c r="AX149" s="13" t="s">
        <v>75</v>
      </c>
      <c r="AY149" s="243" t="s">
        <v>135</v>
      </c>
    </row>
    <row r="150" spans="1:51" s="15" customFormat="1" ht="12">
      <c r="A150" s="15"/>
      <c r="B150" s="255"/>
      <c r="C150" s="256"/>
      <c r="D150" s="228" t="s">
        <v>146</v>
      </c>
      <c r="E150" s="257" t="s">
        <v>19</v>
      </c>
      <c r="F150" s="258" t="s">
        <v>200</v>
      </c>
      <c r="G150" s="256"/>
      <c r="H150" s="257" t="s">
        <v>19</v>
      </c>
      <c r="I150" s="259"/>
      <c r="J150" s="256"/>
      <c r="K150" s="256"/>
      <c r="L150" s="260"/>
      <c r="M150" s="261"/>
      <c r="N150" s="262"/>
      <c r="O150" s="262"/>
      <c r="P150" s="262"/>
      <c r="Q150" s="262"/>
      <c r="R150" s="262"/>
      <c r="S150" s="262"/>
      <c r="T150" s="263"/>
      <c r="U150" s="15"/>
      <c r="V150" s="15"/>
      <c r="W150" s="15"/>
      <c r="X150" s="15"/>
      <c r="Y150" s="15"/>
      <c r="Z150" s="15"/>
      <c r="AA150" s="15"/>
      <c r="AB150" s="15"/>
      <c r="AC150" s="15"/>
      <c r="AD150" s="15"/>
      <c r="AE150" s="15"/>
      <c r="AT150" s="264" t="s">
        <v>146</v>
      </c>
      <c r="AU150" s="264" t="s">
        <v>85</v>
      </c>
      <c r="AV150" s="15" t="s">
        <v>82</v>
      </c>
      <c r="AW150" s="15" t="s">
        <v>36</v>
      </c>
      <c r="AX150" s="15" t="s">
        <v>75</v>
      </c>
      <c r="AY150" s="264" t="s">
        <v>135</v>
      </c>
    </row>
    <row r="151" spans="1:51" s="13" customFormat="1" ht="12">
      <c r="A151" s="13"/>
      <c r="B151" s="233"/>
      <c r="C151" s="234"/>
      <c r="D151" s="228" t="s">
        <v>146</v>
      </c>
      <c r="E151" s="235" t="s">
        <v>19</v>
      </c>
      <c r="F151" s="236" t="s">
        <v>201</v>
      </c>
      <c r="G151" s="234"/>
      <c r="H151" s="237">
        <v>97.913</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146</v>
      </c>
      <c r="AU151" s="243" t="s">
        <v>85</v>
      </c>
      <c r="AV151" s="13" t="s">
        <v>85</v>
      </c>
      <c r="AW151" s="13" t="s">
        <v>36</v>
      </c>
      <c r="AX151" s="13" t="s">
        <v>75</v>
      </c>
      <c r="AY151" s="243" t="s">
        <v>135</v>
      </c>
    </row>
    <row r="152" spans="1:51" s="13" customFormat="1" ht="12">
      <c r="A152" s="13"/>
      <c r="B152" s="233"/>
      <c r="C152" s="234"/>
      <c r="D152" s="228" t="s">
        <v>146</v>
      </c>
      <c r="E152" s="235" t="s">
        <v>19</v>
      </c>
      <c r="F152" s="236" t="s">
        <v>202</v>
      </c>
      <c r="G152" s="234"/>
      <c r="H152" s="237">
        <v>67.5</v>
      </c>
      <c r="I152" s="238"/>
      <c r="J152" s="234"/>
      <c r="K152" s="234"/>
      <c r="L152" s="239"/>
      <c r="M152" s="240"/>
      <c r="N152" s="241"/>
      <c r="O152" s="241"/>
      <c r="P152" s="241"/>
      <c r="Q152" s="241"/>
      <c r="R152" s="241"/>
      <c r="S152" s="241"/>
      <c r="T152" s="242"/>
      <c r="U152" s="13"/>
      <c r="V152" s="13"/>
      <c r="W152" s="13"/>
      <c r="X152" s="13"/>
      <c r="Y152" s="13"/>
      <c r="Z152" s="13"/>
      <c r="AA152" s="13"/>
      <c r="AB152" s="13"/>
      <c r="AC152" s="13"/>
      <c r="AD152" s="13"/>
      <c r="AE152" s="13"/>
      <c r="AT152" s="243" t="s">
        <v>146</v>
      </c>
      <c r="AU152" s="243" t="s">
        <v>85</v>
      </c>
      <c r="AV152" s="13" t="s">
        <v>85</v>
      </c>
      <c r="AW152" s="13" t="s">
        <v>36</v>
      </c>
      <c r="AX152" s="13" t="s">
        <v>75</v>
      </c>
      <c r="AY152" s="243" t="s">
        <v>135</v>
      </c>
    </row>
    <row r="153" spans="1:51" s="15" customFormat="1" ht="12">
      <c r="A153" s="15"/>
      <c r="B153" s="255"/>
      <c r="C153" s="256"/>
      <c r="D153" s="228" t="s">
        <v>146</v>
      </c>
      <c r="E153" s="257" t="s">
        <v>19</v>
      </c>
      <c r="F153" s="258" t="s">
        <v>203</v>
      </c>
      <c r="G153" s="256"/>
      <c r="H153" s="257" t="s">
        <v>19</v>
      </c>
      <c r="I153" s="259"/>
      <c r="J153" s="256"/>
      <c r="K153" s="256"/>
      <c r="L153" s="260"/>
      <c r="M153" s="261"/>
      <c r="N153" s="262"/>
      <c r="O153" s="262"/>
      <c r="P153" s="262"/>
      <c r="Q153" s="262"/>
      <c r="R153" s="262"/>
      <c r="S153" s="262"/>
      <c r="T153" s="263"/>
      <c r="U153" s="15"/>
      <c r="V153" s="15"/>
      <c r="W153" s="15"/>
      <c r="X153" s="15"/>
      <c r="Y153" s="15"/>
      <c r="Z153" s="15"/>
      <c r="AA153" s="15"/>
      <c r="AB153" s="15"/>
      <c r="AC153" s="15"/>
      <c r="AD153" s="15"/>
      <c r="AE153" s="15"/>
      <c r="AT153" s="264" t="s">
        <v>146</v>
      </c>
      <c r="AU153" s="264" t="s">
        <v>85</v>
      </c>
      <c r="AV153" s="15" t="s">
        <v>82</v>
      </c>
      <c r="AW153" s="15" t="s">
        <v>36</v>
      </c>
      <c r="AX153" s="15" t="s">
        <v>75</v>
      </c>
      <c r="AY153" s="264" t="s">
        <v>135</v>
      </c>
    </row>
    <row r="154" spans="1:51" s="14" customFormat="1" ht="12">
      <c r="A154" s="14"/>
      <c r="B154" s="244"/>
      <c r="C154" s="245"/>
      <c r="D154" s="228" t="s">
        <v>146</v>
      </c>
      <c r="E154" s="246" t="s">
        <v>19</v>
      </c>
      <c r="F154" s="247" t="s">
        <v>152</v>
      </c>
      <c r="G154" s="245"/>
      <c r="H154" s="248">
        <v>470.01900000000006</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146</v>
      </c>
      <c r="AU154" s="254" t="s">
        <v>85</v>
      </c>
      <c r="AV154" s="14" t="s">
        <v>142</v>
      </c>
      <c r="AW154" s="14" t="s">
        <v>36</v>
      </c>
      <c r="AX154" s="14" t="s">
        <v>82</v>
      </c>
      <c r="AY154" s="254" t="s">
        <v>135</v>
      </c>
    </row>
    <row r="155" spans="1:65" s="2" customFormat="1" ht="21.75" customHeight="1">
      <c r="A155" s="39"/>
      <c r="B155" s="40"/>
      <c r="C155" s="214" t="s">
        <v>136</v>
      </c>
      <c r="D155" s="214" t="s">
        <v>138</v>
      </c>
      <c r="E155" s="215" t="s">
        <v>204</v>
      </c>
      <c r="F155" s="216" t="s">
        <v>205</v>
      </c>
      <c r="G155" s="217" t="s">
        <v>141</v>
      </c>
      <c r="H155" s="218">
        <v>24.3</v>
      </c>
      <c r="I155" s="219"/>
      <c r="J155" s="220">
        <f>ROUND(I155*H155,2)</f>
        <v>0</v>
      </c>
      <c r="K155" s="221"/>
      <c r="L155" s="45"/>
      <c r="M155" s="222" t="s">
        <v>19</v>
      </c>
      <c r="N155" s="223" t="s">
        <v>46</v>
      </c>
      <c r="O155" s="85"/>
      <c r="P155" s="224">
        <f>O155*H155</f>
        <v>0</v>
      </c>
      <c r="Q155" s="224">
        <v>0.00021</v>
      </c>
      <c r="R155" s="224">
        <f>Q155*H155</f>
        <v>0.005103000000000001</v>
      </c>
      <c r="S155" s="224">
        <v>0</v>
      </c>
      <c r="T155" s="225">
        <f>S155*H155</f>
        <v>0</v>
      </c>
      <c r="U155" s="39"/>
      <c r="V155" s="39"/>
      <c r="W155" s="39"/>
      <c r="X155" s="39"/>
      <c r="Y155" s="39"/>
      <c r="Z155" s="39"/>
      <c r="AA155" s="39"/>
      <c r="AB155" s="39"/>
      <c r="AC155" s="39"/>
      <c r="AD155" s="39"/>
      <c r="AE155" s="39"/>
      <c r="AR155" s="226" t="s">
        <v>142</v>
      </c>
      <c r="AT155" s="226" t="s">
        <v>138</v>
      </c>
      <c r="AU155" s="226" t="s">
        <v>85</v>
      </c>
      <c r="AY155" s="18" t="s">
        <v>135</v>
      </c>
      <c r="BE155" s="227">
        <f>IF(N155="základní",J155,0)</f>
        <v>0</v>
      </c>
      <c r="BF155" s="227">
        <f>IF(N155="snížená",J155,0)</f>
        <v>0</v>
      </c>
      <c r="BG155" s="227">
        <f>IF(N155="zákl. přenesená",J155,0)</f>
        <v>0</v>
      </c>
      <c r="BH155" s="227">
        <f>IF(N155="sníž. přenesená",J155,0)</f>
        <v>0</v>
      </c>
      <c r="BI155" s="227">
        <f>IF(N155="nulová",J155,0)</f>
        <v>0</v>
      </c>
      <c r="BJ155" s="18" t="s">
        <v>82</v>
      </c>
      <c r="BK155" s="227">
        <f>ROUND(I155*H155,2)</f>
        <v>0</v>
      </c>
      <c r="BL155" s="18" t="s">
        <v>142</v>
      </c>
      <c r="BM155" s="226" t="s">
        <v>206</v>
      </c>
    </row>
    <row r="156" spans="1:47" s="2" customFormat="1" ht="12">
      <c r="A156" s="39"/>
      <c r="B156" s="40"/>
      <c r="C156" s="41"/>
      <c r="D156" s="228" t="s">
        <v>144</v>
      </c>
      <c r="E156" s="41"/>
      <c r="F156" s="229" t="s">
        <v>193</v>
      </c>
      <c r="G156" s="41"/>
      <c r="H156" s="41"/>
      <c r="I156" s="230"/>
      <c r="J156" s="41"/>
      <c r="K156" s="41"/>
      <c r="L156" s="45"/>
      <c r="M156" s="231"/>
      <c r="N156" s="232"/>
      <c r="O156" s="85"/>
      <c r="P156" s="85"/>
      <c r="Q156" s="85"/>
      <c r="R156" s="85"/>
      <c r="S156" s="85"/>
      <c r="T156" s="86"/>
      <c r="U156" s="39"/>
      <c r="V156" s="39"/>
      <c r="W156" s="39"/>
      <c r="X156" s="39"/>
      <c r="Y156" s="39"/>
      <c r="Z156" s="39"/>
      <c r="AA156" s="39"/>
      <c r="AB156" s="39"/>
      <c r="AC156" s="39"/>
      <c r="AD156" s="39"/>
      <c r="AE156" s="39"/>
      <c r="AT156" s="18" t="s">
        <v>144</v>
      </c>
      <c r="AU156" s="18" t="s">
        <v>85</v>
      </c>
    </row>
    <row r="157" spans="1:51" s="13" customFormat="1" ht="12">
      <c r="A157" s="13"/>
      <c r="B157" s="233"/>
      <c r="C157" s="234"/>
      <c r="D157" s="228" t="s">
        <v>146</v>
      </c>
      <c r="E157" s="235" t="s">
        <v>19</v>
      </c>
      <c r="F157" s="236" t="s">
        <v>207</v>
      </c>
      <c r="G157" s="234"/>
      <c r="H157" s="237">
        <v>24.3</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146</v>
      </c>
      <c r="AU157" s="243" t="s">
        <v>85</v>
      </c>
      <c r="AV157" s="13" t="s">
        <v>85</v>
      </c>
      <c r="AW157" s="13" t="s">
        <v>36</v>
      </c>
      <c r="AX157" s="13" t="s">
        <v>82</v>
      </c>
      <c r="AY157" s="243" t="s">
        <v>135</v>
      </c>
    </row>
    <row r="158" spans="1:65" s="2" customFormat="1" ht="21.75" customHeight="1">
      <c r="A158" s="39"/>
      <c r="B158" s="40"/>
      <c r="C158" s="214" t="s">
        <v>208</v>
      </c>
      <c r="D158" s="214" t="s">
        <v>138</v>
      </c>
      <c r="E158" s="215" t="s">
        <v>209</v>
      </c>
      <c r="F158" s="216" t="s">
        <v>210</v>
      </c>
      <c r="G158" s="217" t="s">
        <v>141</v>
      </c>
      <c r="H158" s="218">
        <v>15.035</v>
      </c>
      <c r="I158" s="219"/>
      <c r="J158" s="220">
        <f>ROUND(I158*H158,2)</f>
        <v>0</v>
      </c>
      <c r="K158" s="221"/>
      <c r="L158" s="45"/>
      <c r="M158" s="222" t="s">
        <v>19</v>
      </c>
      <c r="N158" s="223" t="s">
        <v>46</v>
      </c>
      <c r="O158" s="85"/>
      <c r="P158" s="224">
        <f>O158*H158</f>
        <v>0</v>
      </c>
      <c r="Q158" s="224">
        <v>1E-05</v>
      </c>
      <c r="R158" s="224">
        <f>Q158*H158</f>
        <v>0.00015035000000000002</v>
      </c>
      <c r="S158" s="224">
        <v>0</v>
      </c>
      <c r="T158" s="225">
        <f>S158*H158</f>
        <v>0</v>
      </c>
      <c r="U158" s="39"/>
      <c r="V158" s="39"/>
      <c r="W158" s="39"/>
      <c r="X158" s="39"/>
      <c r="Y158" s="39"/>
      <c r="Z158" s="39"/>
      <c r="AA158" s="39"/>
      <c r="AB158" s="39"/>
      <c r="AC158" s="39"/>
      <c r="AD158" s="39"/>
      <c r="AE158" s="39"/>
      <c r="AR158" s="226" t="s">
        <v>142</v>
      </c>
      <c r="AT158" s="226" t="s">
        <v>138</v>
      </c>
      <c r="AU158" s="226" t="s">
        <v>85</v>
      </c>
      <c r="AY158" s="18" t="s">
        <v>135</v>
      </c>
      <c r="BE158" s="227">
        <f>IF(N158="základní",J158,0)</f>
        <v>0</v>
      </c>
      <c r="BF158" s="227">
        <f>IF(N158="snížená",J158,0)</f>
        <v>0</v>
      </c>
      <c r="BG158" s="227">
        <f>IF(N158="zákl. přenesená",J158,0)</f>
        <v>0</v>
      </c>
      <c r="BH158" s="227">
        <f>IF(N158="sníž. přenesená",J158,0)</f>
        <v>0</v>
      </c>
      <c r="BI158" s="227">
        <f>IF(N158="nulová",J158,0)</f>
        <v>0</v>
      </c>
      <c r="BJ158" s="18" t="s">
        <v>82</v>
      </c>
      <c r="BK158" s="227">
        <f>ROUND(I158*H158,2)</f>
        <v>0</v>
      </c>
      <c r="BL158" s="18" t="s">
        <v>142</v>
      </c>
      <c r="BM158" s="226" t="s">
        <v>211</v>
      </c>
    </row>
    <row r="159" spans="1:47" s="2" customFormat="1" ht="12">
      <c r="A159" s="39"/>
      <c r="B159" s="40"/>
      <c r="C159" s="41"/>
      <c r="D159" s="228" t="s">
        <v>144</v>
      </c>
      <c r="E159" s="41"/>
      <c r="F159" s="229" t="s">
        <v>212</v>
      </c>
      <c r="G159" s="41"/>
      <c r="H159" s="41"/>
      <c r="I159" s="230"/>
      <c r="J159" s="41"/>
      <c r="K159" s="41"/>
      <c r="L159" s="45"/>
      <c r="M159" s="231"/>
      <c r="N159" s="232"/>
      <c r="O159" s="85"/>
      <c r="P159" s="85"/>
      <c r="Q159" s="85"/>
      <c r="R159" s="85"/>
      <c r="S159" s="85"/>
      <c r="T159" s="86"/>
      <c r="U159" s="39"/>
      <c r="V159" s="39"/>
      <c r="W159" s="39"/>
      <c r="X159" s="39"/>
      <c r="Y159" s="39"/>
      <c r="Z159" s="39"/>
      <c r="AA159" s="39"/>
      <c r="AB159" s="39"/>
      <c r="AC159" s="39"/>
      <c r="AD159" s="39"/>
      <c r="AE159" s="39"/>
      <c r="AT159" s="18" t="s">
        <v>144</v>
      </c>
      <c r="AU159" s="18" t="s">
        <v>85</v>
      </c>
    </row>
    <row r="160" spans="1:51" s="13" customFormat="1" ht="12">
      <c r="A160" s="13"/>
      <c r="B160" s="233"/>
      <c r="C160" s="234"/>
      <c r="D160" s="228" t="s">
        <v>146</v>
      </c>
      <c r="E160" s="235" t="s">
        <v>19</v>
      </c>
      <c r="F160" s="236" t="s">
        <v>213</v>
      </c>
      <c r="G160" s="234"/>
      <c r="H160" s="237">
        <v>15.035</v>
      </c>
      <c r="I160" s="238"/>
      <c r="J160" s="234"/>
      <c r="K160" s="234"/>
      <c r="L160" s="239"/>
      <c r="M160" s="240"/>
      <c r="N160" s="241"/>
      <c r="O160" s="241"/>
      <c r="P160" s="241"/>
      <c r="Q160" s="241"/>
      <c r="R160" s="241"/>
      <c r="S160" s="241"/>
      <c r="T160" s="242"/>
      <c r="U160" s="13"/>
      <c r="V160" s="13"/>
      <c r="W160" s="13"/>
      <c r="X160" s="13"/>
      <c r="Y160" s="13"/>
      <c r="Z160" s="13"/>
      <c r="AA160" s="13"/>
      <c r="AB160" s="13"/>
      <c r="AC160" s="13"/>
      <c r="AD160" s="13"/>
      <c r="AE160" s="13"/>
      <c r="AT160" s="243" t="s">
        <v>146</v>
      </c>
      <c r="AU160" s="243" t="s">
        <v>85</v>
      </c>
      <c r="AV160" s="13" t="s">
        <v>85</v>
      </c>
      <c r="AW160" s="13" t="s">
        <v>36</v>
      </c>
      <c r="AX160" s="13" t="s">
        <v>82</v>
      </c>
      <c r="AY160" s="243" t="s">
        <v>135</v>
      </c>
    </row>
    <row r="161" spans="1:51" s="15" customFormat="1" ht="12">
      <c r="A161" s="15"/>
      <c r="B161" s="255"/>
      <c r="C161" s="256"/>
      <c r="D161" s="228" t="s">
        <v>146</v>
      </c>
      <c r="E161" s="257" t="s">
        <v>19</v>
      </c>
      <c r="F161" s="258" t="s">
        <v>214</v>
      </c>
      <c r="G161" s="256"/>
      <c r="H161" s="257" t="s">
        <v>19</v>
      </c>
      <c r="I161" s="259"/>
      <c r="J161" s="256"/>
      <c r="K161" s="256"/>
      <c r="L161" s="260"/>
      <c r="M161" s="261"/>
      <c r="N161" s="262"/>
      <c r="O161" s="262"/>
      <c r="P161" s="262"/>
      <c r="Q161" s="262"/>
      <c r="R161" s="262"/>
      <c r="S161" s="262"/>
      <c r="T161" s="263"/>
      <c r="U161" s="15"/>
      <c r="V161" s="15"/>
      <c r="W161" s="15"/>
      <c r="X161" s="15"/>
      <c r="Y161" s="15"/>
      <c r="Z161" s="15"/>
      <c r="AA161" s="15"/>
      <c r="AB161" s="15"/>
      <c r="AC161" s="15"/>
      <c r="AD161" s="15"/>
      <c r="AE161" s="15"/>
      <c r="AT161" s="264" t="s">
        <v>146</v>
      </c>
      <c r="AU161" s="264" t="s">
        <v>85</v>
      </c>
      <c r="AV161" s="15" t="s">
        <v>82</v>
      </c>
      <c r="AW161" s="15" t="s">
        <v>36</v>
      </c>
      <c r="AX161" s="15" t="s">
        <v>75</v>
      </c>
      <c r="AY161" s="264" t="s">
        <v>135</v>
      </c>
    </row>
    <row r="162" spans="1:65" s="2" customFormat="1" ht="21.75" customHeight="1">
      <c r="A162" s="39"/>
      <c r="B162" s="40"/>
      <c r="C162" s="214" t="s">
        <v>215</v>
      </c>
      <c r="D162" s="214" t="s">
        <v>138</v>
      </c>
      <c r="E162" s="215" t="s">
        <v>216</v>
      </c>
      <c r="F162" s="216" t="s">
        <v>217</v>
      </c>
      <c r="G162" s="217" t="s">
        <v>141</v>
      </c>
      <c r="H162" s="218">
        <v>10.005</v>
      </c>
      <c r="I162" s="219"/>
      <c r="J162" s="220">
        <f>ROUND(I162*H162,2)</f>
        <v>0</v>
      </c>
      <c r="K162" s="221"/>
      <c r="L162" s="45"/>
      <c r="M162" s="222" t="s">
        <v>19</v>
      </c>
      <c r="N162" s="223" t="s">
        <v>46</v>
      </c>
      <c r="O162" s="85"/>
      <c r="P162" s="224">
        <f>O162*H162</f>
        <v>0</v>
      </c>
      <c r="Q162" s="224">
        <v>1E-05</v>
      </c>
      <c r="R162" s="224">
        <f>Q162*H162</f>
        <v>0.00010005000000000002</v>
      </c>
      <c r="S162" s="224">
        <v>0</v>
      </c>
      <c r="T162" s="225">
        <f>S162*H162</f>
        <v>0</v>
      </c>
      <c r="U162" s="39"/>
      <c r="V162" s="39"/>
      <c r="W162" s="39"/>
      <c r="X162" s="39"/>
      <c r="Y162" s="39"/>
      <c r="Z162" s="39"/>
      <c r="AA162" s="39"/>
      <c r="AB162" s="39"/>
      <c r="AC162" s="39"/>
      <c r="AD162" s="39"/>
      <c r="AE162" s="39"/>
      <c r="AR162" s="226" t="s">
        <v>142</v>
      </c>
      <c r="AT162" s="226" t="s">
        <v>138</v>
      </c>
      <c r="AU162" s="226" t="s">
        <v>85</v>
      </c>
      <c r="AY162" s="18" t="s">
        <v>135</v>
      </c>
      <c r="BE162" s="227">
        <f>IF(N162="základní",J162,0)</f>
        <v>0</v>
      </c>
      <c r="BF162" s="227">
        <f>IF(N162="snížená",J162,0)</f>
        <v>0</v>
      </c>
      <c r="BG162" s="227">
        <f>IF(N162="zákl. přenesená",J162,0)</f>
        <v>0</v>
      </c>
      <c r="BH162" s="227">
        <f>IF(N162="sníž. přenesená",J162,0)</f>
        <v>0</v>
      </c>
      <c r="BI162" s="227">
        <f>IF(N162="nulová",J162,0)</f>
        <v>0</v>
      </c>
      <c r="BJ162" s="18" t="s">
        <v>82</v>
      </c>
      <c r="BK162" s="227">
        <f>ROUND(I162*H162,2)</f>
        <v>0</v>
      </c>
      <c r="BL162" s="18" t="s">
        <v>142</v>
      </c>
      <c r="BM162" s="226" t="s">
        <v>218</v>
      </c>
    </row>
    <row r="163" spans="1:47" s="2" customFormat="1" ht="12">
      <c r="A163" s="39"/>
      <c r="B163" s="40"/>
      <c r="C163" s="41"/>
      <c r="D163" s="228" t="s">
        <v>144</v>
      </c>
      <c r="E163" s="41"/>
      <c r="F163" s="229" t="s">
        <v>212</v>
      </c>
      <c r="G163" s="41"/>
      <c r="H163" s="41"/>
      <c r="I163" s="230"/>
      <c r="J163" s="41"/>
      <c r="K163" s="41"/>
      <c r="L163" s="45"/>
      <c r="M163" s="231"/>
      <c r="N163" s="232"/>
      <c r="O163" s="85"/>
      <c r="P163" s="85"/>
      <c r="Q163" s="85"/>
      <c r="R163" s="85"/>
      <c r="S163" s="85"/>
      <c r="T163" s="86"/>
      <c r="U163" s="39"/>
      <c r="V163" s="39"/>
      <c r="W163" s="39"/>
      <c r="X163" s="39"/>
      <c r="Y163" s="39"/>
      <c r="Z163" s="39"/>
      <c r="AA163" s="39"/>
      <c r="AB163" s="39"/>
      <c r="AC163" s="39"/>
      <c r="AD163" s="39"/>
      <c r="AE163" s="39"/>
      <c r="AT163" s="18" t="s">
        <v>144</v>
      </c>
      <c r="AU163" s="18" t="s">
        <v>85</v>
      </c>
    </row>
    <row r="164" spans="1:51" s="13" customFormat="1" ht="12">
      <c r="A164" s="13"/>
      <c r="B164" s="233"/>
      <c r="C164" s="234"/>
      <c r="D164" s="228" t="s">
        <v>146</v>
      </c>
      <c r="E164" s="235" t="s">
        <v>19</v>
      </c>
      <c r="F164" s="236" t="s">
        <v>219</v>
      </c>
      <c r="G164" s="234"/>
      <c r="H164" s="237">
        <v>10.005</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146</v>
      </c>
      <c r="AU164" s="243" t="s">
        <v>85</v>
      </c>
      <c r="AV164" s="13" t="s">
        <v>85</v>
      </c>
      <c r="AW164" s="13" t="s">
        <v>36</v>
      </c>
      <c r="AX164" s="13" t="s">
        <v>82</v>
      </c>
      <c r="AY164" s="243" t="s">
        <v>135</v>
      </c>
    </row>
    <row r="165" spans="1:51" s="15" customFormat="1" ht="12">
      <c r="A165" s="15"/>
      <c r="B165" s="255"/>
      <c r="C165" s="256"/>
      <c r="D165" s="228" t="s">
        <v>146</v>
      </c>
      <c r="E165" s="257" t="s">
        <v>19</v>
      </c>
      <c r="F165" s="258" t="s">
        <v>214</v>
      </c>
      <c r="G165" s="256"/>
      <c r="H165" s="257" t="s">
        <v>19</v>
      </c>
      <c r="I165" s="259"/>
      <c r="J165" s="256"/>
      <c r="K165" s="256"/>
      <c r="L165" s="260"/>
      <c r="M165" s="261"/>
      <c r="N165" s="262"/>
      <c r="O165" s="262"/>
      <c r="P165" s="262"/>
      <c r="Q165" s="262"/>
      <c r="R165" s="262"/>
      <c r="S165" s="262"/>
      <c r="T165" s="263"/>
      <c r="U165" s="15"/>
      <c r="V165" s="15"/>
      <c r="W165" s="15"/>
      <c r="X165" s="15"/>
      <c r="Y165" s="15"/>
      <c r="Z165" s="15"/>
      <c r="AA165" s="15"/>
      <c r="AB165" s="15"/>
      <c r="AC165" s="15"/>
      <c r="AD165" s="15"/>
      <c r="AE165" s="15"/>
      <c r="AT165" s="264" t="s">
        <v>146</v>
      </c>
      <c r="AU165" s="264" t="s">
        <v>85</v>
      </c>
      <c r="AV165" s="15" t="s">
        <v>82</v>
      </c>
      <c r="AW165" s="15" t="s">
        <v>36</v>
      </c>
      <c r="AX165" s="15" t="s">
        <v>75</v>
      </c>
      <c r="AY165" s="264" t="s">
        <v>135</v>
      </c>
    </row>
    <row r="166" spans="1:65" s="2" customFormat="1" ht="21.75" customHeight="1">
      <c r="A166" s="39"/>
      <c r="B166" s="40"/>
      <c r="C166" s="214" t="s">
        <v>187</v>
      </c>
      <c r="D166" s="214" t="s">
        <v>138</v>
      </c>
      <c r="E166" s="215" t="s">
        <v>220</v>
      </c>
      <c r="F166" s="216" t="s">
        <v>221</v>
      </c>
      <c r="G166" s="217" t="s">
        <v>141</v>
      </c>
      <c r="H166" s="218">
        <v>388.44</v>
      </c>
      <c r="I166" s="219"/>
      <c r="J166" s="220">
        <f>ROUND(I166*H166,2)</f>
        <v>0</v>
      </c>
      <c r="K166" s="221"/>
      <c r="L166" s="45"/>
      <c r="M166" s="222" t="s">
        <v>19</v>
      </c>
      <c r="N166" s="223" t="s">
        <v>46</v>
      </c>
      <c r="O166" s="85"/>
      <c r="P166" s="224">
        <f>O166*H166</f>
        <v>0</v>
      </c>
      <c r="Q166" s="224">
        <v>1E-05</v>
      </c>
      <c r="R166" s="224">
        <f>Q166*H166</f>
        <v>0.0038844</v>
      </c>
      <c r="S166" s="224">
        <v>0</v>
      </c>
      <c r="T166" s="225">
        <f>S166*H166</f>
        <v>0</v>
      </c>
      <c r="U166" s="39"/>
      <c r="V166" s="39"/>
      <c r="W166" s="39"/>
      <c r="X166" s="39"/>
      <c r="Y166" s="39"/>
      <c r="Z166" s="39"/>
      <c r="AA166" s="39"/>
      <c r="AB166" s="39"/>
      <c r="AC166" s="39"/>
      <c r="AD166" s="39"/>
      <c r="AE166" s="39"/>
      <c r="AR166" s="226" t="s">
        <v>142</v>
      </c>
      <c r="AT166" s="226" t="s">
        <v>138</v>
      </c>
      <c r="AU166" s="226" t="s">
        <v>85</v>
      </c>
      <c r="AY166" s="18" t="s">
        <v>135</v>
      </c>
      <c r="BE166" s="227">
        <f>IF(N166="základní",J166,0)</f>
        <v>0</v>
      </c>
      <c r="BF166" s="227">
        <f>IF(N166="snížená",J166,0)</f>
        <v>0</v>
      </c>
      <c r="BG166" s="227">
        <f>IF(N166="zákl. přenesená",J166,0)</f>
        <v>0</v>
      </c>
      <c r="BH166" s="227">
        <f>IF(N166="sníž. přenesená",J166,0)</f>
        <v>0</v>
      </c>
      <c r="BI166" s="227">
        <f>IF(N166="nulová",J166,0)</f>
        <v>0</v>
      </c>
      <c r="BJ166" s="18" t="s">
        <v>82</v>
      </c>
      <c r="BK166" s="227">
        <f>ROUND(I166*H166,2)</f>
        <v>0</v>
      </c>
      <c r="BL166" s="18" t="s">
        <v>142</v>
      </c>
      <c r="BM166" s="226" t="s">
        <v>222</v>
      </c>
    </row>
    <row r="167" spans="1:47" s="2" customFormat="1" ht="12">
      <c r="A167" s="39"/>
      <c r="B167" s="40"/>
      <c r="C167" s="41"/>
      <c r="D167" s="228" t="s">
        <v>144</v>
      </c>
      <c r="E167" s="41"/>
      <c r="F167" s="229" t="s">
        <v>212</v>
      </c>
      <c r="G167" s="41"/>
      <c r="H167" s="41"/>
      <c r="I167" s="230"/>
      <c r="J167" s="41"/>
      <c r="K167" s="41"/>
      <c r="L167" s="45"/>
      <c r="M167" s="231"/>
      <c r="N167" s="232"/>
      <c r="O167" s="85"/>
      <c r="P167" s="85"/>
      <c r="Q167" s="85"/>
      <c r="R167" s="85"/>
      <c r="S167" s="85"/>
      <c r="T167" s="86"/>
      <c r="U167" s="39"/>
      <c r="V167" s="39"/>
      <c r="W167" s="39"/>
      <c r="X167" s="39"/>
      <c r="Y167" s="39"/>
      <c r="Z167" s="39"/>
      <c r="AA167" s="39"/>
      <c r="AB167" s="39"/>
      <c r="AC167" s="39"/>
      <c r="AD167" s="39"/>
      <c r="AE167" s="39"/>
      <c r="AT167" s="18" t="s">
        <v>144</v>
      </c>
      <c r="AU167" s="18" t="s">
        <v>85</v>
      </c>
    </row>
    <row r="168" spans="1:51" s="13" customFormat="1" ht="12">
      <c r="A168" s="13"/>
      <c r="B168" s="233"/>
      <c r="C168" s="234"/>
      <c r="D168" s="228" t="s">
        <v>146</v>
      </c>
      <c r="E168" s="235" t="s">
        <v>19</v>
      </c>
      <c r="F168" s="236" t="s">
        <v>223</v>
      </c>
      <c r="G168" s="234"/>
      <c r="H168" s="237">
        <v>353.73</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146</v>
      </c>
      <c r="AU168" s="243" t="s">
        <v>85</v>
      </c>
      <c r="AV168" s="13" t="s">
        <v>85</v>
      </c>
      <c r="AW168" s="13" t="s">
        <v>36</v>
      </c>
      <c r="AX168" s="13" t="s">
        <v>75</v>
      </c>
      <c r="AY168" s="243" t="s">
        <v>135</v>
      </c>
    </row>
    <row r="169" spans="1:51" s="13" customFormat="1" ht="12">
      <c r="A169" s="13"/>
      <c r="B169" s="233"/>
      <c r="C169" s="234"/>
      <c r="D169" s="228" t="s">
        <v>146</v>
      </c>
      <c r="E169" s="235" t="s">
        <v>19</v>
      </c>
      <c r="F169" s="236" t="s">
        <v>224</v>
      </c>
      <c r="G169" s="234"/>
      <c r="H169" s="237">
        <v>34.71</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146</v>
      </c>
      <c r="AU169" s="243" t="s">
        <v>85</v>
      </c>
      <c r="AV169" s="13" t="s">
        <v>85</v>
      </c>
      <c r="AW169" s="13" t="s">
        <v>36</v>
      </c>
      <c r="AX169" s="13" t="s">
        <v>75</v>
      </c>
      <c r="AY169" s="243" t="s">
        <v>135</v>
      </c>
    </row>
    <row r="170" spans="1:51" s="14" customFormat="1" ht="12">
      <c r="A170" s="14"/>
      <c r="B170" s="244"/>
      <c r="C170" s="245"/>
      <c r="D170" s="228" t="s">
        <v>146</v>
      </c>
      <c r="E170" s="246" t="s">
        <v>19</v>
      </c>
      <c r="F170" s="247" t="s">
        <v>152</v>
      </c>
      <c r="G170" s="245"/>
      <c r="H170" s="248">
        <v>388.44</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146</v>
      </c>
      <c r="AU170" s="254" t="s">
        <v>85</v>
      </c>
      <c r="AV170" s="14" t="s">
        <v>142</v>
      </c>
      <c r="AW170" s="14" t="s">
        <v>36</v>
      </c>
      <c r="AX170" s="14" t="s">
        <v>82</v>
      </c>
      <c r="AY170" s="254" t="s">
        <v>135</v>
      </c>
    </row>
    <row r="171" spans="1:51" s="15" customFormat="1" ht="12">
      <c r="A171" s="15"/>
      <c r="B171" s="255"/>
      <c r="C171" s="256"/>
      <c r="D171" s="228" t="s">
        <v>146</v>
      </c>
      <c r="E171" s="257" t="s">
        <v>19</v>
      </c>
      <c r="F171" s="258" t="s">
        <v>171</v>
      </c>
      <c r="G171" s="256"/>
      <c r="H171" s="257" t="s">
        <v>19</v>
      </c>
      <c r="I171" s="259"/>
      <c r="J171" s="256"/>
      <c r="K171" s="256"/>
      <c r="L171" s="260"/>
      <c r="M171" s="261"/>
      <c r="N171" s="262"/>
      <c r="O171" s="262"/>
      <c r="P171" s="262"/>
      <c r="Q171" s="262"/>
      <c r="R171" s="262"/>
      <c r="S171" s="262"/>
      <c r="T171" s="263"/>
      <c r="U171" s="15"/>
      <c r="V171" s="15"/>
      <c r="W171" s="15"/>
      <c r="X171" s="15"/>
      <c r="Y171" s="15"/>
      <c r="Z171" s="15"/>
      <c r="AA171" s="15"/>
      <c r="AB171" s="15"/>
      <c r="AC171" s="15"/>
      <c r="AD171" s="15"/>
      <c r="AE171" s="15"/>
      <c r="AT171" s="264" t="s">
        <v>146</v>
      </c>
      <c r="AU171" s="264" t="s">
        <v>85</v>
      </c>
      <c r="AV171" s="15" t="s">
        <v>82</v>
      </c>
      <c r="AW171" s="15" t="s">
        <v>36</v>
      </c>
      <c r="AX171" s="15" t="s">
        <v>75</v>
      </c>
      <c r="AY171" s="264" t="s">
        <v>135</v>
      </c>
    </row>
    <row r="172" spans="1:65" s="2" customFormat="1" ht="16.5" customHeight="1">
      <c r="A172" s="39"/>
      <c r="B172" s="40"/>
      <c r="C172" s="214" t="s">
        <v>225</v>
      </c>
      <c r="D172" s="214" t="s">
        <v>138</v>
      </c>
      <c r="E172" s="215" t="s">
        <v>226</v>
      </c>
      <c r="F172" s="216" t="s">
        <v>227</v>
      </c>
      <c r="G172" s="217" t="s">
        <v>141</v>
      </c>
      <c r="H172" s="218">
        <v>2062.28</v>
      </c>
      <c r="I172" s="219"/>
      <c r="J172" s="220">
        <f>ROUND(I172*H172,2)</f>
        <v>0</v>
      </c>
      <c r="K172" s="221"/>
      <c r="L172" s="45"/>
      <c r="M172" s="222" t="s">
        <v>19</v>
      </c>
      <c r="N172" s="223" t="s">
        <v>46</v>
      </c>
      <c r="O172" s="85"/>
      <c r="P172" s="224">
        <f>O172*H172</f>
        <v>0</v>
      </c>
      <c r="Q172" s="224">
        <v>1E-05</v>
      </c>
      <c r="R172" s="224">
        <f>Q172*H172</f>
        <v>0.020622800000000004</v>
      </c>
      <c r="S172" s="224">
        <v>0</v>
      </c>
      <c r="T172" s="225">
        <f>S172*H172</f>
        <v>0</v>
      </c>
      <c r="U172" s="39"/>
      <c r="V172" s="39"/>
      <c r="W172" s="39"/>
      <c r="X172" s="39"/>
      <c r="Y172" s="39"/>
      <c r="Z172" s="39"/>
      <c r="AA172" s="39"/>
      <c r="AB172" s="39"/>
      <c r="AC172" s="39"/>
      <c r="AD172" s="39"/>
      <c r="AE172" s="39"/>
      <c r="AR172" s="226" t="s">
        <v>142</v>
      </c>
      <c r="AT172" s="226" t="s">
        <v>138</v>
      </c>
      <c r="AU172" s="226" t="s">
        <v>85</v>
      </c>
      <c r="AY172" s="18" t="s">
        <v>135</v>
      </c>
      <c r="BE172" s="227">
        <f>IF(N172="základní",J172,0)</f>
        <v>0</v>
      </c>
      <c r="BF172" s="227">
        <f>IF(N172="snížená",J172,0)</f>
        <v>0</v>
      </c>
      <c r="BG172" s="227">
        <f>IF(N172="zákl. přenesená",J172,0)</f>
        <v>0</v>
      </c>
      <c r="BH172" s="227">
        <f>IF(N172="sníž. přenesená",J172,0)</f>
        <v>0</v>
      </c>
      <c r="BI172" s="227">
        <f>IF(N172="nulová",J172,0)</f>
        <v>0</v>
      </c>
      <c r="BJ172" s="18" t="s">
        <v>82</v>
      </c>
      <c r="BK172" s="227">
        <f>ROUND(I172*H172,2)</f>
        <v>0</v>
      </c>
      <c r="BL172" s="18" t="s">
        <v>142</v>
      </c>
      <c r="BM172" s="226" t="s">
        <v>228</v>
      </c>
    </row>
    <row r="173" spans="1:47" s="2" customFormat="1" ht="12">
      <c r="A173" s="39"/>
      <c r="B173" s="40"/>
      <c r="C173" s="41"/>
      <c r="D173" s="228" t="s">
        <v>144</v>
      </c>
      <c r="E173" s="41"/>
      <c r="F173" s="229" t="s">
        <v>212</v>
      </c>
      <c r="G173" s="41"/>
      <c r="H173" s="41"/>
      <c r="I173" s="230"/>
      <c r="J173" s="41"/>
      <c r="K173" s="41"/>
      <c r="L173" s="45"/>
      <c r="M173" s="231"/>
      <c r="N173" s="232"/>
      <c r="O173" s="85"/>
      <c r="P173" s="85"/>
      <c r="Q173" s="85"/>
      <c r="R173" s="85"/>
      <c r="S173" s="85"/>
      <c r="T173" s="86"/>
      <c r="U173" s="39"/>
      <c r="V173" s="39"/>
      <c r="W173" s="39"/>
      <c r="X173" s="39"/>
      <c r="Y173" s="39"/>
      <c r="Z173" s="39"/>
      <c r="AA173" s="39"/>
      <c r="AB173" s="39"/>
      <c r="AC173" s="39"/>
      <c r="AD173" s="39"/>
      <c r="AE173" s="39"/>
      <c r="AT173" s="18" t="s">
        <v>144</v>
      </c>
      <c r="AU173" s="18" t="s">
        <v>85</v>
      </c>
    </row>
    <row r="174" spans="1:51" s="15" customFormat="1" ht="12">
      <c r="A174" s="15"/>
      <c r="B174" s="255"/>
      <c r="C174" s="256"/>
      <c r="D174" s="228" t="s">
        <v>146</v>
      </c>
      <c r="E174" s="257" t="s">
        <v>19</v>
      </c>
      <c r="F174" s="258" t="s">
        <v>176</v>
      </c>
      <c r="G174" s="256"/>
      <c r="H174" s="257" t="s">
        <v>19</v>
      </c>
      <c r="I174" s="259"/>
      <c r="J174" s="256"/>
      <c r="K174" s="256"/>
      <c r="L174" s="260"/>
      <c r="M174" s="261"/>
      <c r="N174" s="262"/>
      <c r="O174" s="262"/>
      <c r="P174" s="262"/>
      <c r="Q174" s="262"/>
      <c r="R174" s="262"/>
      <c r="S174" s="262"/>
      <c r="T174" s="263"/>
      <c r="U174" s="15"/>
      <c r="V174" s="15"/>
      <c r="W174" s="15"/>
      <c r="X174" s="15"/>
      <c r="Y174" s="15"/>
      <c r="Z174" s="15"/>
      <c r="AA174" s="15"/>
      <c r="AB174" s="15"/>
      <c r="AC174" s="15"/>
      <c r="AD174" s="15"/>
      <c r="AE174" s="15"/>
      <c r="AT174" s="264" t="s">
        <v>146</v>
      </c>
      <c r="AU174" s="264" t="s">
        <v>85</v>
      </c>
      <c r="AV174" s="15" t="s">
        <v>82</v>
      </c>
      <c r="AW174" s="15" t="s">
        <v>36</v>
      </c>
      <c r="AX174" s="15" t="s">
        <v>75</v>
      </c>
      <c r="AY174" s="264" t="s">
        <v>135</v>
      </c>
    </row>
    <row r="175" spans="1:51" s="13" customFormat="1" ht="12">
      <c r="A175" s="13"/>
      <c r="B175" s="233"/>
      <c r="C175" s="234"/>
      <c r="D175" s="228" t="s">
        <v>146</v>
      </c>
      <c r="E175" s="235" t="s">
        <v>19</v>
      </c>
      <c r="F175" s="236" t="s">
        <v>229</v>
      </c>
      <c r="G175" s="234"/>
      <c r="H175" s="237">
        <v>204.75</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146</v>
      </c>
      <c r="AU175" s="243" t="s">
        <v>85</v>
      </c>
      <c r="AV175" s="13" t="s">
        <v>85</v>
      </c>
      <c r="AW175" s="13" t="s">
        <v>36</v>
      </c>
      <c r="AX175" s="13" t="s">
        <v>75</v>
      </c>
      <c r="AY175" s="243" t="s">
        <v>135</v>
      </c>
    </row>
    <row r="176" spans="1:51" s="15" customFormat="1" ht="12">
      <c r="A176" s="15"/>
      <c r="B176" s="255"/>
      <c r="C176" s="256"/>
      <c r="D176" s="228" t="s">
        <v>146</v>
      </c>
      <c r="E176" s="257" t="s">
        <v>19</v>
      </c>
      <c r="F176" s="258" t="s">
        <v>178</v>
      </c>
      <c r="G176" s="256"/>
      <c r="H176" s="257" t="s">
        <v>19</v>
      </c>
      <c r="I176" s="259"/>
      <c r="J176" s="256"/>
      <c r="K176" s="256"/>
      <c r="L176" s="260"/>
      <c r="M176" s="261"/>
      <c r="N176" s="262"/>
      <c r="O176" s="262"/>
      <c r="P176" s="262"/>
      <c r="Q176" s="262"/>
      <c r="R176" s="262"/>
      <c r="S176" s="262"/>
      <c r="T176" s="263"/>
      <c r="U176" s="15"/>
      <c r="V176" s="15"/>
      <c r="W176" s="15"/>
      <c r="X176" s="15"/>
      <c r="Y176" s="15"/>
      <c r="Z176" s="15"/>
      <c r="AA176" s="15"/>
      <c r="AB176" s="15"/>
      <c r="AC176" s="15"/>
      <c r="AD176" s="15"/>
      <c r="AE176" s="15"/>
      <c r="AT176" s="264" t="s">
        <v>146</v>
      </c>
      <c r="AU176" s="264" t="s">
        <v>85</v>
      </c>
      <c r="AV176" s="15" t="s">
        <v>82</v>
      </c>
      <c r="AW176" s="15" t="s">
        <v>36</v>
      </c>
      <c r="AX176" s="15" t="s">
        <v>75</v>
      </c>
      <c r="AY176" s="264" t="s">
        <v>135</v>
      </c>
    </row>
    <row r="177" spans="1:51" s="13" customFormat="1" ht="12">
      <c r="A177" s="13"/>
      <c r="B177" s="233"/>
      <c r="C177" s="234"/>
      <c r="D177" s="228" t="s">
        <v>146</v>
      </c>
      <c r="E177" s="235" t="s">
        <v>19</v>
      </c>
      <c r="F177" s="236" t="s">
        <v>230</v>
      </c>
      <c r="G177" s="234"/>
      <c r="H177" s="237">
        <v>388.73</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146</v>
      </c>
      <c r="AU177" s="243" t="s">
        <v>85</v>
      </c>
      <c r="AV177" s="13" t="s">
        <v>85</v>
      </c>
      <c r="AW177" s="13" t="s">
        <v>36</v>
      </c>
      <c r="AX177" s="13" t="s">
        <v>75</v>
      </c>
      <c r="AY177" s="243" t="s">
        <v>135</v>
      </c>
    </row>
    <row r="178" spans="1:51" s="13" customFormat="1" ht="12">
      <c r="A178" s="13"/>
      <c r="B178" s="233"/>
      <c r="C178" s="234"/>
      <c r="D178" s="228" t="s">
        <v>146</v>
      </c>
      <c r="E178" s="235" t="s">
        <v>19</v>
      </c>
      <c r="F178" s="236" t="s">
        <v>231</v>
      </c>
      <c r="G178" s="234"/>
      <c r="H178" s="237">
        <v>115.03</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146</v>
      </c>
      <c r="AU178" s="243" t="s">
        <v>85</v>
      </c>
      <c r="AV178" s="13" t="s">
        <v>85</v>
      </c>
      <c r="AW178" s="13" t="s">
        <v>36</v>
      </c>
      <c r="AX178" s="13" t="s">
        <v>75</v>
      </c>
      <c r="AY178" s="243" t="s">
        <v>135</v>
      </c>
    </row>
    <row r="179" spans="1:51" s="15" customFormat="1" ht="12">
      <c r="A179" s="15"/>
      <c r="B179" s="255"/>
      <c r="C179" s="256"/>
      <c r="D179" s="228" t="s">
        <v>146</v>
      </c>
      <c r="E179" s="257" t="s">
        <v>19</v>
      </c>
      <c r="F179" s="258" t="s">
        <v>181</v>
      </c>
      <c r="G179" s="256"/>
      <c r="H179" s="257" t="s">
        <v>19</v>
      </c>
      <c r="I179" s="259"/>
      <c r="J179" s="256"/>
      <c r="K179" s="256"/>
      <c r="L179" s="260"/>
      <c r="M179" s="261"/>
      <c r="N179" s="262"/>
      <c r="O179" s="262"/>
      <c r="P179" s="262"/>
      <c r="Q179" s="262"/>
      <c r="R179" s="262"/>
      <c r="S179" s="262"/>
      <c r="T179" s="263"/>
      <c r="U179" s="15"/>
      <c r="V179" s="15"/>
      <c r="W179" s="15"/>
      <c r="X179" s="15"/>
      <c r="Y179" s="15"/>
      <c r="Z179" s="15"/>
      <c r="AA179" s="15"/>
      <c r="AB179" s="15"/>
      <c r="AC179" s="15"/>
      <c r="AD179" s="15"/>
      <c r="AE179" s="15"/>
      <c r="AT179" s="264" t="s">
        <v>146</v>
      </c>
      <c r="AU179" s="264" t="s">
        <v>85</v>
      </c>
      <c r="AV179" s="15" t="s">
        <v>82</v>
      </c>
      <c r="AW179" s="15" t="s">
        <v>36</v>
      </c>
      <c r="AX179" s="15" t="s">
        <v>75</v>
      </c>
      <c r="AY179" s="264" t="s">
        <v>135</v>
      </c>
    </row>
    <row r="180" spans="1:51" s="13" customFormat="1" ht="12">
      <c r="A180" s="13"/>
      <c r="B180" s="233"/>
      <c r="C180" s="234"/>
      <c r="D180" s="228" t="s">
        <v>146</v>
      </c>
      <c r="E180" s="235" t="s">
        <v>19</v>
      </c>
      <c r="F180" s="236" t="s">
        <v>232</v>
      </c>
      <c r="G180" s="234"/>
      <c r="H180" s="237">
        <v>357.05</v>
      </c>
      <c r="I180" s="238"/>
      <c r="J180" s="234"/>
      <c r="K180" s="234"/>
      <c r="L180" s="239"/>
      <c r="M180" s="240"/>
      <c r="N180" s="241"/>
      <c r="O180" s="241"/>
      <c r="P180" s="241"/>
      <c r="Q180" s="241"/>
      <c r="R180" s="241"/>
      <c r="S180" s="241"/>
      <c r="T180" s="242"/>
      <c r="U180" s="13"/>
      <c r="V180" s="13"/>
      <c r="W180" s="13"/>
      <c r="X180" s="13"/>
      <c r="Y180" s="13"/>
      <c r="Z180" s="13"/>
      <c r="AA180" s="13"/>
      <c r="AB180" s="13"/>
      <c r="AC180" s="13"/>
      <c r="AD180" s="13"/>
      <c r="AE180" s="13"/>
      <c r="AT180" s="243" t="s">
        <v>146</v>
      </c>
      <c r="AU180" s="243" t="s">
        <v>85</v>
      </c>
      <c r="AV180" s="13" t="s">
        <v>85</v>
      </c>
      <c r="AW180" s="13" t="s">
        <v>36</v>
      </c>
      <c r="AX180" s="13" t="s">
        <v>75</v>
      </c>
      <c r="AY180" s="243" t="s">
        <v>135</v>
      </c>
    </row>
    <row r="181" spans="1:51" s="13" customFormat="1" ht="12">
      <c r="A181" s="13"/>
      <c r="B181" s="233"/>
      <c r="C181" s="234"/>
      <c r="D181" s="228" t="s">
        <v>146</v>
      </c>
      <c r="E181" s="235" t="s">
        <v>19</v>
      </c>
      <c r="F181" s="236" t="s">
        <v>233</v>
      </c>
      <c r="G181" s="234"/>
      <c r="H181" s="237">
        <v>329.58</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146</v>
      </c>
      <c r="AU181" s="243" t="s">
        <v>85</v>
      </c>
      <c r="AV181" s="13" t="s">
        <v>85</v>
      </c>
      <c r="AW181" s="13" t="s">
        <v>36</v>
      </c>
      <c r="AX181" s="13" t="s">
        <v>75</v>
      </c>
      <c r="AY181" s="243" t="s">
        <v>135</v>
      </c>
    </row>
    <row r="182" spans="1:51" s="15" customFormat="1" ht="12">
      <c r="A182" s="15"/>
      <c r="B182" s="255"/>
      <c r="C182" s="256"/>
      <c r="D182" s="228" t="s">
        <v>146</v>
      </c>
      <c r="E182" s="257" t="s">
        <v>19</v>
      </c>
      <c r="F182" s="258" t="s">
        <v>184</v>
      </c>
      <c r="G182" s="256"/>
      <c r="H182" s="257" t="s">
        <v>19</v>
      </c>
      <c r="I182" s="259"/>
      <c r="J182" s="256"/>
      <c r="K182" s="256"/>
      <c r="L182" s="260"/>
      <c r="M182" s="261"/>
      <c r="N182" s="262"/>
      <c r="O182" s="262"/>
      <c r="P182" s="262"/>
      <c r="Q182" s="262"/>
      <c r="R182" s="262"/>
      <c r="S182" s="262"/>
      <c r="T182" s="263"/>
      <c r="U182" s="15"/>
      <c r="V182" s="15"/>
      <c r="W182" s="15"/>
      <c r="X182" s="15"/>
      <c r="Y182" s="15"/>
      <c r="Z182" s="15"/>
      <c r="AA182" s="15"/>
      <c r="AB182" s="15"/>
      <c r="AC182" s="15"/>
      <c r="AD182" s="15"/>
      <c r="AE182" s="15"/>
      <c r="AT182" s="264" t="s">
        <v>146</v>
      </c>
      <c r="AU182" s="264" t="s">
        <v>85</v>
      </c>
      <c r="AV182" s="15" t="s">
        <v>82</v>
      </c>
      <c r="AW182" s="15" t="s">
        <v>36</v>
      </c>
      <c r="AX182" s="15" t="s">
        <v>75</v>
      </c>
      <c r="AY182" s="264" t="s">
        <v>135</v>
      </c>
    </row>
    <row r="183" spans="1:51" s="13" customFormat="1" ht="12">
      <c r="A183" s="13"/>
      <c r="B183" s="233"/>
      <c r="C183" s="234"/>
      <c r="D183" s="228" t="s">
        <v>146</v>
      </c>
      <c r="E183" s="235" t="s">
        <v>19</v>
      </c>
      <c r="F183" s="236" t="s">
        <v>234</v>
      </c>
      <c r="G183" s="234"/>
      <c r="H183" s="237">
        <v>408.74</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146</v>
      </c>
      <c r="AU183" s="243" t="s">
        <v>85</v>
      </c>
      <c r="AV183" s="13" t="s">
        <v>85</v>
      </c>
      <c r="AW183" s="13" t="s">
        <v>36</v>
      </c>
      <c r="AX183" s="13" t="s">
        <v>75</v>
      </c>
      <c r="AY183" s="243" t="s">
        <v>135</v>
      </c>
    </row>
    <row r="184" spans="1:51" s="13" customFormat="1" ht="12">
      <c r="A184" s="13"/>
      <c r="B184" s="233"/>
      <c r="C184" s="234"/>
      <c r="D184" s="228" t="s">
        <v>146</v>
      </c>
      <c r="E184" s="235" t="s">
        <v>19</v>
      </c>
      <c r="F184" s="236" t="s">
        <v>235</v>
      </c>
      <c r="G184" s="234"/>
      <c r="H184" s="237">
        <v>258.4</v>
      </c>
      <c r="I184" s="238"/>
      <c r="J184" s="234"/>
      <c r="K184" s="234"/>
      <c r="L184" s="239"/>
      <c r="M184" s="240"/>
      <c r="N184" s="241"/>
      <c r="O184" s="241"/>
      <c r="P184" s="241"/>
      <c r="Q184" s="241"/>
      <c r="R184" s="241"/>
      <c r="S184" s="241"/>
      <c r="T184" s="242"/>
      <c r="U184" s="13"/>
      <c r="V184" s="13"/>
      <c r="W184" s="13"/>
      <c r="X184" s="13"/>
      <c r="Y184" s="13"/>
      <c r="Z184" s="13"/>
      <c r="AA184" s="13"/>
      <c r="AB184" s="13"/>
      <c r="AC184" s="13"/>
      <c r="AD184" s="13"/>
      <c r="AE184" s="13"/>
      <c r="AT184" s="243" t="s">
        <v>146</v>
      </c>
      <c r="AU184" s="243" t="s">
        <v>85</v>
      </c>
      <c r="AV184" s="13" t="s">
        <v>85</v>
      </c>
      <c r="AW184" s="13" t="s">
        <v>36</v>
      </c>
      <c r="AX184" s="13" t="s">
        <v>75</v>
      </c>
      <c r="AY184" s="243" t="s">
        <v>135</v>
      </c>
    </row>
    <row r="185" spans="1:51" s="14" customFormat="1" ht="12">
      <c r="A185" s="14"/>
      <c r="B185" s="244"/>
      <c r="C185" s="245"/>
      <c r="D185" s="228" t="s">
        <v>146</v>
      </c>
      <c r="E185" s="246" t="s">
        <v>19</v>
      </c>
      <c r="F185" s="247" t="s">
        <v>152</v>
      </c>
      <c r="G185" s="245"/>
      <c r="H185" s="248">
        <v>2062.2799999999997</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146</v>
      </c>
      <c r="AU185" s="254" t="s">
        <v>85</v>
      </c>
      <c r="AV185" s="14" t="s">
        <v>142</v>
      </c>
      <c r="AW185" s="14" t="s">
        <v>36</v>
      </c>
      <c r="AX185" s="14" t="s">
        <v>82</v>
      </c>
      <c r="AY185" s="254" t="s">
        <v>135</v>
      </c>
    </row>
    <row r="186" spans="1:51" s="15" customFormat="1" ht="12">
      <c r="A186" s="15"/>
      <c r="B186" s="255"/>
      <c r="C186" s="256"/>
      <c r="D186" s="228" t="s">
        <v>146</v>
      </c>
      <c r="E186" s="257" t="s">
        <v>19</v>
      </c>
      <c r="F186" s="258" t="s">
        <v>171</v>
      </c>
      <c r="G186" s="256"/>
      <c r="H186" s="257" t="s">
        <v>19</v>
      </c>
      <c r="I186" s="259"/>
      <c r="J186" s="256"/>
      <c r="K186" s="256"/>
      <c r="L186" s="260"/>
      <c r="M186" s="261"/>
      <c r="N186" s="262"/>
      <c r="O186" s="262"/>
      <c r="P186" s="262"/>
      <c r="Q186" s="262"/>
      <c r="R186" s="262"/>
      <c r="S186" s="262"/>
      <c r="T186" s="263"/>
      <c r="U186" s="15"/>
      <c r="V186" s="15"/>
      <c r="W186" s="15"/>
      <c r="X186" s="15"/>
      <c r="Y186" s="15"/>
      <c r="Z186" s="15"/>
      <c r="AA186" s="15"/>
      <c r="AB186" s="15"/>
      <c r="AC186" s="15"/>
      <c r="AD186" s="15"/>
      <c r="AE186" s="15"/>
      <c r="AT186" s="264" t="s">
        <v>146</v>
      </c>
      <c r="AU186" s="264" t="s">
        <v>85</v>
      </c>
      <c r="AV186" s="15" t="s">
        <v>82</v>
      </c>
      <c r="AW186" s="15" t="s">
        <v>36</v>
      </c>
      <c r="AX186" s="15" t="s">
        <v>75</v>
      </c>
      <c r="AY186" s="264" t="s">
        <v>135</v>
      </c>
    </row>
    <row r="187" spans="1:65" s="2" customFormat="1" ht="21.75" customHeight="1">
      <c r="A187" s="39"/>
      <c r="B187" s="40"/>
      <c r="C187" s="214" t="s">
        <v>236</v>
      </c>
      <c r="D187" s="214" t="s">
        <v>138</v>
      </c>
      <c r="E187" s="215" t="s">
        <v>237</v>
      </c>
      <c r="F187" s="216" t="s">
        <v>238</v>
      </c>
      <c r="G187" s="217" t="s">
        <v>141</v>
      </c>
      <c r="H187" s="218">
        <v>14.72</v>
      </c>
      <c r="I187" s="219"/>
      <c r="J187" s="220">
        <f>ROUND(I187*H187,2)</f>
        <v>0</v>
      </c>
      <c r="K187" s="221"/>
      <c r="L187" s="45"/>
      <c r="M187" s="222" t="s">
        <v>19</v>
      </c>
      <c r="N187" s="223" t="s">
        <v>46</v>
      </c>
      <c r="O187" s="85"/>
      <c r="P187" s="224">
        <f>O187*H187</f>
        <v>0</v>
      </c>
      <c r="Q187" s="224">
        <v>0</v>
      </c>
      <c r="R187" s="224">
        <f>Q187*H187</f>
        <v>0</v>
      </c>
      <c r="S187" s="224">
        <v>0.075</v>
      </c>
      <c r="T187" s="225">
        <f>S187*H187</f>
        <v>1.104</v>
      </c>
      <c r="U187" s="39"/>
      <c r="V187" s="39"/>
      <c r="W187" s="39"/>
      <c r="X187" s="39"/>
      <c r="Y187" s="39"/>
      <c r="Z187" s="39"/>
      <c r="AA187" s="39"/>
      <c r="AB187" s="39"/>
      <c r="AC187" s="39"/>
      <c r="AD187" s="39"/>
      <c r="AE187" s="39"/>
      <c r="AR187" s="226" t="s">
        <v>142</v>
      </c>
      <c r="AT187" s="226" t="s">
        <v>138</v>
      </c>
      <c r="AU187" s="226" t="s">
        <v>85</v>
      </c>
      <c r="AY187" s="18" t="s">
        <v>135</v>
      </c>
      <c r="BE187" s="227">
        <f>IF(N187="základní",J187,0)</f>
        <v>0</v>
      </c>
      <c r="BF187" s="227">
        <f>IF(N187="snížená",J187,0)</f>
        <v>0</v>
      </c>
      <c r="BG187" s="227">
        <f>IF(N187="zákl. přenesená",J187,0)</f>
        <v>0</v>
      </c>
      <c r="BH187" s="227">
        <f>IF(N187="sníž. přenesená",J187,0)</f>
        <v>0</v>
      </c>
      <c r="BI187" s="227">
        <f>IF(N187="nulová",J187,0)</f>
        <v>0</v>
      </c>
      <c r="BJ187" s="18" t="s">
        <v>82</v>
      </c>
      <c r="BK187" s="227">
        <f>ROUND(I187*H187,2)</f>
        <v>0</v>
      </c>
      <c r="BL187" s="18" t="s">
        <v>142</v>
      </c>
      <c r="BM187" s="226" t="s">
        <v>239</v>
      </c>
    </row>
    <row r="188" spans="1:47" s="2" customFormat="1" ht="12">
      <c r="A188" s="39"/>
      <c r="B188" s="40"/>
      <c r="C188" s="41"/>
      <c r="D188" s="228" t="s">
        <v>144</v>
      </c>
      <c r="E188" s="41"/>
      <c r="F188" s="229" t="s">
        <v>240</v>
      </c>
      <c r="G188" s="41"/>
      <c r="H188" s="41"/>
      <c r="I188" s="230"/>
      <c r="J188" s="41"/>
      <c r="K188" s="41"/>
      <c r="L188" s="45"/>
      <c r="M188" s="231"/>
      <c r="N188" s="232"/>
      <c r="O188" s="85"/>
      <c r="P188" s="85"/>
      <c r="Q188" s="85"/>
      <c r="R188" s="85"/>
      <c r="S188" s="85"/>
      <c r="T188" s="86"/>
      <c r="U188" s="39"/>
      <c r="V188" s="39"/>
      <c r="W188" s="39"/>
      <c r="X188" s="39"/>
      <c r="Y188" s="39"/>
      <c r="Z188" s="39"/>
      <c r="AA188" s="39"/>
      <c r="AB188" s="39"/>
      <c r="AC188" s="39"/>
      <c r="AD188" s="39"/>
      <c r="AE188" s="39"/>
      <c r="AT188" s="18" t="s">
        <v>144</v>
      </c>
      <c r="AU188" s="18" t="s">
        <v>85</v>
      </c>
    </row>
    <row r="189" spans="1:51" s="13" customFormat="1" ht="12">
      <c r="A189" s="13"/>
      <c r="B189" s="233"/>
      <c r="C189" s="234"/>
      <c r="D189" s="228" t="s">
        <v>146</v>
      </c>
      <c r="E189" s="235" t="s">
        <v>19</v>
      </c>
      <c r="F189" s="236" t="s">
        <v>241</v>
      </c>
      <c r="G189" s="234"/>
      <c r="H189" s="237">
        <v>14.72</v>
      </c>
      <c r="I189" s="238"/>
      <c r="J189" s="234"/>
      <c r="K189" s="234"/>
      <c r="L189" s="239"/>
      <c r="M189" s="240"/>
      <c r="N189" s="241"/>
      <c r="O189" s="241"/>
      <c r="P189" s="241"/>
      <c r="Q189" s="241"/>
      <c r="R189" s="241"/>
      <c r="S189" s="241"/>
      <c r="T189" s="242"/>
      <c r="U189" s="13"/>
      <c r="V189" s="13"/>
      <c r="W189" s="13"/>
      <c r="X189" s="13"/>
      <c r="Y189" s="13"/>
      <c r="Z189" s="13"/>
      <c r="AA189" s="13"/>
      <c r="AB189" s="13"/>
      <c r="AC189" s="13"/>
      <c r="AD189" s="13"/>
      <c r="AE189" s="13"/>
      <c r="AT189" s="243" t="s">
        <v>146</v>
      </c>
      <c r="AU189" s="243" t="s">
        <v>85</v>
      </c>
      <c r="AV189" s="13" t="s">
        <v>85</v>
      </c>
      <c r="AW189" s="13" t="s">
        <v>36</v>
      </c>
      <c r="AX189" s="13" t="s">
        <v>82</v>
      </c>
      <c r="AY189" s="243" t="s">
        <v>135</v>
      </c>
    </row>
    <row r="190" spans="1:51" s="15" customFormat="1" ht="12">
      <c r="A190" s="15"/>
      <c r="B190" s="255"/>
      <c r="C190" s="256"/>
      <c r="D190" s="228" t="s">
        <v>146</v>
      </c>
      <c r="E190" s="257" t="s">
        <v>19</v>
      </c>
      <c r="F190" s="258" t="s">
        <v>242</v>
      </c>
      <c r="G190" s="256"/>
      <c r="H190" s="257" t="s">
        <v>19</v>
      </c>
      <c r="I190" s="259"/>
      <c r="J190" s="256"/>
      <c r="K190" s="256"/>
      <c r="L190" s="260"/>
      <c r="M190" s="261"/>
      <c r="N190" s="262"/>
      <c r="O190" s="262"/>
      <c r="P190" s="262"/>
      <c r="Q190" s="262"/>
      <c r="R190" s="262"/>
      <c r="S190" s="262"/>
      <c r="T190" s="263"/>
      <c r="U190" s="15"/>
      <c r="V190" s="15"/>
      <c r="W190" s="15"/>
      <c r="X190" s="15"/>
      <c r="Y190" s="15"/>
      <c r="Z190" s="15"/>
      <c r="AA190" s="15"/>
      <c r="AB190" s="15"/>
      <c r="AC190" s="15"/>
      <c r="AD190" s="15"/>
      <c r="AE190" s="15"/>
      <c r="AT190" s="264" t="s">
        <v>146</v>
      </c>
      <c r="AU190" s="264" t="s">
        <v>85</v>
      </c>
      <c r="AV190" s="15" t="s">
        <v>82</v>
      </c>
      <c r="AW190" s="15" t="s">
        <v>36</v>
      </c>
      <c r="AX190" s="15" t="s">
        <v>75</v>
      </c>
      <c r="AY190" s="264" t="s">
        <v>135</v>
      </c>
    </row>
    <row r="191" spans="1:65" s="2" customFormat="1" ht="21.75" customHeight="1">
      <c r="A191" s="39"/>
      <c r="B191" s="40"/>
      <c r="C191" s="214" t="s">
        <v>243</v>
      </c>
      <c r="D191" s="214" t="s">
        <v>138</v>
      </c>
      <c r="E191" s="215" t="s">
        <v>244</v>
      </c>
      <c r="F191" s="216" t="s">
        <v>245</v>
      </c>
      <c r="G191" s="217" t="s">
        <v>141</v>
      </c>
      <c r="H191" s="218">
        <v>10.005</v>
      </c>
      <c r="I191" s="219"/>
      <c r="J191" s="220">
        <f>ROUND(I191*H191,2)</f>
        <v>0</v>
      </c>
      <c r="K191" s="221"/>
      <c r="L191" s="45"/>
      <c r="M191" s="222" t="s">
        <v>19</v>
      </c>
      <c r="N191" s="223" t="s">
        <v>46</v>
      </c>
      <c r="O191" s="85"/>
      <c r="P191" s="224">
        <f>O191*H191</f>
        <v>0</v>
      </c>
      <c r="Q191" s="224">
        <v>0</v>
      </c>
      <c r="R191" s="224">
        <f>Q191*H191</f>
        <v>0</v>
      </c>
      <c r="S191" s="224">
        <v>0.062</v>
      </c>
      <c r="T191" s="225">
        <f>S191*H191</f>
        <v>0.62031</v>
      </c>
      <c r="U191" s="39"/>
      <c r="V191" s="39"/>
      <c r="W191" s="39"/>
      <c r="X191" s="39"/>
      <c r="Y191" s="39"/>
      <c r="Z191" s="39"/>
      <c r="AA191" s="39"/>
      <c r="AB191" s="39"/>
      <c r="AC191" s="39"/>
      <c r="AD191" s="39"/>
      <c r="AE191" s="39"/>
      <c r="AR191" s="226" t="s">
        <v>142</v>
      </c>
      <c r="AT191" s="226" t="s">
        <v>138</v>
      </c>
      <c r="AU191" s="226" t="s">
        <v>85</v>
      </c>
      <c r="AY191" s="18" t="s">
        <v>135</v>
      </c>
      <c r="BE191" s="227">
        <f>IF(N191="základní",J191,0)</f>
        <v>0</v>
      </c>
      <c r="BF191" s="227">
        <f>IF(N191="snížená",J191,0)</f>
        <v>0</v>
      </c>
      <c r="BG191" s="227">
        <f>IF(N191="zákl. přenesená",J191,0)</f>
        <v>0</v>
      </c>
      <c r="BH191" s="227">
        <f>IF(N191="sníž. přenesená",J191,0)</f>
        <v>0</v>
      </c>
      <c r="BI191" s="227">
        <f>IF(N191="nulová",J191,0)</f>
        <v>0</v>
      </c>
      <c r="BJ191" s="18" t="s">
        <v>82</v>
      </c>
      <c r="BK191" s="227">
        <f>ROUND(I191*H191,2)</f>
        <v>0</v>
      </c>
      <c r="BL191" s="18" t="s">
        <v>142</v>
      </c>
      <c r="BM191" s="226" t="s">
        <v>246</v>
      </c>
    </row>
    <row r="192" spans="1:47" s="2" customFormat="1" ht="12">
      <c r="A192" s="39"/>
      <c r="B192" s="40"/>
      <c r="C192" s="41"/>
      <c r="D192" s="228" t="s">
        <v>144</v>
      </c>
      <c r="E192" s="41"/>
      <c r="F192" s="229" t="s">
        <v>240</v>
      </c>
      <c r="G192" s="41"/>
      <c r="H192" s="41"/>
      <c r="I192" s="230"/>
      <c r="J192" s="41"/>
      <c r="K192" s="41"/>
      <c r="L192" s="45"/>
      <c r="M192" s="231"/>
      <c r="N192" s="232"/>
      <c r="O192" s="85"/>
      <c r="P192" s="85"/>
      <c r="Q192" s="85"/>
      <c r="R192" s="85"/>
      <c r="S192" s="85"/>
      <c r="T192" s="86"/>
      <c r="U192" s="39"/>
      <c r="V192" s="39"/>
      <c r="W192" s="39"/>
      <c r="X192" s="39"/>
      <c r="Y192" s="39"/>
      <c r="Z192" s="39"/>
      <c r="AA192" s="39"/>
      <c r="AB192" s="39"/>
      <c r="AC192" s="39"/>
      <c r="AD192" s="39"/>
      <c r="AE192" s="39"/>
      <c r="AT192" s="18" t="s">
        <v>144</v>
      </c>
      <c r="AU192" s="18" t="s">
        <v>85</v>
      </c>
    </row>
    <row r="193" spans="1:51" s="13" customFormat="1" ht="12">
      <c r="A193" s="13"/>
      <c r="B193" s="233"/>
      <c r="C193" s="234"/>
      <c r="D193" s="228" t="s">
        <v>146</v>
      </c>
      <c r="E193" s="235" t="s">
        <v>19</v>
      </c>
      <c r="F193" s="236" t="s">
        <v>247</v>
      </c>
      <c r="G193" s="234"/>
      <c r="H193" s="237">
        <v>10.005</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146</v>
      </c>
      <c r="AU193" s="243" t="s">
        <v>85</v>
      </c>
      <c r="AV193" s="13" t="s">
        <v>85</v>
      </c>
      <c r="AW193" s="13" t="s">
        <v>36</v>
      </c>
      <c r="AX193" s="13" t="s">
        <v>82</v>
      </c>
      <c r="AY193" s="243" t="s">
        <v>135</v>
      </c>
    </row>
    <row r="194" spans="1:51" s="15" customFormat="1" ht="12">
      <c r="A194" s="15"/>
      <c r="B194" s="255"/>
      <c r="C194" s="256"/>
      <c r="D194" s="228" t="s">
        <v>146</v>
      </c>
      <c r="E194" s="257" t="s">
        <v>19</v>
      </c>
      <c r="F194" s="258" t="s">
        <v>242</v>
      </c>
      <c r="G194" s="256"/>
      <c r="H194" s="257" t="s">
        <v>19</v>
      </c>
      <c r="I194" s="259"/>
      <c r="J194" s="256"/>
      <c r="K194" s="256"/>
      <c r="L194" s="260"/>
      <c r="M194" s="261"/>
      <c r="N194" s="262"/>
      <c r="O194" s="262"/>
      <c r="P194" s="262"/>
      <c r="Q194" s="262"/>
      <c r="R194" s="262"/>
      <c r="S194" s="262"/>
      <c r="T194" s="263"/>
      <c r="U194" s="15"/>
      <c r="V194" s="15"/>
      <c r="W194" s="15"/>
      <c r="X194" s="15"/>
      <c r="Y194" s="15"/>
      <c r="Z194" s="15"/>
      <c r="AA194" s="15"/>
      <c r="AB194" s="15"/>
      <c r="AC194" s="15"/>
      <c r="AD194" s="15"/>
      <c r="AE194" s="15"/>
      <c r="AT194" s="264" t="s">
        <v>146</v>
      </c>
      <c r="AU194" s="264" t="s">
        <v>85</v>
      </c>
      <c r="AV194" s="15" t="s">
        <v>82</v>
      </c>
      <c r="AW194" s="15" t="s">
        <v>36</v>
      </c>
      <c r="AX194" s="15" t="s">
        <v>75</v>
      </c>
      <c r="AY194" s="264" t="s">
        <v>135</v>
      </c>
    </row>
    <row r="195" spans="1:65" s="2" customFormat="1" ht="21.75" customHeight="1">
      <c r="A195" s="39"/>
      <c r="B195" s="40"/>
      <c r="C195" s="214" t="s">
        <v>248</v>
      </c>
      <c r="D195" s="214" t="s">
        <v>138</v>
      </c>
      <c r="E195" s="215" t="s">
        <v>249</v>
      </c>
      <c r="F195" s="216" t="s">
        <v>250</v>
      </c>
      <c r="G195" s="217" t="s">
        <v>141</v>
      </c>
      <c r="H195" s="218">
        <v>376.245</v>
      </c>
      <c r="I195" s="219"/>
      <c r="J195" s="220">
        <f>ROUND(I195*H195,2)</f>
        <v>0</v>
      </c>
      <c r="K195" s="221"/>
      <c r="L195" s="45"/>
      <c r="M195" s="222" t="s">
        <v>19</v>
      </c>
      <c r="N195" s="223" t="s">
        <v>46</v>
      </c>
      <c r="O195" s="85"/>
      <c r="P195" s="224">
        <f>O195*H195</f>
        <v>0</v>
      </c>
      <c r="Q195" s="224">
        <v>0</v>
      </c>
      <c r="R195" s="224">
        <f>Q195*H195</f>
        <v>0</v>
      </c>
      <c r="S195" s="224">
        <v>0.054</v>
      </c>
      <c r="T195" s="225">
        <f>S195*H195</f>
        <v>20.31723</v>
      </c>
      <c r="U195" s="39"/>
      <c r="V195" s="39"/>
      <c r="W195" s="39"/>
      <c r="X195" s="39"/>
      <c r="Y195" s="39"/>
      <c r="Z195" s="39"/>
      <c r="AA195" s="39"/>
      <c r="AB195" s="39"/>
      <c r="AC195" s="39"/>
      <c r="AD195" s="39"/>
      <c r="AE195" s="39"/>
      <c r="AR195" s="226" t="s">
        <v>142</v>
      </c>
      <c r="AT195" s="226" t="s">
        <v>138</v>
      </c>
      <c r="AU195" s="226" t="s">
        <v>85</v>
      </c>
      <c r="AY195" s="18" t="s">
        <v>135</v>
      </c>
      <c r="BE195" s="227">
        <f>IF(N195="základní",J195,0)</f>
        <v>0</v>
      </c>
      <c r="BF195" s="227">
        <f>IF(N195="snížená",J195,0)</f>
        <v>0</v>
      </c>
      <c r="BG195" s="227">
        <f>IF(N195="zákl. přenesená",J195,0)</f>
        <v>0</v>
      </c>
      <c r="BH195" s="227">
        <f>IF(N195="sníž. přenesená",J195,0)</f>
        <v>0</v>
      </c>
      <c r="BI195" s="227">
        <f>IF(N195="nulová",J195,0)</f>
        <v>0</v>
      </c>
      <c r="BJ195" s="18" t="s">
        <v>82</v>
      </c>
      <c r="BK195" s="227">
        <f>ROUND(I195*H195,2)</f>
        <v>0</v>
      </c>
      <c r="BL195" s="18" t="s">
        <v>142</v>
      </c>
      <c r="BM195" s="226" t="s">
        <v>251</v>
      </c>
    </row>
    <row r="196" spans="1:47" s="2" customFormat="1" ht="12">
      <c r="A196" s="39"/>
      <c r="B196" s="40"/>
      <c r="C196" s="41"/>
      <c r="D196" s="228" t="s">
        <v>144</v>
      </c>
      <c r="E196" s="41"/>
      <c r="F196" s="229" t="s">
        <v>240</v>
      </c>
      <c r="G196" s="41"/>
      <c r="H196" s="41"/>
      <c r="I196" s="230"/>
      <c r="J196" s="41"/>
      <c r="K196" s="41"/>
      <c r="L196" s="45"/>
      <c r="M196" s="231"/>
      <c r="N196" s="232"/>
      <c r="O196" s="85"/>
      <c r="P196" s="85"/>
      <c r="Q196" s="85"/>
      <c r="R196" s="85"/>
      <c r="S196" s="85"/>
      <c r="T196" s="86"/>
      <c r="U196" s="39"/>
      <c r="V196" s="39"/>
      <c r="W196" s="39"/>
      <c r="X196" s="39"/>
      <c r="Y196" s="39"/>
      <c r="Z196" s="39"/>
      <c r="AA196" s="39"/>
      <c r="AB196" s="39"/>
      <c r="AC196" s="39"/>
      <c r="AD196" s="39"/>
      <c r="AE196" s="39"/>
      <c r="AT196" s="18" t="s">
        <v>144</v>
      </c>
      <c r="AU196" s="18" t="s">
        <v>85</v>
      </c>
    </row>
    <row r="197" spans="1:51" s="13" customFormat="1" ht="12">
      <c r="A197" s="13"/>
      <c r="B197" s="233"/>
      <c r="C197" s="234"/>
      <c r="D197" s="228" t="s">
        <v>146</v>
      </c>
      <c r="E197" s="235" t="s">
        <v>19</v>
      </c>
      <c r="F197" s="236" t="s">
        <v>252</v>
      </c>
      <c r="G197" s="234"/>
      <c r="H197" s="237">
        <v>351</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146</v>
      </c>
      <c r="AU197" s="243" t="s">
        <v>85</v>
      </c>
      <c r="AV197" s="13" t="s">
        <v>85</v>
      </c>
      <c r="AW197" s="13" t="s">
        <v>36</v>
      </c>
      <c r="AX197" s="13" t="s">
        <v>75</v>
      </c>
      <c r="AY197" s="243" t="s">
        <v>135</v>
      </c>
    </row>
    <row r="198" spans="1:51" s="13" customFormat="1" ht="12">
      <c r="A198" s="13"/>
      <c r="B198" s="233"/>
      <c r="C198" s="234"/>
      <c r="D198" s="228" t="s">
        <v>146</v>
      </c>
      <c r="E198" s="235" t="s">
        <v>19</v>
      </c>
      <c r="F198" s="236" t="s">
        <v>253</v>
      </c>
      <c r="G198" s="234"/>
      <c r="H198" s="237">
        <v>2.625</v>
      </c>
      <c r="I198" s="238"/>
      <c r="J198" s="234"/>
      <c r="K198" s="234"/>
      <c r="L198" s="239"/>
      <c r="M198" s="240"/>
      <c r="N198" s="241"/>
      <c r="O198" s="241"/>
      <c r="P198" s="241"/>
      <c r="Q198" s="241"/>
      <c r="R198" s="241"/>
      <c r="S198" s="241"/>
      <c r="T198" s="242"/>
      <c r="U198" s="13"/>
      <c r="V198" s="13"/>
      <c r="W198" s="13"/>
      <c r="X198" s="13"/>
      <c r="Y198" s="13"/>
      <c r="Z198" s="13"/>
      <c r="AA198" s="13"/>
      <c r="AB198" s="13"/>
      <c r="AC198" s="13"/>
      <c r="AD198" s="13"/>
      <c r="AE198" s="13"/>
      <c r="AT198" s="243" t="s">
        <v>146</v>
      </c>
      <c r="AU198" s="243" t="s">
        <v>85</v>
      </c>
      <c r="AV198" s="13" t="s">
        <v>85</v>
      </c>
      <c r="AW198" s="13" t="s">
        <v>36</v>
      </c>
      <c r="AX198" s="13" t="s">
        <v>75</v>
      </c>
      <c r="AY198" s="243" t="s">
        <v>135</v>
      </c>
    </row>
    <row r="199" spans="1:51" s="13" customFormat="1" ht="12">
      <c r="A199" s="13"/>
      <c r="B199" s="233"/>
      <c r="C199" s="234"/>
      <c r="D199" s="228" t="s">
        <v>146</v>
      </c>
      <c r="E199" s="235" t="s">
        <v>19</v>
      </c>
      <c r="F199" s="236" t="s">
        <v>254</v>
      </c>
      <c r="G199" s="234"/>
      <c r="H199" s="237">
        <v>22.62</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146</v>
      </c>
      <c r="AU199" s="243" t="s">
        <v>85</v>
      </c>
      <c r="AV199" s="13" t="s">
        <v>85</v>
      </c>
      <c r="AW199" s="13" t="s">
        <v>36</v>
      </c>
      <c r="AX199" s="13" t="s">
        <v>75</v>
      </c>
      <c r="AY199" s="243" t="s">
        <v>135</v>
      </c>
    </row>
    <row r="200" spans="1:51" s="14" customFormat="1" ht="12">
      <c r="A200" s="14"/>
      <c r="B200" s="244"/>
      <c r="C200" s="245"/>
      <c r="D200" s="228" t="s">
        <v>146</v>
      </c>
      <c r="E200" s="246" t="s">
        <v>19</v>
      </c>
      <c r="F200" s="247" t="s">
        <v>152</v>
      </c>
      <c r="G200" s="245"/>
      <c r="H200" s="248">
        <v>376.245</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146</v>
      </c>
      <c r="AU200" s="254" t="s">
        <v>85</v>
      </c>
      <c r="AV200" s="14" t="s">
        <v>142</v>
      </c>
      <c r="AW200" s="14" t="s">
        <v>36</v>
      </c>
      <c r="AX200" s="14" t="s">
        <v>82</v>
      </c>
      <c r="AY200" s="254" t="s">
        <v>135</v>
      </c>
    </row>
    <row r="201" spans="1:51" s="15" customFormat="1" ht="12">
      <c r="A201" s="15"/>
      <c r="B201" s="255"/>
      <c r="C201" s="256"/>
      <c r="D201" s="228" t="s">
        <v>146</v>
      </c>
      <c r="E201" s="257" t="s">
        <v>19</v>
      </c>
      <c r="F201" s="258" t="s">
        <v>242</v>
      </c>
      <c r="G201" s="256"/>
      <c r="H201" s="257" t="s">
        <v>19</v>
      </c>
      <c r="I201" s="259"/>
      <c r="J201" s="256"/>
      <c r="K201" s="256"/>
      <c r="L201" s="260"/>
      <c r="M201" s="261"/>
      <c r="N201" s="262"/>
      <c r="O201" s="262"/>
      <c r="P201" s="262"/>
      <c r="Q201" s="262"/>
      <c r="R201" s="262"/>
      <c r="S201" s="262"/>
      <c r="T201" s="263"/>
      <c r="U201" s="15"/>
      <c r="V201" s="15"/>
      <c r="W201" s="15"/>
      <c r="X201" s="15"/>
      <c r="Y201" s="15"/>
      <c r="Z201" s="15"/>
      <c r="AA201" s="15"/>
      <c r="AB201" s="15"/>
      <c r="AC201" s="15"/>
      <c r="AD201" s="15"/>
      <c r="AE201" s="15"/>
      <c r="AT201" s="264" t="s">
        <v>146</v>
      </c>
      <c r="AU201" s="264" t="s">
        <v>85</v>
      </c>
      <c r="AV201" s="15" t="s">
        <v>82</v>
      </c>
      <c r="AW201" s="15" t="s">
        <v>36</v>
      </c>
      <c r="AX201" s="15" t="s">
        <v>75</v>
      </c>
      <c r="AY201" s="264" t="s">
        <v>135</v>
      </c>
    </row>
    <row r="202" spans="1:65" s="2" customFormat="1" ht="21.75" customHeight="1">
      <c r="A202" s="39"/>
      <c r="B202" s="40"/>
      <c r="C202" s="214" t="s">
        <v>255</v>
      </c>
      <c r="D202" s="214" t="s">
        <v>138</v>
      </c>
      <c r="E202" s="215" t="s">
        <v>256</v>
      </c>
      <c r="F202" s="216" t="s">
        <v>257</v>
      </c>
      <c r="G202" s="217" t="s">
        <v>141</v>
      </c>
      <c r="H202" s="218">
        <v>12.09</v>
      </c>
      <c r="I202" s="219"/>
      <c r="J202" s="220">
        <f>ROUND(I202*H202,2)</f>
        <v>0</v>
      </c>
      <c r="K202" s="221"/>
      <c r="L202" s="45"/>
      <c r="M202" s="222" t="s">
        <v>19</v>
      </c>
      <c r="N202" s="223" t="s">
        <v>46</v>
      </c>
      <c r="O202" s="85"/>
      <c r="P202" s="224">
        <f>O202*H202</f>
        <v>0</v>
      </c>
      <c r="Q202" s="224">
        <v>0</v>
      </c>
      <c r="R202" s="224">
        <f>Q202*H202</f>
        <v>0</v>
      </c>
      <c r="S202" s="224">
        <v>0.047</v>
      </c>
      <c r="T202" s="225">
        <f>S202*H202</f>
        <v>0.56823</v>
      </c>
      <c r="U202" s="39"/>
      <c r="V202" s="39"/>
      <c r="W202" s="39"/>
      <c r="X202" s="39"/>
      <c r="Y202" s="39"/>
      <c r="Z202" s="39"/>
      <c r="AA202" s="39"/>
      <c r="AB202" s="39"/>
      <c r="AC202" s="39"/>
      <c r="AD202" s="39"/>
      <c r="AE202" s="39"/>
      <c r="AR202" s="226" t="s">
        <v>142</v>
      </c>
      <c r="AT202" s="226" t="s">
        <v>138</v>
      </c>
      <c r="AU202" s="226" t="s">
        <v>85</v>
      </c>
      <c r="AY202" s="18" t="s">
        <v>135</v>
      </c>
      <c r="BE202" s="227">
        <f>IF(N202="základní",J202,0)</f>
        <v>0</v>
      </c>
      <c r="BF202" s="227">
        <f>IF(N202="snížená",J202,0)</f>
        <v>0</v>
      </c>
      <c r="BG202" s="227">
        <f>IF(N202="zákl. přenesená",J202,0)</f>
        <v>0</v>
      </c>
      <c r="BH202" s="227">
        <f>IF(N202="sníž. přenesená",J202,0)</f>
        <v>0</v>
      </c>
      <c r="BI202" s="227">
        <f>IF(N202="nulová",J202,0)</f>
        <v>0</v>
      </c>
      <c r="BJ202" s="18" t="s">
        <v>82</v>
      </c>
      <c r="BK202" s="227">
        <f>ROUND(I202*H202,2)</f>
        <v>0</v>
      </c>
      <c r="BL202" s="18" t="s">
        <v>142</v>
      </c>
      <c r="BM202" s="226" t="s">
        <v>258</v>
      </c>
    </row>
    <row r="203" spans="1:47" s="2" customFormat="1" ht="12">
      <c r="A203" s="39"/>
      <c r="B203" s="40"/>
      <c r="C203" s="41"/>
      <c r="D203" s="228" t="s">
        <v>144</v>
      </c>
      <c r="E203" s="41"/>
      <c r="F203" s="229" t="s">
        <v>240</v>
      </c>
      <c r="G203" s="41"/>
      <c r="H203" s="41"/>
      <c r="I203" s="230"/>
      <c r="J203" s="41"/>
      <c r="K203" s="41"/>
      <c r="L203" s="45"/>
      <c r="M203" s="231"/>
      <c r="N203" s="232"/>
      <c r="O203" s="85"/>
      <c r="P203" s="85"/>
      <c r="Q203" s="85"/>
      <c r="R203" s="85"/>
      <c r="S203" s="85"/>
      <c r="T203" s="86"/>
      <c r="U203" s="39"/>
      <c r="V203" s="39"/>
      <c r="W203" s="39"/>
      <c r="X203" s="39"/>
      <c r="Y203" s="39"/>
      <c r="Z203" s="39"/>
      <c r="AA203" s="39"/>
      <c r="AB203" s="39"/>
      <c r="AC203" s="39"/>
      <c r="AD203" s="39"/>
      <c r="AE203" s="39"/>
      <c r="AT203" s="18" t="s">
        <v>144</v>
      </c>
      <c r="AU203" s="18" t="s">
        <v>85</v>
      </c>
    </row>
    <row r="204" spans="1:51" s="13" customFormat="1" ht="12">
      <c r="A204" s="13"/>
      <c r="B204" s="233"/>
      <c r="C204" s="234"/>
      <c r="D204" s="228" t="s">
        <v>146</v>
      </c>
      <c r="E204" s="235" t="s">
        <v>19</v>
      </c>
      <c r="F204" s="236" t="s">
        <v>259</v>
      </c>
      <c r="G204" s="234"/>
      <c r="H204" s="237">
        <v>12.09</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146</v>
      </c>
      <c r="AU204" s="243" t="s">
        <v>85</v>
      </c>
      <c r="AV204" s="13" t="s">
        <v>85</v>
      </c>
      <c r="AW204" s="13" t="s">
        <v>36</v>
      </c>
      <c r="AX204" s="13" t="s">
        <v>82</v>
      </c>
      <c r="AY204" s="243" t="s">
        <v>135</v>
      </c>
    </row>
    <row r="205" spans="1:51" s="15" customFormat="1" ht="12">
      <c r="A205" s="15"/>
      <c r="B205" s="255"/>
      <c r="C205" s="256"/>
      <c r="D205" s="228" t="s">
        <v>146</v>
      </c>
      <c r="E205" s="257" t="s">
        <v>19</v>
      </c>
      <c r="F205" s="258" t="s">
        <v>242</v>
      </c>
      <c r="G205" s="256"/>
      <c r="H205" s="257" t="s">
        <v>19</v>
      </c>
      <c r="I205" s="259"/>
      <c r="J205" s="256"/>
      <c r="K205" s="256"/>
      <c r="L205" s="260"/>
      <c r="M205" s="261"/>
      <c r="N205" s="262"/>
      <c r="O205" s="262"/>
      <c r="P205" s="262"/>
      <c r="Q205" s="262"/>
      <c r="R205" s="262"/>
      <c r="S205" s="262"/>
      <c r="T205" s="263"/>
      <c r="U205" s="15"/>
      <c r="V205" s="15"/>
      <c r="W205" s="15"/>
      <c r="X205" s="15"/>
      <c r="Y205" s="15"/>
      <c r="Z205" s="15"/>
      <c r="AA205" s="15"/>
      <c r="AB205" s="15"/>
      <c r="AC205" s="15"/>
      <c r="AD205" s="15"/>
      <c r="AE205" s="15"/>
      <c r="AT205" s="264" t="s">
        <v>146</v>
      </c>
      <c r="AU205" s="264" t="s">
        <v>85</v>
      </c>
      <c r="AV205" s="15" t="s">
        <v>82</v>
      </c>
      <c r="AW205" s="15" t="s">
        <v>36</v>
      </c>
      <c r="AX205" s="15" t="s">
        <v>75</v>
      </c>
      <c r="AY205" s="264" t="s">
        <v>135</v>
      </c>
    </row>
    <row r="206" spans="1:65" s="2" customFormat="1" ht="21.75" customHeight="1">
      <c r="A206" s="39"/>
      <c r="B206" s="40"/>
      <c r="C206" s="214" t="s">
        <v>8</v>
      </c>
      <c r="D206" s="214" t="s">
        <v>138</v>
      </c>
      <c r="E206" s="215" t="s">
        <v>260</v>
      </c>
      <c r="F206" s="216" t="s">
        <v>261</v>
      </c>
      <c r="G206" s="217" t="s">
        <v>262</v>
      </c>
      <c r="H206" s="218">
        <v>180</v>
      </c>
      <c r="I206" s="219"/>
      <c r="J206" s="220">
        <f>ROUND(I206*H206,2)</f>
        <v>0</v>
      </c>
      <c r="K206" s="221"/>
      <c r="L206" s="45"/>
      <c r="M206" s="222" t="s">
        <v>19</v>
      </c>
      <c r="N206" s="223" t="s">
        <v>46</v>
      </c>
      <c r="O206" s="85"/>
      <c r="P206" s="224">
        <f>O206*H206</f>
        <v>0</v>
      </c>
      <c r="Q206" s="224">
        <v>0</v>
      </c>
      <c r="R206" s="224">
        <f>Q206*H206</f>
        <v>0</v>
      </c>
      <c r="S206" s="224">
        <v>0</v>
      </c>
      <c r="T206" s="225">
        <f>S206*H206</f>
        <v>0</v>
      </c>
      <c r="U206" s="39"/>
      <c r="V206" s="39"/>
      <c r="W206" s="39"/>
      <c r="X206" s="39"/>
      <c r="Y206" s="39"/>
      <c r="Z206" s="39"/>
      <c r="AA206" s="39"/>
      <c r="AB206" s="39"/>
      <c r="AC206" s="39"/>
      <c r="AD206" s="39"/>
      <c r="AE206" s="39"/>
      <c r="AR206" s="226" t="s">
        <v>142</v>
      </c>
      <c r="AT206" s="226" t="s">
        <v>138</v>
      </c>
      <c r="AU206" s="226" t="s">
        <v>85</v>
      </c>
      <c r="AY206" s="18" t="s">
        <v>135</v>
      </c>
      <c r="BE206" s="227">
        <f>IF(N206="základní",J206,0)</f>
        <v>0</v>
      </c>
      <c r="BF206" s="227">
        <f>IF(N206="snížená",J206,0)</f>
        <v>0</v>
      </c>
      <c r="BG206" s="227">
        <f>IF(N206="zákl. přenesená",J206,0)</f>
        <v>0</v>
      </c>
      <c r="BH206" s="227">
        <f>IF(N206="sníž. přenesená",J206,0)</f>
        <v>0</v>
      </c>
      <c r="BI206" s="227">
        <f>IF(N206="nulová",J206,0)</f>
        <v>0</v>
      </c>
      <c r="BJ206" s="18" t="s">
        <v>82</v>
      </c>
      <c r="BK206" s="227">
        <f>ROUND(I206*H206,2)</f>
        <v>0</v>
      </c>
      <c r="BL206" s="18" t="s">
        <v>142</v>
      </c>
      <c r="BM206" s="226" t="s">
        <v>263</v>
      </c>
    </row>
    <row r="207" spans="1:65" s="2" customFormat="1" ht="21.75" customHeight="1">
      <c r="A207" s="39"/>
      <c r="B207" s="40"/>
      <c r="C207" s="265" t="s">
        <v>264</v>
      </c>
      <c r="D207" s="265" t="s">
        <v>265</v>
      </c>
      <c r="E207" s="266" t="s">
        <v>266</v>
      </c>
      <c r="F207" s="267" t="s">
        <v>267</v>
      </c>
      <c r="G207" s="268" t="s">
        <v>268</v>
      </c>
      <c r="H207" s="269">
        <v>225</v>
      </c>
      <c r="I207" s="270"/>
      <c r="J207" s="271">
        <f>ROUND(I207*H207,2)</f>
        <v>0</v>
      </c>
      <c r="K207" s="272"/>
      <c r="L207" s="273"/>
      <c r="M207" s="274" t="s">
        <v>19</v>
      </c>
      <c r="N207" s="275" t="s">
        <v>46</v>
      </c>
      <c r="O207" s="85"/>
      <c r="P207" s="224">
        <f>O207*H207</f>
        <v>0</v>
      </c>
      <c r="Q207" s="224">
        <v>0</v>
      </c>
      <c r="R207" s="224">
        <f>Q207*H207</f>
        <v>0</v>
      </c>
      <c r="S207" s="224">
        <v>0</v>
      </c>
      <c r="T207" s="225">
        <f>S207*H207</f>
        <v>0</v>
      </c>
      <c r="U207" s="39"/>
      <c r="V207" s="39"/>
      <c r="W207" s="39"/>
      <c r="X207" s="39"/>
      <c r="Y207" s="39"/>
      <c r="Z207" s="39"/>
      <c r="AA207" s="39"/>
      <c r="AB207" s="39"/>
      <c r="AC207" s="39"/>
      <c r="AD207" s="39"/>
      <c r="AE207" s="39"/>
      <c r="AR207" s="226" t="s">
        <v>215</v>
      </c>
      <c r="AT207" s="226" t="s">
        <v>265</v>
      </c>
      <c r="AU207" s="226" t="s">
        <v>85</v>
      </c>
      <c r="AY207" s="18" t="s">
        <v>135</v>
      </c>
      <c r="BE207" s="227">
        <f>IF(N207="základní",J207,0)</f>
        <v>0</v>
      </c>
      <c r="BF207" s="227">
        <f>IF(N207="snížená",J207,0)</f>
        <v>0</v>
      </c>
      <c r="BG207" s="227">
        <f>IF(N207="zákl. přenesená",J207,0)</f>
        <v>0</v>
      </c>
      <c r="BH207" s="227">
        <f>IF(N207="sníž. přenesená",J207,0)</f>
        <v>0</v>
      </c>
      <c r="BI207" s="227">
        <f>IF(N207="nulová",J207,0)</f>
        <v>0</v>
      </c>
      <c r="BJ207" s="18" t="s">
        <v>82</v>
      </c>
      <c r="BK207" s="227">
        <f>ROUND(I207*H207,2)</f>
        <v>0</v>
      </c>
      <c r="BL207" s="18" t="s">
        <v>142</v>
      </c>
      <c r="BM207" s="226" t="s">
        <v>269</v>
      </c>
    </row>
    <row r="208" spans="1:65" s="2" customFormat="1" ht="16.5" customHeight="1">
      <c r="A208" s="39"/>
      <c r="B208" s="40"/>
      <c r="C208" s="214" t="s">
        <v>270</v>
      </c>
      <c r="D208" s="214" t="s">
        <v>138</v>
      </c>
      <c r="E208" s="215" t="s">
        <v>271</v>
      </c>
      <c r="F208" s="216" t="s">
        <v>272</v>
      </c>
      <c r="G208" s="217" t="s">
        <v>273</v>
      </c>
      <c r="H208" s="218">
        <v>1</v>
      </c>
      <c r="I208" s="219"/>
      <c r="J208" s="220">
        <f>ROUND(I208*H208,2)</f>
        <v>0</v>
      </c>
      <c r="K208" s="221"/>
      <c r="L208" s="45"/>
      <c r="M208" s="222" t="s">
        <v>19</v>
      </c>
      <c r="N208" s="223" t="s">
        <v>46</v>
      </c>
      <c r="O208" s="85"/>
      <c r="P208" s="224">
        <f>O208*H208</f>
        <v>0</v>
      </c>
      <c r="Q208" s="224">
        <v>0</v>
      </c>
      <c r="R208" s="224">
        <f>Q208*H208</f>
        <v>0</v>
      </c>
      <c r="S208" s="224">
        <v>0.06</v>
      </c>
      <c r="T208" s="225">
        <f>S208*H208</f>
        <v>0.06</v>
      </c>
      <c r="U208" s="39"/>
      <c r="V208" s="39"/>
      <c r="W208" s="39"/>
      <c r="X208" s="39"/>
      <c r="Y208" s="39"/>
      <c r="Z208" s="39"/>
      <c r="AA208" s="39"/>
      <c r="AB208" s="39"/>
      <c r="AC208" s="39"/>
      <c r="AD208" s="39"/>
      <c r="AE208" s="39"/>
      <c r="AR208" s="226" t="s">
        <v>142</v>
      </c>
      <c r="AT208" s="226" t="s">
        <v>138</v>
      </c>
      <c r="AU208" s="226" t="s">
        <v>85</v>
      </c>
      <c r="AY208" s="18" t="s">
        <v>135</v>
      </c>
      <c r="BE208" s="227">
        <f>IF(N208="základní",J208,0)</f>
        <v>0</v>
      </c>
      <c r="BF208" s="227">
        <f>IF(N208="snížená",J208,0)</f>
        <v>0</v>
      </c>
      <c r="BG208" s="227">
        <f>IF(N208="zákl. přenesená",J208,0)</f>
        <v>0</v>
      </c>
      <c r="BH208" s="227">
        <f>IF(N208="sníž. přenesená",J208,0)</f>
        <v>0</v>
      </c>
      <c r="BI208" s="227">
        <f>IF(N208="nulová",J208,0)</f>
        <v>0</v>
      </c>
      <c r="BJ208" s="18" t="s">
        <v>82</v>
      </c>
      <c r="BK208" s="227">
        <f>ROUND(I208*H208,2)</f>
        <v>0</v>
      </c>
      <c r="BL208" s="18" t="s">
        <v>142</v>
      </c>
      <c r="BM208" s="226" t="s">
        <v>274</v>
      </c>
    </row>
    <row r="209" spans="1:63" s="12" customFormat="1" ht="22.8" customHeight="1">
      <c r="A209" s="12"/>
      <c r="B209" s="198"/>
      <c r="C209" s="199"/>
      <c r="D209" s="200" t="s">
        <v>74</v>
      </c>
      <c r="E209" s="212" t="s">
        <v>275</v>
      </c>
      <c r="F209" s="212" t="s">
        <v>276</v>
      </c>
      <c r="G209" s="199"/>
      <c r="H209" s="199"/>
      <c r="I209" s="202"/>
      <c r="J209" s="213">
        <f>BK209</f>
        <v>0</v>
      </c>
      <c r="K209" s="199"/>
      <c r="L209" s="204"/>
      <c r="M209" s="205"/>
      <c r="N209" s="206"/>
      <c r="O209" s="206"/>
      <c r="P209" s="207">
        <f>SUM(P210:P218)</f>
        <v>0</v>
      </c>
      <c r="Q209" s="206"/>
      <c r="R209" s="207">
        <f>SUM(R210:R218)</f>
        <v>0</v>
      </c>
      <c r="S209" s="206"/>
      <c r="T209" s="208">
        <f>SUM(T210:T218)</f>
        <v>0</v>
      </c>
      <c r="U209" s="12"/>
      <c r="V209" s="12"/>
      <c r="W209" s="12"/>
      <c r="X209" s="12"/>
      <c r="Y209" s="12"/>
      <c r="Z209" s="12"/>
      <c r="AA209" s="12"/>
      <c r="AB209" s="12"/>
      <c r="AC209" s="12"/>
      <c r="AD209" s="12"/>
      <c r="AE209" s="12"/>
      <c r="AR209" s="209" t="s">
        <v>82</v>
      </c>
      <c r="AT209" s="210" t="s">
        <v>74</v>
      </c>
      <c r="AU209" s="210" t="s">
        <v>82</v>
      </c>
      <c r="AY209" s="209" t="s">
        <v>135</v>
      </c>
      <c r="BK209" s="211">
        <f>SUM(BK210:BK218)</f>
        <v>0</v>
      </c>
    </row>
    <row r="210" spans="1:65" s="2" customFormat="1" ht="21.75" customHeight="1">
      <c r="A210" s="39"/>
      <c r="B210" s="40"/>
      <c r="C210" s="214" t="s">
        <v>277</v>
      </c>
      <c r="D210" s="214" t="s">
        <v>138</v>
      </c>
      <c r="E210" s="215" t="s">
        <v>278</v>
      </c>
      <c r="F210" s="216" t="s">
        <v>279</v>
      </c>
      <c r="G210" s="217" t="s">
        <v>280</v>
      </c>
      <c r="H210" s="218">
        <v>23.02</v>
      </c>
      <c r="I210" s="219"/>
      <c r="J210" s="220">
        <f>ROUND(I210*H210,2)</f>
        <v>0</v>
      </c>
      <c r="K210" s="221"/>
      <c r="L210" s="45"/>
      <c r="M210" s="222" t="s">
        <v>19</v>
      </c>
      <c r="N210" s="223" t="s">
        <v>46</v>
      </c>
      <c r="O210" s="85"/>
      <c r="P210" s="224">
        <f>O210*H210</f>
        <v>0</v>
      </c>
      <c r="Q210" s="224">
        <v>0</v>
      </c>
      <c r="R210" s="224">
        <f>Q210*H210</f>
        <v>0</v>
      </c>
      <c r="S210" s="224">
        <v>0</v>
      </c>
      <c r="T210" s="225">
        <f>S210*H210</f>
        <v>0</v>
      </c>
      <c r="U210" s="39"/>
      <c r="V210" s="39"/>
      <c r="W210" s="39"/>
      <c r="X210" s="39"/>
      <c r="Y210" s="39"/>
      <c r="Z210" s="39"/>
      <c r="AA210" s="39"/>
      <c r="AB210" s="39"/>
      <c r="AC210" s="39"/>
      <c r="AD210" s="39"/>
      <c r="AE210" s="39"/>
      <c r="AR210" s="226" t="s">
        <v>142</v>
      </c>
      <c r="AT210" s="226" t="s">
        <v>138</v>
      </c>
      <c r="AU210" s="226" t="s">
        <v>85</v>
      </c>
      <c r="AY210" s="18" t="s">
        <v>135</v>
      </c>
      <c r="BE210" s="227">
        <f>IF(N210="základní",J210,0)</f>
        <v>0</v>
      </c>
      <c r="BF210" s="227">
        <f>IF(N210="snížená",J210,0)</f>
        <v>0</v>
      </c>
      <c r="BG210" s="227">
        <f>IF(N210="zákl. přenesená",J210,0)</f>
        <v>0</v>
      </c>
      <c r="BH210" s="227">
        <f>IF(N210="sníž. přenesená",J210,0)</f>
        <v>0</v>
      </c>
      <c r="BI210" s="227">
        <f>IF(N210="nulová",J210,0)</f>
        <v>0</v>
      </c>
      <c r="BJ210" s="18" t="s">
        <v>82</v>
      </c>
      <c r="BK210" s="227">
        <f>ROUND(I210*H210,2)</f>
        <v>0</v>
      </c>
      <c r="BL210" s="18" t="s">
        <v>142</v>
      </c>
      <c r="BM210" s="226" t="s">
        <v>281</v>
      </c>
    </row>
    <row r="211" spans="1:47" s="2" customFormat="1" ht="12">
      <c r="A211" s="39"/>
      <c r="B211" s="40"/>
      <c r="C211" s="41"/>
      <c r="D211" s="228" t="s">
        <v>144</v>
      </c>
      <c r="E211" s="41"/>
      <c r="F211" s="229" t="s">
        <v>282</v>
      </c>
      <c r="G211" s="41"/>
      <c r="H211" s="41"/>
      <c r="I211" s="230"/>
      <c r="J211" s="41"/>
      <c r="K211" s="41"/>
      <c r="L211" s="45"/>
      <c r="M211" s="231"/>
      <c r="N211" s="232"/>
      <c r="O211" s="85"/>
      <c r="P211" s="85"/>
      <c r="Q211" s="85"/>
      <c r="R211" s="85"/>
      <c r="S211" s="85"/>
      <c r="T211" s="86"/>
      <c r="U211" s="39"/>
      <c r="V211" s="39"/>
      <c r="W211" s="39"/>
      <c r="X211" s="39"/>
      <c r="Y211" s="39"/>
      <c r="Z211" s="39"/>
      <c r="AA211" s="39"/>
      <c r="AB211" s="39"/>
      <c r="AC211" s="39"/>
      <c r="AD211" s="39"/>
      <c r="AE211" s="39"/>
      <c r="AT211" s="18" t="s">
        <v>144</v>
      </c>
      <c r="AU211" s="18" t="s">
        <v>85</v>
      </c>
    </row>
    <row r="212" spans="1:65" s="2" customFormat="1" ht="21.75" customHeight="1">
      <c r="A212" s="39"/>
      <c r="B212" s="40"/>
      <c r="C212" s="214" t="s">
        <v>283</v>
      </c>
      <c r="D212" s="214" t="s">
        <v>138</v>
      </c>
      <c r="E212" s="215" t="s">
        <v>284</v>
      </c>
      <c r="F212" s="216" t="s">
        <v>285</v>
      </c>
      <c r="G212" s="217" t="s">
        <v>280</v>
      </c>
      <c r="H212" s="218">
        <v>23.02</v>
      </c>
      <c r="I212" s="219"/>
      <c r="J212" s="220">
        <f>ROUND(I212*H212,2)</f>
        <v>0</v>
      </c>
      <c r="K212" s="221"/>
      <c r="L212" s="45"/>
      <c r="M212" s="222" t="s">
        <v>19</v>
      </c>
      <c r="N212" s="223" t="s">
        <v>46</v>
      </c>
      <c r="O212" s="85"/>
      <c r="P212" s="224">
        <f>O212*H212</f>
        <v>0</v>
      </c>
      <c r="Q212" s="224">
        <v>0</v>
      </c>
      <c r="R212" s="224">
        <f>Q212*H212</f>
        <v>0</v>
      </c>
      <c r="S212" s="224">
        <v>0</v>
      </c>
      <c r="T212" s="225">
        <f>S212*H212</f>
        <v>0</v>
      </c>
      <c r="U212" s="39"/>
      <c r="V212" s="39"/>
      <c r="W212" s="39"/>
      <c r="X212" s="39"/>
      <c r="Y212" s="39"/>
      <c r="Z212" s="39"/>
      <c r="AA212" s="39"/>
      <c r="AB212" s="39"/>
      <c r="AC212" s="39"/>
      <c r="AD212" s="39"/>
      <c r="AE212" s="39"/>
      <c r="AR212" s="226" t="s">
        <v>142</v>
      </c>
      <c r="AT212" s="226" t="s">
        <v>138</v>
      </c>
      <c r="AU212" s="226" t="s">
        <v>85</v>
      </c>
      <c r="AY212" s="18" t="s">
        <v>135</v>
      </c>
      <c r="BE212" s="227">
        <f>IF(N212="základní",J212,0)</f>
        <v>0</v>
      </c>
      <c r="BF212" s="227">
        <f>IF(N212="snížená",J212,0)</f>
        <v>0</v>
      </c>
      <c r="BG212" s="227">
        <f>IF(N212="zákl. přenesená",J212,0)</f>
        <v>0</v>
      </c>
      <c r="BH212" s="227">
        <f>IF(N212="sníž. přenesená",J212,0)</f>
        <v>0</v>
      </c>
      <c r="BI212" s="227">
        <f>IF(N212="nulová",J212,0)</f>
        <v>0</v>
      </c>
      <c r="BJ212" s="18" t="s">
        <v>82</v>
      </c>
      <c r="BK212" s="227">
        <f>ROUND(I212*H212,2)</f>
        <v>0</v>
      </c>
      <c r="BL212" s="18" t="s">
        <v>142</v>
      </c>
      <c r="BM212" s="226" t="s">
        <v>286</v>
      </c>
    </row>
    <row r="213" spans="1:47" s="2" customFormat="1" ht="12">
      <c r="A213" s="39"/>
      <c r="B213" s="40"/>
      <c r="C213" s="41"/>
      <c r="D213" s="228" t="s">
        <v>144</v>
      </c>
      <c r="E213" s="41"/>
      <c r="F213" s="229" t="s">
        <v>287</v>
      </c>
      <c r="G213" s="41"/>
      <c r="H213" s="41"/>
      <c r="I213" s="230"/>
      <c r="J213" s="41"/>
      <c r="K213" s="41"/>
      <c r="L213" s="45"/>
      <c r="M213" s="231"/>
      <c r="N213" s="232"/>
      <c r="O213" s="85"/>
      <c r="P213" s="85"/>
      <c r="Q213" s="85"/>
      <c r="R213" s="85"/>
      <c r="S213" s="85"/>
      <c r="T213" s="86"/>
      <c r="U213" s="39"/>
      <c r="V213" s="39"/>
      <c r="W213" s="39"/>
      <c r="X213" s="39"/>
      <c r="Y213" s="39"/>
      <c r="Z213" s="39"/>
      <c r="AA213" s="39"/>
      <c r="AB213" s="39"/>
      <c r="AC213" s="39"/>
      <c r="AD213" s="39"/>
      <c r="AE213" s="39"/>
      <c r="AT213" s="18" t="s">
        <v>144</v>
      </c>
      <c r="AU213" s="18" t="s">
        <v>85</v>
      </c>
    </row>
    <row r="214" spans="1:65" s="2" customFormat="1" ht="21.75" customHeight="1">
      <c r="A214" s="39"/>
      <c r="B214" s="40"/>
      <c r="C214" s="214" t="s">
        <v>288</v>
      </c>
      <c r="D214" s="214" t="s">
        <v>138</v>
      </c>
      <c r="E214" s="215" t="s">
        <v>289</v>
      </c>
      <c r="F214" s="216" t="s">
        <v>290</v>
      </c>
      <c r="G214" s="217" t="s">
        <v>280</v>
      </c>
      <c r="H214" s="218">
        <v>667.522</v>
      </c>
      <c r="I214" s="219"/>
      <c r="J214" s="220">
        <f>ROUND(I214*H214,2)</f>
        <v>0</v>
      </c>
      <c r="K214" s="221"/>
      <c r="L214" s="45"/>
      <c r="M214" s="222" t="s">
        <v>19</v>
      </c>
      <c r="N214" s="223" t="s">
        <v>46</v>
      </c>
      <c r="O214" s="85"/>
      <c r="P214" s="224">
        <f>O214*H214</f>
        <v>0</v>
      </c>
      <c r="Q214" s="224">
        <v>0</v>
      </c>
      <c r="R214" s="224">
        <f>Q214*H214</f>
        <v>0</v>
      </c>
      <c r="S214" s="224">
        <v>0</v>
      </c>
      <c r="T214" s="225">
        <f>S214*H214</f>
        <v>0</v>
      </c>
      <c r="U214" s="39"/>
      <c r="V214" s="39"/>
      <c r="W214" s="39"/>
      <c r="X214" s="39"/>
      <c r="Y214" s="39"/>
      <c r="Z214" s="39"/>
      <c r="AA214" s="39"/>
      <c r="AB214" s="39"/>
      <c r="AC214" s="39"/>
      <c r="AD214" s="39"/>
      <c r="AE214" s="39"/>
      <c r="AR214" s="226" t="s">
        <v>142</v>
      </c>
      <c r="AT214" s="226" t="s">
        <v>138</v>
      </c>
      <c r="AU214" s="226" t="s">
        <v>85</v>
      </c>
      <c r="AY214" s="18" t="s">
        <v>135</v>
      </c>
      <c r="BE214" s="227">
        <f>IF(N214="základní",J214,0)</f>
        <v>0</v>
      </c>
      <c r="BF214" s="227">
        <f>IF(N214="snížená",J214,0)</f>
        <v>0</v>
      </c>
      <c r="BG214" s="227">
        <f>IF(N214="zákl. přenesená",J214,0)</f>
        <v>0</v>
      </c>
      <c r="BH214" s="227">
        <f>IF(N214="sníž. přenesená",J214,0)</f>
        <v>0</v>
      </c>
      <c r="BI214" s="227">
        <f>IF(N214="nulová",J214,0)</f>
        <v>0</v>
      </c>
      <c r="BJ214" s="18" t="s">
        <v>82</v>
      </c>
      <c r="BK214" s="227">
        <f>ROUND(I214*H214,2)</f>
        <v>0</v>
      </c>
      <c r="BL214" s="18" t="s">
        <v>142</v>
      </c>
      <c r="BM214" s="226" t="s">
        <v>291</v>
      </c>
    </row>
    <row r="215" spans="1:47" s="2" customFormat="1" ht="12">
      <c r="A215" s="39"/>
      <c r="B215" s="40"/>
      <c r="C215" s="41"/>
      <c r="D215" s="228" t="s">
        <v>144</v>
      </c>
      <c r="E215" s="41"/>
      <c r="F215" s="229" t="s">
        <v>287</v>
      </c>
      <c r="G215" s="41"/>
      <c r="H215" s="41"/>
      <c r="I215" s="230"/>
      <c r="J215" s="41"/>
      <c r="K215" s="41"/>
      <c r="L215" s="45"/>
      <c r="M215" s="231"/>
      <c r="N215" s="232"/>
      <c r="O215" s="85"/>
      <c r="P215" s="85"/>
      <c r="Q215" s="85"/>
      <c r="R215" s="85"/>
      <c r="S215" s="85"/>
      <c r="T215" s="86"/>
      <c r="U215" s="39"/>
      <c r="V215" s="39"/>
      <c r="W215" s="39"/>
      <c r="X215" s="39"/>
      <c r="Y215" s="39"/>
      <c r="Z215" s="39"/>
      <c r="AA215" s="39"/>
      <c r="AB215" s="39"/>
      <c r="AC215" s="39"/>
      <c r="AD215" s="39"/>
      <c r="AE215" s="39"/>
      <c r="AT215" s="18" t="s">
        <v>144</v>
      </c>
      <c r="AU215" s="18" t="s">
        <v>85</v>
      </c>
    </row>
    <row r="216" spans="1:51" s="13" customFormat="1" ht="12">
      <c r="A216" s="13"/>
      <c r="B216" s="233"/>
      <c r="C216" s="234"/>
      <c r="D216" s="228" t="s">
        <v>146</v>
      </c>
      <c r="E216" s="235" t="s">
        <v>19</v>
      </c>
      <c r="F216" s="236" t="s">
        <v>292</v>
      </c>
      <c r="G216" s="234"/>
      <c r="H216" s="237">
        <v>667.522</v>
      </c>
      <c r="I216" s="238"/>
      <c r="J216" s="234"/>
      <c r="K216" s="234"/>
      <c r="L216" s="239"/>
      <c r="M216" s="240"/>
      <c r="N216" s="241"/>
      <c r="O216" s="241"/>
      <c r="P216" s="241"/>
      <c r="Q216" s="241"/>
      <c r="R216" s="241"/>
      <c r="S216" s="241"/>
      <c r="T216" s="242"/>
      <c r="U216" s="13"/>
      <c r="V216" s="13"/>
      <c r="W216" s="13"/>
      <c r="X216" s="13"/>
      <c r="Y216" s="13"/>
      <c r="Z216" s="13"/>
      <c r="AA216" s="13"/>
      <c r="AB216" s="13"/>
      <c r="AC216" s="13"/>
      <c r="AD216" s="13"/>
      <c r="AE216" s="13"/>
      <c r="AT216" s="243" t="s">
        <v>146</v>
      </c>
      <c r="AU216" s="243" t="s">
        <v>85</v>
      </c>
      <c r="AV216" s="13" t="s">
        <v>85</v>
      </c>
      <c r="AW216" s="13" t="s">
        <v>36</v>
      </c>
      <c r="AX216" s="13" t="s">
        <v>82</v>
      </c>
      <c r="AY216" s="243" t="s">
        <v>135</v>
      </c>
    </row>
    <row r="217" spans="1:65" s="2" customFormat="1" ht="21.75" customHeight="1">
      <c r="A217" s="39"/>
      <c r="B217" s="40"/>
      <c r="C217" s="214" t="s">
        <v>7</v>
      </c>
      <c r="D217" s="214" t="s">
        <v>138</v>
      </c>
      <c r="E217" s="215" t="s">
        <v>293</v>
      </c>
      <c r="F217" s="216" t="s">
        <v>294</v>
      </c>
      <c r="G217" s="217" t="s">
        <v>280</v>
      </c>
      <c r="H217" s="218">
        <v>23.02</v>
      </c>
      <c r="I217" s="219"/>
      <c r="J217" s="220">
        <f>ROUND(I217*H217,2)</f>
        <v>0</v>
      </c>
      <c r="K217" s="221"/>
      <c r="L217" s="45"/>
      <c r="M217" s="222" t="s">
        <v>19</v>
      </c>
      <c r="N217" s="223" t="s">
        <v>46</v>
      </c>
      <c r="O217" s="85"/>
      <c r="P217" s="224">
        <f>O217*H217</f>
        <v>0</v>
      </c>
      <c r="Q217" s="224">
        <v>0</v>
      </c>
      <c r="R217" s="224">
        <f>Q217*H217</f>
        <v>0</v>
      </c>
      <c r="S217" s="224">
        <v>0</v>
      </c>
      <c r="T217" s="225">
        <f>S217*H217</f>
        <v>0</v>
      </c>
      <c r="U217" s="39"/>
      <c r="V217" s="39"/>
      <c r="W217" s="39"/>
      <c r="X217" s="39"/>
      <c r="Y217" s="39"/>
      <c r="Z217" s="39"/>
      <c r="AA217" s="39"/>
      <c r="AB217" s="39"/>
      <c r="AC217" s="39"/>
      <c r="AD217" s="39"/>
      <c r="AE217" s="39"/>
      <c r="AR217" s="226" t="s">
        <v>142</v>
      </c>
      <c r="AT217" s="226" t="s">
        <v>138</v>
      </c>
      <c r="AU217" s="226" t="s">
        <v>85</v>
      </c>
      <c r="AY217" s="18" t="s">
        <v>135</v>
      </c>
      <c r="BE217" s="227">
        <f>IF(N217="základní",J217,0)</f>
        <v>0</v>
      </c>
      <c r="BF217" s="227">
        <f>IF(N217="snížená",J217,0)</f>
        <v>0</v>
      </c>
      <c r="BG217" s="227">
        <f>IF(N217="zákl. přenesená",J217,0)</f>
        <v>0</v>
      </c>
      <c r="BH217" s="227">
        <f>IF(N217="sníž. přenesená",J217,0)</f>
        <v>0</v>
      </c>
      <c r="BI217" s="227">
        <f>IF(N217="nulová",J217,0)</f>
        <v>0</v>
      </c>
      <c r="BJ217" s="18" t="s">
        <v>82</v>
      </c>
      <c r="BK217" s="227">
        <f>ROUND(I217*H217,2)</f>
        <v>0</v>
      </c>
      <c r="BL217" s="18" t="s">
        <v>142</v>
      </c>
      <c r="BM217" s="226" t="s">
        <v>295</v>
      </c>
    </row>
    <row r="218" spans="1:47" s="2" customFormat="1" ht="12">
      <c r="A218" s="39"/>
      <c r="B218" s="40"/>
      <c r="C218" s="41"/>
      <c r="D218" s="228" t="s">
        <v>144</v>
      </c>
      <c r="E218" s="41"/>
      <c r="F218" s="229" t="s">
        <v>296</v>
      </c>
      <c r="G218" s="41"/>
      <c r="H218" s="41"/>
      <c r="I218" s="230"/>
      <c r="J218" s="41"/>
      <c r="K218" s="41"/>
      <c r="L218" s="45"/>
      <c r="M218" s="231"/>
      <c r="N218" s="232"/>
      <c r="O218" s="85"/>
      <c r="P218" s="85"/>
      <c r="Q218" s="85"/>
      <c r="R218" s="85"/>
      <c r="S218" s="85"/>
      <c r="T218" s="86"/>
      <c r="U218" s="39"/>
      <c r="V218" s="39"/>
      <c r="W218" s="39"/>
      <c r="X218" s="39"/>
      <c r="Y218" s="39"/>
      <c r="Z218" s="39"/>
      <c r="AA218" s="39"/>
      <c r="AB218" s="39"/>
      <c r="AC218" s="39"/>
      <c r="AD218" s="39"/>
      <c r="AE218" s="39"/>
      <c r="AT218" s="18" t="s">
        <v>144</v>
      </c>
      <c r="AU218" s="18" t="s">
        <v>85</v>
      </c>
    </row>
    <row r="219" spans="1:63" s="12" customFormat="1" ht="22.8" customHeight="1">
      <c r="A219" s="12"/>
      <c r="B219" s="198"/>
      <c r="C219" s="199"/>
      <c r="D219" s="200" t="s">
        <v>74</v>
      </c>
      <c r="E219" s="212" t="s">
        <v>297</v>
      </c>
      <c r="F219" s="212" t="s">
        <v>298</v>
      </c>
      <c r="G219" s="199"/>
      <c r="H219" s="199"/>
      <c r="I219" s="202"/>
      <c r="J219" s="213">
        <f>BK219</f>
        <v>0</v>
      </c>
      <c r="K219" s="199"/>
      <c r="L219" s="204"/>
      <c r="M219" s="205"/>
      <c r="N219" s="206"/>
      <c r="O219" s="206"/>
      <c r="P219" s="207">
        <f>SUM(P220:P221)</f>
        <v>0</v>
      </c>
      <c r="Q219" s="206"/>
      <c r="R219" s="207">
        <f>SUM(R220:R221)</f>
        <v>0</v>
      </c>
      <c r="S219" s="206"/>
      <c r="T219" s="208">
        <f>SUM(T220:T221)</f>
        <v>0</v>
      </c>
      <c r="U219" s="12"/>
      <c r="V219" s="12"/>
      <c r="W219" s="12"/>
      <c r="X219" s="12"/>
      <c r="Y219" s="12"/>
      <c r="Z219" s="12"/>
      <c r="AA219" s="12"/>
      <c r="AB219" s="12"/>
      <c r="AC219" s="12"/>
      <c r="AD219" s="12"/>
      <c r="AE219" s="12"/>
      <c r="AR219" s="209" t="s">
        <v>82</v>
      </c>
      <c r="AT219" s="210" t="s">
        <v>74</v>
      </c>
      <c r="AU219" s="210" t="s">
        <v>82</v>
      </c>
      <c r="AY219" s="209" t="s">
        <v>135</v>
      </c>
      <c r="BK219" s="211">
        <f>SUM(BK220:BK221)</f>
        <v>0</v>
      </c>
    </row>
    <row r="220" spans="1:65" s="2" customFormat="1" ht="33" customHeight="1">
      <c r="A220" s="39"/>
      <c r="B220" s="40"/>
      <c r="C220" s="214" t="s">
        <v>299</v>
      </c>
      <c r="D220" s="214" t="s">
        <v>138</v>
      </c>
      <c r="E220" s="215" t="s">
        <v>300</v>
      </c>
      <c r="F220" s="216" t="s">
        <v>301</v>
      </c>
      <c r="G220" s="217" t="s">
        <v>280</v>
      </c>
      <c r="H220" s="218">
        <v>46.872</v>
      </c>
      <c r="I220" s="219"/>
      <c r="J220" s="220">
        <f>ROUND(I220*H220,2)</f>
        <v>0</v>
      </c>
      <c r="K220" s="221"/>
      <c r="L220" s="45"/>
      <c r="M220" s="222" t="s">
        <v>19</v>
      </c>
      <c r="N220" s="223" t="s">
        <v>46</v>
      </c>
      <c r="O220" s="85"/>
      <c r="P220" s="224">
        <f>O220*H220</f>
        <v>0</v>
      </c>
      <c r="Q220" s="224">
        <v>0</v>
      </c>
      <c r="R220" s="224">
        <f>Q220*H220</f>
        <v>0</v>
      </c>
      <c r="S220" s="224">
        <v>0</v>
      </c>
      <c r="T220" s="225">
        <f>S220*H220</f>
        <v>0</v>
      </c>
      <c r="U220" s="39"/>
      <c r="V220" s="39"/>
      <c r="W220" s="39"/>
      <c r="X220" s="39"/>
      <c r="Y220" s="39"/>
      <c r="Z220" s="39"/>
      <c r="AA220" s="39"/>
      <c r="AB220" s="39"/>
      <c r="AC220" s="39"/>
      <c r="AD220" s="39"/>
      <c r="AE220" s="39"/>
      <c r="AR220" s="226" t="s">
        <v>142</v>
      </c>
      <c r="AT220" s="226" t="s">
        <v>138</v>
      </c>
      <c r="AU220" s="226" t="s">
        <v>85</v>
      </c>
      <c r="AY220" s="18" t="s">
        <v>135</v>
      </c>
      <c r="BE220" s="227">
        <f>IF(N220="základní",J220,0)</f>
        <v>0</v>
      </c>
      <c r="BF220" s="227">
        <f>IF(N220="snížená",J220,0)</f>
        <v>0</v>
      </c>
      <c r="BG220" s="227">
        <f>IF(N220="zákl. přenesená",J220,0)</f>
        <v>0</v>
      </c>
      <c r="BH220" s="227">
        <f>IF(N220="sníž. přenesená",J220,0)</f>
        <v>0</v>
      </c>
      <c r="BI220" s="227">
        <f>IF(N220="nulová",J220,0)</f>
        <v>0</v>
      </c>
      <c r="BJ220" s="18" t="s">
        <v>82</v>
      </c>
      <c r="BK220" s="227">
        <f>ROUND(I220*H220,2)</f>
        <v>0</v>
      </c>
      <c r="BL220" s="18" t="s">
        <v>142</v>
      </c>
      <c r="BM220" s="226" t="s">
        <v>302</v>
      </c>
    </row>
    <row r="221" spans="1:47" s="2" customFormat="1" ht="12">
      <c r="A221" s="39"/>
      <c r="B221" s="40"/>
      <c r="C221" s="41"/>
      <c r="D221" s="228" t="s">
        <v>144</v>
      </c>
      <c r="E221" s="41"/>
      <c r="F221" s="229" t="s">
        <v>303</v>
      </c>
      <c r="G221" s="41"/>
      <c r="H221" s="41"/>
      <c r="I221" s="230"/>
      <c r="J221" s="41"/>
      <c r="K221" s="41"/>
      <c r="L221" s="45"/>
      <c r="M221" s="231"/>
      <c r="N221" s="232"/>
      <c r="O221" s="85"/>
      <c r="P221" s="85"/>
      <c r="Q221" s="85"/>
      <c r="R221" s="85"/>
      <c r="S221" s="85"/>
      <c r="T221" s="86"/>
      <c r="U221" s="39"/>
      <c r="V221" s="39"/>
      <c r="W221" s="39"/>
      <c r="X221" s="39"/>
      <c r="Y221" s="39"/>
      <c r="Z221" s="39"/>
      <c r="AA221" s="39"/>
      <c r="AB221" s="39"/>
      <c r="AC221" s="39"/>
      <c r="AD221" s="39"/>
      <c r="AE221" s="39"/>
      <c r="AT221" s="18" t="s">
        <v>144</v>
      </c>
      <c r="AU221" s="18" t="s">
        <v>85</v>
      </c>
    </row>
    <row r="222" spans="1:63" s="12" customFormat="1" ht="25.9" customHeight="1">
      <c r="A222" s="12"/>
      <c r="B222" s="198"/>
      <c r="C222" s="199"/>
      <c r="D222" s="200" t="s">
        <v>74</v>
      </c>
      <c r="E222" s="201" t="s">
        <v>304</v>
      </c>
      <c r="F222" s="201" t="s">
        <v>305</v>
      </c>
      <c r="G222" s="199"/>
      <c r="H222" s="199"/>
      <c r="I222" s="202"/>
      <c r="J222" s="203">
        <f>BK222</f>
        <v>0</v>
      </c>
      <c r="K222" s="199"/>
      <c r="L222" s="204"/>
      <c r="M222" s="205"/>
      <c r="N222" s="206"/>
      <c r="O222" s="206"/>
      <c r="P222" s="207">
        <f>P223+P238+P321+P328+P335+P437</f>
        <v>0</v>
      </c>
      <c r="Q222" s="206"/>
      <c r="R222" s="207">
        <f>R223+R238+R321+R328+R335+R437</f>
        <v>29.642799370000002</v>
      </c>
      <c r="S222" s="206"/>
      <c r="T222" s="208">
        <f>T223+T238+T321+T328+T335+T437</f>
        <v>0.34994850000000005</v>
      </c>
      <c r="U222" s="12"/>
      <c r="V222" s="12"/>
      <c r="W222" s="12"/>
      <c r="X222" s="12"/>
      <c r="Y222" s="12"/>
      <c r="Z222" s="12"/>
      <c r="AA222" s="12"/>
      <c r="AB222" s="12"/>
      <c r="AC222" s="12"/>
      <c r="AD222" s="12"/>
      <c r="AE222" s="12"/>
      <c r="AR222" s="209" t="s">
        <v>85</v>
      </c>
      <c r="AT222" s="210" t="s">
        <v>74</v>
      </c>
      <c r="AU222" s="210" t="s">
        <v>75</v>
      </c>
      <c r="AY222" s="209" t="s">
        <v>135</v>
      </c>
      <c r="BK222" s="211">
        <f>BK223+BK238+BK321+BK328+BK335+BK437</f>
        <v>0</v>
      </c>
    </row>
    <row r="223" spans="1:63" s="12" customFormat="1" ht="22.8" customHeight="1">
      <c r="A223" s="12"/>
      <c r="B223" s="198"/>
      <c r="C223" s="199"/>
      <c r="D223" s="200" t="s">
        <v>74</v>
      </c>
      <c r="E223" s="212" t="s">
        <v>306</v>
      </c>
      <c r="F223" s="212" t="s">
        <v>307</v>
      </c>
      <c r="G223" s="199"/>
      <c r="H223" s="199"/>
      <c r="I223" s="202"/>
      <c r="J223" s="213">
        <f>BK223</f>
        <v>0</v>
      </c>
      <c r="K223" s="199"/>
      <c r="L223" s="204"/>
      <c r="M223" s="205"/>
      <c r="N223" s="206"/>
      <c r="O223" s="206"/>
      <c r="P223" s="207">
        <f>SUM(P224:P237)</f>
        <v>0</v>
      </c>
      <c r="Q223" s="206"/>
      <c r="R223" s="207">
        <f>SUM(R224:R237)</f>
        <v>0.9054810000000001</v>
      </c>
      <c r="S223" s="206"/>
      <c r="T223" s="208">
        <f>SUM(T224:T237)</f>
        <v>0.34994850000000005</v>
      </c>
      <c r="U223" s="12"/>
      <c r="V223" s="12"/>
      <c r="W223" s="12"/>
      <c r="X223" s="12"/>
      <c r="Y223" s="12"/>
      <c r="Z223" s="12"/>
      <c r="AA223" s="12"/>
      <c r="AB223" s="12"/>
      <c r="AC223" s="12"/>
      <c r="AD223" s="12"/>
      <c r="AE223" s="12"/>
      <c r="AR223" s="209" t="s">
        <v>85</v>
      </c>
      <c r="AT223" s="210" t="s">
        <v>74</v>
      </c>
      <c r="AU223" s="210" t="s">
        <v>82</v>
      </c>
      <c r="AY223" s="209" t="s">
        <v>135</v>
      </c>
      <c r="BK223" s="211">
        <f>SUM(BK224:BK237)</f>
        <v>0</v>
      </c>
    </row>
    <row r="224" spans="1:65" s="2" customFormat="1" ht="16.5" customHeight="1">
      <c r="A224" s="39"/>
      <c r="B224" s="40"/>
      <c r="C224" s="214" t="s">
        <v>308</v>
      </c>
      <c r="D224" s="214" t="s">
        <v>138</v>
      </c>
      <c r="E224" s="215" t="s">
        <v>309</v>
      </c>
      <c r="F224" s="216" t="s">
        <v>310</v>
      </c>
      <c r="G224" s="217" t="s">
        <v>311</v>
      </c>
      <c r="H224" s="218">
        <v>209.55</v>
      </c>
      <c r="I224" s="219"/>
      <c r="J224" s="220">
        <f>ROUND(I224*H224,2)</f>
        <v>0</v>
      </c>
      <c r="K224" s="221"/>
      <c r="L224" s="45"/>
      <c r="M224" s="222" t="s">
        <v>19</v>
      </c>
      <c r="N224" s="223" t="s">
        <v>46</v>
      </c>
      <c r="O224" s="85"/>
      <c r="P224" s="224">
        <f>O224*H224</f>
        <v>0</v>
      </c>
      <c r="Q224" s="224">
        <v>0</v>
      </c>
      <c r="R224" s="224">
        <f>Q224*H224</f>
        <v>0</v>
      </c>
      <c r="S224" s="224">
        <v>0.00167</v>
      </c>
      <c r="T224" s="225">
        <f>S224*H224</f>
        <v>0.34994850000000005</v>
      </c>
      <c r="U224" s="39"/>
      <c r="V224" s="39"/>
      <c r="W224" s="39"/>
      <c r="X224" s="39"/>
      <c r="Y224" s="39"/>
      <c r="Z224" s="39"/>
      <c r="AA224" s="39"/>
      <c r="AB224" s="39"/>
      <c r="AC224" s="39"/>
      <c r="AD224" s="39"/>
      <c r="AE224" s="39"/>
      <c r="AR224" s="226" t="s">
        <v>264</v>
      </c>
      <c r="AT224" s="226" t="s">
        <v>138</v>
      </c>
      <c r="AU224" s="226" t="s">
        <v>85</v>
      </c>
      <c r="AY224" s="18" t="s">
        <v>135</v>
      </c>
      <c r="BE224" s="227">
        <f>IF(N224="základní",J224,0)</f>
        <v>0</v>
      </c>
      <c r="BF224" s="227">
        <f>IF(N224="snížená",J224,0)</f>
        <v>0</v>
      </c>
      <c r="BG224" s="227">
        <f>IF(N224="zákl. přenesená",J224,0)</f>
        <v>0</v>
      </c>
      <c r="BH224" s="227">
        <f>IF(N224="sníž. přenesená",J224,0)</f>
        <v>0</v>
      </c>
      <c r="BI224" s="227">
        <f>IF(N224="nulová",J224,0)</f>
        <v>0</v>
      </c>
      <c r="BJ224" s="18" t="s">
        <v>82</v>
      </c>
      <c r="BK224" s="227">
        <f>ROUND(I224*H224,2)</f>
        <v>0</v>
      </c>
      <c r="BL224" s="18" t="s">
        <v>264</v>
      </c>
      <c r="BM224" s="226" t="s">
        <v>312</v>
      </c>
    </row>
    <row r="225" spans="1:51" s="13" customFormat="1" ht="12">
      <c r="A225" s="13"/>
      <c r="B225" s="233"/>
      <c r="C225" s="234"/>
      <c r="D225" s="228" t="s">
        <v>146</v>
      </c>
      <c r="E225" s="235" t="s">
        <v>19</v>
      </c>
      <c r="F225" s="236" t="s">
        <v>313</v>
      </c>
      <c r="G225" s="234"/>
      <c r="H225" s="237">
        <v>1.05</v>
      </c>
      <c r="I225" s="238"/>
      <c r="J225" s="234"/>
      <c r="K225" s="234"/>
      <c r="L225" s="239"/>
      <c r="M225" s="240"/>
      <c r="N225" s="241"/>
      <c r="O225" s="241"/>
      <c r="P225" s="241"/>
      <c r="Q225" s="241"/>
      <c r="R225" s="241"/>
      <c r="S225" s="241"/>
      <c r="T225" s="242"/>
      <c r="U225" s="13"/>
      <c r="V225" s="13"/>
      <c r="W225" s="13"/>
      <c r="X225" s="13"/>
      <c r="Y225" s="13"/>
      <c r="Z225" s="13"/>
      <c r="AA225" s="13"/>
      <c r="AB225" s="13"/>
      <c r="AC225" s="13"/>
      <c r="AD225" s="13"/>
      <c r="AE225" s="13"/>
      <c r="AT225" s="243" t="s">
        <v>146</v>
      </c>
      <c r="AU225" s="243" t="s">
        <v>85</v>
      </c>
      <c r="AV225" s="13" t="s">
        <v>85</v>
      </c>
      <c r="AW225" s="13" t="s">
        <v>36</v>
      </c>
      <c r="AX225" s="13" t="s">
        <v>75</v>
      </c>
      <c r="AY225" s="243" t="s">
        <v>135</v>
      </c>
    </row>
    <row r="226" spans="1:51" s="13" customFormat="1" ht="12">
      <c r="A226" s="13"/>
      <c r="B226" s="233"/>
      <c r="C226" s="234"/>
      <c r="D226" s="228" t="s">
        <v>146</v>
      </c>
      <c r="E226" s="235" t="s">
        <v>19</v>
      </c>
      <c r="F226" s="236" t="s">
        <v>314</v>
      </c>
      <c r="G226" s="234"/>
      <c r="H226" s="237">
        <v>200.1</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146</v>
      </c>
      <c r="AU226" s="243" t="s">
        <v>85</v>
      </c>
      <c r="AV226" s="13" t="s">
        <v>85</v>
      </c>
      <c r="AW226" s="13" t="s">
        <v>36</v>
      </c>
      <c r="AX226" s="13" t="s">
        <v>75</v>
      </c>
      <c r="AY226" s="243" t="s">
        <v>135</v>
      </c>
    </row>
    <row r="227" spans="1:51" s="13" customFormat="1" ht="12">
      <c r="A227" s="13"/>
      <c r="B227" s="233"/>
      <c r="C227" s="234"/>
      <c r="D227" s="228" t="s">
        <v>146</v>
      </c>
      <c r="E227" s="235" t="s">
        <v>19</v>
      </c>
      <c r="F227" s="236" t="s">
        <v>315</v>
      </c>
      <c r="G227" s="234"/>
      <c r="H227" s="237">
        <v>8.4</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146</v>
      </c>
      <c r="AU227" s="243" t="s">
        <v>85</v>
      </c>
      <c r="AV227" s="13" t="s">
        <v>85</v>
      </c>
      <c r="AW227" s="13" t="s">
        <v>36</v>
      </c>
      <c r="AX227" s="13" t="s">
        <v>75</v>
      </c>
      <c r="AY227" s="243" t="s">
        <v>135</v>
      </c>
    </row>
    <row r="228" spans="1:51" s="14" customFormat="1" ht="12">
      <c r="A228" s="14"/>
      <c r="B228" s="244"/>
      <c r="C228" s="245"/>
      <c r="D228" s="228" t="s">
        <v>146</v>
      </c>
      <c r="E228" s="246" t="s">
        <v>19</v>
      </c>
      <c r="F228" s="247" t="s">
        <v>152</v>
      </c>
      <c r="G228" s="245"/>
      <c r="H228" s="248">
        <v>209.55</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146</v>
      </c>
      <c r="AU228" s="254" t="s">
        <v>85</v>
      </c>
      <c r="AV228" s="14" t="s">
        <v>142</v>
      </c>
      <c r="AW228" s="14" t="s">
        <v>36</v>
      </c>
      <c r="AX228" s="14" t="s">
        <v>82</v>
      </c>
      <c r="AY228" s="254" t="s">
        <v>135</v>
      </c>
    </row>
    <row r="229" spans="1:51" s="15" customFormat="1" ht="12">
      <c r="A229" s="15"/>
      <c r="B229" s="255"/>
      <c r="C229" s="256"/>
      <c r="D229" s="228" t="s">
        <v>146</v>
      </c>
      <c r="E229" s="257" t="s">
        <v>19</v>
      </c>
      <c r="F229" s="258" t="s">
        <v>242</v>
      </c>
      <c r="G229" s="256"/>
      <c r="H229" s="257" t="s">
        <v>19</v>
      </c>
      <c r="I229" s="259"/>
      <c r="J229" s="256"/>
      <c r="K229" s="256"/>
      <c r="L229" s="260"/>
      <c r="M229" s="261"/>
      <c r="N229" s="262"/>
      <c r="O229" s="262"/>
      <c r="P229" s="262"/>
      <c r="Q229" s="262"/>
      <c r="R229" s="262"/>
      <c r="S229" s="262"/>
      <c r="T229" s="263"/>
      <c r="U229" s="15"/>
      <c r="V229" s="15"/>
      <c r="W229" s="15"/>
      <c r="X229" s="15"/>
      <c r="Y229" s="15"/>
      <c r="Z229" s="15"/>
      <c r="AA229" s="15"/>
      <c r="AB229" s="15"/>
      <c r="AC229" s="15"/>
      <c r="AD229" s="15"/>
      <c r="AE229" s="15"/>
      <c r="AT229" s="264" t="s">
        <v>146</v>
      </c>
      <c r="AU229" s="264" t="s">
        <v>85</v>
      </c>
      <c r="AV229" s="15" t="s">
        <v>82</v>
      </c>
      <c r="AW229" s="15" t="s">
        <v>36</v>
      </c>
      <c r="AX229" s="15" t="s">
        <v>75</v>
      </c>
      <c r="AY229" s="264" t="s">
        <v>135</v>
      </c>
    </row>
    <row r="230" spans="1:65" s="2" customFormat="1" ht="21.75" customHeight="1">
      <c r="A230" s="39"/>
      <c r="B230" s="40"/>
      <c r="C230" s="214" t="s">
        <v>316</v>
      </c>
      <c r="D230" s="214" t="s">
        <v>138</v>
      </c>
      <c r="E230" s="215" t="s">
        <v>317</v>
      </c>
      <c r="F230" s="216" t="s">
        <v>318</v>
      </c>
      <c r="G230" s="217" t="s">
        <v>311</v>
      </c>
      <c r="H230" s="218">
        <v>8.4</v>
      </c>
      <c r="I230" s="219"/>
      <c r="J230" s="220">
        <f>ROUND(I230*H230,2)</f>
        <v>0</v>
      </c>
      <c r="K230" s="221"/>
      <c r="L230" s="45"/>
      <c r="M230" s="222" t="s">
        <v>19</v>
      </c>
      <c r="N230" s="223" t="s">
        <v>46</v>
      </c>
      <c r="O230" s="85"/>
      <c r="P230" s="224">
        <f>O230*H230</f>
        <v>0</v>
      </c>
      <c r="Q230" s="224">
        <v>0.00291</v>
      </c>
      <c r="R230" s="224">
        <f>Q230*H230</f>
        <v>0.024444</v>
      </c>
      <c r="S230" s="224">
        <v>0</v>
      </c>
      <c r="T230" s="225">
        <f>S230*H230</f>
        <v>0</v>
      </c>
      <c r="U230" s="39"/>
      <c r="V230" s="39"/>
      <c r="W230" s="39"/>
      <c r="X230" s="39"/>
      <c r="Y230" s="39"/>
      <c r="Z230" s="39"/>
      <c r="AA230" s="39"/>
      <c r="AB230" s="39"/>
      <c r="AC230" s="39"/>
      <c r="AD230" s="39"/>
      <c r="AE230" s="39"/>
      <c r="AR230" s="226" t="s">
        <v>264</v>
      </c>
      <c r="AT230" s="226" t="s">
        <v>138</v>
      </c>
      <c r="AU230" s="226" t="s">
        <v>85</v>
      </c>
      <c r="AY230" s="18" t="s">
        <v>135</v>
      </c>
      <c r="BE230" s="227">
        <f>IF(N230="základní",J230,0)</f>
        <v>0</v>
      </c>
      <c r="BF230" s="227">
        <f>IF(N230="snížená",J230,0)</f>
        <v>0</v>
      </c>
      <c r="BG230" s="227">
        <f>IF(N230="zákl. přenesená",J230,0)</f>
        <v>0</v>
      </c>
      <c r="BH230" s="227">
        <f>IF(N230="sníž. přenesená",J230,0)</f>
        <v>0</v>
      </c>
      <c r="BI230" s="227">
        <f>IF(N230="nulová",J230,0)</f>
        <v>0</v>
      </c>
      <c r="BJ230" s="18" t="s">
        <v>82</v>
      </c>
      <c r="BK230" s="227">
        <f>ROUND(I230*H230,2)</f>
        <v>0</v>
      </c>
      <c r="BL230" s="18" t="s">
        <v>264</v>
      </c>
      <c r="BM230" s="226" t="s">
        <v>319</v>
      </c>
    </row>
    <row r="231" spans="1:51" s="13" customFormat="1" ht="12">
      <c r="A231" s="13"/>
      <c r="B231" s="233"/>
      <c r="C231" s="234"/>
      <c r="D231" s="228" t="s">
        <v>146</v>
      </c>
      <c r="E231" s="235" t="s">
        <v>19</v>
      </c>
      <c r="F231" s="236" t="s">
        <v>315</v>
      </c>
      <c r="G231" s="234"/>
      <c r="H231" s="237">
        <v>8.4</v>
      </c>
      <c r="I231" s="238"/>
      <c r="J231" s="234"/>
      <c r="K231" s="234"/>
      <c r="L231" s="239"/>
      <c r="M231" s="240"/>
      <c r="N231" s="241"/>
      <c r="O231" s="241"/>
      <c r="P231" s="241"/>
      <c r="Q231" s="241"/>
      <c r="R231" s="241"/>
      <c r="S231" s="241"/>
      <c r="T231" s="242"/>
      <c r="U231" s="13"/>
      <c r="V231" s="13"/>
      <c r="W231" s="13"/>
      <c r="X231" s="13"/>
      <c r="Y231" s="13"/>
      <c r="Z231" s="13"/>
      <c r="AA231" s="13"/>
      <c r="AB231" s="13"/>
      <c r="AC231" s="13"/>
      <c r="AD231" s="13"/>
      <c r="AE231" s="13"/>
      <c r="AT231" s="243" t="s">
        <v>146</v>
      </c>
      <c r="AU231" s="243" t="s">
        <v>85</v>
      </c>
      <c r="AV231" s="13" t="s">
        <v>85</v>
      </c>
      <c r="AW231" s="13" t="s">
        <v>36</v>
      </c>
      <c r="AX231" s="13" t="s">
        <v>82</v>
      </c>
      <c r="AY231" s="243" t="s">
        <v>135</v>
      </c>
    </row>
    <row r="232" spans="1:51" s="15" customFormat="1" ht="12">
      <c r="A232" s="15"/>
      <c r="B232" s="255"/>
      <c r="C232" s="256"/>
      <c r="D232" s="228" t="s">
        <v>146</v>
      </c>
      <c r="E232" s="257" t="s">
        <v>19</v>
      </c>
      <c r="F232" s="258" t="s">
        <v>242</v>
      </c>
      <c r="G232" s="256"/>
      <c r="H232" s="257" t="s">
        <v>19</v>
      </c>
      <c r="I232" s="259"/>
      <c r="J232" s="256"/>
      <c r="K232" s="256"/>
      <c r="L232" s="260"/>
      <c r="M232" s="261"/>
      <c r="N232" s="262"/>
      <c r="O232" s="262"/>
      <c r="P232" s="262"/>
      <c r="Q232" s="262"/>
      <c r="R232" s="262"/>
      <c r="S232" s="262"/>
      <c r="T232" s="263"/>
      <c r="U232" s="15"/>
      <c r="V232" s="15"/>
      <c r="W232" s="15"/>
      <c r="X232" s="15"/>
      <c r="Y232" s="15"/>
      <c r="Z232" s="15"/>
      <c r="AA232" s="15"/>
      <c r="AB232" s="15"/>
      <c r="AC232" s="15"/>
      <c r="AD232" s="15"/>
      <c r="AE232" s="15"/>
      <c r="AT232" s="264" t="s">
        <v>146</v>
      </c>
      <c r="AU232" s="264" t="s">
        <v>85</v>
      </c>
      <c r="AV232" s="15" t="s">
        <v>82</v>
      </c>
      <c r="AW232" s="15" t="s">
        <v>36</v>
      </c>
      <c r="AX232" s="15" t="s">
        <v>75</v>
      </c>
      <c r="AY232" s="264" t="s">
        <v>135</v>
      </c>
    </row>
    <row r="233" spans="1:65" s="2" customFormat="1" ht="21.75" customHeight="1">
      <c r="A233" s="39"/>
      <c r="B233" s="40"/>
      <c r="C233" s="214" t="s">
        <v>320</v>
      </c>
      <c r="D233" s="214" t="s">
        <v>138</v>
      </c>
      <c r="E233" s="215" t="s">
        <v>321</v>
      </c>
      <c r="F233" s="216" t="s">
        <v>322</v>
      </c>
      <c r="G233" s="217" t="s">
        <v>311</v>
      </c>
      <c r="H233" s="218">
        <v>201.15</v>
      </c>
      <c r="I233" s="219"/>
      <c r="J233" s="220">
        <f>ROUND(I233*H233,2)</f>
        <v>0</v>
      </c>
      <c r="K233" s="221"/>
      <c r="L233" s="45"/>
      <c r="M233" s="222" t="s">
        <v>19</v>
      </c>
      <c r="N233" s="223" t="s">
        <v>46</v>
      </c>
      <c r="O233" s="85"/>
      <c r="P233" s="224">
        <f>O233*H233</f>
        <v>0</v>
      </c>
      <c r="Q233" s="224">
        <v>0.00438</v>
      </c>
      <c r="R233" s="224">
        <f>Q233*H233</f>
        <v>0.8810370000000001</v>
      </c>
      <c r="S233" s="224">
        <v>0</v>
      </c>
      <c r="T233" s="225">
        <f>S233*H233</f>
        <v>0</v>
      </c>
      <c r="U233" s="39"/>
      <c r="V233" s="39"/>
      <c r="W233" s="39"/>
      <c r="X233" s="39"/>
      <c r="Y233" s="39"/>
      <c r="Z233" s="39"/>
      <c r="AA233" s="39"/>
      <c r="AB233" s="39"/>
      <c r="AC233" s="39"/>
      <c r="AD233" s="39"/>
      <c r="AE233" s="39"/>
      <c r="AR233" s="226" t="s">
        <v>264</v>
      </c>
      <c r="AT233" s="226" t="s">
        <v>138</v>
      </c>
      <c r="AU233" s="226" t="s">
        <v>85</v>
      </c>
      <c r="AY233" s="18" t="s">
        <v>135</v>
      </c>
      <c r="BE233" s="227">
        <f>IF(N233="základní",J233,0)</f>
        <v>0</v>
      </c>
      <c r="BF233" s="227">
        <f>IF(N233="snížená",J233,0)</f>
        <v>0</v>
      </c>
      <c r="BG233" s="227">
        <f>IF(N233="zákl. přenesená",J233,0)</f>
        <v>0</v>
      </c>
      <c r="BH233" s="227">
        <f>IF(N233="sníž. přenesená",J233,0)</f>
        <v>0</v>
      </c>
      <c r="BI233" s="227">
        <f>IF(N233="nulová",J233,0)</f>
        <v>0</v>
      </c>
      <c r="BJ233" s="18" t="s">
        <v>82</v>
      </c>
      <c r="BK233" s="227">
        <f>ROUND(I233*H233,2)</f>
        <v>0</v>
      </c>
      <c r="BL233" s="18" t="s">
        <v>264</v>
      </c>
      <c r="BM233" s="226" t="s">
        <v>323</v>
      </c>
    </row>
    <row r="234" spans="1:51" s="13" customFormat="1" ht="12">
      <c r="A234" s="13"/>
      <c r="B234" s="233"/>
      <c r="C234" s="234"/>
      <c r="D234" s="228" t="s">
        <v>146</v>
      </c>
      <c r="E234" s="235" t="s">
        <v>19</v>
      </c>
      <c r="F234" s="236" t="s">
        <v>324</v>
      </c>
      <c r="G234" s="234"/>
      <c r="H234" s="237">
        <v>201.15</v>
      </c>
      <c r="I234" s="238"/>
      <c r="J234" s="234"/>
      <c r="K234" s="234"/>
      <c r="L234" s="239"/>
      <c r="M234" s="240"/>
      <c r="N234" s="241"/>
      <c r="O234" s="241"/>
      <c r="P234" s="241"/>
      <c r="Q234" s="241"/>
      <c r="R234" s="241"/>
      <c r="S234" s="241"/>
      <c r="T234" s="242"/>
      <c r="U234" s="13"/>
      <c r="V234" s="13"/>
      <c r="W234" s="13"/>
      <c r="X234" s="13"/>
      <c r="Y234" s="13"/>
      <c r="Z234" s="13"/>
      <c r="AA234" s="13"/>
      <c r="AB234" s="13"/>
      <c r="AC234" s="13"/>
      <c r="AD234" s="13"/>
      <c r="AE234" s="13"/>
      <c r="AT234" s="243" t="s">
        <v>146</v>
      </c>
      <c r="AU234" s="243" t="s">
        <v>85</v>
      </c>
      <c r="AV234" s="13" t="s">
        <v>85</v>
      </c>
      <c r="AW234" s="13" t="s">
        <v>36</v>
      </c>
      <c r="AX234" s="13" t="s">
        <v>82</v>
      </c>
      <c r="AY234" s="243" t="s">
        <v>135</v>
      </c>
    </row>
    <row r="235" spans="1:51" s="15" customFormat="1" ht="12">
      <c r="A235" s="15"/>
      <c r="B235" s="255"/>
      <c r="C235" s="256"/>
      <c r="D235" s="228" t="s">
        <v>146</v>
      </c>
      <c r="E235" s="257" t="s">
        <v>19</v>
      </c>
      <c r="F235" s="258" t="s">
        <v>325</v>
      </c>
      <c r="G235" s="256"/>
      <c r="H235" s="257" t="s">
        <v>19</v>
      </c>
      <c r="I235" s="259"/>
      <c r="J235" s="256"/>
      <c r="K235" s="256"/>
      <c r="L235" s="260"/>
      <c r="M235" s="261"/>
      <c r="N235" s="262"/>
      <c r="O235" s="262"/>
      <c r="P235" s="262"/>
      <c r="Q235" s="262"/>
      <c r="R235" s="262"/>
      <c r="S235" s="262"/>
      <c r="T235" s="263"/>
      <c r="U235" s="15"/>
      <c r="V235" s="15"/>
      <c r="W235" s="15"/>
      <c r="X235" s="15"/>
      <c r="Y235" s="15"/>
      <c r="Z235" s="15"/>
      <c r="AA235" s="15"/>
      <c r="AB235" s="15"/>
      <c r="AC235" s="15"/>
      <c r="AD235" s="15"/>
      <c r="AE235" s="15"/>
      <c r="AT235" s="264" t="s">
        <v>146</v>
      </c>
      <c r="AU235" s="264" t="s">
        <v>85</v>
      </c>
      <c r="AV235" s="15" t="s">
        <v>82</v>
      </c>
      <c r="AW235" s="15" t="s">
        <v>36</v>
      </c>
      <c r="AX235" s="15" t="s">
        <v>75</v>
      </c>
      <c r="AY235" s="264" t="s">
        <v>135</v>
      </c>
    </row>
    <row r="236" spans="1:65" s="2" customFormat="1" ht="21.75" customHeight="1">
      <c r="A236" s="39"/>
      <c r="B236" s="40"/>
      <c r="C236" s="214" t="s">
        <v>326</v>
      </c>
      <c r="D236" s="214" t="s">
        <v>138</v>
      </c>
      <c r="E236" s="215" t="s">
        <v>327</v>
      </c>
      <c r="F236" s="216" t="s">
        <v>328</v>
      </c>
      <c r="G236" s="217" t="s">
        <v>280</v>
      </c>
      <c r="H236" s="218">
        <v>0.905</v>
      </c>
      <c r="I236" s="219"/>
      <c r="J236" s="220">
        <f>ROUND(I236*H236,2)</f>
        <v>0</v>
      </c>
      <c r="K236" s="221"/>
      <c r="L236" s="45"/>
      <c r="M236" s="222" t="s">
        <v>19</v>
      </c>
      <c r="N236" s="223" t="s">
        <v>46</v>
      </c>
      <c r="O236" s="85"/>
      <c r="P236" s="224">
        <f>O236*H236</f>
        <v>0</v>
      </c>
      <c r="Q236" s="224">
        <v>0</v>
      </c>
      <c r="R236" s="224">
        <f>Q236*H236</f>
        <v>0</v>
      </c>
      <c r="S236" s="224">
        <v>0</v>
      </c>
      <c r="T236" s="225">
        <f>S236*H236</f>
        <v>0</v>
      </c>
      <c r="U236" s="39"/>
      <c r="V236" s="39"/>
      <c r="W236" s="39"/>
      <c r="X236" s="39"/>
      <c r="Y236" s="39"/>
      <c r="Z236" s="39"/>
      <c r="AA236" s="39"/>
      <c r="AB236" s="39"/>
      <c r="AC236" s="39"/>
      <c r="AD236" s="39"/>
      <c r="AE236" s="39"/>
      <c r="AR236" s="226" t="s">
        <v>264</v>
      </c>
      <c r="AT236" s="226" t="s">
        <v>138</v>
      </c>
      <c r="AU236" s="226" t="s">
        <v>85</v>
      </c>
      <c r="AY236" s="18" t="s">
        <v>135</v>
      </c>
      <c r="BE236" s="227">
        <f>IF(N236="základní",J236,0)</f>
        <v>0</v>
      </c>
      <c r="BF236" s="227">
        <f>IF(N236="snížená",J236,0)</f>
        <v>0</v>
      </c>
      <c r="BG236" s="227">
        <f>IF(N236="zákl. přenesená",J236,0)</f>
        <v>0</v>
      </c>
      <c r="BH236" s="227">
        <f>IF(N236="sníž. přenesená",J236,0)</f>
        <v>0</v>
      </c>
      <c r="BI236" s="227">
        <f>IF(N236="nulová",J236,0)</f>
        <v>0</v>
      </c>
      <c r="BJ236" s="18" t="s">
        <v>82</v>
      </c>
      <c r="BK236" s="227">
        <f>ROUND(I236*H236,2)</f>
        <v>0</v>
      </c>
      <c r="BL236" s="18" t="s">
        <v>264</v>
      </c>
      <c r="BM236" s="226" t="s">
        <v>329</v>
      </c>
    </row>
    <row r="237" spans="1:47" s="2" customFormat="1" ht="12">
      <c r="A237" s="39"/>
      <c r="B237" s="40"/>
      <c r="C237" s="41"/>
      <c r="D237" s="228" t="s">
        <v>144</v>
      </c>
      <c r="E237" s="41"/>
      <c r="F237" s="229" t="s">
        <v>330</v>
      </c>
      <c r="G237" s="41"/>
      <c r="H237" s="41"/>
      <c r="I237" s="230"/>
      <c r="J237" s="41"/>
      <c r="K237" s="41"/>
      <c r="L237" s="45"/>
      <c r="M237" s="231"/>
      <c r="N237" s="232"/>
      <c r="O237" s="85"/>
      <c r="P237" s="85"/>
      <c r="Q237" s="85"/>
      <c r="R237" s="85"/>
      <c r="S237" s="85"/>
      <c r="T237" s="86"/>
      <c r="U237" s="39"/>
      <c r="V237" s="39"/>
      <c r="W237" s="39"/>
      <c r="X237" s="39"/>
      <c r="Y237" s="39"/>
      <c r="Z237" s="39"/>
      <c r="AA237" s="39"/>
      <c r="AB237" s="39"/>
      <c r="AC237" s="39"/>
      <c r="AD237" s="39"/>
      <c r="AE237" s="39"/>
      <c r="AT237" s="18" t="s">
        <v>144</v>
      </c>
      <c r="AU237" s="18" t="s">
        <v>85</v>
      </c>
    </row>
    <row r="238" spans="1:63" s="12" customFormat="1" ht="22.8" customHeight="1">
      <c r="A238" s="12"/>
      <c r="B238" s="198"/>
      <c r="C238" s="199"/>
      <c r="D238" s="200" t="s">
        <v>74</v>
      </c>
      <c r="E238" s="212" t="s">
        <v>331</v>
      </c>
      <c r="F238" s="212" t="s">
        <v>332</v>
      </c>
      <c r="G238" s="199"/>
      <c r="H238" s="199"/>
      <c r="I238" s="202"/>
      <c r="J238" s="213">
        <f>BK238</f>
        <v>0</v>
      </c>
      <c r="K238" s="199"/>
      <c r="L238" s="204"/>
      <c r="M238" s="205"/>
      <c r="N238" s="206"/>
      <c r="O238" s="206"/>
      <c r="P238" s="207">
        <f>SUM(P239:P320)</f>
        <v>0</v>
      </c>
      <c r="Q238" s="206"/>
      <c r="R238" s="207">
        <f>SUM(R239:R320)</f>
        <v>27.43723795</v>
      </c>
      <c r="S238" s="206"/>
      <c r="T238" s="208">
        <f>SUM(T239:T320)</f>
        <v>0</v>
      </c>
      <c r="U238" s="12"/>
      <c r="V238" s="12"/>
      <c r="W238" s="12"/>
      <c r="X238" s="12"/>
      <c r="Y238" s="12"/>
      <c r="Z238" s="12"/>
      <c r="AA238" s="12"/>
      <c r="AB238" s="12"/>
      <c r="AC238" s="12"/>
      <c r="AD238" s="12"/>
      <c r="AE238" s="12"/>
      <c r="AR238" s="209" t="s">
        <v>85</v>
      </c>
      <c r="AT238" s="210" t="s">
        <v>74</v>
      </c>
      <c r="AU238" s="210" t="s">
        <v>82</v>
      </c>
      <c r="AY238" s="209" t="s">
        <v>135</v>
      </c>
      <c r="BK238" s="211">
        <f>SUM(BK239:BK320)</f>
        <v>0</v>
      </c>
    </row>
    <row r="239" spans="1:65" s="2" customFormat="1" ht="21.75" customHeight="1">
      <c r="A239" s="39"/>
      <c r="B239" s="40"/>
      <c r="C239" s="214" t="s">
        <v>333</v>
      </c>
      <c r="D239" s="214" t="s">
        <v>138</v>
      </c>
      <c r="E239" s="215" t="s">
        <v>334</v>
      </c>
      <c r="F239" s="216" t="s">
        <v>335</v>
      </c>
      <c r="G239" s="217" t="s">
        <v>141</v>
      </c>
      <c r="H239" s="218">
        <v>10.005</v>
      </c>
      <c r="I239" s="219"/>
      <c r="J239" s="220">
        <f>ROUND(I239*H239,2)</f>
        <v>0</v>
      </c>
      <c r="K239" s="221"/>
      <c r="L239" s="45"/>
      <c r="M239" s="222" t="s">
        <v>19</v>
      </c>
      <c r="N239" s="223" t="s">
        <v>46</v>
      </c>
      <c r="O239" s="85"/>
      <c r="P239" s="224">
        <f>O239*H239</f>
        <v>0</v>
      </c>
      <c r="Q239" s="224">
        <v>0.00027</v>
      </c>
      <c r="R239" s="224">
        <f>Q239*H239</f>
        <v>0.0027013500000000004</v>
      </c>
      <c r="S239" s="224">
        <v>0</v>
      </c>
      <c r="T239" s="225">
        <f>S239*H239</f>
        <v>0</v>
      </c>
      <c r="U239" s="39"/>
      <c r="V239" s="39"/>
      <c r="W239" s="39"/>
      <c r="X239" s="39"/>
      <c r="Y239" s="39"/>
      <c r="Z239" s="39"/>
      <c r="AA239" s="39"/>
      <c r="AB239" s="39"/>
      <c r="AC239" s="39"/>
      <c r="AD239" s="39"/>
      <c r="AE239" s="39"/>
      <c r="AR239" s="226" t="s">
        <v>264</v>
      </c>
      <c r="AT239" s="226" t="s">
        <v>138</v>
      </c>
      <c r="AU239" s="226" t="s">
        <v>85</v>
      </c>
      <c r="AY239" s="18" t="s">
        <v>135</v>
      </c>
      <c r="BE239" s="227">
        <f>IF(N239="základní",J239,0)</f>
        <v>0</v>
      </c>
      <c r="BF239" s="227">
        <f>IF(N239="snížená",J239,0)</f>
        <v>0</v>
      </c>
      <c r="BG239" s="227">
        <f>IF(N239="zákl. přenesená",J239,0)</f>
        <v>0</v>
      </c>
      <c r="BH239" s="227">
        <f>IF(N239="sníž. přenesená",J239,0)</f>
        <v>0</v>
      </c>
      <c r="BI239" s="227">
        <f>IF(N239="nulová",J239,0)</f>
        <v>0</v>
      </c>
      <c r="BJ239" s="18" t="s">
        <v>82</v>
      </c>
      <c r="BK239" s="227">
        <f>ROUND(I239*H239,2)</f>
        <v>0</v>
      </c>
      <c r="BL239" s="18" t="s">
        <v>264</v>
      </c>
      <c r="BM239" s="226" t="s">
        <v>336</v>
      </c>
    </row>
    <row r="240" spans="1:47" s="2" customFormat="1" ht="12">
      <c r="A240" s="39"/>
      <c r="B240" s="40"/>
      <c r="C240" s="41"/>
      <c r="D240" s="228" t="s">
        <v>144</v>
      </c>
      <c r="E240" s="41"/>
      <c r="F240" s="229" t="s">
        <v>337</v>
      </c>
      <c r="G240" s="41"/>
      <c r="H240" s="41"/>
      <c r="I240" s="230"/>
      <c r="J240" s="41"/>
      <c r="K240" s="41"/>
      <c r="L240" s="45"/>
      <c r="M240" s="231"/>
      <c r="N240" s="232"/>
      <c r="O240" s="85"/>
      <c r="P240" s="85"/>
      <c r="Q240" s="85"/>
      <c r="R240" s="85"/>
      <c r="S240" s="85"/>
      <c r="T240" s="86"/>
      <c r="U240" s="39"/>
      <c r="V240" s="39"/>
      <c r="W240" s="39"/>
      <c r="X240" s="39"/>
      <c r="Y240" s="39"/>
      <c r="Z240" s="39"/>
      <c r="AA240" s="39"/>
      <c r="AB240" s="39"/>
      <c r="AC240" s="39"/>
      <c r="AD240" s="39"/>
      <c r="AE240" s="39"/>
      <c r="AT240" s="18" t="s">
        <v>144</v>
      </c>
      <c r="AU240" s="18" t="s">
        <v>85</v>
      </c>
    </row>
    <row r="241" spans="1:51" s="13" customFormat="1" ht="12">
      <c r="A241" s="13"/>
      <c r="B241" s="233"/>
      <c r="C241" s="234"/>
      <c r="D241" s="228" t="s">
        <v>146</v>
      </c>
      <c r="E241" s="235" t="s">
        <v>19</v>
      </c>
      <c r="F241" s="236" t="s">
        <v>247</v>
      </c>
      <c r="G241" s="234"/>
      <c r="H241" s="237">
        <v>10.005</v>
      </c>
      <c r="I241" s="238"/>
      <c r="J241" s="234"/>
      <c r="K241" s="234"/>
      <c r="L241" s="239"/>
      <c r="M241" s="240"/>
      <c r="N241" s="241"/>
      <c r="O241" s="241"/>
      <c r="P241" s="241"/>
      <c r="Q241" s="241"/>
      <c r="R241" s="241"/>
      <c r="S241" s="241"/>
      <c r="T241" s="242"/>
      <c r="U241" s="13"/>
      <c r="V241" s="13"/>
      <c r="W241" s="13"/>
      <c r="X241" s="13"/>
      <c r="Y241" s="13"/>
      <c r="Z241" s="13"/>
      <c r="AA241" s="13"/>
      <c r="AB241" s="13"/>
      <c r="AC241" s="13"/>
      <c r="AD241" s="13"/>
      <c r="AE241" s="13"/>
      <c r="AT241" s="243" t="s">
        <v>146</v>
      </c>
      <c r="AU241" s="243" t="s">
        <v>85</v>
      </c>
      <c r="AV241" s="13" t="s">
        <v>85</v>
      </c>
      <c r="AW241" s="13" t="s">
        <v>36</v>
      </c>
      <c r="AX241" s="13" t="s">
        <v>82</v>
      </c>
      <c r="AY241" s="243" t="s">
        <v>135</v>
      </c>
    </row>
    <row r="242" spans="1:51" s="15" customFormat="1" ht="12">
      <c r="A242" s="15"/>
      <c r="B242" s="255"/>
      <c r="C242" s="256"/>
      <c r="D242" s="228" t="s">
        <v>146</v>
      </c>
      <c r="E242" s="257" t="s">
        <v>19</v>
      </c>
      <c r="F242" s="258" t="s">
        <v>338</v>
      </c>
      <c r="G242" s="256"/>
      <c r="H242" s="257" t="s">
        <v>19</v>
      </c>
      <c r="I242" s="259"/>
      <c r="J242" s="256"/>
      <c r="K242" s="256"/>
      <c r="L242" s="260"/>
      <c r="M242" s="261"/>
      <c r="N242" s="262"/>
      <c r="O242" s="262"/>
      <c r="P242" s="262"/>
      <c r="Q242" s="262"/>
      <c r="R242" s="262"/>
      <c r="S242" s="262"/>
      <c r="T242" s="263"/>
      <c r="U242" s="15"/>
      <c r="V242" s="15"/>
      <c r="W242" s="15"/>
      <c r="X242" s="15"/>
      <c r="Y242" s="15"/>
      <c r="Z242" s="15"/>
      <c r="AA242" s="15"/>
      <c r="AB242" s="15"/>
      <c r="AC242" s="15"/>
      <c r="AD242" s="15"/>
      <c r="AE242" s="15"/>
      <c r="AT242" s="264" t="s">
        <v>146</v>
      </c>
      <c r="AU242" s="264" t="s">
        <v>85</v>
      </c>
      <c r="AV242" s="15" t="s">
        <v>82</v>
      </c>
      <c r="AW242" s="15" t="s">
        <v>36</v>
      </c>
      <c r="AX242" s="15" t="s">
        <v>75</v>
      </c>
      <c r="AY242" s="264" t="s">
        <v>135</v>
      </c>
    </row>
    <row r="243" spans="1:65" s="2" customFormat="1" ht="33" customHeight="1">
      <c r="A243" s="39"/>
      <c r="B243" s="40"/>
      <c r="C243" s="265" t="s">
        <v>339</v>
      </c>
      <c r="D243" s="265" t="s">
        <v>265</v>
      </c>
      <c r="E243" s="266" t="s">
        <v>340</v>
      </c>
      <c r="F243" s="267" t="s">
        <v>341</v>
      </c>
      <c r="G243" s="268" t="s">
        <v>342</v>
      </c>
      <c r="H243" s="269">
        <v>6</v>
      </c>
      <c r="I243" s="270"/>
      <c r="J243" s="271">
        <f>ROUND(I243*H243,2)</f>
        <v>0</v>
      </c>
      <c r="K243" s="272"/>
      <c r="L243" s="273"/>
      <c r="M243" s="274" t="s">
        <v>19</v>
      </c>
      <c r="N243" s="275" t="s">
        <v>46</v>
      </c>
      <c r="O243" s="85"/>
      <c r="P243" s="224">
        <f>O243*H243</f>
        <v>0</v>
      </c>
      <c r="Q243" s="224">
        <v>0.07337</v>
      </c>
      <c r="R243" s="224">
        <f>Q243*H243</f>
        <v>0.44022000000000006</v>
      </c>
      <c r="S243" s="224">
        <v>0</v>
      </c>
      <c r="T243" s="225">
        <f>S243*H243</f>
        <v>0</v>
      </c>
      <c r="U243" s="39"/>
      <c r="V243" s="39"/>
      <c r="W243" s="39"/>
      <c r="X243" s="39"/>
      <c r="Y243" s="39"/>
      <c r="Z243" s="39"/>
      <c r="AA243" s="39"/>
      <c r="AB243" s="39"/>
      <c r="AC243" s="39"/>
      <c r="AD243" s="39"/>
      <c r="AE243" s="39"/>
      <c r="AR243" s="226" t="s">
        <v>343</v>
      </c>
      <c r="AT243" s="226" t="s">
        <v>265</v>
      </c>
      <c r="AU243" s="226" t="s">
        <v>85</v>
      </c>
      <c r="AY243" s="18" t="s">
        <v>135</v>
      </c>
      <c r="BE243" s="227">
        <f>IF(N243="základní",J243,0)</f>
        <v>0</v>
      </c>
      <c r="BF243" s="227">
        <f>IF(N243="snížená",J243,0)</f>
        <v>0</v>
      </c>
      <c r="BG243" s="227">
        <f>IF(N243="zákl. přenesená",J243,0)</f>
        <v>0</v>
      </c>
      <c r="BH243" s="227">
        <f>IF(N243="sníž. přenesená",J243,0)</f>
        <v>0</v>
      </c>
      <c r="BI243" s="227">
        <f>IF(N243="nulová",J243,0)</f>
        <v>0</v>
      </c>
      <c r="BJ243" s="18" t="s">
        <v>82</v>
      </c>
      <c r="BK243" s="227">
        <f>ROUND(I243*H243,2)</f>
        <v>0</v>
      </c>
      <c r="BL243" s="18" t="s">
        <v>264</v>
      </c>
      <c r="BM243" s="226" t="s">
        <v>344</v>
      </c>
    </row>
    <row r="244" spans="1:51" s="13" customFormat="1" ht="12">
      <c r="A244" s="13"/>
      <c r="B244" s="233"/>
      <c r="C244" s="234"/>
      <c r="D244" s="228" t="s">
        <v>146</v>
      </c>
      <c r="E244" s="235" t="s">
        <v>19</v>
      </c>
      <c r="F244" s="236" t="s">
        <v>345</v>
      </c>
      <c r="G244" s="234"/>
      <c r="H244" s="237">
        <v>6</v>
      </c>
      <c r="I244" s="238"/>
      <c r="J244" s="234"/>
      <c r="K244" s="234"/>
      <c r="L244" s="239"/>
      <c r="M244" s="240"/>
      <c r="N244" s="241"/>
      <c r="O244" s="241"/>
      <c r="P244" s="241"/>
      <c r="Q244" s="241"/>
      <c r="R244" s="241"/>
      <c r="S244" s="241"/>
      <c r="T244" s="242"/>
      <c r="U244" s="13"/>
      <c r="V244" s="13"/>
      <c r="W244" s="13"/>
      <c r="X244" s="13"/>
      <c r="Y244" s="13"/>
      <c r="Z244" s="13"/>
      <c r="AA244" s="13"/>
      <c r="AB244" s="13"/>
      <c r="AC244" s="13"/>
      <c r="AD244" s="13"/>
      <c r="AE244" s="13"/>
      <c r="AT244" s="243" t="s">
        <v>146</v>
      </c>
      <c r="AU244" s="243" t="s">
        <v>85</v>
      </c>
      <c r="AV244" s="13" t="s">
        <v>85</v>
      </c>
      <c r="AW244" s="13" t="s">
        <v>36</v>
      </c>
      <c r="AX244" s="13" t="s">
        <v>82</v>
      </c>
      <c r="AY244" s="243" t="s">
        <v>135</v>
      </c>
    </row>
    <row r="245" spans="1:51" s="15" customFormat="1" ht="12">
      <c r="A245" s="15"/>
      <c r="B245" s="255"/>
      <c r="C245" s="256"/>
      <c r="D245" s="228" t="s">
        <v>146</v>
      </c>
      <c r="E245" s="257" t="s">
        <v>19</v>
      </c>
      <c r="F245" s="258" t="s">
        <v>242</v>
      </c>
      <c r="G245" s="256"/>
      <c r="H245" s="257" t="s">
        <v>19</v>
      </c>
      <c r="I245" s="259"/>
      <c r="J245" s="256"/>
      <c r="K245" s="256"/>
      <c r="L245" s="260"/>
      <c r="M245" s="261"/>
      <c r="N245" s="262"/>
      <c r="O245" s="262"/>
      <c r="P245" s="262"/>
      <c r="Q245" s="262"/>
      <c r="R245" s="262"/>
      <c r="S245" s="262"/>
      <c r="T245" s="263"/>
      <c r="U245" s="15"/>
      <c r="V245" s="15"/>
      <c r="W245" s="15"/>
      <c r="X245" s="15"/>
      <c r="Y245" s="15"/>
      <c r="Z245" s="15"/>
      <c r="AA245" s="15"/>
      <c r="AB245" s="15"/>
      <c r="AC245" s="15"/>
      <c r="AD245" s="15"/>
      <c r="AE245" s="15"/>
      <c r="AT245" s="264" t="s">
        <v>146</v>
      </c>
      <c r="AU245" s="264" t="s">
        <v>85</v>
      </c>
      <c r="AV245" s="15" t="s">
        <v>82</v>
      </c>
      <c r="AW245" s="15" t="s">
        <v>36</v>
      </c>
      <c r="AX245" s="15" t="s">
        <v>75</v>
      </c>
      <c r="AY245" s="264" t="s">
        <v>135</v>
      </c>
    </row>
    <row r="246" spans="1:65" s="2" customFormat="1" ht="21.75" customHeight="1">
      <c r="A246" s="39"/>
      <c r="B246" s="40"/>
      <c r="C246" s="214" t="s">
        <v>346</v>
      </c>
      <c r="D246" s="214" t="s">
        <v>138</v>
      </c>
      <c r="E246" s="215" t="s">
        <v>347</v>
      </c>
      <c r="F246" s="216" t="s">
        <v>348</v>
      </c>
      <c r="G246" s="217" t="s">
        <v>141</v>
      </c>
      <c r="H246" s="218">
        <v>1.26</v>
      </c>
      <c r="I246" s="219"/>
      <c r="J246" s="220">
        <f>ROUND(I246*H246,2)</f>
        <v>0</v>
      </c>
      <c r="K246" s="221"/>
      <c r="L246" s="45"/>
      <c r="M246" s="222" t="s">
        <v>19</v>
      </c>
      <c r="N246" s="223" t="s">
        <v>46</v>
      </c>
      <c r="O246" s="85"/>
      <c r="P246" s="224">
        <f>O246*H246</f>
        <v>0</v>
      </c>
      <c r="Q246" s="224">
        <v>0.00028</v>
      </c>
      <c r="R246" s="224">
        <f>Q246*H246</f>
        <v>0.00035279999999999996</v>
      </c>
      <c r="S246" s="224">
        <v>0</v>
      </c>
      <c r="T246" s="225">
        <f>S246*H246</f>
        <v>0</v>
      </c>
      <c r="U246" s="39"/>
      <c r="V246" s="39"/>
      <c r="W246" s="39"/>
      <c r="X246" s="39"/>
      <c r="Y246" s="39"/>
      <c r="Z246" s="39"/>
      <c r="AA246" s="39"/>
      <c r="AB246" s="39"/>
      <c r="AC246" s="39"/>
      <c r="AD246" s="39"/>
      <c r="AE246" s="39"/>
      <c r="AR246" s="226" t="s">
        <v>264</v>
      </c>
      <c r="AT246" s="226" t="s">
        <v>138</v>
      </c>
      <c r="AU246" s="226" t="s">
        <v>85</v>
      </c>
      <c r="AY246" s="18" t="s">
        <v>135</v>
      </c>
      <c r="BE246" s="227">
        <f>IF(N246="základní",J246,0)</f>
        <v>0</v>
      </c>
      <c r="BF246" s="227">
        <f>IF(N246="snížená",J246,0)</f>
        <v>0</v>
      </c>
      <c r="BG246" s="227">
        <f>IF(N246="zákl. přenesená",J246,0)</f>
        <v>0</v>
      </c>
      <c r="BH246" s="227">
        <f>IF(N246="sníž. přenesená",J246,0)</f>
        <v>0</v>
      </c>
      <c r="BI246" s="227">
        <f>IF(N246="nulová",J246,0)</f>
        <v>0</v>
      </c>
      <c r="BJ246" s="18" t="s">
        <v>82</v>
      </c>
      <c r="BK246" s="227">
        <f>ROUND(I246*H246,2)</f>
        <v>0</v>
      </c>
      <c r="BL246" s="18" t="s">
        <v>264</v>
      </c>
      <c r="BM246" s="226" t="s">
        <v>349</v>
      </c>
    </row>
    <row r="247" spans="1:47" s="2" customFormat="1" ht="12">
      <c r="A247" s="39"/>
      <c r="B247" s="40"/>
      <c r="C247" s="41"/>
      <c r="D247" s="228" t="s">
        <v>144</v>
      </c>
      <c r="E247" s="41"/>
      <c r="F247" s="229" t="s">
        <v>337</v>
      </c>
      <c r="G247" s="41"/>
      <c r="H247" s="41"/>
      <c r="I247" s="230"/>
      <c r="J247" s="41"/>
      <c r="K247" s="41"/>
      <c r="L247" s="45"/>
      <c r="M247" s="231"/>
      <c r="N247" s="232"/>
      <c r="O247" s="85"/>
      <c r="P247" s="85"/>
      <c r="Q247" s="85"/>
      <c r="R247" s="85"/>
      <c r="S247" s="85"/>
      <c r="T247" s="86"/>
      <c r="U247" s="39"/>
      <c r="V247" s="39"/>
      <c r="W247" s="39"/>
      <c r="X247" s="39"/>
      <c r="Y247" s="39"/>
      <c r="Z247" s="39"/>
      <c r="AA247" s="39"/>
      <c r="AB247" s="39"/>
      <c r="AC247" s="39"/>
      <c r="AD247" s="39"/>
      <c r="AE247" s="39"/>
      <c r="AT247" s="18" t="s">
        <v>144</v>
      </c>
      <c r="AU247" s="18" t="s">
        <v>85</v>
      </c>
    </row>
    <row r="248" spans="1:51" s="13" customFormat="1" ht="12">
      <c r="A248" s="13"/>
      <c r="B248" s="233"/>
      <c r="C248" s="234"/>
      <c r="D248" s="228" t="s">
        <v>146</v>
      </c>
      <c r="E248" s="235" t="s">
        <v>19</v>
      </c>
      <c r="F248" s="236" t="s">
        <v>350</v>
      </c>
      <c r="G248" s="234"/>
      <c r="H248" s="237">
        <v>1.26</v>
      </c>
      <c r="I248" s="238"/>
      <c r="J248" s="234"/>
      <c r="K248" s="234"/>
      <c r="L248" s="239"/>
      <c r="M248" s="240"/>
      <c r="N248" s="241"/>
      <c r="O248" s="241"/>
      <c r="P248" s="241"/>
      <c r="Q248" s="241"/>
      <c r="R248" s="241"/>
      <c r="S248" s="241"/>
      <c r="T248" s="242"/>
      <c r="U248" s="13"/>
      <c r="V248" s="13"/>
      <c r="W248" s="13"/>
      <c r="X248" s="13"/>
      <c r="Y248" s="13"/>
      <c r="Z248" s="13"/>
      <c r="AA248" s="13"/>
      <c r="AB248" s="13"/>
      <c r="AC248" s="13"/>
      <c r="AD248" s="13"/>
      <c r="AE248" s="13"/>
      <c r="AT248" s="243" t="s">
        <v>146</v>
      </c>
      <c r="AU248" s="243" t="s">
        <v>85</v>
      </c>
      <c r="AV248" s="13" t="s">
        <v>85</v>
      </c>
      <c r="AW248" s="13" t="s">
        <v>36</v>
      </c>
      <c r="AX248" s="13" t="s">
        <v>82</v>
      </c>
      <c r="AY248" s="243" t="s">
        <v>135</v>
      </c>
    </row>
    <row r="249" spans="1:51" s="15" customFormat="1" ht="12">
      <c r="A249" s="15"/>
      <c r="B249" s="255"/>
      <c r="C249" s="256"/>
      <c r="D249" s="228" t="s">
        <v>146</v>
      </c>
      <c r="E249" s="257" t="s">
        <v>19</v>
      </c>
      <c r="F249" s="258" t="s">
        <v>338</v>
      </c>
      <c r="G249" s="256"/>
      <c r="H249" s="257" t="s">
        <v>19</v>
      </c>
      <c r="I249" s="259"/>
      <c r="J249" s="256"/>
      <c r="K249" s="256"/>
      <c r="L249" s="260"/>
      <c r="M249" s="261"/>
      <c r="N249" s="262"/>
      <c r="O249" s="262"/>
      <c r="P249" s="262"/>
      <c r="Q249" s="262"/>
      <c r="R249" s="262"/>
      <c r="S249" s="262"/>
      <c r="T249" s="263"/>
      <c r="U249" s="15"/>
      <c r="V249" s="15"/>
      <c r="W249" s="15"/>
      <c r="X249" s="15"/>
      <c r="Y249" s="15"/>
      <c r="Z249" s="15"/>
      <c r="AA249" s="15"/>
      <c r="AB249" s="15"/>
      <c r="AC249" s="15"/>
      <c r="AD249" s="15"/>
      <c r="AE249" s="15"/>
      <c r="AT249" s="264" t="s">
        <v>146</v>
      </c>
      <c r="AU249" s="264" t="s">
        <v>85</v>
      </c>
      <c r="AV249" s="15" t="s">
        <v>82</v>
      </c>
      <c r="AW249" s="15" t="s">
        <v>36</v>
      </c>
      <c r="AX249" s="15" t="s">
        <v>75</v>
      </c>
      <c r="AY249" s="264" t="s">
        <v>135</v>
      </c>
    </row>
    <row r="250" spans="1:65" s="2" customFormat="1" ht="21.75" customHeight="1">
      <c r="A250" s="39"/>
      <c r="B250" s="40"/>
      <c r="C250" s="265" t="s">
        <v>351</v>
      </c>
      <c r="D250" s="265" t="s">
        <v>265</v>
      </c>
      <c r="E250" s="266" t="s">
        <v>352</v>
      </c>
      <c r="F250" s="267" t="s">
        <v>353</v>
      </c>
      <c r="G250" s="268" t="s">
        <v>342</v>
      </c>
      <c r="H250" s="269">
        <v>1</v>
      </c>
      <c r="I250" s="270"/>
      <c r="J250" s="271">
        <f>ROUND(I250*H250,2)</f>
        <v>0</v>
      </c>
      <c r="K250" s="272"/>
      <c r="L250" s="273"/>
      <c r="M250" s="274" t="s">
        <v>19</v>
      </c>
      <c r="N250" s="275" t="s">
        <v>46</v>
      </c>
      <c r="O250" s="85"/>
      <c r="P250" s="224">
        <f>O250*H250</f>
        <v>0</v>
      </c>
      <c r="Q250" s="224">
        <v>0.07056</v>
      </c>
      <c r="R250" s="224">
        <f>Q250*H250</f>
        <v>0.07056</v>
      </c>
      <c r="S250" s="224">
        <v>0</v>
      </c>
      <c r="T250" s="225">
        <f>S250*H250</f>
        <v>0</v>
      </c>
      <c r="U250" s="39"/>
      <c r="V250" s="39"/>
      <c r="W250" s="39"/>
      <c r="X250" s="39"/>
      <c r="Y250" s="39"/>
      <c r="Z250" s="39"/>
      <c r="AA250" s="39"/>
      <c r="AB250" s="39"/>
      <c r="AC250" s="39"/>
      <c r="AD250" s="39"/>
      <c r="AE250" s="39"/>
      <c r="AR250" s="226" t="s">
        <v>343</v>
      </c>
      <c r="AT250" s="226" t="s">
        <v>265</v>
      </c>
      <c r="AU250" s="226" t="s">
        <v>85</v>
      </c>
      <c r="AY250" s="18" t="s">
        <v>135</v>
      </c>
      <c r="BE250" s="227">
        <f>IF(N250="základní",J250,0)</f>
        <v>0</v>
      </c>
      <c r="BF250" s="227">
        <f>IF(N250="snížená",J250,0)</f>
        <v>0</v>
      </c>
      <c r="BG250" s="227">
        <f>IF(N250="zákl. přenesená",J250,0)</f>
        <v>0</v>
      </c>
      <c r="BH250" s="227">
        <f>IF(N250="sníž. přenesená",J250,0)</f>
        <v>0</v>
      </c>
      <c r="BI250" s="227">
        <f>IF(N250="nulová",J250,0)</f>
        <v>0</v>
      </c>
      <c r="BJ250" s="18" t="s">
        <v>82</v>
      </c>
      <c r="BK250" s="227">
        <f>ROUND(I250*H250,2)</f>
        <v>0</v>
      </c>
      <c r="BL250" s="18" t="s">
        <v>264</v>
      </c>
      <c r="BM250" s="226" t="s">
        <v>354</v>
      </c>
    </row>
    <row r="251" spans="1:51" s="13" customFormat="1" ht="12">
      <c r="A251" s="13"/>
      <c r="B251" s="233"/>
      <c r="C251" s="234"/>
      <c r="D251" s="228" t="s">
        <v>146</v>
      </c>
      <c r="E251" s="235" t="s">
        <v>19</v>
      </c>
      <c r="F251" s="236" t="s">
        <v>355</v>
      </c>
      <c r="G251" s="234"/>
      <c r="H251" s="237">
        <v>1</v>
      </c>
      <c r="I251" s="238"/>
      <c r="J251" s="234"/>
      <c r="K251" s="234"/>
      <c r="L251" s="239"/>
      <c r="M251" s="240"/>
      <c r="N251" s="241"/>
      <c r="O251" s="241"/>
      <c r="P251" s="241"/>
      <c r="Q251" s="241"/>
      <c r="R251" s="241"/>
      <c r="S251" s="241"/>
      <c r="T251" s="242"/>
      <c r="U251" s="13"/>
      <c r="V251" s="13"/>
      <c r="W251" s="13"/>
      <c r="X251" s="13"/>
      <c r="Y251" s="13"/>
      <c r="Z251" s="13"/>
      <c r="AA251" s="13"/>
      <c r="AB251" s="13"/>
      <c r="AC251" s="13"/>
      <c r="AD251" s="13"/>
      <c r="AE251" s="13"/>
      <c r="AT251" s="243" t="s">
        <v>146</v>
      </c>
      <c r="AU251" s="243" t="s">
        <v>85</v>
      </c>
      <c r="AV251" s="13" t="s">
        <v>85</v>
      </c>
      <c r="AW251" s="13" t="s">
        <v>36</v>
      </c>
      <c r="AX251" s="13" t="s">
        <v>82</v>
      </c>
      <c r="AY251" s="243" t="s">
        <v>135</v>
      </c>
    </row>
    <row r="252" spans="1:51" s="15" customFormat="1" ht="12">
      <c r="A252" s="15"/>
      <c r="B252" s="255"/>
      <c r="C252" s="256"/>
      <c r="D252" s="228" t="s">
        <v>146</v>
      </c>
      <c r="E252" s="257" t="s">
        <v>19</v>
      </c>
      <c r="F252" s="258" t="s">
        <v>242</v>
      </c>
      <c r="G252" s="256"/>
      <c r="H252" s="257" t="s">
        <v>19</v>
      </c>
      <c r="I252" s="259"/>
      <c r="J252" s="256"/>
      <c r="K252" s="256"/>
      <c r="L252" s="260"/>
      <c r="M252" s="261"/>
      <c r="N252" s="262"/>
      <c r="O252" s="262"/>
      <c r="P252" s="262"/>
      <c r="Q252" s="262"/>
      <c r="R252" s="262"/>
      <c r="S252" s="262"/>
      <c r="T252" s="263"/>
      <c r="U252" s="15"/>
      <c r="V252" s="15"/>
      <c r="W252" s="15"/>
      <c r="X252" s="15"/>
      <c r="Y252" s="15"/>
      <c r="Z252" s="15"/>
      <c r="AA252" s="15"/>
      <c r="AB252" s="15"/>
      <c r="AC252" s="15"/>
      <c r="AD252" s="15"/>
      <c r="AE252" s="15"/>
      <c r="AT252" s="264" t="s">
        <v>146</v>
      </c>
      <c r="AU252" s="264" t="s">
        <v>85</v>
      </c>
      <c r="AV252" s="15" t="s">
        <v>82</v>
      </c>
      <c r="AW252" s="15" t="s">
        <v>36</v>
      </c>
      <c r="AX252" s="15" t="s">
        <v>75</v>
      </c>
      <c r="AY252" s="264" t="s">
        <v>135</v>
      </c>
    </row>
    <row r="253" spans="1:65" s="2" customFormat="1" ht="21.75" customHeight="1">
      <c r="A253" s="39"/>
      <c r="B253" s="40"/>
      <c r="C253" s="214" t="s">
        <v>356</v>
      </c>
      <c r="D253" s="214" t="s">
        <v>138</v>
      </c>
      <c r="E253" s="215" t="s">
        <v>357</v>
      </c>
      <c r="F253" s="216" t="s">
        <v>358</v>
      </c>
      <c r="G253" s="217" t="s">
        <v>141</v>
      </c>
      <c r="H253" s="218">
        <v>388.335</v>
      </c>
      <c r="I253" s="219"/>
      <c r="J253" s="220">
        <f>ROUND(I253*H253,2)</f>
        <v>0</v>
      </c>
      <c r="K253" s="221"/>
      <c r="L253" s="45"/>
      <c r="M253" s="222" t="s">
        <v>19</v>
      </c>
      <c r="N253" s="223" t="s">
        <v>46</v>
      </c>
      <c r="O253" s="85"/>
      <c r="P253" s="224">
        <f>O253*H253</f>
        <v>0</v>
      </c>
      <c r="Q253" s="224">
        <v>0.00028</v>
      </c>
      <c r="R253" s="224">
        <f>Q253*H253</f>
        <v>0.10873379999999999</v>
      </c>
      <c r="S253" s="224">
        <v>0</v>
      </c>
      <c r="T253" s="225">
        <f>S253*H253</f>
        <v>0</v>
      </c>
      <c r="U253" s="39"/>
      <c r="V253" s="39"/>
      <c r="W253" s="39"/>
      <c r="X253" s="39"/>
      <c r="Y253" s="39"/>
      <c r="Z253" s="39"/>
      <c r="AA253" s="39"/>
      <c r="AB253" s="39"/>
      <c r="AC253" s="39"/>
      <c r="AD253" s="39"/>
      <c r="AE253" s="39"/>
      <c r="AR253" s="226" t="s">
        <v>264</v>
      </c>
      <c r="AT253" s="226" t="s">
        <v>138</v>
      </c>
      <c r="AU253" s="226" t="s">
        <v>85</v>
      </c>
      <c r="AY253" s="18" t="s">
        <v>135</v>
      </c>
      <c r="BE253" s="227">
        <f>IF(N253="základní",J253,0)</f>
        <v>0</v>
      </c>
      <c r="BF253" s="227">
        <f>IF(N253="snížená",J253,0)</f>
        <v>0</v>
      </c>
      <c r="BG253" s="227">
        <f>IF(N253="zákl. přenesená",J253,0)</f>
        <v>0</v>
      </c>
      <c r="BH253" s="227">
        <f>IF(N253="sníž. přenesená",J253,0)</f>
        <v>0</v>
      </c>
      <c r="BI253" s="227">
        <f>IF(N253="nulová",J253,0)</f>
        <v>0</v>
      </c>
      <c r="BJ253" s="18" t="s">
        <v>82</v>
      </c>
      <c r="BK253" s="227">
        <f>ROUND(I253*H253,2)</f>
        <v>0</v>
      </c>
      <c r="BL253" s="18" t="s">
        <v>264</v>
      </c>
      <c r="BM253" s="226" t="s">
        <v>359</v>
      </c>
    </row>
    <row r="254" spans="1:47" s="2" customFormat="1" ht="12">
      <c r="A254" s="39"/>
      <c r="B254" s="40"/>
      <c r="C254" s="41"/>
      <c r="D254" s="228" t="s">
        <v>144</v>
      </c>
      <c r="E254" s="41"/>
      <c r="F254" s="229" t="s">
        <v>337</v>
      </c>
      <c r="G254" s="41"/>
      <c r="H254" s="41"/>
      <c r="I254" s="230"/>
      <c r="J254" s="41"/>
      <c r="K254" s="41"/>
      <c r="L254" s="45"/>
      <c r="M254" s="231"/>
      <c r="N254" s="232"/>
      <c r="O254" s="85"/>
      <c r="P254" s="85"/>
      <c r="Q254" s="85"/>
      <c r="R254" s="85"/>
      <c r="S254" s="85"/>
      <c r="T254" s="86"/>
      <c r="U254" s="39"/>
      <c r="V254" s="39"/>
      <c r="W254" s="39"/>
      <c r="X254" s="39"/>
      <c r="Y254" s="39"/>
      <c r="Z254" s="39"/>
      <c r="AA254" s="39"/>
      <c r="AB254" s="39"/>
      <c r="AC254" s="39"/>
      <c r="AD254" s="39"/>
      <c r="AE254" s="39"/>
      <c r="AT254" s="18" t="s">
        <v>144</v>
      </c>
      <c r="AU254" s="18" t="s">
        <v>85</v>
      </c>
    </row>
    <row r="255" spans="1:51" s="13" customFormat="1" ht="12">
      <c r="A255" s="13"/>
      <c r="B255" s="233"/>
      <c r="C255" s="234"/>
      <c r="D255" s="228" t="s">
        <v>146</v>
      </c>
      <c r="E255" s="235" t="s">
        <v>19</v>
      </c>
      <c r="F255" s="236" t="s">
        <v>252</v>
      </c>
      <c r="G255" s="234"/>
      <c r="H255" s="237">
        <v>351</v>
      </c>
      <c r="I255" s="238"/>
      <c r="J255" s="234"/>
      <c r="K255" s="234"/>
      <c r="L255" s="239"/>
      <c r="M255" s="240"/>
      <c r="N255" s="241"/>
      <c r="O255" s="241"/>
      <c r="P255" s="241"/>
      <c r="Q255" s="241"/>
      <c r="R255" s="241"/>
      <c r="S255" s="241"/>
      <c r="T255" s="242"/>
      <c r="U255" s="13"/>
      <c r="V255" s="13"/>
      <c r="W255" s="13"/>
      <c r="X255" s="13"/>
      <c r="Y255" s="13"/>
      <c r="Z255" s="13"/>
      <c r="AA255" s="13"/>
      <c r="AB255" s="13"/>
      <c r="AC255" s="13"/>
      <c r="AD255" s="13"/>
      <c r="AE255" s="13"/>
      <c r="AT255" s="243" t="s">
        <v>146</v>
      </c>
      <c r="AU255" s="243" t="s">
        <v>85</v>
      </c>
      <c r="AV255" s="13" t="s">
        <v>85</v>
      </c>
      <c r="AW255" s="13" t="s">
        <v>36</v>
      </c>
      <c r="AX255" s="13" t="s">
        <v>75</v>
      </c>
      <c r="AY255" s="243" t="s">
        <v>135</v>
      </c>
    </row>
    <row r="256" spans="1:51" s="13" customFormat="1" ht="12">
      <c r="A256" s="13"/>
      <c r="B256" s="233"/>
      <c r="C256" s="234"/>
      <c r="D256" s="228" t="s">
        <v>146</v>
      </c>
      <c r="E256" s="235" t="s">
        <v>19</v>
      </c>
      <c r="F256" s="236" t="s">
        <v>253</v>
      </c>
      <c r="G256" s="234"/>
      <c r="H256" s="237">
        <v>2.625</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146</v>
      </c>
      <c r="AU256" s="243" t="s">
        <v>85</v>
      </c>
      <c r="AV256" s="13" t="s">
        <v>85</v>
      </c>
      <c r="AW256" s="13" t="s">
        <v>36</v>
      </c>
      <c r="AX256" s="13" t="s">
        <v>75</v>
      </c>
      <c r="AY256" s="243" t="s">
        <v>135</v>
      </c>
    </row>
    <row r="257" spans="1:51" s="13" customFormat="1" ht="12">
      <c r="A257" s="13"/>
      <c r="B257" s="233"/>
      <c r="C257" s="234"/>
      <c r="D257" s="228" t="s">
        <v>146</v>
      </c>
      <c r="E257" s="235" t="s">
        <v>19</v>
      </c>
      <c r="F257" s="236" t="s">
        <v>254</v>
      </c>
      <c r="G257" s="234"/>
      <c r="H257" s="237">
        <v>22.62</v>
      </c>
      <c r="I257" s="238"/>
      <c r="J257" s="234"/>
      <c r="K257" s="234"/>
      <c r="L257" s="239"/>
      <c r="M257" s="240"/>
      <c r="N257" s="241"/>
      <c r="O257" s="241"/>
      <c r="P257" s="241"/>
      <c r="Q257" s="241"/>
      <c r="R257" s="241"/>
      <c r="S257" s="241"/>
      <c r="T257" s="242"/>
      <c r="U257" s="13"/>
      <c r="V257" s="13"/>
      <c r="W257" s="13"/>
      <c r="X257" s="13"/>
      <c r="Y257" s="13"/>
      <c r="Z257" s="13"/>
      <c r="AA257" s="13"/>
      <c r="AB257" s="13"/>
      <c r="AC257" s="13"/>
      <c r="AD257" s="13"/>
      <c r="AE257" s="13"/>
      <c r="AT257" s="243" t="s">
        <v>146</v>
      </c>
      <c r="AU257" s="243" t="s">
        <v>85</v>
      </c>
      <c r="AV257" s="13" t="s">
        <v>85</v>
      </c>
      <c r="AW257" s="13" t="s">
        <v>36</v>
      </c>
      <c r="AX257" s="13" t="s">
        <v>75</v>
      </c>
      <c r="AY257" s="243" t="s">
        <v>135</v>
      </c>
    </row>
    <row r="258" spans="1:51" s="13" customFormat="1" ht="12">
      <c r="A258" s="13"/>
      <c r="B258" s="233"/>
      <c r="C258" s="234"/>
      <c r="D258" s="228" t="s">
        <v>146</v>
      </c>
      <c r="E258" s="235" t="s">
        <v>19</v>
      </c>
      <c r="F258" s="236" t="s">
        <v>259</v>
      </c>
      <c r="G258" s="234"/>
      <c r="H258" s="237">
        <v>12.09</v>
      </c>
      <c r="I258" s="238"/>
      <c r="J258" s="234"/>
      <c r="K258" s="234"/>
      <c r="L258" s="239"/>
      <c r="M258" s="240"/>
      <c r="N258" s="241"/>
      <c r="O258" s="241"/>
      <c r="P258" s="241"/>
      <c r="Q258" s="241"/>
      <c r="R258" s="241"/>
      <c r="S258" s="241"/>
      <c r="T258" s="242"/>
      <c r="U258" s="13"/>
      <c r="V258" s="13"/>
      <c r="W258" s="13"/>
      <c r="X258" s="13"/>
      <c r="Y258" s="13"/>
      <c r="Z258" s="13"/>
      <c r="AA258" s="13"/>
      <c r="AB258" s="13"/>
      <c r="AC258" s="13"/>
      <c r="AD258" s="13"/>
      <c r="AE258" s="13"/>
      <c r="AT258" s="243" t="s">
        <v>146</v>
      </c>
      <c r="AU258" s="243" t="s">
        <v>85</v>
      </c>
      <c r="AV258" s="13" t="s">
        <v>85</v>
      </c>
      <c r="AW258" s="13" t="s">
        <v>36</v>
      </c>
      <c r="AX258" s="13" t="s">
        <v>75</v>
      </c>
      <c r="AY258" s="243" t="s">
        <v>135</v>
      </c>
    </row>
    <row r="259" spans="1:51" s="14" customFormat="1" ht="12">
      <c r="A259" s="14"/>
      <c r="B259" s="244"/>
      <c r="C259" s="245"/>
      <c r="D259" s="228" t="s">
        <v>146</v>
      </c>
      <c r="E259" s="246" t="s">
        <v>19</v>
      </c>
      <c r="F259" s="247" t="s">
        <v>152</v>
      </c>
      <c r="G259" s="245"/>
      <c r="H259" s="248">
        <v>388.335</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146</v>
      </c>
      <c r="AU259" s="254" t="s">
        <v>85</v>
      </c>
      <c r="AV259" s="14" t="s">
        <v>142</v>
      </c>
      <c r="AW259" s="14" t="s">
        <v>36</v>
      </c>
      <c r="AX259" s="14" t="s">
        <v>82</v>
      </c>
      <c r="AY259" s="254" t="s">
        <v>135</v>
      </c>
    </row>
    <row r="260" spans="1:51" s="15" customFormat="1" ht="12">
      <c r="A260" s="15"/>
      <c r="B260" s="255"/>
      <c r="C260" s="256"/>
      <c r="D260" s="228" t="s">
        <v>146</v>
      </c>
      <c r="E260" s="257" t="s">
        <v>19</v>
      </c>
      <c r="F260" s="258" t="s">
        <v>338</v>
      </c>
      <c r="G260" s="256"/>
      <c r="H260" s="257" t="s">
        <v>19</v>
      </c>
      <c r="I260" s="259"/>
      <c r="J260" s="256"/>
      <c r="K260" s="256"/>
      <c r="L260" s="260"/>
      <c r="M260" s="261"/>
      <c r="N260" s="262"/>
      <c r="O260" s="262"/>
      <c r="P260" s="262"/>
      <c r="Q260" s="262"/>
      <c r="R260" s="262"/>
      <c r="S260" s="262"/>
      <c r="T260" s="263"/>
      <c r="U260" s="15"/>
      <c r="V260" s="15"/>
      <c r="W260" s="15"/>
      <c r="X260" s="15"/>
      <c r="Y260" s="15"/>
      <c r="Z260" s="15"/>
      <c r="AA260" s="15"/>
      <c r="AB260" s="15"/>
      <c r="AC260" s="15"/>
      <c r="AD260" s="15"/>
      <c r="AE260" s="15"/>
      <c r="AT260" s="264" t="s">
        <v>146</v>
      </c>
      <c r="AU260" s="264" t="s">
        <v>85</v>
      </c>
      <c r="AV260" s="15" t="s">
        <v>82</v>
      </c>
      <c r="AW260" s="15" t="s">
        <v>36</v>
      </c>
      <c r="AX260" s="15" t="s">
        <v>75</v>
      </c>
      <c r="AY260" s="264" t="s">
        <v>135</v>
      </c>
    </row>
    <row r="261" spans="1:65" s="2" customFormat="1" ht="33" customHeight="1">
      <c r="A261" s="39"/>
      <c r="B261" s="40"/>
      <c r="C261" s="265" t="s">
        <v>343</v>
      </c>
      <c r="D261" s="265" t="s">
        <v>265</v>
      </c>
      <c r="E261" s="266" t="s">
        <v>360</v>
      </c>
      <c r="F261" s="267" t="s">
        <v>361</v>
      </c>
      <c r="G261" s="268" t="s">
        <v>342</v>
      </c>
      <c r="H261" s="269">
        <v>100</v>
      </c>
      <c r="I261" s="270"/>
      <c r="J261" s="271">
        <f>ROUND(I261*H261,2)</f>
        <v>0</v>
      </c>
      <c r="K261" s="272"/>
      <c r="L261" s="273"/>
      <c r="M261" s="274" t="s">
        <v>19</v>
      </c>
      <c r="N261" s="275" t="s">
        <v>46</v>
      </c>
      <c r="O261" s="85"/>
      <c r="P261" s="224">
        <f>O261*H261</f>
        <v>0</v>
      </c>
      <c r="Q261" s="224">
        <v>0.23166</v>
      </c>
      <c r="R261" s="224">
        <f>Q261*H261</f>
        <v>23.166</v>
      </c>
      <c r="S261" s="224">
        <v>0</v>
      </c>
      <c r="T261" s="225">
        <f>S261*H261</f>
        <v>0</v>
      </c>
      <c r="U261" s="39"/>
      <c r="V261" s="39"/>
      <c r="W261" s="39"/>
      <c r="X261" s="39"/>
      <c r="Y261" s="39"/>
      <c r="Z261" s="39"/>
      <c r="AA261" s="39"/>
      <c r="AB261" s="39"/>
      <c r="AC261" s="39"/>
      <c r="AD261" s="39"/>
      <c r="AE261" s="39"/>
      <c r="AR261" s="226" t="s">
        <v>343</v>
      </c>
      <c r="AT261" s="226" t="s">
        <v>265</v>
      </c>
      <c r="AU261" s="226" t="s">
        <v>85</v>
      </c>
      <c r="AY261" s="18" t="s">
        <v>135</v>
      </c>
      <c r="BE261" s="227">
        <f>IF(N261="základní",J261,0)</f>
        <v>0</v>
      </c>
      <c r="BF261" s="227">
        <f>IF(N261="snížená",J261,0)</f>
        <v>0</v>
      </c>
      <c r="BG261" s="227">
        <f>IF(N261="zákl. přenesená",J261,0)</f>
        <v>0</v>
      </c>
      <c r="BH261" s="227">
        <f>IF(N261="sníž. přenesená",J261,0)</f>
        <v>0</v>
      </c>
      <c r="BI261" s="227">
        <f>IF(N261="nulová",J261,0)</f>
        <v>0</v>
      </c>
      <c r="BJ261" s="18" t="s">
        <v>82</v>
      </c>
      <c r="BK261" s="227">
        <f>ROUND(I261*H261,2)</f>
        <v>0</v>
      </c>
      <c r="BL261" s="18" t="s">
        <v>264</v>
      </c>
      <c r="BM261" s="226" t="s">
        <v>362</v>
      </c>
    </row>
    <row r="262" spans="1:51" s="13" customFormat="1" ht="12">
      <c r="A262" s="13"/>
      <c r="B262" s="233"/>
      <c r="C262" s="234"/>
      <c r="D262" s="228" t="s">
        <v>146</v>
      </c>
      <c r="E262" s="235" t="s">
        <v>19</v>
      </c>
      <c r="F262" s="236" t="s">
        <v>363</v>
      </c>
      <c r="G262" s="234"/>
      <c r="H262" s="237">
        <v>100</v>
      </c>
      <c r="I262" s="238"/>
      <c r="J262" s="234"/>
      <c r="K262" s="234"/>
      <c r="L262" s="239"/>
      <c r="M262" s="240"/>
      <c r="N262" s="241"/>
      <c r="O262" s="241"/>
      <c r="P262" s="241"/>
      <c r="Q262" s="241"/>
      <c r="R262" s="241"/>
      <c r="S262" s="241"/>
      <c r="T262" s="242"/>
      <c r="U262" s="13"/>
      <c r="V262" s="13"/>
      <c r="W262" s="13"/>
      <c r="X262" s="13"/>
      <c r="Y262" s="13"/>
      <c r="Z262" s="13"/>
      <c r="AA262" s="13"/>
      <c r="AB262" s="13"/>
      <c r="AC262" s="13"/>
      <c r="AD262" s="13"/>
      <c r="AE262" s="13"/>
      <c r="AT262" s="243" t="s">
        <v>146</v>
      </c>
      <c r="AU262" s="243" t="s">
        <v>85</v>
      </c>
      <c r="AV262" s="13" t="s">
        <v>85</v>
      </c>
      <c r="AW262" s="13" t="s">
        <v>36</v>
      </c>
      <c r="AX262" s="13" t="s">
        <v>82</v>
      </c>
      <c r="AY262" s="243" t="s">
        <v>135</v>
      </c>
    </row>
    <row r="263" spans="1:51" s="15" customFormat="1" ht="12">
      <c r="A263" s="15"/>
      <c r="B263" s="255"/>
      <c r="C263" s="256"/>
      <c r="D263" s="228" t="s">
        <v>146</v>
      </c>
      <c r="E263" s="257" t="s">
        <v>19</v>
      </c>
      <c r="F263" s="258" t="s">
        <v>338</v>
      </c>
      <c r="G263" s="256"/>
      <c r="H263" s="257" t="s">
        <v>19</v>
      </c>
      <c r="I263" s="259"/>
      <c r="J263" s="256"/>
      <c r="K263" s="256"/>
      <c r="L263" s="260"/>
      <c r="M263" s="261"/>
      <c r="N263" s="262"/>
      <c r="O263" s="262"/>
      <c r="P263" s="262"/>
      <c r="Q263" s="262"/>
      <c r="R263" s="262"/>
      <c r="S263" s="262"/>
      <c r="T263" s="263"/>
      <c r="U263" s="15"/>
      <c r="V263" s="15"/>
      <c r="W263" s="15"/>
      <c r="X263" s="15"/>
      <c r="Y263" s="15"/>
      <c r="Z263" s="15"/>
      <c r="AA263" s="15"/>
      <c r="AB263" s="15"/>
      <c r="AC263" s="15"/>
      <c r="AD263" s="15"/>
      <c r="AE263" s="15"/>
      <c r="AT263" s="264" t="s">
        <v>146</v>
      </c>
      <c r="AU263" s="264" t="s">
        <v>85</v>
      </c>
      <c r="AV263" s="15" t="s">
        <v>82</v>
      </c>
      <c r="AW263" s="15" t="s">
        <v>36</v>
      </c>
      <c r="AX263" s="15" t="s">
        <v>75</v>
      </c>
      <c r="AY263" s="264" t="s">
        <v>135</v>
      </c>
    </row>
    <row r="264" spans="1:65" s="2" customFormat="1" ht="33" customHeight="1">
      <c r="A264" s="39"/>
      <c r="B264" s="40"/>
      <c r="C264" s="265" t="s">
        <v>364</v>
      </c>
      <c r="D264" s="265" t="s">
        <v>265</v>
      </c>
      <c r="E264" s="266" t="s">
        <v>365</v>
      </c>
      <c r="F264" s="267" t="s">
        <v>366</v>
      </c>
      <c r="G264" s="268" t="s">
        <v>342</v>
      </c>
      <c r="H264" s="269">
        <v>1</v>
      </c>
      <c r="I264" s="270"/>
      <c r="J264" s="271">
        <f>ROUND(I264*H264,2)</f>
        <v>0</v>
      </c>
      <c r="K264" s="272"/>
      <c r="L264" s="273"/>
      <c r="M264" s="274" t="s">
        <v>19</v>
      </c>
      <c r="N264" s="275" t="s">
        <v>46</v>
      </c>
      <c r="O264" s="85"/>
      <c r="P264" s="224">
        <f>O264*H264</f>
        <v>0</v>
      </c>
      <c r="Q264" s="224">
        <v>0.18018</v>
      </c>
      <c r="R264" s="224">
        <f>Q264*H264</f>
        <v>0.18018</v>
      </c>
      <c r="S264" s="224">
        <v>0</v>
      </c>
      <c r="T264" s="225">
        <f>S264*H264</f>
        <v>0</v>
      </c>
      <c r="U264" s="39"/>
      <c r="V264" s="39"/>
      <c r="W264" s="39"/>
      <c r="X264" s="39"/>
      <c r="Y264" s="39"/>
      <c r="Z264" s="39"/>
      <c r="AA264" s="39"/>
      <c r="AB264" s="39"/>
      <c r="AC264" s="39"/>
      <c r="AD264" s="39"/>
      <c r="AE264" s="39"/>
      <c r="AR264" s="226" t="s">
        <v>343</v>
      </c>
      <c r="AT264" s="226" t="s">
        <v>265</v>
      </c>
      <c r="AU264" s="226" t="s">
        <v>85</v>
      </c>
      <c r="AY264" s="18" t="s">
        <v>135</v>
      </c>
      <c r="BE264" s="227">
        <f>IF(N264="základní",J264,0)</f>
        <v>0</v>
      </c>
      <c r="BF264" s="227">
        <f>IF(N264="snížená",J264,0)</f>
        <v>0</v>
      </c>
      <c r="BG264" s="227">
        <f>IF(N264="zákl. přenesená",J264,0)</f>
        <v>0</v>
      </c>
      <c r="BH264" s="227">
        <f>IF(N264="sníž. přenesená",J264,0)</f>
        <v>0</v>
      </c>
      <c r="BI264" s="227">
        <f>IF(N264="nulová",J264,0)</f>
        <v>0</v>
      </c>
      <c r="BJ264" s="18" t="s">
        <v>82</v>
      </c>
      <c r="BK264" s="227">
        <f>ROUND(I264*H264,2)</f>
        <v>0</v>
      </c>
      <c r="BL264" s="18" t="s">
        <v>264</v>
      </c>
      <c r="BM264" s="226" t="s">
        <v>367</v>
      </c>
    </row>
    <row r="265" spans="1:51" s="13" customFormat="1" ht="12">
      <c r="A265" s="13"/>
      <c r="B265" s="233"/>
      <c r="C265" s="234"/>
      <c r="D265" s="228" t="s">
        <v>146</v>
      </c>
      <c r="E265" s="235" t="s">
        <v>19</v>
      </c>
      <c r="F265" s="236" t="s">
        <v>368</v>
      </c>
      <c r="G265" s="234"/>
      <c r="H265" s="237">
        <v>1</v>
      </c>
      <c r="I265" s="238"/>
      <c r="J265" s="234"/>
      <c r="K265" s="234"/>
      <c r="L265" s="239"/>
      <c r="M265" s="240"/>
      <c r="N265" s="241"/>
      <c r="O265" s="241"/>
      <c r="P265" s="241"/>
      <c r="Q265" s="241"/>
      <c r="R265" s="241"/>
      <c r="S265" s="241"/>
      <c r="T265" s="242"/>
      <c r="U265" s="13"/>
      <c r="V265" s="13"/>
      <c r="W265" s="13"/>
      <c r="X265" s="13"/>
      <c r="Y265" s="13"/>
      <c r="Z265" s="13"/>
      <c r="AA265" s="13"/>
      <c r="AB265" s="13"/>
      <c r="AC265" s="13"/>
      <c r="AD265" s="13"/>
      <c r="AE265" s="13"/>
      <c r="AT265" s="243" t="s">
        <v>146</v>
      </c>
      <c r="AU265" s="243" t="s">
        <v>85</v>
      </c>
      <c r="AV265" s="13" t="s">
        <v>85</v>
      </c>
      <c r="AW265" s="13" t="s">
        <v>36</v>
      </c>
      <c r="AX265" s="13" t="s">
        <v>82</v>
      </c>
      <c r="AY265" s="243" t="s">
        <v>135</v>
      </c>
    </row>
    <row r="266" spans="1:51" s="15" customFormat="1" ht="12">
      <c r="A266" s="15"/>
      <c r="B266" s="255"/>
      <c r="C266" s="256"/>
      <c r="D266" s="228" t="s">
        <v>146</v>
      </c>
      <c r="E266" s="257" t="s">
        <v>19</v>
      </c>
      <c r="F266" s="258" t="s">
        <v>242</v>
      </c>
      <c r="G266" s="256"/>
      <c r="H266" s="257" t="s">
        <v>19</v>
      </c>
      <c r="I266" s="259"/>
      <c r="J266" s="256"/>
      <c r="K266" s="256"/>
      <c r="L266" s="260"/>
      <c r="M266" s="261"/>
      <c r="N266" s="262"/>
      <c r="O266" s="262"/>
      <c r="P266" s="262"/>
      <c r="Q266" s="262"/>
      <c r="R266" s="262"/>
      <c r="S266" s="262"/>
      <c r="T266" s="263"/>
      <c r="U266" s="15"/>
      <c r="V266" s="15"/>
      <c r="W266" s="15"/>
      <c r="X266" s="15"/>
      <c r="Y266" s="15"/>
      <c r="Z266" s="15"/>
      <c r="AA266" s="15"/>
      <c r="AB266" s="15"/>
      <c r="AC266" s="15"/>
      <c r="AD266" s="15"/>
      <c r="AE266" s="15"/>
      <c r="AT266" s="264" t="s">
        <v>146</v>
      </c>
      <c r="AU266" s="264" t="s">
        <v>85</v>
      </c>
      <c r="AV266" s="15" t="s">
        <v>82</v>
      </c>
      <c r="AW266" s="15" t="s">
        <v>36</v>
      </c>
      <c r="AX266" s="15" t="s">
        <v>75</v>
      </c>
      <c r="AY266" s="264" t="s">
        <v>135</v>
      </c>
    </row>
    <row r="267" spans="1:65" s="2" customFormat="1" ht="33" customHeight="1">
      <c r="A267" s="39"/>
      <c r="B267" s="40"/>
      <c r="C267" s="265" t="s">
        <v>369</v>
      </c>
      <c r="D267" s="265" t="s">
        <v>265</v>
      </c>
      <c r="E267" s="266" t="s">
        <v>370</v>
      </c>
      <c r="F267" s="267" t="s">
        <v>371</v>
      </c>
      <c r="G267" s="268" t="s">
        <v>342</v>
      </c>
      <c r="H267" s="269">
        <v>6</v>
      </c>
      <c r="I267" s="270"/>
      <c r="J267" s="271">
        <f>ROUND(I267*H267,2)</f>
        <v>0</v>
      </c>
      <c r="K267" s="272"/>
      <c r="L267" s="273"/>
      <c r="M267" s="274" t="s">
        <v>19</v>
      </c>
      <c r="N267" s="275" t="s">
        <v>46</v>
      </c>
      <c r="O267" s="85"/>
      <c r="P267" s="224">
        <f>O267*H267</f>
        <v>0</v>
      </c>
      <c r="Q267" s="224">
        <v>0.24882</v>
      </c>
      <c r="R267" s="224">
        <f>Q267*H267</f>
        <v>1.49292</v>
      </c>
      <c r="S267" s="224">
        <v>0</v>
      </c>
      <c r="T267" s="225">
        <f>S267*H267</f>
        <v>0</v>
      </c>
      <c r="U267" s="39"/>
      <c r="V267" s="39"/>
      <c r="W267" s="39"/>
      <c r="X267" s="39"/>
      <c r="Y267" s="39"/>
      <c r="Z267" s="39"/>
      <c r="AA267" s="39"/>
      <c r="AB267" s="39"/>
      <c r="AC267" s="39"/>
      <c r="AD267" s="39"/>
      <c r="AE267" s="39"/>
      <c r="AR267" s="226" t="s">
        <v>343</v>
      </c>
      <c r="AT267" s="226" t="s">
        <v>265</v>
      </c>
      <c r="AU267" s="226" t="s">
        <v>85</v>
      </c>
      <c r="AY267" s="18" t="s">
        <v>135</v>
      </c>
      <c r="BE267" s="227">
        <f>IF(N267="základní",J267,0)</f>
        <v>0</v>
      </c>
      <c r="BF267" s="227">
        <f>IF(N267="snížená",J267,0)</f>
        <v>0</v>
      </c>
      <c r="BG267" s="227">
        <f>IF(N267="zákl. přenesená",J267,0)</f>
        <v>0</v>
      </c>
      <c r="BH267" s="227">
        <f>IF(N267="sníž. přenesená",J267,0)</f>
        <v>0</v>
      </c>
      <c r="BI267" s="227">
        <f>IF(N267="nulová",J267,0)</f>
        <v>0</v>
      </c>
      <c r="BJ267" s="18" t="s">
        <v>82</v>
      </c>
      <c r="BK267" s="227">
        <f>ROUND(I267*H267,2)</f>
        <v>0</v>
      </c>
      <c r="BL267" s="18" t="s">
        <v>264</v>
      </c>
      <c r="BM267" s="226" t="s">
        <v>372</v>
      </c>
    </row>
    <row r="268" spans="1:51" s="13" customFormat="1" ht="12">
      <c r="A268" s="13"/>
      <c r="B268" s="233"/>
      <c r="C268" s="234"/>
      <c r="D268" s="228" t="s">
        <v>146</v>
      </c>
      <c r="E268" s="235" t="s">
        <v>19</v>
      </c>
      <c r="F268" s="236" t="s">
        <v>373</v>
      </c>
      <c r="G268" s="234"/>
      <c r="H268" s="237">
        <v>6</v>
      </c>
      <c r="I268" s="238"/>
      <c r="J268" s="234"/>
      <c r="K268" s="234"/>
      <c r="L268" s="239"/>
      <c r="M268" s="240"/>
      <c r="N268" s="241"/>
      <c r="O268" s="241"/>
      <c r="P268" s="241"/>
      <c r="Q268" s="241"/>
      <c r="R268" s="241"/>
      <c r="S268" s="241"/>
      <c r="T268" s="242"/>
      <c r="U268" s="13"/>
      <c r="V268" s="13"/>
      <c r="W268" s="13"/>
      <c r="X268" s="13"/>
      <c r="Y268" s="13"/>
      <c r="Z268" s="13"/>
      <c r="AA268" s="13"/>
      <c r="AB268" s="13"/>
      <c r="AC268" s="13"/>
      <c r="AD268" s="13"/>
      <c r="AE268" s="13"/>
      <c r="AT268" s="243" t="s">
        <v>146</v>
      </c>
      <c r="AU268" s="243" t="s">
        <v>85</v>
      </c>
      <c r="AV268" s="13" t="s">
        <v>85</v>
      </c>
      <c r="AW268" s="13" t="s">
        <v>36</v>
      </c>
      <c r="AX268" s="13" t="s">
        <v>82</v>
      </c>
      <c r="AY268" s="243" t="s">
        <v>135</v>
      </c>
    </row>
    <row r="269" spans="1:51" s="15" customFormat="1" ht="12">
      <c r="A269" s="15"/>
      <c r="B269" s="255"/>
      <c r="C269" s="256"/>
      <c r="D269" s="228" t="s">
        <v>146</v>
      </c>
      <c r="E269" s="257" t="s">
        <v>19</v>
      </c>
      <c r="F269" s="258" t="s">
        <v>242</v>
      </c>
      <c r="G269" s="256"/>
      <c r="H269" s="257" t="s">
        <v>19</v>
      </c>
      <c r="I269" s="259"/>
      <c r="J269" s="256"/>
      <c r="K269" s="256"/>
      <c r="L269" s="260"/>
      <c r="M269" s="261"/>
      <c r="N269" s="262"/>
      <c r="O269" s="262"/>
      <c r="P269" s="262"/>
      <c r="Q269" s="262"/>
      <c r="R269" s="262"/>
      <c r="S269" s="262"/>
      <c r="T269" s="263"/>
      <c r="U269" s="15"/>
      <c r="V269" s="15"/>
      <c r="W269" s="15"/>
      <c r="X269" s="15"/>
      <c r="Y269" s="15"/>
      <c r="Z269" s="15"/>
      <c r="AA269" s="15"/>
      <c r="AB269" s="15"/>
      <c r="AC269" s="15"/>
      <c r="AD269" s="15"/>
      <c r="AE269" s="15"/>
      <c r="AT269" s="264" t="s">
        <v>146</v>
      </c>
      <c r="AU269" s="264" t="s">
        <v>85</v>
      </c>
      <c r="AV269" s="15" t="s">
        <v>82</v>
      </c>
      <c r="AW269" s="15" t="s">
        <v>36</v>
      </c>
      <c r="AX269" s="15" t="s">
        <v>75</v>
      </c>
      <c r="AY269" s="264" t="s">
        <v>135</v>
      </c>
    </row>
    <row r="270" spans="1:65" s="2" customFormat="1" ht="33" customHeight="1">
      <c r="A270" s="39"/>
      <c r="B270" s="40"/>
      <c r="C270" s="265" t="s">
        <v>374</v>
      </c>
      <c r="D270" s="265" t="s">
        <v>265</v>
      </c>
      <c r="E270" s="266" t="s">
        <v>375</v>
      </c>
      <c r="F270" s="267" t="s">
        <v>376</v>
      </c>
      <c r="G270" s="268" t="s">
        <v>342</v>
      </c>
      <c r="H270" s="269">
        <v>3</v>
      </c>
      <c r="I270" s="270"/>
      <c r="J270" s="271">
        <f>ROUND(I270*H270,2)</f>
        <v>0</v>
      </c>
      <c r="K270" s="272"/>
      <c r="L270" s="273"/>
      <c r="M270" s="274" t="s">
        <v>19</v>
      </c>
      <c r="N270" s="275" t="s">
        <v>46</v>
      </c>
      <c r="O270" s="85"/>
      <c r="P270" s="224">
        <f>O270*H270</f>
        <v>0</v>
      </c>
      <c r="Q270" s="224">
        <v>0.26598</v>
      </c>
      <c r="R270" s="224">
        <f>Q270*H270</f>
        <v>0.79794</v>
      </c>
      <c r="S270" s="224">
        <v>0</v>
      </c>
      <c r="T270" s="225">
        <f>S270*H270</f>
        <v>0</v>
      </c>
      <c r="U270" s="39"/>
      <c r="V270" s="39"/>
      <c r="W270" s="39"/>
      <c r="X270" s="39"/>
      <c r="Y270" s="39"/>
      <c r="Z270" s="39"/>
      <c r="AA270" s="39"/>
      <c r="AB270" s="39"/>
      <c r="AC270" s="39"/>
      <c r="AD270" s="39"/>
      <c r="AE270" s="39"/>
      <c r="AR270" s="226" t="s">
        <v>343</v>
      </c>
      <c r="AT270" s="226" t="s">
        <v>265</v>
      </c>
      <c r="AU270" s="226" t="s">
        <v>85</v>
      </c>
      <c r="AY270" s="18" t="s">
        <v>135</v>
      </c>
      <c r="BE270" s="227">
        <f>IF(N270="základní",J270,0)</f>
        <v>0</v>
      </c>
      <c r="BF270" s="227">
        <f>IF(N270="snížená",J270,0)</f>
        <v>0</v>
      </c>
      <c r="BG270" s="227">
        <f>IF(N270="zákl. přenesená",J270,0)</f>
        <v>0</v>
      </c>
      <c r="BH270" s="227">
        <f>IF(N270="sníž. přenesená",J270,0)</f>
        <v>0</v>
      </c>
      <c r="BI270" s="227">
        <f>IF(N270="nulová",J270,0)</f>
        <v>0</v>
      </c>
      <c r="BJ270" s="18" t="s">
        <v>82</v>
      </c>
      <c r="BK270" s="227">
        <f>ROUND(I270*H270,2)</f>
        <v>0</v>
      </c>
      <c r="BL270" s="18" t="s">
        <v>264</v>
      </c>
      <c r="BM270" s="226" t="s">
        <v>377</v>
      </c>
    </row>
    <row r="271" spans="1:51" s="13" customFormat="1" ht="12">
      <c r="A271" s="13"/>
      <c r="B271" s="233"/>
      <c r="C271" s="234"/>
      <c r="D271" s="228" t="s">
        <v>146</v>
      </c>
      <c r="E271" s="235" t="s">
        <v>19</v>
      </c>
      <c r="F271" s="236" t="s">
        <v>378</v>
      </c>
      <c r="G271" s="234"/>
      <c r="H271" s="237">
        <v>3</v>
      </c>
      <c r="I271" s="238"/>
      <c r="J271" s="234"/>
      <c r="K271" s="234"/>
      <c r="L271" s="239"/>
      <c r="M271" s="240"/>
      <c r="N271" s="241"/>
      <c r="O271" s="241"/>
      <c r="P271" s="241"/>
      <c r="Q271" s="241"/>
      <c r="R271" s="241"/>
      <c r="S271" s="241"/>
      <c r="T271" s="242"/>
      <c r="U271" s="13"/>
      <c r="V271" s="13"/>
      <c r="W271" s="13"/>
      <c r="X271" s="13"/>
      <c r="Y271" s="13"/>
      <c r="Z271" s="13"/>
      <c r="AA271" s="13"/>
      <c r="AB271" s="13"/>
      <c r="AC271" s="13"/>
      <c r="AD271" s="13"/>
      <c r="AE271" s="13"/>
      <c r="AT271" s="243" t="s">
        <v>146</v>
      </c>
      <c r="AU271" s="243" t="s">
        <v>85</v>
      </c>
      <c r="AV271" s="13" t="s">
        <v>85</v>
      </c>
      <c r="AW271" s="13" t="s">
        <v>36</v>
      </c>
      <c r="AX271" s="13" t="s">
        <v>82</v>
      </c>
      <c r="AY271" s="243" t="s">
        <v>135</v>
      </c>
    </row>
    <row r="272" spans="1:51" s="15" customFormat="1" ht="12">
      <c r="A272" s="15"/>
      <c r="B272" s="255"/>
      <c r="C272" s="256"/>
      <c r="D272" s="228" t="s">
        <v>146</v>
      </c>
      <c r="E272" s="257" t="s">
        <v>19</v>
      </c>
      <c r="F272" s="258" t="s">
        <v>338</v>
      </c>
      <c r="G272" s="256"/>
      <c r="H272" s="257" t="s">
        <v>19</v>
      </c>
      <c r="I272" s="259"/>
      <c r="J272" s="256"/>
      <c r="K272" s="256"/>
      <c r="L272" s="260"/>
      <c r="M272" s="261"/>
      <c r="N272" s="262"/>
      <c r="O272" s="262"/>
      <c r="P272" s="262"/>
      <c r="Q272" s="262"/>
      <c r="R272" s="262"/>
      <c r="S272" s="262"/>
      <c r="T272" s="263"/>
      <c r="U272" s="15"/>
      <c r="V272" s="15"/>
      <c r="W272" s="15"/>
      <c r="X272" s="15"/>
      <c r="Y272" s="15"/>
      <c r="Z272" s="15"/>
      <c r="AA272" s="15"/>
      <c r="AB272" s="15"/>
      <c r="AC272" s="15"/>
      <c r="AD272" s="15"/>
      <c r="AE272" s="15"/>
      <c r="AT272" s="264" t="s">
        <v>146</v>
      </c>
      <c r="AU272" s="264" t="s">
        <v>85</v>
      </c>
      <c r="AV272" s="15" t="s">
        <v>82</v>
      </c>
      <c r="AW272" s="15" t="s">
        <v>36</v>
      </c>
      <c r="AX272" s="15" t="s">
        <v>75</v>
      </c>
      <c r="AY272" s="264" t="s">
        <v>135</v>
      </c>
    </row>
    <row r="273" spans="1:65" s="2" customFormat="1" ht="16.5" customHeight="1">
      <c r="A273" s="39"/>
      <c r="B273" s="40"/>
      <c r="C273" s="214" t="s">
        <v>379</v>
      </c>
      <c r="D273" s="214" t="s">
        <v>138</v>
      </c>
      <c r="E273" s="215" t="s">
        <v>380</v>
      </c>
      <c r="F273" s="216" t="s">
        <v>381</v>
      </c>
      <c r="G273" s="217" t="s">
        <v>342</v>
      </c>
      <c r="H273" s="218">
        <v>16</v>
      </c>
      <c r="I273" s="219"/>
      <c r="J273" s="220">
        <f>ROUND(I273*H273,2)</f>
        <v>0</v>
      </c>
      <c r="K273" s="221"/>
      <c r="L273" s="45"/>
      <c r="M273" s="222" t="s">
        <v>19</v>
      </c>
      <c r="N273" s="223" t="s">
        <v>46</v>
      </c>
      <c r="O273" s="85"/>
      <c r="P273" s="224">
        <f>O273*H273</f>
        <v>0</v>
      </c>
      <c r="Q273" s="224">
        <v>0.00027</v>
      </c>
      <c r="R273" s="224">
        <f>Q273*H273</f>
        <v>0.00432</v>
      </c>
      <c r="S273" s="224">
        <v>0</v>
      </c>
      <c r="T273" s="225">
        <f>S273*H273</f>
        <v>0</v>
      </c>
      <c r="U273" s="39"/>
      <c r="V273" s="39"/>
      <c r="W273" s="39"/>
      <c r="X273" s="39"/>
      <c r="Y273" s="39"/>
      <c r="Z273" s="39"/>
      <c r="AA273" s="39"/>
      <c r="AB273" s="39"/>
      <c r="AC273" s="39"/>
      <c r="AD273" s="39"/>
      <c r="AE273" s="39"/>
      <c r="AR273" s="226" t="s">
        <v>264</v>
      </c>
      <c r="AT273" s="226" t="s">
        <v>138</v>
      </c>
      <c r="AU273" s="226" t="s">
        <v>85</v>
      </c>
      <c r="AY273" s="18" t="s">
        <v>135</v>
      </c>
      <c r="BE273" s="227">
        <f>IF(N273="základní",J273,0)</f>
        <v>0</v>
      </c>
      <c r="BF273" s="227">
        <f>IF(N273="snížená",J273,0)</f>
        <v>0</v>
      </c>
      <c r="BG273" s="227">
        <f>IF(N273="zákl. přenesená",J273,0)</f>
        <v>0</v>
      </c>
      <c r="BH273" s="227">
        <f>IF(N273="sníž. přenesená",J273,0)</f>
        <v>0</v>
      </c>
      <c r="BI273" s="227">
        <f>IF(N273="nulová",J273,0)</f>
        <v>0</v>
      </c>
      <c r="BJ273" s="18" t="s">
        <v>82</v>
      </c>
      <c r="BK273" s="227">
        <f>ROUND(I273*H273,2)</f>
        <v>0</v>
      </c>
      <c r="BL273" s="18" t="s">
        <v>264</v>
      </c>
      <c r="BM273" s="226" t="s">
        <v>382</v>
      </c>
    </row>
    <row r="274" spans="1:47" s="2" customFormat="1" ht="12">
      <c r="A274" s="39"/>
      <c r="B274" s="40"/>
      <c r="C274" s="41"/>
      <c r="D274" s="228" t="s">
        <v>144</v>
      </c>
      <c r="E274" s="41"/>
      <c r="F274" s="229" t="s">
        <v>337</v>
      </c>
      <c r="G274" s="41"/>
      <c r="H274" s="41"/>
      <c r="I274" s="230"/>
      <c r="J274" s="41"/>
      <c r="K274" s="41"/>
      <c r="L274" s="45"/>
      <c r="M274" s="231"/>
      <c r="N274" s="232"/>
      <c r="O274" s="85"/>
      <c r="P274" s="85"/>
      <c r="Q274" s="85"/>
      <c r="R274" s="85"/>
      <c r="S274" s="85"/>
      <c r="T274" s="86"/>
      <c r="U274" s="39"/>
      <c r="V274" s="39"/>
      <c r="W274" s="39"/>
      <c r="X274" s="39"/>
      <c r="Y274" s="39"/>
      <c r="Z274" s="39"/>
      <c r="AA274" s="39"/>
      <c r="AB274" s="39"/>
      <c r="AC274" s="39"/>
      <c r="AD274" s="39"/>
      <c r="AE274" s="39"/>
      <c r="AT274" s="18" t="s">
        <v>144</v>
      </c>
      <c r="AU274" s="18" t="s">
        <v>85</v>
      </c>
    </row>
    <row r="275" spans="1:51" s="13" customFormat="1" ht="12">
      <c r="A275" s="13"/>
      <c r="B275" s="233"/>
      <c r="C275" s="234"/>
      <c r="D275" s="228" t="s">
        <v>146</v>
      </c>
      <c r="E275" s="235" t="s">
        <v>19</v>
      </c>
      <c r="F275" s="236" t="s">
        <v>383</v>
      </c>
      <c r="G275" s="234"/>
      <c r="H275" s="237">
        <v>1</v>
      </c>
      <c r="I275" s="238"/>
      <c r="J275" s="234"/>
      <c r="K275" s="234"/>
      <c r="L275" s="239"/>
      <c r="M275" s="240"/>
      <c r="N275" s="241"/>
      <c r="O275" s="241"/>
      <c r="P275" s="241"/>
      <c r="Q275" s="241"/>
      <c r="R275" s="241"/>
      <c r="S275" s="241"/>
      <c r="T275" s="242"/>
      <c r="U275" s="13"/>
      <c r="V275" s="13"/>
      <c r="W275" s="13"/>
      <c r="X275" s="13"/>
      <c r="Y275" s="13"/>
      <c r="Z275" s="13"/>
      <c r="AA275" s="13"/>
      <c r="AB275" s="13"/>
      <c r="AC275" s="13"/>
      <c r="AD275" s="13"/>
      <c r="AE275" s="13"/>
      <c r="AT275" s="243" t="s">
        <v>146</v>
      </c>
      <c r="AU275" s="243" t="s">
        <v>85</v>
      </c>
      <c r="AV275" s="13" t="s">
        <v>85</v>
      </c>
      <c r="AW275" s="13" t="s">
        <v>36</v>
      </c>
      <c r="AX275" s="13" t="s">
        <v>75</v>
      </c>
      <c r="AY275" s="243" t="s">
        <v>135</v>
      </c>
    </row>
    <row r="276" spans="1:51" s="13" customFormat="1" ht="12">
      <c r="A276" s="13"/>
      <c r="B276" s="233"/>
      <c r="C276" s="234"/>
      <c r="D276" s="228" t="s">
        <v>146</v>
      </c>
      <c r="E276" s="235" t="s">
        <v>19</v>
      </c>
      <c r="F276" s="236" t="s">
        <v>384</v>
      </c>
      <c r="G276" s="234"/>
      <c r="H276" s="237">
        <v>13</v>
      </c>
      <c r="I276" s="238"/>
      <c r="J276" s="234"/>
      <c r="K276" s="234"/>
      <c r="L276" s="239"/>
      <c r="M276" s="240"/>
      <c r="N276" s="241"/>
      <c r="O276" s="241"/>
      <c r="P276" s="241"/>
      <c r="Q276" s="241"/>
      <c r="R276" s="241"/>
      <c r="S276" s="241"/>
      <c r="T276" s="242"/>
      <c r="U276" s="13"/>
      <c r="V276" s="13"/>
      <c r="W276" s="13"/>
      <c r="X276" s="13"/>
      <c r="Y276" s="13"/>
      <c r="Z276" s="13"/>
      <c r="AA276" s="13"/>
      <c r="AB276" s="13"/>
      <c r="AC276" s="13"/>
      <c r="AD276" s="13"/>
      <c r="AE276" s="13"/>
      <c r="AT276" s="243" t="s">
        <v>146</v>
      </c>
      <c r="AU276" s="243" t="s">
        <v>85</v>
      </c>
      <c r="AV276" s="13" t="s">
        <v>85</v>
      </c>
      <c r="AW276" s="13" t="s">
        <v>36</v>
      </c>
      <c r="AX276" s="13" t="s">
        <v>75</v>
      </c>
      <c r="AY276" s="243" t="s">
        <v>135</v>
      </c>
    </row>
    <row r="277" spans="1:51" s="13" customFormat="1" ht="12">
      <c r="A277" s="13"/>
      <c r="B277" s="233"/>
      <c r="C277" s="234"/>
      <c r="D277" s="228" t="s">
        <v>146</v>
      </c>
      <c r="E277" s="235" t="s">
        <v>19</v>
      </c>
      <c r="F277" s="236" t="s">
        <v>385</v>
      </c>
      <c r="G277" s="234"/>
      <c r="H277" s="237">
        <v>2</v>
      </c>
      <c r="I277" s="238"/>
      <c r="J277" s="234"/>
      <c r="K277" s="234"/>
      <c r="L277" s="239"/>
      <c r="M277" s="240"/>
      <c r="N277" s="241"/>
      <c r="O277" s="241"/>
      <c r="P277" s="241"/>
      <c r="Q277" s="241"/>
      <c r="R277" s="241"/>
      <c r="S277" s="241"/>
      <c r="T277" s="242"/>
      <c r="U277" s="13"/>
      <c r="V277" s="13"/>
      <c r="W277" s="13"/>
      <c r="X277" s="13"/>
      <c r="Y277" s="13"/>
      <c r="Z277" s="13"/>
      <c r="AA277" s="13"/>
      <c r="AB277" s="13"/>
      <c r="AC277" s="13"/>
      <c r="AD277" s="13"/>
      <c r="AE277" s="13"/>
      <c r="AT277" s="243" t="s">
        <v>146</v>
      </c>
      <c r="AU277" s="243" t="s">
        <v>85</v>
      </c>
      <c r="AV277" s="13" t="s">
        <v>85</v>
      </c>
      <c r="AW277" s="13" t="s">
        <v>36</v>
      </c>
      <c r="AX277" s="13" t="s">
        <v>75</v>
      </c>
      <c r="AY277" s="243" t="s">
        <v>135</v>
      </c>
    </row>
    <row r="278" spans="1:51" s="14" customFormat="1" ht="12">
      <c r="A278" s="14"/>
      <c r="B278" s="244"/>
      <c r="C278" s="245"/>
      <c r="D278" s="228" t="s">
        <v>146</v>
      </c>
      <c r="E278" s="246" t="s">
        <v>19</v>
      </c>
      <c r="F278" s="247" t="s">
        <v>152</v>
      </c>
      <c r="G278" s="245"/>
      <c r="H278" s="248">
        <v>16</v>
      </c>
      <c r="I278" s="249"/>
      <c r="J278" s="245"/>
      <c r="K278" s="245"/>
      <c r="L278" s="250"/>
      <c r="M278" s="251"/>
      <c r="N278" s="252"/>
      <c r="O278" s="252"/>
      <c r="P278" s="252"/>
      <c r="Q278" s="252"/>
      <c r="R278" s="252"/>
      <c r="S278" s="252"/>
      <c r="T278" s="253"/>
      <c r="U278" s="14"/>
      <c r="V278" s="14"/>
      <c r="W278" s="14"/>
      <c r="X278" s="14"/>
      <c r="Y278" s="14"/>
      <c r="Z278" s="14"/>
      <c r="AA278" s="14"/>
      <c r="AB278" s="14"/>
      <c r="AC278" s="14"/>
      <c r="AD278" s="14"/>
      <c r="AE278" s="14"/>
      <c r="AT278" s="254" t="s">
        <v>146</v>
      </c>
      <c r="AU278" s="254" t="s">
        <v>85</v>
      </c>
      <c r="AV278" s="14" t="s">
        <v>142</v>
      </c>
      <c r="AW278" s="14" t="s">
        <v>36</v>
      </c>
      <c r="AX278" s="14" t="s">
        <v>82</v>
      </c>
      <c r="AY278" s="254" t="s">
        <v>135</v>
      </c>
    </row>
    <row r="279" spans="1:51" s="15" customFormat="1" ht="12">
      <c r="A279" s="15"/>
      <c r="B279" s="255"/>
      <c r="C279" s="256"/>
      <c r="D279" s="228" t="s">
        <v>146</v>
      </c>
      <c r="E279" s="257" t="s">
        <v>19</v>
      </c>
      <c r="F279" s="258" t="s">
        <v>386</v>
      </c>
      <c r="G279" s="256"/>
      <c r="H279" s="257" t="s">
        <v>19</v>
      </c>
      <c r="I279" s="259"/>
      <c r="J279" s="256"/>
      <c r="K279" s="256"/>
      <c r="L279" s="260"/>
      <c r="M279" s="261"/>
      <c r="N279" s="262"/>
      <c r="O279" s="262"/>
      <c r="P279" s="262"/>
      <c r="Q279" s="262"/>
      <c r="R279" s="262"/>
      <c r="S279" s="262"/>
      <c r="T279" s="263"/>
      <c r="U279" s="15"/>
      <c r="V279" s="15"/>
      <c r="W279" s="15"/>
      <c r="X279" s="15"/>
      <c r="Y279" s="15"/>
      <c r="Z279" s="15"/>
      <c r="AA279" s="15"/>
      <c r="AB279" s="15"/>
      <c r="AC279" s="15"/>
      <c r="AD279" s="15"/>
      <c r="AE279" s="15"/>
      <c r="AT279" s="264" t="s">
        <v>146</v>
      </c>
      <c r="AU279" s="264" t="s">
        <v>85</v>
      </c>
      <c r="AV279" s="15" t="s">
        <v>82</v>
      </c>
      <c r="AW279" s="15" t="s">
        <v>36</v>
      </c>
      <c r="AX279" s="15" t="s">
        <v>75</v>
      </c>
      <c r="AY279" s="264" t="s">
        <v>135</v>
      </c>
    </row>
    <row r="280" spans="1:65" s="2" customFormat="1" ht="21.75" customHeight="1">
      <c r="A280" s="39"/>
      <c r="B280" s="40"/>
      <c r="C280" s="265" t="s">
        <v>387</v>
      </c>
      <c r="D280" s="265" t="s">
        <v>265</v>
      </c>
      <c r="E280" s="266" t="s">
        <v>388</v>
      </c>
      <c r="F280" s="267" t="s">
        <v>389</v>
      </c>
      <c r="G280" s="268" t="s">
        <v>342</v>
      </c>
      <c r="H280" s="269">
        <v>1</v>
      </c>
      <c r="I280" s="270"/>
      <c r="J280" s="271">
        <f>ROUND(I280*H280,2)</f>
        <v>0</v>
      </c>
      <c r="K280" s="272"/>
      <c r="L280" s="273"/>
      <c r="M280" s="274" t="s">
        <v>19</v>
      </c>
      <c r="N280" s="275" t="s">
        <v>46</v>
      </c>
      <c r="O280" s="85"/>
      <c r="P280" s="224">
        <f>O280*H280</f>
        <v>0</v>
      </c>
      <c r="Q280" s="224">
        <v>0.04353</v>
      </c>
      <c r="R280" s="224">
        <f>Q280*H280</f>
        <v>0.04353</v>
      </c>
      <c r="S280" s="224">
        <v>0</v>
      </c>
      <c r="T280" s="225">
        <f>S280*H280</f>
        <v>0</v>
      </c>
      <c r="U280" s="39"/>
      <c r="V280" s="39"/>
      <c r="W280" s="39"/>
      <c r="X280" s="39"/>
      <c r="Y280" s="39"/>
      <c r="Z280" s="39"/>
      <c r="AA280" s="39"/>
      <c r="AB280" s="39"/>
      <c r="AC280" s="39"/>
      <c r="AD280" s="39"/>
      <c r="AE280" s="39"/>
      <c r="AR280" s="226" t="s">
        <v>343</v>
      </c>
      <c r="AT280" s="226" t="s">
        <v>265</v>
      </c>
      <c r="AU280" s="226" t="s">
        <v>85</v>
      </c>
      <c r="AY280" s="18" t="s">
        <v>135</v>
      </c>
      <c r="BE280" s="227">
        <f>IF(N280="základní",J280,0)</f>
        <v>0</v>
      </c>
      <c r="BF280" s="227">
        <f>IF(N280="snížená",J280,0)</f>
        <v>0</v>
      </c>
      <c r="BG280" s="227">
        <f>IF(N280="zákl. přenesená",J280,0)</f>
        <v>0</v>
      </c>
      <c r="BH280" s="227">
        <f>IF(N280="sníž. přenesená",J280,0)</f>
        <v>0</v>
      </c>
      <c r="BI280" s="227">
        <f>IF(N280="nulová",J280,0)</f>
        <v>0</v>
      </c>
      <c r="BJ280" s="18" t="s">
        <v>82</v>
      </c>
      <c r="BK280" s="227">
        <f>ROUND(I280*H280,2)</f>
        <v>0</v>
      </c>
      <c r="BL280" s="18" t="s">
        <v>264</v>
      </c>
      <c r="BM280" s="226" t="s">
        <v>390</v>
      </c>
    </row>
    <row r="281" spans="1:51" s="13" customFormat="1" ht="12">
      <c r="A281" s="13"/>
      <c r="B281" s="233"/>
      <c r="C281" s="234"/>
      <c r="D281" s="228" t="s">
        <v>146</v>
      </c>
      <c r="E281" s="235" t="s">
        <v>19</v>
      </c>
      <c r="F281" s="236" t="s">
        <v>383</v>
      </c>
      <c r="G281" s="234"/>
      <c r="H281" s="237">
        <v>1</v>
      </c>
      <c r="I281" s="238"/>
      <c r="J281" s="234"/>
      <c r="K281" s="234"/>
      <c r="L281" s="239"/>
      <c r="M281" s="240"/>
      <c r="N281" s="241"/>
      <c r="O281" s="241"/>
      <c r="P281" s="241"/>
      <c r="Q281" s="241"/>
      <c r="R281" s="241"/>
      <c r="S281" s="241"/>
      <c r="T281" s="242"/>
      <c r="U281" s="13"/>
      <c r="V281" s="13"/>
      <c r="W281" s="13"/>
      <c r="X281" s="13"/>
      <c r="Y281" s="13"/>
      <c r="Z281" s="13"/>
      <c r="AA281" s="13"/>
      <c r="AB281" s="13"/>
      <c r="AC281" s="13"/>
      <c r="AD281" s="13"/>
      <c r="AE281" s="13"/>
      <c r="AT281" s="243" t="s">
        <v>146</v>
      </c>
      <c r="AU281" s="243" t="s">
        <v>85</v>
      </c>
      <c r="AV281" s="13" t="s">
        <v>85</v>
      </c>
      <c r="AW281" s="13" t="s">
        <v>36</v>
      </c>
      <c r="AX281" s="13" t="s">
        <v>82</v>
      </c>
      <c r="AY281" s="243" t="s">
        <v>135</v>
      </c>
    </row>
    <row r="282" spans="1:51" s="15" customFormat="1" ht="12">
      <c r="A282" s="15"/>
      <c r="B282" s="255"/>
      <c r="C282" s="256"/>
      <c r="D282" s="228" t="s">
        <v>146</v>
      </c>
      <c r="E282" s="257" t="s">
        <v>19</v>
      </c>
      <c r="F282" s="258" t="s">
        <v>242</v>
      </c>
      <c r="G282" s="256"/>
      <c r="H282" s="257" t="s">
        <v>19</v>
      </c>
      <c r="I282" s="259"/>
      <c r="J282" s="256"/>
      <c r="K282" s="256"/>
      <c r="L282" s="260"/>
      <c r="M282" s="261"/>
      <c r="N282" s="262"/>
      <c r="O282" s="262"/>
      <c r="P282" s="262"/>
      <c r="Q282" s="262"/>
      <c r="R282" s="262"/>
      <c r="S282" s="262"/>
      <c r="T282" s="263"/>
      <c r="U282" s="15"/>
      <c r="V282" s="15"/>
      <c r="W282" s="15"/>
      <c r="X282" s="15"/>
      <c r="Y282" s="15"/>
      <c r="Z282" s="15"/>
      <c r="AA282" s="15"/>
      <c r="AB282" s="15"/>
      <c r="AC282" s="15"/>
      <c r="AD282" s="15"/>
      <c r="AE282" s="15"/>
      <c r="AT282" s="264" t="s">
        <v>146</v>
      </c>
      <c r="AU282" s="264" t="s">
        <v>85</v>
      </c>
      <c r="AV282" s="15" t="s">
        <v>82</v>
      </c>
      <c r="AW282" s="15" t="s">
        <v>36</v>
      </c>
      <c r="AX282" s="15" t="s">
        <v>75</v>
      </c>
      <c r="AY282" s="264" t="s">
        <v>135</v>
      </c>
    </row>
    <row r="283" spans="1:65" s="2" customFormat="1" ht="21.75" customHeight="1">
      <c r="A283" s="39"/>
      <c r="B283" s="40"/>
      <c r="C283" s="265" t="s">
        <v>391</v>
      </c>
      <c r="D283" s="265" t="s">
        <v>265</v>
      </c>
      <c r="E283" s="266" t="s">
        <v>392</v>
      </c>
      <c r="F283" s="267" t="s">
        <v>393</v>
      </c>
      <c r="G283" s="268" t="s">
        <v>342</v>
      </c>
      <c r="H283" s="269">
        <v>13</v>
      </c>
      <c r="I283" s="270"/>
      <c r="J283" s="271">
        <f>ROUND(I283*H283,2)</f>
        <v>0</v>
      </c>
      <c r="K283" s="272"/>
      <c r="L283" s="273"/>
      <c r="M283" s="274" t="s">
        <v>19</v>
      </c>
      <c r="N283" s="275" t="s">
        <v>46</v>
      </c>
      <c r="O283" s="85"/>
      <c r="P283" s="224">
        <f>O283*H283</f>
        <v>0</v>
      </c>
      <c r="Q283" s="224">
        <v>0.03918</v>
      </c>
      <c r="R283" s="224">
        <f>Q283*H283</f>
        <v>0.50934</v>
      </c>
      <c r="S283" s="224">
        <v>0</v>
      </c>
      <c r="T283" s="225">
        <f>S283*H283</f>
        <v>0</v>
      </c>
      <c r="U283" s="39"/>
      <c r="V283" s="39"/>
      <c r="W283" s="39"/>
      <c r="X283" s="39"/>
      <c r="Y283" s="39"/>
      <c r="Z283" s="39"/>
      <c r="AA283" s="39"/>
      <c r="AB283" s="39"/>
      <c r="AC283" s="39"/>
      <c r="AD283" s="39"/>
      <c r="AE283" s="39"/>
      <c r="AR283" s="226" t="s">
        <v>343</v>
      </c>
      <c r="AT283" s="226" t="s">
        <v>265</v>
      </c>
      <c r="AU283" s="226" t="s">
        <v>85</v>
      </c>
      <c r="AY283" s="18" t="s">
        <v>135</v>
      </c>
      <c r="BE283" s="227">
        <f>IF(N283="základní",J283,0)</f>
        <v>0</v>
      </c>
      <c r="BF283" s="227">
        <f>IF(N283="snížená",J283,0)</f>
        <v>0</v>
      </c>
      <c r="BG283" s="227">
        <f>IF(N283="zákl. přenesená",J283,0)</f>
        <v>0</v>
      </c>
      <c r="BH283" s="227">
        <f>IF(N283="sníž. přenesená",J283,0)</f>
        <v>0</v>
      </c>
      <c r="BI283" s="227">
        <f>IF(N283="nulová",J283,0)</f>
        <v>0</v>
      </c>
      <c r="BJ283" s="18" t="s">
        <v>82</v>
      </c>
      <c r="BK283" s="227">
        <f>ROUND(I283*H283,2)</f>
        <v>0</v>
      </c>
      <c r="BL283" s="18" t="s">
        <v>264</v>
      </c>
      <c r="BM283" s="226" t="s">
        <v>394</v>
      </c>
    </row>
    <row r="284" spans="1:51" s="13" customFormat="1" ht="12">
      <c r="A284" s="13"/>
      <c r="B284" s="233"/>
      <c r="C284" s="234"/>
      <c r="D284" s="228" t="s">
        <v>146</v>
      </c>
      <c r="E284" s="235" t="s">
        <v>19</v>
      </c>
      <c r="F284" s="236" t="s">
        <v>384</v>
      </c>
      <c r="G284" s="234"/>
      <c r="H284" s="237">
        <v>13</v>
      </c>
      <c r="I284" s="238"/>
      <c r="J284" s="234"/>
      <c r="K284" s="234"/>
      <c r="L284" s="239"/>
      <c r="M284" s="240"/>
      <c r="N284" s="241"/>
      <c r="O284" s="241"/>
      <c r="P284" s="241"/>
      <c r="Q284" s="241"/>
      <c r="R284" s="241"/>
      <c r="S284" s="241"/>
      <c r="T284" s="242"/>
      <c r="U284" s="13"/>
      <c r="V284" s="13"/>
      <c r="W284" s="13"/>
      <c r="X284" s="13"/>
      <c r="Y284" s="13"/>
      <c r="Z284" s="13"/>
      <c r="AA284" s="13"/>
      <c r="AB284" s="13"/>
      <c r="AC284" s="13"/>
      <c r="AD284" s="13"/>
      <c r="AE284" s="13"/>
      <c r="AT284" s="243" t="s">
        <v>146</v>
      </c>
      <c r="AU284" s="243" t="s">
        <v>85</v>
      </c>
      <c r="AV284" s="13" t="s">
        <v>85</v>
      </c>
      <c r="AW284" s="13" t="s">
        <v>36</v>
      </c>
      <c r="AX284" s="13" t="s">
        <v>82</v>
      </c>
      <c r="AY284" s="243" t="s">
        <v>135</v>
      </c>
    </row>
    <row r="285" spans="1:51" s="15" customFormat="1" ht="12">
      <c r="A285" s="15"/>
      <c r="B285" s="255"/>
      <c r="C285" s="256"/>
      <c r="D285" s="228" t="s">
        <v>146</v>
      </c>
      <c r="E285" s="257" t="s">
        <v>19</v>
      </c>
      <c r="F285" s="258" t="s">
        <v>338</v>
      </c>
      <c r="G285" s="256"/>
      <c r="H285" s="257" t="s">
        <v>19</v>
      </c>
      <c r="I285" s="259"/>
      <c r="J285" s="256"/>
      <c r="K285" s="256"/>
      <c r="L285" s="260"/>
      <c r="M285" s="261"/>
      <c r="N285" s="262"/>
      <c r="O285" s="262"/>
      <c r="P285" s="262"/>
      <c r="Q285" s="262"/>
      <c r="R285" s="262"/>
      <c r="S285" s="262"/>
      <c r="T285" s="263"/>
      <c r="U285" s="15"/>
      <c r="V285" s="15"/>
      <c r="W285" s="15"/>
      <c r="X285" s="15"/>
      <c r="Y285" s="15"/>
      <c r="Z285" s="15"/>
      <c r="AA285" s="15"/>
      <c r="AB285" s="15"/>
      <c r="AC285" s="15"/>
      <c r="AD285" s="15"/>
      <c r="AE285" s="15"/>
      <c r="AT285" s="264" t="s">
        <v>146</v>
      </c>
      <c r="AU285" s="264" t="s">
        <v>85</v>
      </c>
      <c r="AV285" s="15" t="s">
        <v>82</v>
      </c>
      <c r="AW285" s="15" t="s">
        <v>36</v>
      </c>
      <c r="AX285" s="15" t="s">
        <v>75</v>
      </c>
      <c r="AY285" s="264" t="s">
        <v>135</v>
      </c>
    </row>
    <row r="286" spans="1:65" s="2" customFormat="1" ht="21.75" customHeight="1">
      <c r="A286" s="39"/>
      <c r="B286" s="40"/>
      <c r="C286" s="265" t="s">
        <v>395</v>
      </c>
      <c r="D286" s="265" t="s">
        <v>265</v>
      </c>
      <c r="E286" s="266" t="s">
        <v>396</v>
      </c>
      <c r="F286" s="267" t="s">
        <v>397</v>
      </c>
      <c r="G286" s="268" t="s">
        <v>342</v>
      </c>
      <c r="H286" s="269">
        <v>2</v>
      </c>
      <c r="I286" s="270"/>
      <c r="J286" s="271">
        <f>ROUND(I286*H286,2)</f>
        <v>0</v>
      </c>
      <c r="K286" s="272"/>
      <c r="L286" s="273"/>
      <c r="M286" s="274" t="s">
        <v>19</v>
      </c>
      <c r="N286" s="275" t="s">
        <v>46</v>
      </c>
      <c r="O286" s="85"/>
      <c r="P286" s="224">
        <f>O286*H286</f>
        <v>0</v>
      </c>
      <c r="Q286" s="224">
        <v>0.03918</v>
      </c>
      <c r="R286" s="224">
        <f>Q286*H286</f>
        <v>0.07836</v>
      </c>
      <c r="S286" s="224">
        <v>0</v>
      </c>
      <c r="T286" s="225">
        <f>S286*H286</f>
        <v>0</v>
      </c>
      <c r="U286" s="39"/>
      <c r="V286" s="39"/>
      <c r="W286" s="39"/>
      <c r="X286" s="39"/>
      <c r="Y286" s="39"/>
      <c r="Z286" s="39"/>
      <c r="AA286" s="39"/>
      <c r="AB286" s="39"/>
      <c r="AC286" s="39"/>
      <c r="AD286" s="39"/>
      <c r="AE286" s="39"/>
      <c r="AR286" s="226" t="s">
        <v>343</v>
      </c>
      <c r="AT286" s="226" t="s">
        <v>265</v>
      </c>
      <c r="AU286" s="226" t="s">
        <v>85</v>
      </c>
      <c r="AY286" s="18" t="s">
        <v>135</v>
      </c>
      <c r="BE286" s="227">
        <f>IF(N286="základní",J286,0)</f>
        <v>0</v>
      </c>
      <c r="BF286" s="227">
        <f>IF(N286="snížená",J286,0)</f>
        <v>0</v>
      </c>
      <c r="BG286" s="227">
        <f>IF(N286="zákl. přenesená",J286,0)</f>
        <v>0</v>
      </c>
      <c r="BH286" s="227">
        <f>IF(N286="sníž. přenesená",J286,0)</f>
        <v>0</v>
      </c>
      <c r="BI286" s="227">
        <f>IF(N286="nulová",J286,0)</f>
        <v>0</v>
      </c>
      <c r="BJ286" s="18" t="s">
        <v>82</v>
      </c>
      <c r="BK286" s="227">
        <f>ROUND(I286*H286,2)</f>
        <v>0</v>
      </c>
      <c r="BL286" s="18" t="s">
        <v>264</v>
      </c>
      <c r="BM286" s="226" t="s">
        <v>398</v>
      </c>
    </row>
    <row r="287" spans="1:51" s="13" customFormat="1" ht="12">
      <c r="A287" s="13"/>
      <c r="B287" s="233"/>
      <c r="C287" s="234"/>
      <c r="D287" s="228" t="s">
        <v>146</v>
      </c>
      <c r="E287" s="235" t="s">
        <v>19</v>
      </c>
      <c r="F287" s="236" t="s">
        <v>385</v>
      </c>
      <c r="G287" s="234"/>
      <c r="H287" s="237">
        <v>2</v>
      </c>
      <c r="I287" s="238"/>
      <c r="J287" s="234"/>
      <c r="K287" s="234"/>
      <c r="L287" s="239"/>
      <c r="M287" s="240"/>
      <c r="N287" s="241"/>
      <c r="O287" s="241"/>
      <c r="P287" s="241"/>
      <c r="Q287" s="241"/>
      <c r="R287" s="241"/>
      <c r="S287" s="241"/>
      <c r="T287" s="242"/>
      <c r="U287" s="13"/>
      <c r="V287" s="13"/>
      <c r="W287" s="13"/>
      <c r="X287" s="13"/>
      <c r="Y287" s="13"/>
      <c r="Z287" s="13"/>
      <c r="AA287" s="13"/>
      <c r="AB287" s="13"/>
      <c r="AC287" s="13"/>
      <c r="AD287" s="13"/>
      <c r="AE287" s="13"/>
      <c r="AT287" s="243" t="s">
        <v>146</v>
      </c>
      <c r="AU287" s="243" t="s">
        <v>85</v>
      </c>
      <c r="AV287" s="13" t="s">
        <v>85</v>
      </c>
      <c r="AW287" s="13" t="s">
        <v>36</v>
      </c>
      <c r="AX287" s="13" t="s">
        <v>82</v>
      </c>
      <c r="AY287" s="243" t="s">
        <v>135</v>
      </c>
    </row>
    <row r="288" spans="1:51" s="15" customFormat="1" ht="12">
      <c r="A288" s="15"/>
      <c r="B288" s="255"/>
      <c r="C288" s="256"/>
      <c r="D288" s="228" t="s">
        <v>146</v>
      </c>
      <c r="E288" s="257" t="s">
        <v>19</v>
      </c>
      <c r="F288" s="258" t="s">
        <v>338</v>
      </c>
      <c r="G288" s="256"/>
      <c r="H288" s="257" t="s">
        <v>19</v>
      </c>
      <c r="I288" s="259"/>
      <c r="J288" s="256"/>
      <c r="K288" s="256"/>
      <c r="L288" s="260"/>
      <c r="M288" s="261"/>
      <c r="N288" s="262"/>
      <c r="O288" s="262"/>
      <c r="P288" s="262"/>
      <c r="Q288" s="262"/>
      <c r="R288" s="262"/>
      <c r="S288" s="262"/>
      <c r="T288" s="263"/>
      <c r="U288" s="15"/>
      <c r="V288" s="15"/>
      <c r="W288" s="15"/>
      <c r="X288" s="15"/>
      <c r="Y288" s="15"/>
      <c r="Z288" s="15"/>
      <c r="AA288" s="15"/>
      <c r="AB288" s="15"/>
      <c r="AC288" s="15"/>
      <c r="AD288" s="15"/>
      <c r="AE288" s="15"/>
      <c r="AT288" s="264" t="s">
        <v>146</v>
      </c>
      <c r="AU288" s="264" t="s">
        <v>85</v>
      </c>
      <c r="AV288" s="15" t="s">
        <v>82</v>
      </c>
      <c r="AW288" s="15" t="s">
        <v>36</v>
      </c>
      <c r="AX288" s="15" t="s">
        <v>75</v>
      </c>
      <c r="AY288" s="264" t="s">
        <v>135</v>
      </c>
    </row>
    <row r="289" spans="1:65" s="2" customFormat="1" ht="21.75" customHeight="1">
      <c r="A289" s="39"/>
      <c r="B289" s="40"/>
      <c r="C289" s="214" t="s">
        <v>399</v>
      </c>
      <c r="D289" s="214" t="s">
        <v>138</v>
      </c>
      <c r="E289" s="215" t="s">
        <v>400</v>
      </c>
      <c r="F289" s="216" t="s">
        <v>401</v>
      </c>
      <c r="G289" s="217" t="s">
        <v>342</v>
      </c>
      <c r="H289" s="218">
        <v>106</v>
      </c>
      <c r="I289" s="219"/>
      <c r="J289" s="220">
        <f>ROUND(I289*H289,2)</f>
        <v>0</v>
      </c>
      <c r="K289" s="221"/>
      <c r="L289" s="45"/>
      <c r="M289" s="222" t="s">
        <v>19</v>
      </c>
      <c r="N289" s="223" t="s">
        <v>46</v>
      </c>
      <c r="O289" s="85"/>
      <c r="P289" s="224">
        <f>O289*H289</f>
        <v>0</v>
      </c>
      <c r="Q289" s="224">
        <v>0</v>
      </c>
      <c r="R289" s="224">
        <f>Q289*H289</f>
        <v>0</v>
      </c>
      <c r="S289" s="224">
        <v>0</v>
      </c>
      <c r="T289" s="225">
        <f>S289*H289</f>
        <v>0</v>
      </c>
      <c r="U289" s="39"/>
      <c r="V289" s="39"/>
      <c r="W289" s="39"/>
      <c r="X289" s="39"/>
      <c r="Y289" s="39"/>
      <c r="Z289" s="39"/>
      <c r="AA289" s="39"/>
      <c r="AB289" s="39"/>
      <c r="AC289" s="39"/>
      <c r="AD289" s="39"/>
      <c r="AE289" s="39"/>
      <c r="AR289" s="226" t="s">
        <v>264</v>
      </c>
      <c r="AT289" s="226" t="s">
        <v>138</v>
      </c>
      <c r="AU289" s="226" t="s">
        <v>85</v>
      </c>
      <c r="AY289" s="18" t="s">
        <v>135</v>
      </c>
      <c r="BE289" s="227">
        <f>IF(N289="základní",J289,0)</f>
        <v>0</v>
      </c>
      <c r="BF289" s="227">
        <f>IF(N289="snížená",J289,0)</f>
        <v>0</v>
      </c>
      <c r="BG289" s="227">
        <f>IF(N289="zákl. přenesená",J289,0)</f>
        <v>0</v>
      </c>
      <c r="BH289" s="227">
        <f>IF(N289="sníž. přenesená",J289,0)</f>
        <v>0</v>
      </c>
      <c r="BI289" s="227">
        <f>IF(N289="nulová",J289,0)</f>
        <v>0</v>
      </c>
      <c r="BJ289" s="18" t="s">
        <v>82</v>
      </c>
      <c r="BK289" s="227">
        <f>ROUND(I289*H289,2)</f>
        <v>0</v>
      </c>
      <c r="BL289" s="18" t="s">
        <v>264</v>
      </c>
      <c r="BM289" s="226" t="s">
        <v>402</v>
      </c>
    </row>
    <row r="290" spans="1:47" s="2" customFormat="1" ht="12">
      <c r="A290" s="39"/>
      <c r="B290" s="40"/>
      <c r="C290" s="41"/>
      <c r="D290" s="228" t="s">
        <v>144</v>
      </c>
      <c r="E290" s="41"/>
      <c r="F290" s="229" t="s">
        <v>403</v>
      </c>
      <c r="G290" s="41"/>
      <c r="H290" s="41"/>
      <c r="I290" s="230"/>
      <c r="J290" s="41"/>
      <c r="K290" s="41"/>
      <c r="L290" s="45"/>
      <c r="M290" s="231"/>
      <c r="N290" s="232"/>
      <c r="O290" s="85"/>
      <c r="P290" s="85"/>
      <c r="Q290" s="85"/>
      <c r="R290" s="85"/>
      <c r="S290" s="85"/>
      <c r="T290" s="86"/>
      <c r="U290" s="39"/>
      <c r="V290" s="39"/>
      <c r="W290" s="39"/>
      <c r="X290" s="39"/>
      <c r="Y290" s="39"/>
      <c r="Z290" s="39"/>
      <c r="AA290" s="39"/>
      <c r="AB290" s="39"/>
      <c r="AC290" s="39"/>
      <c r="AD290" s="39"/>
      <c r="AE290" s="39"/>
      <c r="AT290" s="18" t="s">
        <v>144</v>
      </c>
      <c r="AU290" s="18" t="s">
        <v>85</v>
      </c>
    </row>
    <row r="291" spans="1:51" s="13" customFormat="1" ht="12">
      <c r="A291" s="13"/>
      <c r="B291" s="233"/>
      <c r="C291" s="234"/>
      <c r="D291" s="228" t="s">
        <v>146</v>
      </c>
      <c r="E291" s="235" t="s">
        <v>19</v>
      </c>
      <c r="F291" s="236" t="s">
        <v>404</v>
      </c>
      <c r="G291" s="234"/>
      <c r="H291" s="237">
        <v>106</v>
      </c>
      <c r="I291" s="238"/>
      <c r="J291" s="234"/>
      <c r="K291" s="234"/>
      <c r="L291" s="239"/>
      <c r="M291" s="240"/>
      <c r="N291" s="241"/>
      <c r="O291" s="241"/>
      <c r="P291" s="241"/>
      <c r="Q291" s="241"/>
      <c r="R291" s="241"/>
      <c r="S291" s="241"/>
      <c r="T291" s="242"/>
      <c r="U291" s="13"/>
      <c r="V291" s="13"/>
      <c r="W291" s="13"/>
      <c r="X291" s="13"/>
      <c r="Y291" s="13"/>
      <c r="Z291" s="13"/>
      <c r="AA291" s="13"/>
      <c r="AB291" s="13"/>
      <c r="AC291" s="13"/>
      <c r="AD291" s="13"/>
      <c r="AE291" s="13"/>
      <c r="AT291" s="243" t="s">
        <v>146</v>
      </c>
      <c r="AU291" s="243" t="s">
        <v>85</v>
      </c>
      <c r="AV291" s="13" t="s">
        <v>85</v>
      </c>
      <c r="AW291" s="13" t="s">
        <v>36</v>
      </c>
      <c r="AX291" s="13" t="s">
        <v>82</v>
      </c>
      <c r="AY291" s="243" t="s">
        <v>135</v>
      </c>
    </row>
    <row r="292" spans="1:51" s="15" customFormat="1" ht="12">
      <c r="A292" s="15"/>
      <c r="B292" s="255"/>
      <c r="C292" s="256"/>
      <c r="D292" s="228" t="s">
        <v>146</v>
      </c>
      <c r="E292" s="257" t="s">
        <v>19</v>
      </c>
      <c r="F292" s="258" t="s">
        <v>242</v>
      </c>
      <c r="G292" s="256"/>
      <c r="H292" s="257" t="s">
        <v>19</v>
      </c>
      <c r="I292" s="259"/>
      <c r="J292" s="256"/>
      <c r="K292" s="256"/>
      <c r="L292" s="260"/>
      <c r="M292" s="261"/>
      <c r="N292" s="262"/>
      <c r="O292" s="262"/>
      <c r="P292" s="262"/>
      <c r="Q292" s="262"/>
      <c r="R292" s="262"/>
      <c r="S292" s="262"/>
      <c r="T292" s="263"/>
      <c r="U292" s="15"/>
      <c r="V292" s="15"/>
      <c r="W292" s="15"/>
      <c r="X292" s="15"/>
      <c r="Y292" s="15"/>
      <c r="Z292" s="15"/>
      <c r="AA292" s="15"/>
      <c r="AB292" s="15"/>
      <c r="AC292" s="15"/>
      <c r="AD292" s="15"/>
      <c r="AE292" s="15"/>
      <c r="AT292" s="264" t="s">
        <v>146</v>
      </c>
      <c r="AU292" s="264" t="s">
        <v>85</v>
      </c>
      <c r="AV292" s="15" t="s">
        <v>82</v>
      </c>
      <c r="AW292" s="15" t="s">
        <v>36</v>
      </c>
      <c r="AX292" s="15" t="s">
        <v>75</v>
      </c>
      <c r="AY292" s="264" t="s">
        <v>135</v>
      </c>
    </row>
    <row r="293" spans="1:65" s="2" customFormat="1" ht="33" customHeight="1">
      <c r="A293" s="39"/>
      <c r="B293" s="40"/>
      <c r="C293" s="265" t="s">
        <v>405</v>
      </c>
      <c r="D293" s="265" t="s">
        <v>265</v>
      </c>
      <c r="E293" s="266" t="s">
        <v>406</v>
      </c>
      <c r="F293" s="267" t="s">
        <v>407</v>
      </c>
      <c r="G293" s="268" t="s">
        <v>342</v>
      </c>
      <c r="H293" s="269">
        <v>80</v>
      </c>
      <c r="I293" s="270"/>
      <c r="J293" s="271">
        <f>ROUND(I293*H293,2)</f>
        <v>0</v>
      </c>
      <c r="K293" s="272"/>
      <c r="L293" s="273"/>
      <c r="M293" s="274" t="s">
        <v>19</v>
      </c>
      <c r="N293" s="275" t="s">
        <v>46</v>
      </c>
      <c r="O293" s="85"/>
      <c r="P293" s="224">
        <f>O293*H293</f>
        <v>0</v>
      </c>
      <c r="Q293" s="224">
        <v>0.0045</v>
      </c>
      <c r="R293" s="224">
        <f>Q293*H293</f>
        <v>0.36</v>
      </c>
      <c r="S293" s="224">
        <v>0</v>
      </c>
      <c r="T293" s="225">
        <f>S293*H293</f>
        <v>0</v>
      </c>
      <c r="U293" s="39"/>
      <c r="V293" s="39"/>
      <c r="W293" s="39"/>
      <c r="X293" s="39"/>
      <c r="Y293" s="39"/>
      <c r="Z293" s="39"/>
      <c r="AA293" s="39"/>
      <c r="AB293" s="39"/>
      <c r="AC293" s="39"/>
      <c r="AD293" s="39"/>
      <c r="AE293" s="39"/>
      <c r="AR293" s="226" t="s">
        <v>343</v>
      </c>
      <c r="AT293" s="226" t="s">
        <v>265</v>
      </c>
      <c r="AU293" s="226" t="s">
        <v>85</v>
      </c>
      <c r="AY293" s="18" t="s">
        <v>135</v>
      </c>
      <c r="BE293" s="227">
        <f>IF(N293="základní",J293,0)</f>
        <v>0</v>
      </c>
      <c r="BF293" s="227">
        <f>IF(N293="snížená",J293,0)</f>
        <v>0</v>
      </c>
      <c r="BG293" s="227">
        <f>IF(N293="zákl. přenesená",J293,0)</f>
        <v>0</v>
      </c>
      <c r="BH293" s="227">
        <f>IF(N293="sníž. přenesená",J293,0)</f>
        <v>0</v>
      </c>
      <c r="BI293" s="227">
        <f>IF(N293="nulová",J293,0)</f>
        <v>0</v>
      </c>
      <c r="BJ293" s="18" t="s">
        <v>82</v>
      </c>
      <c r="BK293" s="227">
        <f>ROUND(I293*H293,2)</f>
        <v>0</v>
      </c>
      <c r="BL293" s="18" t="s">
        <v>264</v>
      </c>
      <c r="BM293" s="226" t="s">
        <v>408</v>
      </c>
    </row>
    <row r="294" spans="1:51" s="13" customFormat="1" ht="12">
      <c r="A294" s="13"/>
      <c r="B294" s="233"/>
      <c r="C294" s="234"/>
      <c r="D294" s="228" t="s">
        <v>146</v>
      </c>
      <c r="E294" s="235" t="s">
        <v>19</v>
      </c>
      <c r="F294" s="236" t="s">
        <v>409</v>
      </c>
      <c r="G294" s="234"/>
      <c r="H294" s="237">
        <v>80</v>
      </c>
      <c r="I294" s="238"/>
      <c r="J294" s="234"/>
      <c r="K294" s="234"/>
      <c r="L294" s="239"/>
      <c r="M294" s="240"/>
      <c r="N294" s="241"/>
      <c r="O294" s="241"/>
      <c r="P294" s="241"/>
      <c r="Q294" s="241"/>
      <c r="R294" s="241"/>
      <c r="S294" s="241"/>
      <c r="T294" s="242"/>
      <c r="U294" s="13"/>
      <c r="V294" s="13"/>
      <c r="W294" s="13"/>
      <c r="X294" s="13"/>
      <c r="Y294" s="13"/>
      <c r="Z294" s="13"/>
      <c r="AA294" s="13"/>
      <c r="AB294" s="13"/>
      <c r="AC294" s="13"/>
      <c r="AD294" s="13"/>
      <c r="AE294" s="13"/>
      <c r="AT294" s="243" t="s">
        <v>146</v>
      </c>
      <c r="AU294" s="243" t="s">
        <v>85</v>
      </c>
      <c r="AV294" s="13" t="s">
        <v>85</v>
      </c>
      <c r="AW294" s="13" t="s">
        <v>36</v>
      </c>
      <c r="AX294" s="13" t="s">
        <v>82</v>
      </c>
      <c r="AY294" s="243" t="s">
        <v>135</v>
      </c>
    </row>
    <row r="295" spans="1:51" s="15" customFormat="1" ht="12">
      <c r="A295" s="15"/>
      <c r="B295" s="255"/>
      <c r="C295" s="256"/>
      <c r="D295" s="228" t="s">
        <v>146</v>
      </c>
      <c r="E295" s="257" t="s">
        <v>19</v>
      </c>
      <c r="F295" s="258" t="s">
        <v>338</v>
      </c>
      <c r="G295" s="256"/>
      <c r="H295" s="257" t="s">
        <v>19</v>
      </c>
      <c r="I295" s="259"/>
      <c r="J295" s="256"/>
      <c r="K295" s="256"/>
      <c r="L295" s="260"/>
      <c r="M295" s="261"/>
      <c r="N295" s="262"/>
      <c r="O295" s="262"/>
      <c r="P295" s="262"/>
      <c r="Q295" s="262"/>
      <c r="R295" s="262"/>
      <c r="S295" s="262"/>
      <c r="T295" s="263"/>
      <c r="U295" s="15"/>
      <c r="V295" s="15"/>
      <c r="W295" s="15"/>
      <c r="X295" s="15"/>
      <c r="Y295" s="15"/>
      <c r="Z295" s="15"/>
      <c r="AA295" s="15"/>
      <c r="AB295" s="15"/>
      <c r="AC295" s="15"/>
      <c r="AD295" s="15"/>
      <c r="AE295" s="15"/>
      <c r="AT295" s="264" t="s">
        <v>146</v>
      </c>
      <c r="AU295" s="264" t="s">
        <v>85</v>
      </c>
      <c r="AV295" s="15" t="s">
        <v>82</v>
      </c>
      <c r="AW295" s="15" t="s">
        <v>36</v>
      </c>
      <c r="AX295" s="15" t="s">
        <v>75</v>
      </c>
      <c r="AY295" s="264" t="s">
        <v>135</v>
      </c>
    </row>
    <row r="296" spans="1:65" s="2" customFormat="1" ht="33" customHeight="1">
      <c r="A296" s="39"/>
      <c r="B296" s="40"/>
      <c r="C296" s="265" t="s">
        <v>410</v>
      </c>
      <c r="D296" s="265" t="s">
        <v>265</v>
      </c>
      <c r="E296" s="266" t="s">
        <v>411</v>
      </c>
      <c r="F296" s="267" t="s">
        <v>412</v>
      </c>
      <c r="G296" s="268" t="s">
        <v>342</v>
      </c>
      <c r="H296" s="269">
        <v>6</v>
      </c>
      <c r="I296" s="270"/>
      <c r="J296" s="271">
        <f>ROUND(I296*H296,2)</f>
        <v>0</v>
      </c>
      <c r="K296" s="272"/>
      <c r="L296" s="273"/>
      <c r="M296" s="274" t="s">
        <v>19</v>
      </c>
      <c r="N296" s="275" t="s">
        <v>46</v>
      </c>
      <c r="O296" s="85"/>
      <c r="P296" s="224">
        <f>O296*H296</f>
        <v>0</v>
      </c>
      <c r="Q296" s="224">
        <v>0.00724</v>
      </c>
      <c r="R296" s="224">
        <f>Q296*H296</f>
        <v>0.04344</v>
      </c>
      <c r="S296" s="224">
        <v>0</v>
      </c>
      <c r="T296" s="225">
        <f>S296*H296</f>
        <v>0</v>
      </c>
      <c r="U296" s="39"/>
      <c r="V296" s="39"/>
      <c r="W296" s="39"/>
      <c r="X296" s="39"/>
      <c r="Y296" s="39"/>
      <c r="Z296" s="39"/>
      <c r="AA296" s="39"/>
      <c r="AB296" s="39"/>
      <c r="AC296" s="39"/>
      <c r="AD296" s="39"/>
      <c r="AE296" s="39"/>
      <c r="AR296" s="226" t="s">
        <v>343</v>
      </c>
      <c r="AT296" s="226" t="s">
        <v>265</v>
      </c>
      <c r="AU296" s="226" t="s">
        <v>85</v>
      </c>
      <c r="AY296" s="18" t="s">
        <v>135</v>
      </c>
      <c r="BE296" s="227">
        <f>IF(N296="základní",J296,0)</f>
        <v>0</v>
      </c>
      <c r="BF296" s="227">
        <f>IF(N296="snížená",J296,0)</f>
        <v>0</v>
      </c>
      <c r="BG296" s="227">
        <f>IF(N296="zákl. přenesená",J296,0)</f>
        <v>0</v>
      </c>
      <c r="BH296" s="227">
        <f>IF(N296="sníž. přenesená",J296,0)</f>
        <v>0</v>
      </c>
      <c r="BI296" s="227">
        <f>IF(N296="nulová",J296,0)</f>
        <v>0</v>
      </c>
      <c r="BJ296" s="18" t="s">
        <v>82</v>
      </c>
      <c r="BK296" s="227">
        <f>ROUND(I296*H296,2)</f>
        <v>0</v>
      </c>
      <c r="BL296" s="18" t="s">
        <v>264</v>
      </c>
      <c r="BM296" s="226" t="s">
        <v>413</v>
      </c>
    </row>
    <row r="297" spans="1:51" s="13" customFormat="1" ht="12">
      <c r="A297" s="13"/>
      <c r="B297" s="233"/>
      <c r="C297" s="234"/>
      <c r="D297" s="228" t="s">
        <v>146</v>
      </c>
      <c r="E297" s="235" t="s">
        <v>19</v>
      </c>
      <c r="F297" s="236" t="s">
        <v>414</v>
      </c>
      <c r="G297" s="234"/>
      <c r="H297" s="237">
        <v>6</v>
      </c>
      <c r="I297" s="238"/>
      <c r="J297" s="234"/>
      <c r="K297" s="234"/>
      <c r="L297" s="239"/>
      <c r="M297" s="240"/>
      <c r="N297" s="241"/>
      <c r="O297" s="241"/>
      <c r="P297" s="241"/>
      <c r="Q297" s="241"/>
      <c r="R297" s="241"/>
      <c r="S297" s="241"/>
      <c r="T297" s="242"/>
      <c r="U297" s="13"/>
      <c r="V297" s="13"/>
      <c r="W297" s="13"/>
      <c r="X297" s="13"/>
      <c r="Y297" s="13"/>
      <c r="Z297" s="13"/>
      <c r="AA297" s="13"/>
      <c r="AB297" s="13"/>
      <c r="AC297" s="13"/>
      <c r="AD297" s="13"/>
      <c r="AE297" s="13"/>
      <c r="AT297" s="243" t="s">
        <v>146</v>
      </c>
      <c r="AU297" s="243" t="s">
        <v>85</v>
      </c>
      <c r="AV297" s="13" t="s">
        <v>85</v>
      </c>
      <c r="AW297" s="13" t="s">
        <v>36</v>
      </c>
      <c r="AX297" s="13" t="s">
        <v>82</v>
      </c>
      <c r="AY297" s="243" t="s">
        <v>135</v>
      </c>
    </row>
    <row r="298" spans="1:51" s="15" customFormat="1" ht="12">
      <c r="A298" s="15"/>
      <c r="B298" s="255"/>
      <c r="C298" s="256"/>
      <c r="D298" s="228" t="s">
        <v>146</v>
      </c>
      <c r="E298" s="257" t="s">
        <v>19</v>
      </c>
      <c r="F298" s="258" t="s">
        <v>338</v>
      </c>
      <c r="G298" s="256"/>
      <c r="H298" s="257" t="s">
        <v>19</v>
      </c>
      <c r="I298" s="259"/>
      <c r="J298" s="256"/>
      <c r="K298" s="256"/>
      <c r="L298" s="260"/>
      <c r="M298" s="261"/>
      <c r="N298" s="262"/>
      <c r="O298" s="262"/>
      <c r="P298" s="262"/>
      <c r="Q298" s="262"/>
      <c r="R298" s="262"/>
      <c r="S298" s="262"/>
      <c r="T298" s="263"/>
      <c r="U298" s="15"/>
      <c r="V298" s="15"/>
      <c r="W298" s="15"/>
      <c r="X298" s="15"/>
      <c r="Y298" s="15"/>
      <c r="Z298" s="15"/>
      <c r="AA298" s="15"/>
      <c r="AB298" s="15"/>
      <c r="AC298" s="15"/>
      <c r="AD298" s="15"/>
      <c r="AE298" s="15"/>
      <c r="AT298" s="264" t="s">
        <v>146</v>
      </c>
      <c r="AU298" s="264" t="s">
        <v>85</v>
      </c>
      <c r="AV298" s="15" t="s">
        <v>82</v>
      </c>
      <c r="AW298" s="15" t="s">
        <v>36</v>
      </c>
      <c r="AX298" s="15" t="s">
        <v>75</v>
      </c>
      <c r="AY298" s="264" t="s">
        <v>135</v>
      </c>
    </row>
    <row r="299" spans="1:65" s="2" customFormat="1" ht="33" customHeight="1">
      <c r="A299" s="39"/>
      <c r="B299" s="40"/>
      <c r="C299" s="265" t="s">
        <v>415</v>
      </c>
      <c r="D299" s="265" t="s">
        <v>265</v>
      </c>
      <c r="E299" s="266" t="s">
        <v>416</v>
      </c>
      <c r="F299" s="267" t="s">
        <v>417</v>
      </c>
      <c r="G299" s="268" t="s">
        <v>342</v>
      </c>
      <c r="H299" s="269">
        <v>16</v>
      </c>
      <c r="I299" s="270"/>
      <c r="J299" s="271">
        <f>ROUND(I299*H299,2)</f>
        <v>0</v>
      </c>
      <c r="K299" s="272"/>
      <c r="L299" s="273"/>
      <c r="M299" s="274" t="s">
        <v>19</v>
      </c>
      <c r="N299" s="275" t="s">
        <v>46</v>
      </c>
      <c r="O299" s="85"/>
      <c r="P299" s="224">
        <f>O299*H299</f>
        <v>0</v>
      </c>
      <c r="Q299" s="224">
        <v>0.0048</v>
      </c>
      <c r="R299" s="224">
        <f>Q299*H299</f>
        <v>0.0768</v>
      </c>
      <c r="S299" s="224">
        <v>0</v>
      </c>
      <c r="T299" s="225">
        <f>S299*H299</f>
        <v>0</v>
      </c>
      <c r="U299" s="39"/>
      <c r="V299" s="39"/>
      <c r="W299" s="39"/>
      <c r="X299" s="39"/>
      <c r="Y299" s="39"/>
      <c r="Z299" s="39"/>
      <c r="AA299" s="39"/>
      <c r="AB299" s="39"/>
      <c r="AC299" s="39"/>
      <c r="AD299" s="39"/>
      <c r="AE299" s="39"/>
      <c r="AR299" s="226" t="s">
        <v>343</v>
      </c>
      <c r="AT299" s="226" t="s">
        <v>265</v>
      </c>
      <c r="AU299" s="226" t="s">
        <v>85</v>
      </c>
      <c r="AY299" s="18" t="s">
        <v>135</v>
      </c>
      <c r="BE299" s="227">
        <f>IF(N299="základní",J299,0)</f>
        <v>0</v>
      </c>
      <c r="BF299" s="227">
        <f>IF(N299="snížená",J299,0)</f>
        <v>0</v>
      </c>
      <c r="BG299" s="227">
        <f>IF(N299="zákl. přenesená",J299,0)</f>
        <v>0</v>
      </c>
      <c r="BH299" s="227">
        <f>IF(N299="sníž. přenesená",J299,0)</f>
        <v>0</v>
      </c>
      <c r="BI299" s="227">
        <f>IF(N299="nulová",J299,0)</f>
        <v>0</v>
      </c>
      <c r="BJ299" s="18" t="s">
        <v>82</v>
      </c>
      <c r="BK299" s="227">
        <f>ROUND(I299*H299,2)</f>
        <v>0</v>
      </c>
      <c r="BL299" s="18" t="s">
        <v>264</v>
      </c>
      <c r="BM299" s="226" t="s">
        <v>418</v>
      </c>
    </row>
    <row r="300" spans="1:51" s="13" customFormat="1" ht="12">
      <c r="A300" s="13"/>
      <c r="B300" s="233"/>
      <c r="C300" s="234"/>
      <c r="D300" s="228" t="s">
        <v>146</v>
      </c>
      <c r="E300" s="235" t="s">
        <v>19</v>
      </c>
      <c r="F300" s="236" t="s">
        <v>419</v>
      </c>
      <c r="G300" s="234"/>
      <c r="H300" s="237">
        <v>16</v>
      </c>
      <c r="I300" s="238"/>
      <c r="J300" s="234"/>
      <c r="K300" s="234"/>
      <c r="L300" s="239"/>
      <c r="M300" s="240"/>
      <c r="N300" s="241"/>
      <c r="O300" s="241"/>
      <c r="P300" s="241"/>
      <c r="Q300" s="241"/>
      <c r="R300" s="241"/>
      <c r="S300" s="241"/>
      <c r="T300" s="242"/>
      <c r="U300" s="13"/>
      <c r="V300" s="13"/>
      <c r="W300" s="13"/>
      <c r="X300" s="13"/>
      <c r="Y300" s="13"/>
      <c r="Z300" s="13"/>
      <c r="AA300" s="13"/>
      <c r="AB300" s="13"/>
      <c r="AC300" s="13"/>
      <c r="AD300" s="13"/>
      <c r="AE300" s="13"/>
      <c r="AT300" s="243" t="s">
        <v>146</v>
      </c>
      <c r="AU300" s="243" t="s">
        <v>85</v>
      </c>
      <c r="AV300" s="13" t="s">
        <v>85</v>
      </c>
      <c r="AW300" s="13" t="s">
        <v>36</v>
      </c>
      <c r="AX300" s="13" t="s">
        <v>82</v>
      </c>
      <c r="AY300" s="243" t="s">
        <v>135</v>
      </c>
    </row>
    <row r="301" spans="1:51" s="15" customFormat="1" ht="12">
      <c r="A301" s="15"/>
      <c r="B301" s="255"/>
      <c r="C301" s="256"/>
      <c r="D301" s="228" t="s">
        <v>146</v>
      </c>
      <c r="E301" s="257" t="s">
        <v>19</v>
      </c>
      <c r="F301" s="258" t="s">
        <v>242</v>
      </c>
      <c r="G301" s="256"/>
      <c r="H301" s="257" t="s">
        <v>19</v>
      </c>
      <c r="I301" s="259"/>
      <c r="J301" s="256"/>
      <c r="K301" s="256"/>
      <c r="L301" s="260"/>
      <c r="M301" s="261"/>
      <c r="N301" s="262"/>
      <c r="O301" s="262"/>
      <c r="P301" s="262"/>
      <c r="Q301" s="262"/>
      <c r="R301" s="262"/>
      <c r="S301" s="262"/>
      <c r="T301" s="263"/>
      <c r="U301" s="15"/>
      <c r="V301" s="15"/>
      <c r="W301" s="15"/>
      <c r="X301" s="15"/>
      <c r="Y301" s="15"/>
      <c r="Z301" s="15"/>
      <c r="AA301" s="15"/>
      <c r="AB301" s="15"/>
      <c r="AC301" s="15"/>
      <c r="AD301" s="15"/>
      <c r="AE301" s="15"/>
      <c r="AT301" s="264" t="s">
        <v>146</v>
      </c>
      <c r="AU301" s="264" t="s">
        <v>85</v>
      </c>
      <c r="AV301" s="15" t="s">
        <v>82</v>
      </c>
      <c r="AW301" s="15" t="s">
        <v>36</v>
      </c>
      <c r="AX301" s="15" t="s">
        <v>75</v>
      </c>
      <c r="AY301" s="264" t="s">
        <v>135</v>
      </c>
    </row>
    <row r="302" spans="1:65" s="2" customFormat="1" ht="33" customHeight="1">
      <c r="A302" s="39"/>
      <c r="B302" s="40"/>
      <c r="C302" s="265" t="s">
        <v>420</v>
      </c>
      <c r="D302" s="265" t="s">
        <v>265</v>
      </c>
      <c r="E302" s="266" t="s">
        <v>421</v>
      </c>
      <c r="F302" s="267" t="s">
        <v>422</v>
      </c>
      <c r="G302" s="268" t="s">
        <v>342</v>
      </c>
      <c r="H302" s="269">
        <v>4</v>
      </c>
      <c r="I302" s="270"/>
      <c r="J302" s="271">
        <f>ROUND(I302*H302,2)</f>
        <v>0</v>
      </c>
      <c r="K302" s="272"/>
      <c r="L302" s="273"/>
      <c r="M302" s="274" t="s">
        <v>19</v>
      </c>
      <c r="N302" s="275" t="s">
        <v>46</v>
      </c>
      <c r="O302" s="85"/>
      <c r="P302" s="224">
        <f>O302*H302</f>
        <v>0</v>
      </c>
      <c r="Q302" s="224">
        <v>0.006</v>
      </c>
      <c r="R302" s="224">
        <f>Q302*H302</f>
        <v>0.024</v>
      </c>
      <c r="S302" s="224">
        <v>0</v>
      </c>
      <c r="T302" s="225">
        <f>S302*H302</f>
        <v>0</v>
      </c>
      <c r="U302" s="39"/>
      <c r="V302" s="39"/>
      <c r="W302" s="39"/>
      <c r="X302" s="39"/>
      <c r="Y302" s="39"/>
      <c r="Z302" s="39"/>
      <c r="AA302" s="39"/>
      <c r="AB302" s="39"/>
      <c r="AC302" s="39"/>
      <c r="AD302" s="39"/>
      <c r="AE302" s="39"/>
      <c r="AR302" s="226" t="s">
        <v>343</v>
      </c>
      <c r="AT302" s="226" t="s">
        <v>265</v>
      </c>
      <c r="AU302" s="226" t="s">
        <v>85</v>
      </c>
      <c r="AY302" s="18" t="s">
        <v>135</v>
      </c>
      <c r="BE302" s="227">
        <f>IF(N302="základní",J302,0)</f>
        <v>0</v>
      </c>
      <c r="BF302" s="227">
        <f>IF(N302="snížená",J302,0)</f>
        <v>0</v>
      </c>
      <c r="BG302" s="227">
        <f>IF(N302="zákl. přenesená",J302,0)</f>
        <v>0</v>
      </c>
      <c r="BH302" s="227">
        <f>IF(N302="sníž. přenesená",J302,0)</f>
        <v>0</v>
      </c>
      <c r="BI302" s="227">
        <f>IF(N302="nulová",J302,0)</f>
        <v>0</v>
      </c>
      <c r="BJ302" s="18" t="s">
        <v>82</v>
      </c>
      <c r="BK302" s="227">
        <f>ROUND(I302*H302,2)</f>
        <v>0</v>
      </c>
      <c r="BL302" s="18" t="s">
        <v>264</v>
      </c>
      <c r="BM302" s="226" t="s">
        <v>423</v>
      </c>
    </row>
    <row r="303" spans="1:51" s="13" customFormat="1" ht="12">
      <c r="A303" s="13"/>
      <c r="B303" s="233"/>
      <c r="C303" s="234"/>
      <c r="D303" s="228" t="s">
        <v>146</v>
      </c>
      <c r="E303" s="235" t="s">
        <v>19</v>
      </c>
      <c r="F303" s="236" t="s">
        <v>424</v>
      </c>
      <c r="G303" s="234"/>
      <c r="H303" s="237">
        <v>4</v>
      </c>
      <c r="I303" s="238"/>
      <c r="J303" s="234"/>
      <c r="K303" s="234"/>
      <c r="L303" s="239"/>
      <c r="M303" s="240"/>
      <c r="N303" s="241"/>
      <c r="O303" s="241"/>
      <c r="P303" s="241"/>
      <c r="Q303" s="241"/>
      <c r="R303" s="241"/>
      <c r="S303" s="241"/>
      <c r="T303" s="242"/>
      <c r="U303" s="13"/>
      <c r="V303" s="13"/>
      <c r="W303" s="13"/>
      <c r="X303" s="13"/>
      <c r="Y303" s="13"/>
      <c r="Z303" s="13"/>
      <c r="AA303" s="13"/>
      <c r="AB303" s="13"/>
      <c r="AC303" s="13"/>
      <c r="AD303" s="13"/>
      <c r="AE303" s="13"/>
      <c r="AT303" s="243" t="s">
        <v>146</v>
      </c>
      <c r="AU303" s="243" t="s">
        <v>85</v>
      </c>
      <c r="AV303" s="13" t="s">
        <v>85</v>
      </c>
      <c r="AW303" s="13" t="s">
        <v>36</v>
      </c>
      <c r="AX303" s="13" t="s">
        <v>82</v>
      </c>
      <c r="AY303" s="243" t="s">
        <v>135</v>
      </c>
    </row>
    <row r="304" spans="1:51" s="15" customFormat="1" ht="12">
      <c r="A304" s="15"/>
      <c r="B304" s="255"/>
      <c r="C304" s="256"/>
      <c r="D304" s="228" t="s">
        <v>146</v>
      </c>
      <c r="E304" s="257" t="s">
        <v>19</v>
      </c>
      <c r="F304" s="258" t="s">
        <v>242</v>
      </c>
      <c r="G304" s="256"/>
      <c r="H304" s="257" t="s">
        <v>19</v>
      </c>
      <c r="I304" s="259"/>
      <c r="J304" s="256"/>
      <c r="K304" s="256"/>
      <c r="L304" s="260"/>
      <c r="M304" s="261"/>
      <c r="N304" s="262"/>
      <c r="O304" s="262"/>
      <c r="P304" s="262"/>
      <c r="Q304" s="262"/>
      <c r="R304" s="262"/>
      <c r="S304" s="262"/>
      <c r="T304" s="263"/>
      <c r="U304" s="15"/>
      <c r="V304" s="15"/>
      <c r="W304" s="15"/>
      <c r="X304" s="15"/>
      <c r="Y304" s="15"/>
      <c r="Z304" s="15"/>
      <c r="AA304" s="15"/>
      <c r="AB304" s="15"/>
      <c r="AC304" s="15"/>
      <c r="AD304" s="15"/>
      <c r="AE304" s="15"/>
      <c r="AT304" s="264" t="s">
        <v>146</v>
      </c>
      <c r="AU304" s="264" t="s">
        <v>85</v>
      </c>
      <c r="AV304" s="15" t="s">
        <v>82</v>
      </c>
      <c r="AW304" s="15" t="s">
        <v>36</v>
      </c>
      <c r="AX304" s="15" t="s">
        <v>75</v>
      </c>
      <c r="AY304" s="264" t="s">
        <v>135</v>
      </c>
    </row>
    <row r="305" spans="1:65" s="2" customFormat="1" ht="21.75" customHeight="1">
      <c r="A305" s="39"/>
      <c r="B305" s="40"/>
      <c r="C305" s="214" t="s">
        <v>425</v>
      </c>
      <c r="D305" s="214" t="s">
        <v>138</v>
      </c>
      <c r="E305" s="215" t="s">
        <v>426</v>
      </c>
      <c r="F305" s="216" t="s">
        <v>427</v>
      </c>
      <c r="G305" s="217" t="s">
        <v>342</v>
      </c>
      <c r="H305" s="218">
        <v>1</v>
      </c>
      <c r="I305" s="219"/>
      <c r="J305" s="220">
        <f>ROUND(I305*H305,2)</f>
        <v>0</v>
      </c>
      <c r="K305" s="221"/>
      <c r="L305" s="45"/>
      <c r="M305" s="222" t="s">
        <v>19</v>
      </c>
      <c r="N305" s="223" t="s">
        <v>46</v>
      </c>
      <c r="O305" s="85"/>
      <c r="P305" s="224">
        <f>O305*H305</f>
        <v>0</v>
      </c>
      <c r="Q305" s="224">
        <v>0</v>
      </c>
      <c r="R305" s="224">
        <f>Q305*H305</f>
        <v>0</v>
      </c>
      <c r="S305" s="224">
        <v>0</v>
      </c>
      <c r="T305" s="225">
        <f>S305*H305</f>
        <v>0</v>
      </c>
      <c r="U305" s="39"/>
      <c r="V305" s="39"/>
      <c r="W305" s="39"/>
      <c r="X305" s="39"/>
      <c r="Y305" s="39"/>
      <c r="Z305" s="39"/>
      <c r="AA305" s="39"/>
      <c r="AB305" s="39"/>
      <c r="AC305" s="39"/>
      <c r="AD305" s="39"/>
      <c r="AE305" s="39"/>
      <c r="AR305" s="226" t="s">
        <v>264</v>
      </c>
      <c r="AT305" s="226" t="s">
        <v>138</v>
      </c>
      <c r="AU305" s="226" t="s">
        <v>85</v>
      </c>
      <c r="AY305" s="18" t="s">
        <v>135</v>
      </c>
      <c r="BE305" s="227">
        <f>IF(N305="základní",J305,0)</f>
        <v>0</v>
      </c>
      <c r="BF305" s="227">
        <f>IF(N305="snížená",J305,0)</f>
        <v>0</v>
      </c>
      <c r="BG305" s="227">
        <f>IF(N305="zákl. přenesená",J305,0)</f>
        <v>0</v>
      </c>
      <c r="BH305" s="227">
        <f>IF(N305="sníž. přenesená",J305,0)</f>
        <v>0</v>
      </c>
      <c r="BI305" s="227">
        <f>IF(N305="nulová",J305,0)</f>
        <v>0</v>
      </c>
      <c r="BJ305" s="18" t="s">
        <v>82</v>
      </c>
      <c r="BK305" s="227">
        <f>ROUND(I305*H305,2)</f>
        <v>0</v>
      </c>
      <c r="BL305" s="18" t="s">
        <v>264</v>
      </c>
      <c r="BM305" s="226" t="s">
        <v>428</v>
      </c>
    </row>
    <row r="306" spans="1:47" s="2" customFormat="1" ht="12">
      <c r="A306" s="39"/>
      <c r="B306" s="40"/>
      <c r="C306" s="41"/>
      <c r="D306" s="228" t="s">
        <v>144</v>
      </c>
      <c r="E306" s="41"/>
      <c r="F306" s="229" t="s">
        <v>403</v>
      </c>
      <c r="G306" s="41"/>
      <c r="H306" s="41"/>
      <c r="I306" s="230"/>
      <c r="J306" s="41"/>
      <c r="K306" s="41"/>
      <c r="L306" s="45"/>
      <c r="M306" s="231"/>
      <c r="N306" s="232"/>
      <c r="O306" s="85"/>
      <c r="P306" s="85"/>
      <c r="Q306" s="85"/>
      <c r="R306" s="85"/>
      <c r="S306" s="85"/>
      <c r="T306" s="86"/>
      <c r="U306" s="39"/>
      <c r="V306" s="39"/>
      <c r="W306" s="39"/>
      <c r="X306" s="39"/>
      <c r="Y306" s="39"/>
      <c r="Z306" s="39"/>
      <c r="AA306" s="39"/>
      <c r="AB306" s="39"/>
      <c r="AC306" s="39"/>
      <c r="AD306" s="39"/>
      <c r="AE306" s="39"/>
      <c r="AT306" s="18" t="s">
        <v>144</v>
      </c>
      <c r="AU306" s="18" t="s">
        <v>85</v>
      </c>
    </row>
    <row r="307" spans="1:51" s="13" customFormat="1" ht="12">
      <c r="A307" s="13"/>
      <c r="B307" s="233"/>
      <c r="C307" s="234"/>
      <c r="D307" s="228" t="s">
        <v>146</v>
      </c>
      <c r="E307" s="235" t="s">
        <v>19</v>
      </c>
      <c r="F307" s="236" t="s">
        <v>429</v>
      </c>
      <c r="G307" s="234"/>
      <c r="H307" s="237">
        <v>1</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146</v>
      </c>
      <c r="AU307" s="243" t="s">
        <v>85</v>
      </c>
      <c r="AV307" s="13" t="s">
        <v>85</v>
      </c>
      <c r="AW307" s="13" t="s">
        <v>36</v>
      </c>
      <c r="AX307" s="13" t="s">
        <v>82</v>
      </c>
      <c r="AY307" s="243" t="s">
        <v>135</v>
      </c>
    </row>
    <row r="308" spans="1:51" s="15" customFormat="1" ht="12">
      <c r="A308" s="15"/>
      <c r="B308" s="255"/>
      <c r="C308" s="256"/>
      <c r="D308" s="228" t="s">
        <v>146</v>
      </c>
      <c r="E308" s="257" t="s">
        <v>19</v>
      </c>
      <c r="F308" s="258" t="s">
        <v>242</v>
      </c>
      <c r="G308" s="256"/>
      <c r="H308" s="257" t="s">
        <v>19</v>
      </c>
      <c r="I308" s="259"/>
      <c r="J308" s="256"/>
      <c r="K308" s="256"/>
      <c r="L308" s="260"/>
      <c r="M308" s="261"/>
      <c r="N308" s="262"/>
      <c r="O308" s="262"/>
      <c r="P308" s="262"/>
      <c r="Q308" s="262"/>
      <c r="R308" s="262"/>
      <c r="S308" s="262"/>
      <c r="T308" s="263"/>
      <c r="U308" s="15"/>
      <c r="V308" s="15"/>
      <c r="W308" s="15"/>
      <c r="X308" s="15"/>
      <c r="Y308" s="15"/>
      <c r="Z308" s="15"/>
      <c r="AA308" s="15"/>
      <c r="AB308" s="15"/>
      <c r="AC308" s="15"/>
      <c r="AD308" s="15"/>
      <c r="AE308" s="15"/>
      <c r="AT308" s="264" t="s">
        <v>146</v>
      </c>
      <c r="AU308" s="264" t="s">
        <v>85</v>
      </c>
      <c r="AV308" s="15" t="s">
        <v>82</v>
      </c>
      <c r="AW308" s="15" t="s">
        <v>36</v>
      </c>
      <c r="AX308" s="15" t="s">
        <v>75</v>
      </c>
      <c r="AY308" s="264" t="s">
        <v>135</v>
      </c>
    </row>
    <row r="309" spans="1:65" s="2" customFormat="1" ht="33" customHeight="1">
      <c r="A309" s="39"/>
      <c r="B309" s="40"/>
      <c r="C309" s="265" t="s">
        <v>430</v>
      </c>
      <c r="D309" s="265" t="s">
        <v>265</v>
      </c>
      <c r="E309" s="266" t="s">
        <v>431</v>
      </c>
      <c r="F309" s="267" t="s">
        <v>432</v>
      </c>
      <c r="G309" s="268" t="s">
        <v>342</v>
      </c>
      <c r="H309" s="269">
        <v>1</v>
      </c>
      <c r="I309" s="270"/>
      <c r="J309" s="271">
        <f>ROUND(I309*H309,2)</f>
        <v>0</v>
      </c>
      <c r="K309" s="272"/>
      <c r="L309" s="273"/>
      <c r="M309" s="274" t="s">
        <v>19</v>
      </c>
      <c r="N309" s="275" t="s">
        <v>46</v>
      </c>
      <c r="O309" s="85"/>
      <c r="P309" s="224">
        <f>O309*H309</f>
        <v>0</v>
      </c>
      <c r="Q309" s="224">
        <v>0.00724</v>
      </c>
      <c r="R309" s="224">
        <f>Q309*H309</f>
        <v>0.00724</v>
      </c>
      <c r="S309" s="224">
        <v>0</v>
      </c>
      <c r="T309" s="225">
        <f>S309*H309</f>
        <v>0</v>
      </c>
      <c r="U309" s="39"/>
      <c r="V309" s="39"/>
      <c r="W309" s="39"/>
      <c r="X309" s="39"/>
      <c r="Y309" s="39"/>
      <c r="Z309" s="39"/>
      <c r="AA309" s="39"/>
      <c r="AB309" s="39"/>
      <c r="AC309" s="39"/>
      <c r="AD309" s="39"/>
      <c r="AE309" s="39"/>
      <c r="AR309" s="226" t="s">
        <v>343</v>
      </c>
      <c r="AT309" s="226" t="s">
        <v>265</v>
      </c>
      <c r="AU309" s="226" t="s">
        <v>85</v>
      </c>
      <c r="AY309" s="18" t="s">
        <v>135</v>
      </c>
      <c r="BE309" s="227">
        <f>IF(N309="základní",J309,0)</f>
        <v>0</v>
      </c>
      <c r="BF309" s="227">
        <f>IF(N309="snížená",J309,0)</f>
        <v>0</v>
      </c>
      <c r="BG309" s="227">
        <f>IF(N309="zákl. přenesená",J309,0)</f>
        <v>0</v>
      </c>
      <c r="BH309" s="227">
        <f>IF(N309="sníž. přenesená",J309,0)</f>
        <v>0</v>
      </c>
      <c r="BI309" s="227">
        <f>IF(N309="nulová",J309,0)</f>
        <v>0</v>
      </c>
      <c r="BJ309" s="18" t="s">
        <v>82</v>
      </c>
      <c r="BK309" s="227">
        <f>ROUND(I309*H309,2)</f>
        <v>0</v>
      </c>
      <c r="BL309" s="18" t="s">
        <v>264</v>
      </c>
      <c r="BM309" s="226" t="s">
        <v>433</v>
      </c>
    </row>
    <row r="310" spans="1:51" s="13" customFormat="1" ht="12">
      <c r="A310" s="13"/>
      <c r="B310" s="233"/>
      <c r="C310" s="234"/>
      <c r="D310" s="228" t="s">
        <v>146</v>
      </c>
      <c r="E310" s="235" t="s">
        <v>19</v>
      </c>
      <c r="F310" s="236" t="s">
        <v>429</v>
      </c>
      <c r="G310" s="234"/>
      <c r="H310" s="237">
        <v>1</v>
      </c>
      <c r="I310" s="238"/>
      <c r="J310" s="234"/>
      <c r="K310" s="234"/>
      <c r="L310" s="239"/>
      <c r="M310" s="240"/>
      <c r="N310" s="241"/>
      <c r="O310" s="241"/>
      <c r="P310" s="241"/>
      <c r="Q310" s="241"/>
      <c r="R310" s="241"/>
      <c r="S310" s="241"/>
      <c r="T310" s="242"/>
      <c r="U310" s="13"/>
      <c r="V310" s="13"/>
      <c r="W310" s="13"/>
      <c r="X310" s="13"/>
      <c r="Y310" s="13"/>
      <c r="Z310" s="13"/>
      <c r="AA310" s="13"/>
      <c r="AB310" s="13"/>
      <c r="AC310" s="13"/>
      <c r="AD310" s="13"/>
      <c r="AE310" s="13"/>
      <c r="AT310" s="243" t="s">
        <v>146</v>
      </c>
      <c r="AU310" s="243" t="s">
        <v>85</v>
      </c>
      <c r="AV310" s="13" t="s">
        <v>85</v>
      </c>
      <c r="AW310" s="13" t="s">
        <v>36</v>
      </c>
      <c r="AX310" s="13" t="s">
        <v>82</v>
      </c>
      <c r="AY310" s="243" t="s">
        <v>135</v>
      </c>
    </row>
    <row r="311" spans="1:51" s="15" customFormat="1" ht="12">
      <c r="A311" s="15"/>
      <c r="B311" s="255"/>
      <c r="C311" s="256"/>
      <c r="D311" s="228" t="s">
        <v>146</v>
      </c>
      <c r="E311" s="257" t="s">
        <v>19</v>
      </c>
      <c r="F311" s="258" t="s">
        <v>242</v>
      </c>
      <c r="G311" s="256"/>
      <c r="H311" s="257" t="s">
        <v>19</v>
      </c>
      <c r="I311" s="259"/>
      <c r="J311" s="256"/>
      <c r="K311" s="256"/>
      <c r="L311" s="260"/>
      <c r="M311" s="261"/>
      <c r="N311" s="262"/>
      <c r="O311" s="262"/>
      <c r="P311" s="262"/>
      <c r="Q311" s="262"/>
      <c r="R311" s="262"/>
      <c r="S311" s="262"/>
      <c r="T311" s="263"/>
      <c r="U311" s="15"/>
      <c r="V311" s="15"/>
      <c r="W311" s="15"/>
      <c r="X311" s="15"/>
      <c r="Y311" s="15"/>
      <c r="Z311" s="15"/>
      <c r="AA311" s="15"/>
      <c r="AB311" s="15"/>
      <c r="AC311" s="15"/>
      <c r="AD311" s="15"/>
      <c r="AE311" s="15"/>
      <c r="AT311" s="264" t="s">
        <v>146</v>
      </c>
      <c r="AU311" s="264" t="s">
        <v>85</v>
      </c>
      <c r="AV311" s="15" t="s">
        <v>82</v>
      </c>
      <c r="AW311" s="15" t="s">
        <v>36</v>
      </c>
      <c r="AX311" s="15" t="s">
        <v>75</v>
      </c>
      <c r="AY311" s="264" t="s">
        <v>135</v>
      </c>
    </row>
    <row r="312" spans="1:65" s="2" customFormat="1" ht="21.75" customHeight="1">
      <c r="A312" s="39"/>
      <c r="B312" s="40"/>
      <c r="C312" s="214" t="s">
        <v>434</v>
      </c>
      <c r="D312" s="214" t="s">
        <v>138</v>
      </c>
      <c r="E312" s="215" t="s">
        <v>435</v>
      </c>
      <c r="F312" s="216" t="s">
        <v>436</v>
      </c>
      <c r="G312" s="217" t="s">
        <v>342</v>
      </c>
      <c r="H312" s="218">
        <v>3</v>
      </c>
      <c r="I312" s="219"/>
      <c r="J312" s="220">
        <f>ROUND(I312*H312,2)</f>
        <v>0</v>
      </c>
      <c r="K312" s="221"/>
      <c r="L312" s="45"/>
      <c r="M312" s="222" t="s">
        <v>19</v>
      </c>
      <c r="N312" s="223" t="s">
        <v>46</v>
      </c>
      <c r="O312" s="85"/>
      <c r="P312" s="224">
        <f>O312*H312</f>
        <v>0</v>
      </c>
      <c r="Q312" s="224">
        <v>0</v>
      </c>
      <c r="R312" s="224">
        <f>Q312*H312</f>
        <v>0</v>
      </c>
      <c r="S312" s="224">
        <v>0</v>
      </c>
      <c r="T312" s="225">
        <f>S312*H312</f>
        <v>0</v>
      </c>
      <c r="U312" s="39"/>
      <c r="V312" s="39"/>
      <c r="W312" s="39"/>
      <c r="X312" s="39"/>
      <c r="Y312" s="39"/>
      <c r="Z312" s="39"/>
      <c r="AA312" s="39"/>
      <c r="AB312" s="39"/>
      <c r="AC312" s="39"/>
      <c r="AD312" s="39"/>
      <c r="AE312" s="39"/>
      <c r="AR312" s="226" t="s">
        <v>264</v>
      </c>
      <c r="AT312" s="226" t="s">
        <v>138</v>
      </c>
      <c r="AU312" s="226" t="s">
        <v>85</v>
      </c>
      <c r="AY312" s="18" t="s">
        <v>135</v>
      </c>
      <c r="BE312" s="227">
        <f>IF(N312="základní",J312,0)</f>
        <v>0</v>
      </c>
      <c r="BF312" s="227">
        <f>IF(N312="snížená",J312,0)</f>
        <v>0</v>
      </c>
      <c r="BG312" s="227">
        <f>IF(N312="zákl. přenesená",J312,0)</f>
        <v>0</v>
      </c>
      <c r="BH312" s="227">
        <f>IF(N312="sníž. přenesená",J312,0)</f>
        <v>0</v>
      </c>
      <c r="BI312" s="227">
        <f>IF(N312="nulová",J312,0)</f>
        <v>0</v>
      </c>
      <c r="BJ312" s="18" t="s">
        <v>82</v>
      </c>
      <c r="BK312" s="227">
        <f>ROUND(I312*H312,2)</f>
        <v>0</v>
      </c>
      <c r="BL312" s="18" t="s">
        <v>264</v>
      </c>
      <c r="BM312" s="226" t="s">
        <v>437</v>
      </c>
    </row>
    <row r="313" spans="1:47" s="2" customFormat="1" ht="12">
      <c r="A313" s="39"/>
      <c r="B313" s="40"/>
      <c r="C313" s="41"/>
      <c r="D313" s="228" t="s">
        <v>144</v>
      </c>
      <c r="E313" s="41"/>
      <c r="F313" s="229" t="s">
        <v>403</v>
      </c>
      <c r="G313" s="41"/>
      <c r="H313" s="41"/>
      <c r="I313" s="230"/>
      <c r="J313" s="41"/>
      <c r="K313" s="41"/>
      <c r="L313" s="45"/>
      <c r="M313" s="231"/>
      <c r="N313" s="232"/>
      <c r="O313" s="85"/>
      <c r="P313" s="85"/>
      <c r="Q313" s="85"/>
      <c r="R313" s="85"/>
      <c r="S313" s="85"/>
      <c r="T313" s="86"/>
      <c r="U313" s="39"/>
      <c r="V313" s="39"/>
      <c r="W313" s="39"/>
      <c r="X313" s="39"/>
      <c r="Y313" s="39"/>
      <c r="Z313" s="39"/>
      <c r="AA313" s="39"/>
      <c r="AB313" s="39"/>
      <c r="AC313" s="39"/>
      <c r="AD313" s="39"/>
      <c r="AE313" s="39"/>
      <c r="AT313" s="18" t="s">
        <v>144</v>
      </c>
      <c r="AU313" s="18" t="s">
        <v>85</v>
      </c>
    </row>
    <row r="314" spans="1:51" s="13" customFormat="1" ht="12">
      <c r="A314" s="13"/>
      <c r="B314" s="233"/>
      <c r="C314" s="234"/>
      <c r="D314" s="228" t="s">
        <v>146</v>
      </c>
      <c r="E314" s="235" t="s">
        <v>19</v>
      </c>
      <c r="F314" s="236" t="s">
        <v>438</v>
      </c>
      <c r="G314" s="234"/>
      <c r="H314" s="237">
        <v>3</v>
      </c>
      <c r="I314" s="238"/>
      <c r="J314" s="234"/>
      <c r="K314" s="234"/>
      <c r="L314" s="239"/>
      <c r="M314" s="240"/>
      <c r="N314" s="241"/>
      <c r="O314" s="241"/>
      <c r="P314" s="241"/>
      <c r="Q314" s="241"/>
      <c r="R314" s="241"/>
      <c r="S314" s="241"/>
      <c r="T314" s="242"/>
      <c r="U314" s="13"/>
      <c r="V314" s="13"/>
      <c r="W314" s="13"/>
      <c r="X314" s="13"/>
      <c r="Y314" s="13"/>
      <c r="Z314" s="13"/>
      <c r="AA314" s="13"/>
      <c r="AB314" s="13"/>
      <c r="AC314" s="13"/>
      <c r="AD314" s="13"/>
      <c r="AE314" s="13"/>
      <c r="AT314" s="243" t="s">
        <v>146</v>
      </c>
      <c r="AU314" s="243" t="s">
        <v>85</v>
      </c>
      <c r="AV314" s="13" t="s">
        <v>85</v>
      </c>
      <c r="AW314" s="13" t="s">
        <v>36</v>
      </c>
      <c r="AX314" s="13" t="s">
        <v>82</v>
      </c>
      <c r="AY314" s="243" t="s">
        <v>135</v>
      </c>
    </row>
    <row r="315" spans="1:51" s="15" customFormat="1" ht="12">
      <c r="A315" s="15"/>
      <c r="B315" s="255"/>
      <c r="C315" s="256"/>
      <c r="D315" s="228" t="s">
        <v>146</v>
      </c>
      <c r="E315" s="257" t="s">
        <v>19</v>
      </c>
      <c r="F315" s="258" t="s">
        <v>338</v>
      </c>
      <c r="G315" s="256"/>
      <c r="H315" s="257" t="s">
        <v>19</v>
      </c>
      <c r="I315" s="259"/>
      <c r="J315" s="256"/>
      <c r="K315" s="256"/>
      <c r="L315" s="260"/>
      <c r="M315" s="261"/>
      <c r="N315" s="262"/>
      <c r="O315" s="262"/>
      <c r="P315" s="262"/>
      <c r="Q315" s="262"/>
      <c r="R315" s="262"/>
      <c r="S315" s="262"/>
      <c r="T315" s="263"/>
      <c r="U315" s="15"/>
      <c r="V315" s="15"/>
      <c r="W315" s="15"/>
      <c r="X315" s="15"/>
      <c r="Y315" s="15"/>
      <c r="Z315" s="15"/>
      <c r="AA315" s="15"/>
      <c r="AB315" s="15"/>
      <c r="AC315" s="15"/>
      <c r="AD315" s="15"/>
      <c r="AE315" s="15"/>
      <c r="AT315" s="264" t="s">
        <v>146</v>
      </c>
      <c r="AU315" s="264" t="s">
        <v>85</v>
      </c>
      <c r="AV315" s="15" t="s">
        <v>82</v>
      </c>
      <c r="AW315" s="15" t="s">
        <v>36</v>
      </c>
      <c r="AX315" s="15" t="s">
        <v>75</v>
      </c>
      <c r="AY315" s="264" t="s">
        <v>135</v>
      </c>
    </row>
    <row r="316" spans="1:65" s="2" customFormat="1" ht="33" customHeight="1">
      <c r="A316" s="39"/>
      <c r="B316" s="40"/>
      <c r="C316" s="265" t="s">
        <v>439</v>
      </c>
      <c r="D316" s="265" t="s">
        <v>265</v>
      </c>
      <c r="E316" s="266" t="s">
        <v>440</v>
      </c>
      <c r="F316" s="267" t="s">
        <v>441</v>
      </c>
      <c r="G316" s="268" t="s">
        <v>342</v>
      </c>
      <c r="H316" s="269">
        <v>3</v>
      </c>
      <c r="I316" s="270"/>
      <c r="J316" s="271">
        <f>ROUND(I316*H316,2)</f>
        <v>0</v>
      </c>
      <c r="K316" s="272"/>
      <c r="L316" s="273"/>
      <c r="M316" s="274" t="s">
        <v>19</v>
      </c>
      <c r="N316" s="275" t="s">
        <v>46</v>
      </c>
      <c r="O316" s="85"/>
      <c r="P316" s="224">
        <f>O316*H316</f>
        <v>0</v>
      </c>
      <c r="Q316" s="224">
        <v>0.0102</v>
      </c>
      <c r="R316" s="224">
        <f>Q316*H316</f>
        <v>0.030600000000000002</v>
      </c>
      <c r="S316" s="224">
        <v>0</v>
      </c>
      <c r="T316" s="225">
        <f>S316*H316</f>
        <v>0</v>
      </c>
      <c r="U316" s="39"/>
      <c r="V316" s="39"/>
      <c r="W316" s="39"/>
      <c r="X316" s="39"/>
      <c r="Y316" s="39"/>
      <c r="Z316" s="39"/>
      <c r="AA316" s="39"/>
      <c r="AB316" s="39"/>
      <c r="AC316" s="39"/>
      <c r="AD316" s="39"/>
      <c r="AE316" s="39"/>
      <c r="AR316" s="226" t="s">
        <v>343</v>
      </c>
      <c r="AT316" s="226" t="s">
        <v>265</v>
      </c>
      <c r="AU316" s="226" t="s">
        <v>85</v>
      </c>
      <c r="AY316" s="18" t="s">
        <v>135</v>
      </c>
      <c r="BE316" s="227">
        <f>IF(N316="základní",J316,0)</f>
        <v>0</v>
      </c>
      <c r="BF316" s="227">
        <f>IF(N316="snížená",J316,0)</f>
        <v>0</v>
      </c>
      <c r="BG316" s="227">
        <f>IF(N316="zákl. přenesená",J316,0)</f>
        <v>0</v>
      </c>
      <c r="BH316" s="227">
        <f>IF(N316="sníž. přenesená",J316,0)</f>
        <v>0</v>
      </c>
      <c r="BI316" s="227">
        <f>IF(N316="nulová",J316,0)</f>
        <v>0</v>
      </c>
      <c r="BJ316" s="18" t="s">
        <v>82</v>
      </c>
      <c r="BK316" s="227">
        <f>ROUND(I316*H316,2)</f>
        <v>0</v>
      </c>
      <c r="BL316" s="18" t="s">
        <v>264</v>
      </c>
      <c r="BM316" s="226" t="s">
        <v>442</v>
      </c>
    </row>
    <row r="317" spans="1:51" s="13" customFormat="1" ht="12">
      <c r="A317" s="13"/>
      <c r="B317" s="233"/>
      <c r="C317" s="234"/>
      <c r="D317" s="228" t="s">
        <v>146</v>
      </c>
      <c r="E317" s="235" t="s">
        <v>19</v>
      </c>
      <c r="F317" s="236" t="s">
        <v>438</v>
      </c>
      <c r="G317" s="234"/>
      <c r="H317" s="237">
        <v>3</v>
      </c>
      <c r="I317" s="238"/>
      <c r="J317" s="234"/>
      <c r="K317" s="234"/>
      <c r="L317" s="239"/>
      <c r="M317" s="240"/>
      <c r="N317" s="241"/>
      <c r="O317" s="241"/>
      <c r="P317" s="241"/>
      <c r="Q317" s="241"/>
      <c r="R317" s="241"/>
      <c r="S317" s="241"/>
      <c r="T317" s="242"/>
      <c r="U317" s="13"/>
      <c r="V317" s="13"/>
      <c r="W317" s="13"/>
      <c r="X317" s="13"/>
      <c r="Y317" s="13"/>
      <c r="Z317" s="13"/>
      <c r="AA317" s="13"/>
      <c r="AB317" s="13"/>
      <c r="AC317" s="13"/>
      <c r="AD317" s="13"/>
      <c r="AE317" s="13"/>
      <c r="AT317" s="243" t="s">
        <v>146</v>
      </c>
      <c r="AU317" s="243" t="s">
        <v>85</v>
      </c>
      <c r="AV317" s="13" t="s">
        <v>85</v>
      </c>
      <c r="AW317" s="13" t="s">
        <v>36</v>
      </c>
      <c r="AX317" s="13" t="s">
        <v>82</v>
      </c>
      <c r="AY317" s="243" t="s">
        <v>135</v>
      </c>
    </row>
    <row r="318" spans="1:51" s="15" customFormat="1" ht="12">
      <c r="A318" s="15"/>
      <c r="B318" s="255"/>
      <c r="C318" s="256"/>
      <c r="D318" s="228" t="s">
        <v>146</v>
      </c>
      <c r="E318" s="257" t="s">
        <v>19</v>
      </c>
      <c r="F318" s="258" t="s">
        <v>242</v>
      </c>
      <c r="G318" s="256"/>
      <c r="H318" s="257" t="s">
        <v>19</v>
      </c>
      <c r="I318" s="259"/>
      <c r="J318" s="256"/>
      <c r="K318" s="256"/>
      <c r="L318" s="260"/>
      <c r="M318" s="261"/>
      <c r="N318" s="262"/>
      <c r="O318" s="262"/>
      <c r="P318" s="262"/>
      <c r="Q318" s="262"/>
      <c r="R318" s="262"/>
      <c r="S318" s="262"/>
      <c r="T318" s="263"/>
      <c r="U318" s="15"/>
      <c r="V318" s="15"/>
      <c r="W318" s="15"/>
      <c r="X318" s="15"/>
      <c r="Y318" s="15"/>
      <c r="Z318" s="15"/>
      <c r="AA318" s="15"/>
      <c r="AB318" s="15"/>
      <c r="AC318" s="15"/>
      <c r="AD318" s="15"/>
      <c r="AE318" s="15"/>
      <c r="AT318" s="264" t="s">
        <v>146</v>
      </c>
      <c r="AU318" s="264" t="s">
        <v>85</v>
      </c>
      <c r="AV318" s="15" t="s">
        <v>82</v>
      </c>
      <c r="AW318" s="15" t="s">
        <v>36</v>
      </c>
      <c r="AX318" s="15" t="s">
        <v>75</v>
      </c>
      <c r="AY318" s="264" t="s">
        <v>135</v>
      </c>
    </row>
    <row r="319" spans="1:65" s="2" customFormat="1" ht="21.75" customHeight="1">
      <c r="A319" s="39"/>
      <c r="B319" s="40"/>
      <c r="C319" s="214" t="s">
        <v>443</v>
      </c>
      <c r="D319" s="214" t="s">
        <v>138</v>
      </c>
      <c r="E319" s="215" t="s">
        <v>444</v>
      </c>
      <c r="F319" s="216" t="s">
        <v>445</v>
      </c>
      <c r="G319" s="217" t="s">
        <v>280</v>
      </c>
      <c r="H319" s="218">
        <v>27.437</v>
      </c>
      <c r="I319" s="219"/>
      <c r="J319" s="220">
        <f>ROUND(I319*H319,2)</f>
        <v>0</v>
      </c>
      <c r="K319" s="221"/>
      <c r="L319" s="45"/>
      <c r="M319" s="222" t="s">
        <v>19</v>
      </c>
      <c r="N319" s="223" t="s">
        <v>46</v>
      </c>
      <c r="O319" s="85"/>
      <c r="P319" s="224">
        <f>O319*H319</f>
        <v>0</v>
      </c>
      <c r="Q319" s="224">
        <v>0</v>
      </c>
      <c r="R319" s="224">
        <f>Q319*H319</f>
        <v>0</v>
      </c>
      <c r="S319" s="224">
        <v>0</v>
      </c>
      <c r="T319" s="225">
        <f>S319*H319</f>
        <v>0</v>
      </c>
      <c r="U319" s="39"/>
      <c r="V319" s="39"/>
      <c r="W319" s="39"/>
      <c r="X319" s="39"/>
      <c r="Y319" s="39"/>
      <c r="Z319" s="39"/>
      <c r="AA319" s="39"/>
      <c r="AB319" s="39"/>
      <c r="AC319" s="39"/>
      <c r="AD319" s="39"/>
      <c r="AE319" s="39"/>
      <c r="AR319" s="226" t="s">
        <v>264</v>
      </c>
      <c r="AT319" s="226" t="s">
        <v>138</v>
      </c>
      <c r="AU319" s="226" t="s">
        <v>85</v>
      </c>
      <c r="AY319" s="18" t="s">
        <v>135</v>
      </c>
      <c r="BE319" s="227">
        <f>IF(N319="základní",J319,0)</f>
        <v>0</v>
      </c>
      <c r="BF319" s="227">
        <f>IF(N319="snížená",J319,0)</f>
        <v>0</v>
      </c>
      <c r="BG319" s="227">
        <f>IF(N319="zákl. přenesená",J319,0)</f>
        <v>0</v>
      </c>
      <c r="BH319" s="227">
        <f>IF(N319="sníž. přenesená",J319,0)</f>
        <v>0</v>
      </c>
      <c r="BI319" s="227">
        <f>IF(N319="nulová",J319,0)</f>
        <v>0</v>
      </c>
      <c r="BJ319" s="18" t="s">
        <v>82</v>
      </c>
      <c r="BK319" s="227">
        <f>ROUND(I319*H319,2)</f>
        <v>0</v>
      </c>
      <c r="BL319" s="18" t="s">
        <v>264</v>
      </c>
      <c r="BM319" s="226" t="s">
        <v>446</v>
      </c>
    </row>
    <row r="320" spans="1:47" s="2" customFormat="1" ht="12">
      <c r="A320" s="39"/>
      <c r="B320" s="40"/>
      <c r="C320" s="41"/>
      <c r="D320" s="228" t="s">
        <v>144</v>
      </c>
      <c r="E320" s="41"/>
      <c r="F320" s="229" t="s">
        <v>447</v>
      </c>
      <c r="G320" s="41"/>
      <c r="H320" s="41"/>
      <c r="I320" s="230"/>
      <c r="J320" s="41"/>
      <c r="K320" s="41"/>
      <c r="L320" s="45"/>
      <c r="M320" s="231"/>
      <c r="N320" s="232"/>
      <c r="O320" s="85"/>
      <c r="P320" s="85"/>
      <c r="Q320" s="85"/>
      <c r="R320" s="85"/>
      <c r="S320" s="85"/>
      <c r="T320" s="86"/>
      <c r="U320" s="39"/>
      <c r="V320" s="39"/>
      <c r="W320" s="39"/>
      <c r="X320" s="39"/>
      <c r="Y320" s="39"/>
      <c r="Z320" s="39"/>
      <c r="AA320" s="39"/>
      <c r="AB320" s="39"/>
      <c r="AC320" s="39"/>
      <c r="AD320" s="39"/>
      <c r="AE320" s="39"/>
      <c r="AT320" s="18" t="s">
        <v>144</v>
      </c>
      <c r="AU320" s="18" t="s">
        <v>85</v>
      </c>
    </row>
    <row r="321" spans="1:63" s="12" customFormat="1" ht="22.8" customHeight="1">
      <c r="A321" s="12"/>
      <c r="B321" s="198"/>
      <c r="C321" s="199"/>
      <c r="D321" s="200" t="s">
        <v>74</v>
      </c>
      <c r="E321" s="212" t="s">
        <v>448</v>
      </c>
      <c r="F321" s="212" t="s">
        <v>449</v>
      </c>
      <c r="G321" s="199"/>
      <c r="H321" s="199"/>
      <c r="I321" s="202"/>
      <c r="J321" s="213">
        <f>BK321</f>
        <v>0</v>
      </c>
      <c r="K321" s="199"/>
      <c r="L321" s="204"/>
      <c r="M321" s="205"/>
      <c r="N321" s="206"/>
      <c r="O321" s="206"/>
      <c r="P321" s="207">
        <f>SUM(P322:P327)</f>
        <v>0</v>
      </c>
      <c r="Q321" s="206"/>
      <c r="R321" s="207">
        <f>SUM(R322:R327)</f>
        <v>0.0051552</v>
      </c>
      <c r="S321" s="206"/>
      <c r="T321" s="208">
        <f>SUM(T322:T327)</f>
        <v>0</v>
      </c>
      <c r="U321" s="12"/>
      <c r="V321" s="12"/>
      <c r="W321" s="12"/>
      <c r="X321" s="12"/>
      <c r="Y321" s="12"/>
      <c r="Z321" s="12"/>
      <c r="AA321" s="12"/>
      <c r="AB321" s="12"/>
      <c r="AC321" s="12"/>
      <c r="AD321" s="12"/>
      <c r="AE321" s="12"/>
      <c r="AR321" s="209" t="s">
        <v>85</v>
      </c>
      <c r="AT321" s="210" t="s">
        <v>74</v>
      </c>
      <c r="AU321" s="210" t="s">
        <v>82</v>
      </c>
      <c r="AY321" s="209" t="s">
        <v>135</v>
      </c>
      <c r="BK321" s="211">
        <f>SUM(BK322:BK327)</f>
        <v>0</v>
      </c>
    </row>
    <row r="322" spans="1:65" s="2" customFormat="1" ht="21.75" customHeight="1">
      <c r="A322" s="39"/>
      <c r="B322" s="40"/>
      <c r="C322" s="214" t="s">
        <v>450</v>
      </c>
      <c r="D322" s="214" t="s">
        <v>138</v>
      </c>
      <c r="E322" s="215" t="s">
        <v>451</v>
      </c>
      <c r="F322" s="216" t="s">
        <v>452</v>
      </c>
      <c r="G322" s="217" t="s">
        <v>311</v>
      </c>
      <c r="H322" s="218">
        <v>1.8</v>
      </c>
      <c r="I322" s="219"/>
      <c r="J322" s="220">
        <f>ROUND(I322*H322,2)</f>
        <v>0</v>
      </c>
      <c r="K322" s="221"/>
      <c r="L322" s="45"/>
      <c r="M322" s="222" t="s">
        <v>19</v>
      </c>
      <c r="N322" s="223" t="s">
        <v>46</v>
      </c>
      <c r="O322" s="85"/>
      <c r="P322" s="224">
        <f>O322*H322</f>
        <v>0</v>
      </c>
      <c r="Q322" s="224">
        <v>0.00074</v>
      </c>
      <c r="R322" s="224">
        <f>Q322*H322</f>
        <v>0.001332</v>
      </c>
      <c r="S322" s="224">
        <v>0</v>
      </c>
      <c r="T322" s="225">
        <f>S322*H322</f>
        <v>0</v>
      </c>
      <c r="U322" s="39"/>
      <c r="V322" s="39"/>
      <c r="W322" s="39"/>
      <c r="X322" s="39"/>
      <c r="Y322" s="39"/>
      <c r="Z322" s="39"/>
      <c r="AA322" s="39"/>
      <c r="AB322" s="39"/>
      <c r="AC322" s="39"/>
      <c r="AD322" s="39"/>
      <c r="AE322" s="39"/>
      <c r="AR322" s="226" t="s">
        <v>264</v>
      </c>
      <c r="AT322" s="226" t="s">
        <v>138</v>
      </c>
      <c r="AU322" s="226" t="s">
        <v>85</v>
      </c>
      <c r="AY322" s="18" t="s">
        <v>135</v>
      </c>
      <c r="BE322" s="227">
        <f>IF(N322="základní",J322,0)</f>
        <v>0</v>
      </c>
      <c r="BF322" s="227">
        <f>IF(N322="snížená",J322,0)</f>
        <v>0</v>
      </c>
      <c r="BG322" s="227">
        <f>IF(N322="zákl. přenesená",J322,0)</f>
        <v>0</v>
      </c>
      <c r="BH322" s="227">
        <f>IF(N322="sníž. přenesená",J322,0)</f>
        <v>0</v>
      </c>
      <c r="BI322" s="227">
        <f>IF(N322="nulová",J322,0)</f>
        <v>0</v>
      </c>
      <c r="BJ322" s="18" t="s">
        <v>82</v>
      </c>
      <c r="BK322" s="227">
        <f>ROUND(I322*H322,2)</f>
        <v>0</v>
      </c>
      <c r="BL322" s="18" t="s">
        <v>264</v>
      </c>
      <c r="BM322" s="226" t="s">
        <v>453</v>
      </c>
    </row>
    <row r="323" spans="1:51" s="13" customFormat="1" ht="12">
      <c r="A323" s="13"/>
      <c r="B323" s="233"/>
      <c r="C323" s="234"/>
      <c r="D323" s="228" t="s">
        <v>146</v>
      </c>
      <c r="E323" s="235" t="s">
        <v>19</v>
      </c>
      <c r="F323" s="236" t="s">
        <v>454</v>
      </c>
      <c r="G323" s="234"/>
      <c r="H323" s="237">
        <v>1.8</v>
      </c>
      <c r="I323" s="238"/>
      <c r="J323" s="234"/>
      <c r="K323" s="234"/>
      <c r="L323" s="239"/>
      <c r="M323" s="240"/>
      <c r="N323" s="241"/>
      <c r="O323" s="241"/>
      <c r="P323" s="241"/>
      <c r="Q323" s="241"/>
      <c r="R323" s="241"/>
      <c r="S323" s="241"/>
      <c r="T323" s="242"/>
      <c r="U323" s="13"/>
      <c r="V323" s="13"/>
      <c r="W323" s="13"/>
      <c r="X323" s="13"/>
      <c r="Y323" s="13"/>
      <c r="Z323" s="13"/>
      <c r="AA323" s="13"/>
      <c r="AB323" s="13"/>
      <c r="AC323" s="13"/>
      <c r="AD323" s="13"/>
      <c r="AE323" s="13"/>
      <c r="AT323" s="243" t="s">
        <v>146</v>
      </c>
      <c r="AU323" s="243" t="s">
        <v>85</v>
      </c>
      <c r="AV323" s="13" t="s">
        <v>85</v>
      </c>
      <c r="AW323" s="13" t="s">
        <v>36</v>
      </c>
      <c r="AX323" s="13" t="s">
        <v>82</v>
      </c>
      <c r="AY323" s="243" t="s">
        <v>135</v>
      </c>
    </row>
    <row r="324" spans="1:65" s="2" customFormat="1" ht="16.5" customHeight="1">
      <c r="A324" s="39"/>
      <c r="B324" s="40"/>
      <c r="C324" s="265" t="s">
        <v>455</v>
      </c>
      <c r="D324" s="265" t="s">
        <v>265</v>
      </c>
      <c r="E324" s="266" t="s">
        <v>456</v>
      </c>
      <c r="F324" s="267" t="s">
        <v>457</v>
      </c>
      <c r="G324" s="268" t="s">
        <v>141</v>
      </c>
      <c r="H324" s="269">
        <v>0.324</v>
      </c>
      <c r="I324" s="270"/>
      <c r="J324" s="271">
        <f>ROUND(I324*H324,2)</f>
        <v>0</v>
      </c>
      <c r="K324" s="272"/>
      <c r="L324" s="273"/>
      <c r="M324" s="274" t="s">
        <v>19</v>
      </c>
      <c r="N324" s="275" t="s">
        <v>46</v>
      </c>
      <c r="O324" s="85"/>
      <c r="P324" s="224">
        <f>O324*H324</f>
        <v>0</v>
      </c>
      <c r="Q324" s="224">
        <v>0.0118</v>
      </c>
      <c r="R324" s="224">
        <f>Q324*H324</f>
        <v>0.0038232</v>
      </c>
      <c r="S324" s="224">
        <v>0</v>
      </c>
      <c r="T324" s="225">
        <f>S324*H324</f>
        <v>0</v>
      </c>
      <c r="U324" s="39"/>
      <c r="V324" s="39"/>
      <c r="W324" s="39"/>
      <c r="X324" s="39"/>
      <c r="Y324" s="39"/>
      <c r="Z324" s="39"/>
      <c r="AA324" s="39"/>
      <c r="AB324" s="39"/>
      <c r="AC324" s="39"/>
      <c r="AD324" s="39"/>
      <c r="AE324" s="39"/>
      <c r="AR324" s="226" t="s">
        <v>343</v>
      </c>
      <c r="AT324" s="226" t="s">
        <v>265</v>
      </c>
      <c r="AU324" s="226" t="s">
        <v>85</v>
      </c>
      <c r="AY324" s="18" t="s">
        <v>135</v>
      </c>
      <c r="BE324" s="227">
        <f>IF(N324="základní",J324,0)</f>
        <v>0</v>
      </c>
      <c r="BF324" s="227">
        <f>IF(N324="snížená",J324,0)</f>
        <v>0</v>
      </c>
      <c r="BG324" s="227">
        <f>IF(N324="zákl. přenesená",J324,0)</f>
        <v>0</v>
      </c>
      <c r="BH324" s="227">
        <f>IF(N324="sníž. přenesená",J324,0)</f>
        <v>0</v>
      </c>
      <c r="BI324" s="227">
        <f>IF(N324="nulová",J324,0)</f>
        <v>0</v>
      </c>
      <c r="BJ324" s="18" t="s">
        <v>82</v>
      </c>
      <c r="BK324" s="227">
        <f>ROUND(I324*H324,2)</f>
        <v>0</v>
      </c>
      <c r="BL324" s="18" t="s">
        <v>264</v>
      </c>
      <c r="BM324" s="226" t="s">
        <v>458</v>
      </c>
    </row>
    <row r="325" spans="1:51" s="13" customFormat="1" ht="12">
      <c r="A325" s="13"/>
      <c r="B325" s="233"/>
      <c r="C325" s="234"/>
      <c r="D325" s="228" t="s">
        <v>146</v>
      </c>
      <c r="E325" s="235" t="s">
        <v>19</v>
      </c>
      <c r="F325" s="236" t="s">
        <v>459</v>
      </c>
      <c r="G325" s="234"/>
      <c r="H325" s="237">
        <v>0.324</v>
      </c>
      <c r="I325" s="238"/>
      <c r="J325" s="234"/>
      <c r="K325" s="234"/>
      <c r="L325" s="239"/>
      <c r="M325" s="240"/>
      <c r="N325" s="241"/>
      <c r="O325" s="241"/>
      <c r="P325" s="241"/>
      <c r="Q325" s="241"/>
      <c r="R325" s="241"/>
      <c r="S325" s="241"/>
      <c r="T325" s="242"/>
      <c r="U325" s="13"/>
      <c r="V325" s="13"/>
      <c r="W325" s="13"/>
      <c r="X325" s="13"/>
      <c r="Y325" s="13"/>
      <c r="Z325" s="13"/>
      <c r="AA325" s="13"/>
      <c r="AB325" s="13"/>
      <c r="AC325" s="13"/>
      <c r="AD325" s="13"/>
      <c r="AE325" s="13"/>
      <c r="AT325" s="243" t="s">
        <v>146</v>
      </c>
      <c r="AU325" s="243" t="s">
        <v>85</v>
      </c>
      <c r="AV325" s="13" t="s">
        <v>85</v>
      </c>
      <c r="AW325" s="13" t="s">
        <v>36</v>
      </c>
      <c r="AX325" s="13" t="s">
        <v>82</v>
      </c>
      <c r="AY325" s="243" t="s">
        <v>135</v>
      </c>
    </row>
    <row r="326" spans="1:65" s="2" customFormat="1" ht="21.75" customHeight="1">
      <c r="A326" s="39"/>
      <c r="B326" s="40"/>
      <c r="C326" s="214" t="s">
        <v>460</v>
      </c>
      <c r="D326" s="214" t="s">
        <v>138</v>
      </c>
      <c r="E326" s="215" t="s">
        <v>461</v>
      </c>
      <c r="F326" s="216" t="s">
        <v>462</v>
      </c>
      <c r="G326" s="217" t="s">
        <v>280</v>
      </c>
      <c r="H326" s="218">
        <v>0.005</v>
      </c>
      <c r="I326" s="219"/>
      <c r="J326" s="220">
        <f>ROUND(I326*H326,2)</f>
        <v>0</v>
      </c>
      <c r="K326" s="221"/>
      <c r="L326" s="45"/>
      <c r="M326" s="222" t="s">
        <v>19</v>
      </c>
      <c r="N326" s="223" t="s">
        <v>46</v>
      </c>
      <c r="O326" s="85"/>
      <c r="P326" s="224">
        <f>O326*H326</f>
        <v>0</v>
      </c>
      <c r="Q326" s="224">
        <v>0</v>
      </c>
      <c r="R326" s="224">
        <f>Q326*H326</f>
        <v>0</v>
      </c>
      <c r="S326" s="224">
        <v>0</v>
      </c>
      <c r="T326" s="225">
        <f>S326*H326</f>
        <v>0</v>
      </c>
      <c r="U326" s="39"/>
      <c r="V326" s="39"/>
      <c r="W326" s="39"/>
      <c r="X326" s="39"/>
      <c r="Y326" s="39"/>
      <c r="Z326" s="39"/>
      <c r="AA326" s="39"/>
      <c r="AB326" s="39"/>
      <c r="AC326" s="39"/>
      <c r="AD326" s="39"/>
      <c r="AE326" s="39"/>
      <c r="AR326" s="226" t="s">
        <v>264</v>
      </c>
      <c r="AT326" s="226" t="s">
        <v>138</v>
      </c>
      <c r="AU326" s="226" t="s">
        <v>85</v>
      </c>
      <c r="AY326" s="18" t="s">
        <v>135</v>
      </c>
      <c r="BE326" s="227">
        <f>IF(N326="základní",J326,0)</f>
        <v>0</v>
      </c>
      <c r="BF326" s="227">
        <f>IF(N326="snížená",J326,0)</f>
        <v>0</v>
      </c>
      <c r="BG326" s="227">
        <f>IF(N326="zákl. přenesená",J326,0)</f>
        <v>0</v>
      </c>
      <c r="BH326" s="227">
        <f>IF(N326="sníž. přenesená",J326,0)</f>
        <v>0</v>
      </c>
      <c r="BI326" s="227">
        <f>IF(N326="nulová",J326,0)</f>
        <v>0</v>
      </c>
      <c r="BJ326" s="18" t="s">
        <v>82</v>
      </c>
      <c r="BK326" s="227">
        <f>ROUND(I326*H326,2)</f>
        <v>0</v>
      </c>
      <c r="BL326" s="18" t="s">
        <v>264</v>
      </c>
      <c r="BM326" s="226" t="s">
        <v>463</v>
      </c>
    </row>
    <row r="327" spans="1:47" s="2" customFormat="1" ht="12">
      <c r="A327" s="39"/>
      <c r="B327" s="40"/>
      <c r="C327" s="41"/>
      <c r="D327" s="228" t="s">
        <v>144</v>
      </c>
      <c r="E327" s="41"/>
      <c r="F327" s="229" t="s">
        <v>464</v>
      </c>
      <c r="G327" s="41"/>
      <c r="H327" s="41"/>
      <c r="I327" s="230"/>
      <c r="J327" s="41"/>
      <c r="K327" s="41"/>
      <c r="L327" s="45"/>
      <c r="M327" s="231"/>
      <c r="N327" s="232"/>
      <c r="O327" s="85"/>
      <c r="P327" s="85"/>
      <c r="Q327" s="85"/>
      <c r="R327" s="85"/>
      <c r="S327" s="85"/>
      <c r="T327" s="86"/>
      <c r="U327" s="39"/>
      <c r="V327" s="39"/>
      <c r="W327" s="39"/>
      <c r="X327" s="39"/>
      <c r="Y327" s="39"/>
      <c r="Z327" s="39"/>
      <c r="AA327" s="39"/>
      <c r="AB327" s="39"/>
      <c r="AC327" s="39"/>
      <c r="AD327" s="39"/>
      <c r="AE327" s="39"/>
      <c r="AT327" s="18" t="s">
        <v>144</v>
      </c>
      <c r="AU327" s="18" t="s">
        <v>85</v>
      </c>
    </row>
    <row r="328" spans="1:63" s="12" customFormat="1" ht="22.8" customHeight="1">
      <c r="A328" s="12"/>
      <c r="B328" s="198"/>
      <c r="C328" s="199"/>
      <c r="D328" s="200" t="s">
        <v>74</v>
      </c>
      <c r="E328" s="212" t="s">
        <v>465</v>
      </c>
      <c r="F328" s="212" t="s">
        <v>466</v>
      </c>
      <c r="G328" s="199"/>
      <c r="H328" s="199"/>
      <c r="I328" s="202"/>
      <c r="J328" s="213">
        <f>BK328</f>
        <v>0</v>
      </c>
      <c r="K328" s="199"/>
      <c r="L328" s="204"/>
      <c r="M328" s="205"/>
      <c r="N328" s="206"/>
      <c r="O328" s="206"/>
      <c r="P328" s="207">
        <f>SUM(P329:P334)</f>
        <v>0</v>
      </c>
      <c r="Q328" s="206"/>
      <c r="R328" s="207">
        <f>SUM(R329:R334)</f>
        <v>0.1852275</v>
      </c>
      <c r="S328" s="206"/>
      <c r="T328" s="208">
        <f>SUM(T329:T334)</f>
        <v>0</v>
      </c>
      <c r="U328" s="12"/>
      <c r="V328" s="12"/>
      <c r="W328" s="12"/>
      <c r="X328" s="12"/>
      <c r="Y328" s="12"/>
      <c r="Z328" s="12"/>
      <c r="AA328" s="12"/>
      <c r="AB328" s="12"/>
      <c r="AC328" s="12"/>
      <c r="AD328" s="12"/>
      <c r="AE328" s="12"/>
      <c r="AR328" s="209" t="s">
        <v>85</v>
      </c>
      <c r="AT328" s="210" t="s">
        <v>74</v>
      </c>
      <c r="AU328" s="210" t="s">
        <v>82</v>
      </c>
      <c r="AY328" s="209" t="s">
        <v>135</v>
      </c>
      <c r="BK328" s="211">
        <f>SUM(BK329:BK334)</f>
        <v>0</v>
      </c>
    </row>
    <row r="329" spans="1:65" s="2" customFormat="1" ht="16.5" customHeight="1">
      <c r="A329" s="39"/>
      <c r="B329" s="40"/>
      <c r="C329" s="214" t="s">
        <v>467</v>
      </c>
      <c r="D329" s="214" t="s">
        <v>138</v>
      </c>
      <c r="E329" s="215" t="s">
        <v>468</v>
      </c>
      <c r="F329" s="216" t="s">
        <v>469</v>
      </c>
      <c r="G329" s="217" t="s">
        <v>141</v>
      </c>
      <c r="H329" s="218">
        <v>370.455</v>
      </c>
      <c r="I329" s="219"/>
      <c r="J329" s="220">
        <f>ROUND(I329*H329,2)</f>
        <v>0</v>
      </c>
      <c r="K329" s="221"/>
      <c r="L329" s="45"/>
      <c r="M329" s="222" t="s">
        <v>19</v>
      </c>
      <c r="N329" s="223" t="s">
        <v>46</v>
      </c>
      <c r="O329" s="85"/>
      <c r="P329" s="224">
        <f>O329*H329</f>
        <v>0</v>
      </c>
      <c r="Q329" s="224">
        <v>0</v>
      </c>
      <c r="R329" s="224">
        <f>Q329*H329</f>
        <v>0</v>
      </c>
      <c r="S329" s="224">
        <v>0</v>
      </c>
      <c r="T329" s="225">
        <f>S329*H329</f>
        <v>0</v>
      </c>
      <c r="U329" s="39"/>
      <c r="V329" s="39"/>
      <c r="W329" s="39"/>
      <c r="X329" s="39"/>
      <c r="Y329" s="39"/>
      <c r="Z329" s="39"/>
      <c r="AA329" s="39"/>
      <c r="AB329" s="39"/>
      <c r="AC329" s="39"/>
      <c r="AD329" s="39"/>
      <c r="AE329" s="39"/>
      <c r="AR329" s="226" t="s">
        <v>264</v>
      </c>
      <c r="AT329" s="226" t="s">
        <v>138</v>
      </c>
      <c r="AU329" s="226" t="s">
        <v>85</v>
      </c>
      <c r="AY329" s="18" t="s">
        <v>135</v>
      </c>
      <c r="BE329" s="227">
        <f>IF(N329="základní",J329,0)</f>
        <v>0</v>
      </c>
      <c r="BF329" s="227">
        <f>IF(N329="snížená",J329,0)</f>
        <v>0</v>
      </c>
      <c r="BG329" s="227">
        <f>IF(N329="zákl. přenesená",J329,0)</f>
        <v>0</v>
      </c>
      <c r="BH329" s="227">
        <f>IF(N329="sníž. přenesená",J329,0)</f>
        <v>0</v>
      </c>
      <c r="BI329" s="227">
        <f>IF(N329="nulová",J329,0)</f>
        <v>0</v>
      </c>
      <c r="BJ329" s="18" t="s">
        <v>82</v>
      </c>
      <c r="BK329" s="227">
        <f>ROUND(I329*H329,2)</f>
        <v>0</v>
      </c>
      <c r="BL329" s="18" t="s">
        <v>264</v>
      </c>
      <c r="BM329" s="226" t="s">
        <v>470</v>
      </c>
    </row>
    <row r="330" spans="1:51" s="13" customFormat="1" ht="12">
      <c r="A330" s="13"/>
      <c r="B330" s="233"/>
      <c r="C330" s="234"/>
      <c r="D330" s="228" t="s">
        <v>146</v>
      </c>
      <c r="E330" s="235" t="s">
        <v>19</v>
      </c>
      <c r="F330" s="236" t="s">
        <v>471</v>
      </c>
      <c r="G330" s="234"/>
      <c r="H330" s="237">
        <v>370.455</v>
      </c>
      <c r="I330" s="238"/>
      <c r="J330" s="234"/>
      <c r="K330" s="234"/>
      <c r="L330" s="239"/>
      <c r="M330" s="240"/>
      <c r="N330" s="241"/>
      <c r="O330" s="241"/>
      <c r="P330" s="241"/>
      <c r="Q330" s="241"/>
      <c r="R330" s="241"/>
      <c r="S330" s="241"/>
      <c r="T330" s="242"/>
      <c r="U330" s="13"/>
      <c r="V330" s="13"/>
      <c r="W330" s="13"/>
      <c r="X330" s="13"/>
      <c r="Y330" s="13"/>
      <c r="Z330" s="13"/>
      <c r="AA330" s="13"/>
      <c r="AB330" s="13"/>
      <c r="AC330" s="13"/>
      <c r="AD330" s="13"/>
      <c r="AE330" s="13"/>
      <c r="AT330" s="243" t="s">
        <v>146</v>
      </c>
      <c r="AU330" s="243" t="s">
        <v>85</v>
      </c>
      <c r="AV330" s="13" t="s">
        <v>85</v>
      </c>
      <c r="AW330" s="13" t="s">
        <v>36</v>
      </c>
      <c r="AX330" s="13" t="s">
        <v>82</v>
      </c>
      <c r="AY330" s="243" t="s">
        <v>135</v>
      </c>
    </row>
    <row r="331" spans="1:65" s="2" customFormat="1" ht="21.75" customHeight="1">
      <c r="A331" s="39"/>
      <c r="B331" s="40"/>
      <c r="C331" s="214" t="s">
        <v>472</v>
      </c>
      <c r="D331" s="214" t="s">
        <v>138</v>
      </c>
      <c r="E331" s="215" t="s">
        <v>473</v>
      </c>
      <c r="F331" s="216" t="s">
        <v>474</v>
      </c>
      <c r="G331" s="217" t="s">
        <v>141</v>
      </c>
      <c r="H331" s="218">
        <v>370.455</v>
      </c>
      <c r="I331" s="219"/>
      <c r="J331" s="220">
        <f>ROUND(I331*H331,2)</f>
        <v>0</v>
      </c>
      <c r="K331" s="221"/>
      <c r="L331" s="45"/>
      <c r="M331" s="222" t="s">
        <v>19</v>
      </c>
      <c r="N331" s="223" t="s">
        <v>46</v>
      </c>
      <c r="O331" s="85"/>
      <c r="P331" s="224">
        <f>O331*H331</f>
        <v>0</v>
      </c>
      <c r="Q331" s="224">
        <v>0.00014</v>
      </c>
      <c r="R331" s="224">
        <f>Q331*H331</f>
        <v>0.05186369999999999</v>
      </c>
      <c r="S331" s="224">
        <v>0</v>
      </c>
      <c r="T331" s="225">
        <f>S331*H331</f>
        <v>0</v>
      </c>
      <c r="U331" s="39"/>
      <c r="V331" s="39"/>
      <c r="W331" s="39"/>
      <c r="X331" s="39"/>
      <c r="Y331" s="39"/>
      <c r="Z331" s="39"/>
      <c r="AA331" s="39"/>
      <c r="AB331" s="39"/>
      <c r="AC331" s="39"/>
      <c r="AD331" s="39"/>
      <c r="AE331" s="39"/>
      <c r="AR331" s="226" t="s">
        <v>264</v>
      </c>
      <c r="AT331" s="226" t="s">
        <v>138</v>
      </c>
      <c r="AU331" s="226" t="s">
        <v>85</v>
      </c>
      <c r="AY331" s="18" t="s">
        <v>135</v>
      </c>
      <c r="BE331" s="227">
        <f>IF(N331="základní",J331,0)</f>
        <v>0</v>
      </c>
      <c r="BF331" s="227">
        <f>IF(N331="snížená",J331,0)</f>
        <v>0</v>
      </c>
      <c r="BG331" s="227">
        <f>IF(N331="zákl. přenesená",J331,0)</f>
        <v>0</v>
      </c>
      <c r="BH331" s="227">
        <f>IF(N331="sníž. přenesená",J331,0)</f>
        <v>0</v>
      </c>
      <c r="BI331" s="227">
        <f>IF(N331="nulová",J331,0)</f>
        <v>0</v>
      </c>
      <c r="BJ331" s="18" t="s">
        <v>82</v>
      </c>
      <c r="BK331" s="227">
        <f>ROUND(I331*H331,2)</f>
        <v>0</v>
      </c>
      <c r="BL331" s="18" t="s">
        <v>264</v>
      </c>
      <c r="BM331" s="226" t="s">
        <v>475</v>
      </c>
    </row>
    <row r="332" spans="1:51" s="13" customFormat="1" ht="12">
      <c r="A332" s="13"/>
      <c r="B332" s="233"/>
      <c r="C332" s="234"/>
      <c r="D332" s="228" t="s">
        <v>146</v>
      </c>
      <c r="E332" s="235" t="s">
        <v>19</v>
      </c>
      <c r="F332" s="236" t="s">
        <v>476</v>
      </c>
      <c r="G332" s="234"/>
      <c r="H332" s="237">
        <v>370.455</v>
      </c>
      <c r="I332" s="238"/>
      <c r="J332" s="234"/>
      <c r="K332" s="234"/>
      <c r="L332" s="239"/>
      <c r="M332" s="240"/>
      <c r="N332" s="241"/>
      <c r="O332" s="241"/>
      <c r="P332" s="241"/>
      <c r="Q332" s="241"/>
      <c r="R332" s="241"/>
      <c r="S332" s="241"/>
      <c r="T332" s="242"/>
      <c r="U332" s="13"/>
      <c r="V332" s="13"/>
      <c r="W332" s="13"/>
      <c r="X332" s="13"/>
      <c r="Y332" s="13"/>
      <c r="Z332" s="13"/>
      <c r="AA332" s="13"/>
      <c r="AB332" s="13"/>
      <c r="AC332" s="13"/>
      <c r="AD332" s="13"/>
      <c r="AE332" s="13"/>
      <c r="AT332" s="243" t="s">
        <v>146</v>
      </c>
      <c r="AU332" s="243" t="s">
        <v>85</v>
      </c>
      <c r="AV332" s="13" t="s">
        <v>85</v>
      </c>
      <c r="AW332" s="13" t="s">
        <v>36</v>
      </c>
      <c r="AX332" s="13" t="s">
        <v>82</v>
      </c>
      <c r="AY332" s="243" t="s">
        <v>135</v>
      </c>
    </row>
    <row r="333" spans="1:65" s="2" customFormat="1" ht="21.75" customHeight="1">
      <c r="A333" s="39"/>
      <c r="B333" s="40"/>
      <c r="C333" s="214" t="s">
        <v>477</v>
      </c>
      <c r="D333" s="214" t="s">
        <v>138</v>
      </c>
      <c r="E333" s="215" t="s">
        <v>478</v>
      </c>
      <c r="F333" s="216" t="s">
        <v>479</v>
      </c>
      <c r="G333" s="217" t="s">
        <v>141</v>
      </c>
      <c r="H333" s="218">
        <v>370.455</v>
      </c>
      <c r="I333" s="219"/>
      <c r="J333" s="220">
        <f>ROUND(I333*H333,2)</f>
        <v>0</v>
      </c>
      <c r="K333" s="221"/>
      <c r="L333" s="45"/>
      <c r="M333" s="222" t="s">
        <v>19</v>
      </c>
      <c r="N333" s="223" t="s">
        <v>46</v>
      </c>
      <c r="O333" s="85"/>
      <c r="P333" s="224">
        <f>O333*H333</f>
        <v>0</v>
      </c>
      <c r="Q333" s="224">
        <v>0.00036</v>
      </c>
      <c r="R333" s="224">
        <f>Q333*H333</f>
        <v>0.1333638</v>
      </c>
      <c r="S333" s="224">
        <v>0</v>
      </c>
      <c r="T333" s="225">
        <f>S333*H333</f>
        <v>0</v>
      </c>
      <c r="U333" s="39"/>
      <c r="V333" s="39"/>
      <c r="W333" s="39"/>
      <c r="X333" s="39"/>
      <c r="Y333" s="39"/>
      <c r="Z333" s="39"/>
      <c r="AA333" s="39"/>
      <c r="AB333" s="39"/>
      <c r="AC333" s="39"/>
      <c r="AD333" s="39"/>
      <c r="AE333" s="39"/>
      <c r="AR333" s="226" t="s">
        <v>264</v>
      </c>
      <c r="AT333" s="226" t="s">
        <v>138</v>
      </c>
      <c r="AU333" s="226" t="s">
        <v>85</v>
      </c>
      <c r="AY333" s="18" t="s">
        <v>135</v>
      </c>
      <c r="BE333" s="227">
        <f>IF(N333="základní",J333,0)</f>
        <v>0</v>
      </c>
      <c r="BF333" s="227">
        <f>IF(N333="snížená",J333,0)</f>
        <v>0</v>
      </c>
      <c r="BG333" s="227">
        <f>IF(N333="zákl. přenesená",J333,0)</f>
        <v>0</v>
      </c>
      <c r="BH333" s="227">
        <f>IF(N333="sníž. přenesená",J333,0)</f>
        <v>0</v>
      </c>
      <c r="BI333" s="227">
        <f>IF(N333="nulová",J333,0)</f>
        <v>0</v>
      </c>
      <c r="BJ333" s="18" t="s">
        <v>82</v>
      </c>
      <c r="BK333" s="227">
        <f>ROUND(I333*H333,2)</f>
        <v>0</v>
      </c>
      <c r="BL333" s="18" t="s">
        <v>264</v>
      </c>
      <c r="BM333" s="226" t="s">
        <v>480</v>
      </c>
    </row>
    <row r="334" spans="1:51" s="13" customFormat="1" ht="12">
      <c r="A334" s="13"/>
      <c r="B334" s="233"/>
      <c r="C334" s="234"/>
      <c r="D334" s="228" t="s">
        <v>146</v>
      </c>
      <c r="E334" s="235" t="s">
        <v>19</v>
      </c>
      <c r="F334" s="236" t="s">
        <v>481</v>
      </c>
      <c r="G334" s="234"/>
      <c r="H334" s="237">
        <v>370.455</v>
      </c>
      <c r="I334" s="238"/>
      <c r="J334" s="234"/>
      <c r="K334" s="234"/>
      <c r="L334" s="239"/>
      <c r="M334" s="240"/>
      <c r="N334" s="241"/>
      <c r="O334" s="241"/>
      <c r="P334" s="241"/>
      <c r="Q334" s="241"/>
      <c r="R334" s="241"/>
      <c r="S334" s="241"/>
      <c r="T334" s="242"/>
      <c r="U334" s="13"/>
      <c r="V334" s="13"/>
      <c r="W334" s="13"/>
      <c r="X334" s="13"/>
      <c r="Y334" s="13"/>
      <c r="Z334" s="13"/>
      <c r="AA334" s="13"/>
      <c r="AB334" s="13"/>
      <c r="AC334" s="13"/>
      <c r="AD334" s="13"/>
      <c r="AE334" s="13"/>
      <c r="AT334" s="243" t="s">
        <v>146</v>
      </c>
      <c r="AU334" s="243" t="s">
        <v>85</v>
      </c>
      <c r="AV334" s="13" t="s">
        <v>85</v>
      </c>
      <c r="AW334" s="13" t="s">
        <v>36</v>
      </c>
      <c r="AX334" s="13" t="s">
        <v>82</v>
      </c>
      <c r="AY334" s="243" t="s">
        <v>135</v>
      </c>
    </row>
    <row r="335" spans="1:63" s="12" customFormat="1" ht="22.8" customHeight="1">
      <c r="A335" s="12"/>
      <c r="B335" s="198"/>
      <c r="C335" s="199"/>
      <c r="D335" s="200" t="s">
        <v>74</v>
      </c>
      <c r="E335" s="212" t="s">
        <v>482</v>
      </c>
      <c r="F335" s="212" t="s">
        <v>483</v>
      </c>
      <c r="G335" s="199"/>
      <c r="H335" s="199"/>
      <c r="I335" s="202"/>
      <c r="J335" s="213">
        <f>BK335</f>
        <v>0</v>
      </c>
      <c r="K335" s="199"/>
      <c r="L335" s="204"/>
      <c r="M335" s="205"/>
      <c r="N335" s="206"/>
      <c r="O335" s="206"/>
      <c r="P335" s="207">
        <f>SUM(P336:P436)</f>
        <v>0</v>
      </c>
      <c r="Q335" s="206"/>
      <c r="R335" s="207">
        <f>SUM(R336:R436)</f>
        <v>0.6510382199999999</v>
      </c>
      <c r="S335" s="206"/>
      <c r="T335" s="208">
        <f>SUM(T336:T436)</f>
        <v>0</v>
      </c>
      <c r="U335" s="12"/>
      <c r="V335" s="12"/>
      <c r="W335" s="12"/>
      <c r="X335" s="12"/>
      <c r="Y335" s="12"/>
      <c r="Z335" s="12"/>
      <c r="AA335" s="12"/>
      <c r="AB335" s="12"/>
      <c r="AC335" s="12"/>
      <c r="AD335" s="12"/>
      <c r="AE335" s="12"/>
      <c r="AR335" s="209" t="s">
        <v>85</v>
      </c>
      <c r="AT335" s="210" t="s">
        <v>74</v>
      </c>
      <c r="AU335" s="210" t="s">
        <v>82</v>
      </c>
      <c r="AY335" s="209" t="s">
        <v>135</v>
      </c>
      <c r="BK335" s="211">
        <f>SUM(BK336:BK436)</f>
        <v>0</v>
      </c>
    </row>
    <row r="336" spans="1:65" s="2" customFormat="1" ht="16.5" customHeight="1">
      <c r="A336" s="39"/>
      <c r="B336" s="40"/>
      <c r="C336" s="214" t="s">
        <v>484</v>
      </c>
      <c r="D336" s="214" t="s">
        <v>138</v>
      </c>
      <c r="E336" s="215" t="s">
        <v>485</v>
      </c>
      <c r="F336" s="216" t="s">
        <v>486</v>
      </c>
      <c r="G336" s="217" t="s">
        <v>141</v>
      </c>
      <c r="H336" s="218">
        <v>1239.532</v>
      </c>
      <c r="I336" s="219"/>
      <c r="J336" s="220">
        <f>ROUND(I336*H336,2)</f>
        <v>0</v>
      </c>
      <c r="K336" s="221"/>
      <c r="L336" s="45"/>
      <c r="M336" s="222" t="s">
        <v>19</v>
      </c>
      <c r="N336" s="223" t="s">
        <v>46</v>
      </c>
      <c r="O336" s="85"/>
      <c r="P336" s="224">
        <f>O336*H336</f>
        <v>0</v>
      </c>
      <c r="Q336" s="224">
        <v>0</v>
      </c>
      <c r="R336" s="224">
        <f>Q336*H336</f>
        <v>0</v>
      </c>
      <c r="S336" s="224">
        <v>0</v>
      </c>
      <c r="T336" s="225">
        <f>S336*H336</f>
        <v>0</v>
      </c>
      <c r="U336" s="39"/>
      <c r="V336" s="39"/>
      <c r="W336" s="39"/>
      <c r="X336" s="39"/>
      <c r="Y336" s="39"/>
      <c r="Z336" s="39"/>
      <c r="AA336" s="39"/>
      <c r="AB336" s="39"/>
      <c r="AC336" s="39"/>
      <c r="AD336" s="39"/>
      <c r="AE336" s="39"/>
      <c r="AR336" s="226" t="s">
        <v>264</v>
      </c>
      <c r="AT336" s="226" t="s">
        <v>138</v>
      </c>
      <c r="AU336" s="226" t="s">
        <v>85</v>
      </c>
      <c r="AY336" s="18" t="s">
        <v>135</v>
      </c>
      <c r="BE336" s="227">
        <f>IF(N336="základní",J336,0)</f>
        <v>0</v>
      </c>
      <c r="BF336" s="227">
        <f>IF(N336="snížená",J336,0)</f>
        <v>0</v>
      </c>
      <c r="BG336" s="227">
        <f>IF(N336="zákl. přenesená",J336,0)</f>
        <v>0</v>
      </c>
      <c r="BH336" s="227">
        <f>IF(N336="sníž. přenesená",J336,0)</f>
        <v>0</v>
      </c>
      <c r="BI336" s="227">
        <f>IF(N336="nulová",J336,0)</f>
        <v>0</v>
      </c>
      <c r="BJ336" s="18" t="s">
        <v>82</v>
      </c>
      <c r="BK336" s="227">
        <f>ROUND(I336*H336,2)</f>
        <v>0</v>
      </c>
      <c r="BL336" s="18" t="s">
        <v>264</v>
      </c>
      <c r="BM336" s="226" t="s">
        <v>487</v>
      </c>
    </row>
    <row r="337" spans="1:51" s="15" customFormat="1" ht="12">
      <c r="A337" s="15"/>
      <c r="B337" s="255"/>
      <c r="C337" s="256"/>
      <c r="D337" s="228" t="s">
        <v>146</v>
      </c>
      <c r="E337" s="257" t="s">
        <v>19</v>
      </c>
      <c r="F337" s="258" t="s">
        <v>178</v>
      </c>
      <c r="G337" s="256"/>
      <c r="H337" s="257" t="s">
        <v>19</v>
      </c>
      <c r="I337" s="259"/>
      <c r="J337" s="256"/>
      <c r="K337" s="256"/>
      <c r="L337" s="260"/>
      <c r="M337" s="261"/>
      <c r="N337" s="262"/>
      <c r="O337" s="262"/>
      <c r="P337" s="262"/>
      <c r="Q337" s="262"/>
      <c r="R337" s="262"/>
      <c r="S337" s="262"/>
      <c r="T337" s="263"/>
      <c r="U337" s="15"/>
      <c r="V337" s="15"/>
      <c r="W337" s="15"/>
      <c r="X337" s="15"/>
      <c r="Y337" s="15"/>
      <c r="Z337" s="15"/>
      <c r="AA337" s="15"/>
      <c r="AB337" s="15"/>
      <c r="AC337" s="15"/>
      <c r="AD337" s="15"/>
      <c r="AE337" s="15"/>
      <c r="AT337" s="264" t="s">
        <v>146</v>
      </c>
      <c r="AU337" s="264" t="s">
        <v>85</v>
      </c>
      <c r="AV337" s="15" t="s">
        <v>82</v>
      </c>
      <c r="AW337" s="15" t="s">
        <v>36</v>
      </c>
      <c r="AX337" s="15" t="s">
        <v>75</v>
      </c>
      <c r="AY337" s="264" t="s">
        <v>135</v>
      </c>
    </row>
    <row r="338" spans="1:51" s="13" customFormat="1" ht="12">
      <c r="A338" s="13"/>
      <c r="B338" s="233"/>
      <c r="C338" s="234"/>
      <c r="D338" s="228" t="s">
        <v>146</v>
      </c>
      <c r="E338" s="235" t="s">
        <v>19</v>
      </c>
      <c r="F338" s="236" t="s">
        <v>488</v>
      </c>
      <c r="G338" s="234"/>
      <c r="H338" s="237">
        <v>23.595</v>
      </c>
      <c r="I338" s="238"/>
      <c r="J338" s="234"/>
      <c r="K338" s="234"/>
      <c r="L338" s="239"/>
      <c r="M338" s="240"/>
      <c r="N338" s="241"/>
      <c r="O338" s="241"/>
      <c r="P338" s="241"/>
      <c r="Q338" s="241"/>
      <c r="R338" s="241"/>
      <c r="S338" s="241"/>
      <c r="T338" s="242"/>
      <c r="U338" s="13"/>
      <c r="V338" s="13"/>
      <c r="W338" s="13"/>
      <c r="X338" s="13"/>
      <c r="Y338" s="13"/>
      <c r="Z338" s="13"/>
      <c r="AA338" s="13"/>
      <c r="AB338" s="13"/>
      <c r="AC338" s="13"/>
      <c r="AD338" s="13"/>
      <c r="AE338" s="13"/>
      <c r="AT338" s="243" t="s">
        <v>146</v>
      </c>
      <c r="AU338" s="243" t="s">
        <v>85</v>
      </c>
      <c r="AV338" s="13" t="s">
        <v>85</v>
      </c>
      <c r="AW338" s="13" t="s">
        <v>36</v>
      </c>
      <c r="AX338" s="13" t="s">
        <v>75</v>
      </c>
      <c r="AY338" s="243" t="s">
        <v>135</v>
      </c>
    </row>
    <row r="339" spans="1:51" s="13" customFormat="1" ht="12">
      <c r="A339" s="13"/>
      <c r="B339" s="233"/>
      <c r="C339" s="234"/>
      <c r="D339" s="228" t="s">
        <v>146</v>
      </c>
      <c r="E339" s="235" t="s">
        <v>19</v>
      </c>
      <c r="F339" s="236" t="s">
        <v>489</v>
      </c>
      <c r="G339" s="234"/>
      <c r="H339" s="237">
        <v>11.773</v>
      </c>
      <c r="I339" s="238"/>
      <c r="J339" s="234"/>
      <c r="K339" s="234"/>
      <c r="L339" s="239"/>
      <c r="M339" s="240"/>
      <c r="N339" s="241"/>
      <c r="O339" s="241"/>
      <c r="P339" s="241"/>
      <c r="Q339" s="241"/>
      <c r="R339" s="241"/>
      <c r="S339" s="241"/>
      <c r="T339" s="242"/>
      <c r="U339" s="13"/>
      <c r="V339" s="13"/>
      <c r="W339" s="13"/>
      <c r="X339" s="13"/>
      <c r="Y339" s="13"/>
      <c r="Z339" s="13"/>
      <c r="AA339" s="13"/>
      <c r="AB339" s="13"/>
      <c r="AC339" s="13"/>
      <c r="AD339" s="13"/>
      <c r="AE339" s="13"/>
      <c r="AT339" s="243" t="s">
        <v>146</v>
      </c>
      <c r="AU339" s="243" t="s">
        <v>85</v>
      </c>
      <c r="AV339" s="13" t="s">
        <v>85</v>
      </c>
      <c r="AW339" s="13" t="s">
        <v>36</v>
      </c>
      <c r="AX339" s="13" t="s">
        <v>75</v>
      </c>
      <c r="AY339" s="243" t="s">
        <v>135</v>
      </c>
    </row>
    <row r="340" spans="1:51" s="15" customFormat="1" ht="12">
      <c r="A340" s="15"/>
      <c r="B340" s="255"/>
      <c r="C340" s="256"/>
      <c r="D340" s="228" t="s">
        <v>146</v>
      </c>
      <c r="E340" s="257" t="s">
        <v>19</v>
      </c>
      <c r="F340" s="258" t="s">
        <v>490</v>
      </c>
      <c r="G340" s="256"/>
      <c r="H340" s="257" t="s">
        <v>19</v>
      </c>
      <c r="I340" s="259"/>
      <c r="J340" s="256"/>
      <c r="K340" s="256"/>
      <c r="L340" s="260"/>
      <c r="M340" s="261"/>
      <c r="N340" s="262"/>
      <c r="O340" s="262"/>
      <c r="P340" s="262"/>
      <c r="Q340" s="262"/>
      <c r="R340" s="262"/>
      <c r="S340" s="262"/>
      <c r="T340" s="263"/>
      <c r="U340" s="15"/>
      <c r="V340" s="15"/>
      <c r="W340" s="15"/>
      <c r="X340" s="15"/>
      <c r="Y340" s="15"/>
      <c r="Z340" s="15"/>
      <c r="AA340" s="15"/>
      <c r="AB340" s="15"/>
      <c r="AC340" s="15"/>
      <c r="AD340" s="15"/>
      <c r="AE340" s="15"/>
      <c r="AT340" s="264" t="s">
        <v>146</v>
      </c>
      <c r="AU340" s="264" t="s">
        <v>85</v>
      </c>
      <c r="AV340" s="15" t="s">
        <v>82</v>
      </c>
      <c r="AW340" s="15" t="s">
        <v>36</v>
      </c>
      <c r="AX340" s="15" t="s">
        <v>75</v>
      </c>
      <c r="AY340" s="264" t="s">
        <v>135</v>
      </c>
    </row>
    <row r="341" spans="1:51" s="13" customFormat="1" ht="12">
      <c r="A341" s="13"/>
      <c r="B341" s="233"/>
      <c r="C341" s="234"/>
      <c r="D341" s="228" t="s">
        <v>146</v>
      </c>
      <c r="E341" s="235" t="s">
        <v>19</v>
      </c>
      <c r="F341" s="236" t="s">
        <v>491</v>
      </c>
      <c r="G341" s="234"/>
      <c r="H341" s="237">
        <v>22.025</v>
      </c>
      <c r="I341" s="238"/>
      <c r="J341" s="234"/>
      <c r="K341" s="234"/>
      <c r="L341" s="239"/>
      <c r="M341" s="240"/>
      <c r="N341" s="241"/>
      <c r="O341" s="241"/>
      <c r="P341" s="241"/>
      <c r="Q341" s="241"/>
      <c r="R341" s="241"/>
      <c r="S341" s="241"/>
      <c r="T341" s="242"/>
      <c r="U341" s="13"/>
      <c r="V341" s="13"/>
      <c r="W341" s="13"/>
      <c r="X341" s="13"/>
      <c r="Y341" s="13"/>
      <c r="Z341" s="13"/>
      <c r="AA341" s="13"/>
      <c r="AB341" s="13"/>
      <c r="AC341" s="13"/>
      <c r="AD341" s="13"/>
      <c r="AE341" s="13"/>
      <c r="AT341" s="243" t="s">
        <v>146</v>
      </c>
      <c r="AU341" s="243" t="s">
        <v>85</v>
      </c>
      <c r="AV341" s="13" t="s">
        <v>85</v>
      </c>
      <c r="AW341" s="13" t="s">
        <v>36</v>
      </c>
      <c r="AX341" s="13" t="s">
        <v>75</v>
      </c>
      <c r="AY341" s="243" t="s">
        <v>135</v>
      </c>
    </row>
    <row r="342" spans="1:51" s="13" customFormat="1" ht="12">
      <c r="A342" s="13"/>
      <c r="B342" s="233"/>
      <c r="C342" s="234"/>
      <c r="D342" s="228" t="s">
        <v>146</v>
      </c>
      <c r="E342" s="235" t="s">
        <v>19</v>
      </c>
      <c r="F342" s="236" t="s">
        <v>492</v>
      </c>
      <c r="G342" s="234"/>
      <c r="H342" s="237">
        <v>10.343</v>
      </c>
      <c r="I342" s="238"/>
      <c r="J342" s="234"/>
      <c r="K342" s="234"/>
      <c r="L342" s="239"/>
      <c r="M342" s="240"/>
      <c r="N342" s="241"/>
      <c r="O342" s="241"/>
      <c r="P342" s="241"/>
      <c r="Q342" s="241"/>
      <c r="R342" s="241"/>
      <c r="S342" s="241"/>
      <c r="T342" s="242"/>
      <c r="U342" s="13"/>
      <c r="V342" s="13"/>
      <c r="W342" s="13"/>
      <c r="X342" s="13"/>
      <c r="Y342" s="13"/>
      <c r="Z342" s="13"/>
      <c r="AA342" s="13"/>
      <c r="AB342" s="13"/>
      <c r="AC342" s="13"/>
      <c r="AD342" s="13"/>
      <c r="AE342" s="13"/>
      <c r="AT342" s="243" t="s">
        <v>146</v>
      </c>
      <c r="AU342" s="243" t="s">
        <v>85</v>
      </c>
      <c r="AV342" s="13" t="s">
        <v>85</v>
      </c>
      <c r="AW342" s="13" t="s">
        <v>36</v>
      </c>
      <c r="AX342" s="13" t="s">
        <v>75</v>
      </c>
      <c r="AY342" s="243" t="s">
        <v>135</v>
      </c>
    </row>
    <row r="343" spans="1:51" s="13" customFormat="1" ht="12">
      <c r="A343" s="13"/>
      <c r="B343" s="233"/>
      <c r="C343" s="234"/>
      <c r="D343" s="228" t="s">
        <v>146</v>
      </c>
      <c r="E343" s="235" t="s">
        <v>19</v>
      </c>
      <c r="F343" s="236" t="s">
        <v>493</v>
      </c>
      <c r="G343" s="234"/>
      <c r="H343" s="237">
        <v>11.773</v>
      </c>
      <c r="I343" s="238"/>
      <c r="J343" s="234"/>
      <c r="K343" s="234"/>
      <c r="L343" s="239"/>
      <c r="M343" s="240"/>
      <c r="N343" s="241"/>
      <c r="O343" s="241"/>
      <c r="P343" s="241"/>
      <c r="Q343" s="241"/>
      <c r="R343" s="241"/>
      <c r="S343" s="241"/>
      <c r="T343" s="242"/>
      <c r="U343" s="13"/>
      <c r="V343" s="13"/>
      <c r="W343" s="13"/>
      <c r="X343" s="13"/>
      <c r="Y343" s="13"/>
      <c r="Z343" s="13"/>
      <c r="AA343" s="13"/>
      <c r="AB343" s="13"/>
      <c r="AC343" s="13"/>
      <c r="AD343" s="13"/>
      <c r="AE343" s="13"/>
      <c r="AT343" s="243" t="s">
        <v>146</v>
      </c>
      <c r="AU343" s="243" t="s">
        <v>85</v>
      </c>
      <c r="AV343" s="13" t="s">
        <v>85</v>
      </c>
      <c r="AW343" s="13" t="s">
        <v>36</v>
      </c>
      <c r="AX343" s="13" t="s">
        <v>75</v>
      </c>
      <c r="AY343" s="243" t="s">
        <v>135</v>
      </c>
    </row>
    <row r="344" spans="1:51" s="15" customFormat="1" ht="12">
      <c r="A344" s="15"/>
      <c r="B344" s="255"/>
      <c r="C344" s="256"/>
      <c r="D344" s="228" t="s">
        <v>146</v>
      </c>
      <c r="E344" s="257" t="s">
        <v>19</v>
      </c>
      <c r="F344" s="258" t="s">
        <v>494</v>
      </c>
      <c r="G344" s="256"/>
      <c r="H344" s="257" t="s">
        <v>19</v>
      </c>
      <c r="I344" s="259"/>
      <c r="J344" s="256"/>
      <c r="K344" s="256"/>
      <c r="L344" s="260"/>
      <c r="M344" s="261"/>
      <c r="N344" s="262"/>
      <c r="O344" s="262"/>
      <c r="P344" s="262"/>
      <c r="Q344" s="262"/>
      <c r="R344" s="262"/>
      <c r="S344" s="262"/>
      <c r="T344" s="263"/>
      <c r="U344" s="15"/>
      <c r="V344" s="15"/>
      <c r="W344" s="15"/>
      <c r="X344" s="15"/>
      <c r="Y344" s="15"/>
      <c r="Z344" s="15"/>
      <c r="AA344" s="15"/>
      <c r="AB344" s="15"/>
      <c r="AC344" s="15"/>
      <c r="AD344" s="15"/>
      <c r="AE344" s="15"/>
      <c r="AT344" s="264" t="s">
        <v>146</v>
      </c>
      <c r="AU344" s="264" t="s">
        <v>85</v>
      </c>
      <c r="AV344" s="15" t="s">
        <v>82</v>
      </c>
      <c r="AW344" s="15" t="s">
        <v>36</v>
      </c>
      <c r="AX344" s="15" t="s">
        <v>75</v>
      </c>
      <c r="AY344" s="264" t="s">
        <v>135</v>
      </c>
    </row>
    <row r="345" spans="1:51" s="13" customFormat="1" ht="12">
      <c r="A345" s="13"/>
      <c r="B345" s="233"/>
      <c r="C345" s="234"/>
      <c r="D345" s="228" t="s">
        <v>146</v>
      </c>
      <c r="E345" s="235" t="s">
        <v>19</v>
      </c>
      <c r="F345" s="236" t="s">
        <v>495</v>
      </c>
      <c r="G345" s="234"/>
      <c r="H345" s="237">
        <v>21.399</v>
      </c>
      <c r="I345" s="238"/>
      <c r="J345" s="234"/>
      <c r="K345" s="234"/>
      <c r="L345" s="239"/>
      <c r="M345" s="240"/>
      <c r="N345" s="241"/>
      <c r="O345" s="241"/>
      <c r="P345" s="241"/>
      <c r="Q345" s="241"/>
      <c r="R345" s="241"/>
      <c r="S345" s="241"/>
      <c r="T345" s="242"/>
      <c r="U345" s="13"/>
      <c r="V345" s="13"/>
      <c r="W345" s="13"/>
      <c r="X345" s="13"/>
      <c r="Y345" s="13"/>
      <c r="Z345" s="13"/>
      <c r="AA345" s="13"/>
      <c r="AB345" s="13"/>
      <c r="AC345" s="13"/>
      <c r="AD345" s="13"/>
      <c r="AE345" s="13"/>
      <c r="AT345" s="243" t="s">
        <v>146</v>
      </c>
      <c r="AU345" s="243" t="s">
        <v>85</v>
      </c>
      <c r="AV345" s="13" t="s">
        <v>85</v>
      </c>
      <c r="AW345" s="13" t="s">
        <v>36</v>
      </c>
      <c r="AX345" s="13" t="s">
        <v>75</v>
      </c>
      <c r="AY345" s="243" t="s">
        <v>135</v>
      </c>
    </row>
    <row r="346" spans="1:51" s="13" customFormat="1" ht="12">
      <c r="A346" s="13"/>
      <c r="B346" s="233"/>
      <c r="C346" s="234"/>
      <c r="D346" s="228" t="s">
        <v>146</v>
      </c>
      <c r="E346" s="235" t="s">
        <v>19</v>
      </c>
      <c r="F346" s="236" t="s">
        <v>496</v>
      </c>
      <c r="G346" s="234"/>
      <c r="H346" s="237">
        <v>48.17</v>
      </c>
      <c r="I346" s="238"/>
      <c r="J346" s="234"/>
      <c r="K346" s="234"/>
      <c r="L346" s="239"/>
      <c r="M346" s="240"/>
      <c r="N346" s="241"/>
      <c r="O346" s="241"/>
      <c r="P346" s="241"/>
      <c r="Q346" s="241"/>
      <c r="R346" s="241"/>
      <c r="S346" s="241"/>
      <c r="T346" s="242"/>
      <c r="U346" s="13"/>
      <c r="V346" s="13"/>
      <c r="W346" s="13"/>
      <c r="X346" s="13"/>
      <c r="Y346" s="13"/>
      <c r="Z346" s="13"/>
      <c r="AA346" s="13"/>
      <c r="AB346" s="13"/>
      <c r="AC346" s="13"/>
      <c r="AD346" s="13"/>
      <c r="AE346" s="13"/>
      <c r="AT346" s="243" t="s">
        <v>146</v>
      </c>
      <c r="AU346" s="243" t="s">
        <v>85</v>
      </c>
      <c r="AV346" s="13" t="s">
        <v>85</v>
      </c>
      <c r="AW346" s="13" t="s">
        <v>36</v>
      </c>
      <c r="AX346" s="13" t="s">
        <v>75</v>
      </c>
      <c r="AY346" s="243" t="s">
        <v>135</v>
      </c>
    </row>
    <row r="347" spans="1:51" s="15" customFormat="1" ht="12">
      <c r="A347" s="15"/>
      <c r="B347" s="255"/>
      <c r="C347" s="256"/>
      <c r="D347" s="228" t="s">
        <v>146</v>
      </c>
      <c r="E347" s="257" t="s">
        <v>19</v>
      </c>
      <c r="F347" s="258" t="s">
        <v>497</v>
      </c>
      <c r="G347" s="256"/>
      <c r="H347" s="257" t="s">
        <v>19</v>
      </c>
      <c r="I347" s="259"/>
      <c r="J347" s="256"/>
      <c r="K347" s="256"/>
      <c r="L347" s="260"/>
      <c r="M347" s="261"/>
      <c r="N347" s="262"/>
      <c r="O347" s="262"/>
      <c r="P347" s="262"/>
      <c r="Q347" s="262"/>
      <c r="R347" s="262"/>
      <c r="S347" s="262"/>
      <c r="T347" s="263"/>
      <c r="U347" s="15"/>
      <c r="V347" s="15"/>
      <c r="W347" s="15"/>
      <c r="X347" s="15"/>
      <c r="Y347" s="15"/>
      <c r="Z347" s="15"/>
      <c r="AA347" s="15"/>
      <c r="AB347" s="15"/>
      <c r="AC347" s="15"/>
      <c r="AD347" s="15"/>
      <c r="AE347" s="15"/>
      <c r="AT347" s="264" t="s">
        <v>146</v>
      </c>
      <c r="AU347" s="264" t="s">
        <v>85</v>
      </c>
      <c r="AV347" s="15" t="s">
        <v>82</v>
      </c>
      <c r="AW347" s="15" t="s">
        <v>36</v>
      </c>
      <c r="AX347" s="15" t="s">
        <v>75</v>
      </c>
      <c r="AY347" s="264" t="s">
        <v>135</v>
      </c>
    </row>
    <row r="348" spans="1:51" s="13" customFormat="1" ht="12">
      <c r="A348" s="13"/>
      <c r="B348" s="233"/>
      <c r="C348" s="234"/>
      <c r="D348" s="228" t="s">
        <v>146</v>
      </c>
      <c r="E348" s="235" t="s">
        <v>19</v>
      </c>
      <c r="F348" s="236" t="s">
        <v>498</v>
      </c>
      <c r="G348" s="234"/>
      <c r="H348" s="237">
        <v>47.2</v>
      </c>
      <c r="I348" s="238"/>
      <c r="J348" s="234"/>
      <c r="K348" s="234"/>
      <c r="L348" s="239"/>
      <c r="M348" s="240"/>
      <c r="N348" s="241"/>
      <c r="O348" s="241"/>
      <c r="P348" s="241"/>
      <c r="Q348" s="241"/>
      <c r="R348" s="241"/>
      <c r="S348" s="241"/>
      <c r="T348" s="242"/>
      <c r="U348" s="13"/>
      <c r="V348" s="13"/>
      <c r="W348" s="13"/>
      <c r="X348" s="13"/>
      <c r="Y348" s="13"/>
      <c r="Z348" s="13"/>
      <c r="AA348" s="13"/>
      <c r="AB348" s="13"/>
      <c r="AC348" s="13"/>
      <c r="AD348" s="13"/>
      <c r="AE348" s="13"/>
      <c r="AT348" s="243" t="s">
        <v>146</v>
      </c>
      <c r="AU348" s="243" t="s">
        <v>85</v>
      </c>
      <c r="AV348" s="13" t="s">
        <v>85</v>
      </c>
      <c r="AW348" s="13" t="s">
        <v>36</v>
      </c>
      <c r="AX348" s="13" t="s">
        <v>75</v>
      </c>
      <c r="AY348" s="243" t="s">
        <v>135</v>
      </c>
    </row>
    <row r="349" spans="1:51" s="13" customFormat="1" ht="12">
      <c r="A349" s="13"/>
      <c r="B349" s="233"/>
      <c r="C349" s="234"/>
      <c r="D349" s="228" t="s">
        <v>146</v>
      </c>
      <c r="E349" s="235" t="s">
        <v>19</v>
      </c>
      <c r="F349" s="236" t="s">
        <v>499</v>
      </c>
      <c r="G349" s="234"/>
      <c r="H349" s="237">
        <v>47.375</v>
      </c>
      <c r="I349" s="238"/>
      <c r="J349" s="234"/>
      <c r="K349" s="234"/>
      <c r="L349" s="239"/>
      <c r="M349" s="240"/>
      <c r="N349" s="241"/>
      <c r="O349" s="241"/>
      <c r="P349" s="241"/>
      <c r="Q349" s="241"/>
      <c r="R349" s="241"/>
      <c r="S349" s="241"/>
      <c r="T349" s="242"/>
      <c r="U349" s="13"/>
      <c r="V349" s="13"/>
      <c r="W349" s="13"/>
      <c r="X349" s="13"/>
      <c r="Y349" s="13"/>
      <c r="Z349" s="13"/>
      <c r="AA349" s="13"/>
      <c r="AB349" s="13"/>
      <c r="AC349" s="13"/>
      <c r="AD349" s="13"/>
      <c r="AE349" s="13"/>
      <c r="AT349" s="243" t="s">
        <v>146</v>
      </c>
      <c r="AU349" s="243" t="s">
        <v>85</v>
      </c>
      <c r="AV349" s="13" t="s">
        <v>85</v>
      </c>
      <c r="AW349" s="13" t="s">
        <v>36</v>
      </c>
      <c r="AX349" s="13" t="s">
        <v>75</v>
      </c>
      <c r="AY349" s="243" t="s">
        <v>135</v>
      </c>
    </row>
    <row r="350" spans="1:51" s="13" customFormat="1" ht="12">
      <c r="A350" s="13"/>
      <c r="B350" s="233"/>
      <c r="C350" s="234"/>
      <c r="D350" s="228" t="s">
        <v>146</v>
      </c>
      <c r="E350" s="235" t="s">
        <v>19</v>
      </c>
      <c r="F350" s="236" t="s">
        <v>500</v>
      </c>
      <c r="G350" s="234"/>
      <c r="H350" s="237">
        <v>6.51</v>
      </c>
      <c r="I350" s="238"/>
      <c r="J350" s="234"/>
      <c r="K350" s="234"/>
      <c r="L350" s="239"/>
      <c r="M350" s="240"/>
      <c r="N350" s="241"/>
      <c r="O350" s="241"/>
      <c r="P350" s="241"/>
      <c r="Q350" s="241"/>
      <c r="R350" s="241"/>
      <c r="S350" s="241"/>
      <c r="T350" s="242"/>
      <c r="U350" s="13"/>
      <c r="V350" s="13"/>
      <c r="W350" s="13"/>
      <c r="X350" s="13"/>
      <c r="Y350" s="13"/>
      <c r="Z350" s="13"/>
      <c r="AA350" s="13"/>
      <c r="AB350" s="13"/>
      <c r="AC350" s="13"/>
      <c r="AD350" s="13"/>
      <c r="AE350" s="13"/>
      <c r="AT350" s="243" t="s">
        <v>146</v>
      </c>
      <c r="AU350" s="243" t="s">
        <v>85</v>
      </c>
      <c r="AV350" s="13" t="s">
        <v>85</v>
      </c>
      <c r="AW350" s="13" t="s">
        <v>36</v>
      </c>
      <c r="AX350" s="13" t="s">
        <v>75</v>
      </c>
      <c r="AY350" s="243" t="s">
        <v>135</v>
      </c>
    </row>
    <row r="351" spans="1:51" s="13" customFormat="1" ht="12">
      <c r="A351" s="13"/>
      <c r="B351" s="233"/>
      <c r="C351" s="234"/>
      <c r="D351" s="228" t="s">
        <v>146</v>
      </c>
      <c r="E351" s="235" t="s">
        <v>19</v>
      </c>
      <c r="F351" s="236" t="s">
        <v>501</v>
      </c>
      <c r="G351" s="234"/>
      <c r="H351" s="237">
        <v>10.343</v>
      </c>
      <c r="I351" s="238"/>
      <c r="J351" s="234"/>
      <c r="K351" s="234"/>
      <c r="L351" s="239"/>
      <c r="M351" s="240"/>
      <c r="N351" s="241"/>
      <c r="O351" s="241"/>
      <c r="P351" s="241"/>
      <c r="Q351" s="241"/>
      <c r="R351" s="241"/>
      <c r="S351" s="241"/>
      <c r="T351" s="242"/>
      <c r="U351" s="13"/>
      <c r="V351" s="13"/>
      <c r="W351" s="13"/>
      <c r="X351" s="13"/>
      <c r="Y351" s="13"/>
      <c r="Z351" s="13"/>
      <c r="AA351" s="13"/>
      <c r="AB351" s="13"/>
      <c r="AC351" s="13"/>
      <c r="AD351" s="13"/>
      <c r="AE351" s="13"/>
      <c r="AT351" s="243" t="s">
        <v>146</v>
      </c>
      <c r="AU351" s="243" t="s">
        <v>85</v>
      </c>
      <c r="AV351" s="13" t="s">
        <v>85</v>
      </c>
      <c r="AW351" s="13" t="s">
        <v>36</v>
      </c>
      <c r="AX351" s="13" t="s">
        <v>75</v>
      </c>
      <c r="AY351" s="243" t="s">
        <v>135</v>
      </c>
    </row>
    <row r="352" spans="1:51" s="13" customFormat="1" ht="12">
      <c r="A352" s="13"/>
      <c r="B352" s="233"/>
      <c r="C352" s="234"/>
      <c r="D352" s="228" t="s">
        <v>146</v>
      </c>
      <c r="E352" s="235" t="s">
        <v>19</v>
      </c>
      <c r="F352" s="236" t="s">
        <v>502</v>
      </c>
      <c r="G352" s="234"/>
      <c r="H352" s="237">
        <v>20.685</v>
      </c>
      <c r="I352" s="238"/>
      <c r="J352" s="234"/>
      <c r="K352" s="234"/>
      <c r="L352" s="239"/>
      <c r="M352" s="240"/>
      <c r="N352" s="241"/>
      <c r="O352" s="241"/>
      <c r="P352" s="241"/>
      <c r="Q352" s="241"/>
      <c r="R352" s="241"/>
      <c r="S352" s="241"/>
      <c r="T352" s="242"/>
      <c r="U352" s="13"/>
      <c r="V352" s="13"/>
      <c r="W352" s="13"/>
      <c r="X352" s="13"/>
      <c r="Y352" s="13"/>
      <c r="Z352" s="13"/>
      <c r="AA352" s="13"/>
      <c r="AB352" s="13"/>
      <c r="AC352" s="13"/>
      <c r="AD352" s="13"/>
      <c r="AE352" s="13"/>
      <c r="AT352" s="243" t="s">
        <v>146</v>
      </c>
      <c r="AU352" s="243" t="s">
        <v>85</v>
      </c>
      <c r="AV352" s="13" t="s">
        <v>85</v>
      </c>
      <c r="AW352" s="13" t="s">
        <v>36</v>
      </c>
      <c r="AX352" s="13" t="s">
        <v>75</v>
      </c>
      <c r="AY352" s="243" t="s">
        <v>135</v>
      </c>
    </row>
    <row r="353" spans="1:51" s="13" customFormat="1" ht="12">
      <c r="A353" s="13"/>
      <c r="B353" s="233"/>
      <c r="C353" s="234"/>
      <c r="D353" s="228" t="s">
        <v>146</v>
      </c>
      <c r="E353" s="235" t="s">
        <v>19</v>
      </c>
      <c r="F353" s="236" t="s">
        <v>503</v>
      </c>
      <c r="G353" s="234"/>
      <c r="H353" s="237">
        <v>20.335</v>
      </c>
      <c r="I353" s="238"/>
      <c r="J353" s="234"/>
      <c r="K353" s="234"/>
      <c r="L353" s="239"/>
      <c r="M353" s="240"/>
      <c r="N353" s="241"/>
      <c r="O353" s="241"/>
      <c r="P353" s="241"/>
      <c r="Q353" s="241"/>
      <c r="R353" s="241"/>
      <c r="S353" s="241"/>
      <c r="T353" s="242"/>
      <c r="U353" s="13"/>
      <c r="V353" s="13"/>
      <c r="W353" s="13"/>
      <c r="X353" s="13"/>
      <c r="Y353" s="13"/>
      <c r="Z353" s="13"/>
      <c r="AA353" s="13"/>
      <c r="AB353" s="13"/>
      <c r="AC353" s="13"/>
      <c r="AD353" s="13"/>
      <c r="AE353" s="13"/>
      <c r="AT353" s="243" t="s">
        <v>146</v>
      </c>
      <c r="AU353" s="243" t="s">
        <v>85</v>
      </c>
      <c r="AV353" s="13" t="s">
        <v>85</v>
      </c>
      <c r="AW353" s="13" t="s">
        <v>36</v>
      </c>
      <c r="AX353" s="13" t="s">
        <v>75</v>
      </c>
      <c r="AY353" s="243" t="s">
        <v>135</v>
      </c>
    </row>
    <row r="354" spans="1:51" s="13" customFormat="1" ht="12">
      <c r="A354" s="13"/>
      <c r="B354" s="233"/>
      <c r="C354" s="234"/>
      <c r="D354" s="228" t="s">
        <v>146</v>
      </c>
      <c r="E354" s="235" t="s">
        <v>19</v>
      </c>
      <c r="F354" s="236" t="s">
        <v>504</v>
      </c>
      <c r="G354" s="234"/>
      <c r="H354" s="237">
        <v>10.343</v>
      </c>
      <c r="I354" s="238"/>
      <c r="J354" s="234"/>
      <c r="K354" s="234"/>
      <c r="L354" s="239"/>
      <c r="M354" s="240"/>
      <c r="N354" s="241"/>
      <c r="O354" s="241"/>
      <c r="P354" s="241"/>
      <c r="Q354" s="241"/>
      <c r="R354" s="241"/>
      <c r="S354" s="241"/>
      <c r="T354" s="242"/>
      <c r="U354" s="13"/>
      <c r="V354" s="13"/>
      <c r="W354" s="13"/>
      <c r="X354" s="13"/>
      <c r="Y354" s="13"/>
      <c r="Z354" s="13"/>
      <c r="AA354" s="13"/>
      <c r="AB354" s="13"/>
      <c r="AC354" s="13"/>
      <c r="AD354" s="13"/>
      <c r="AE354" s="13"/>
      <c r="AT354" s="243" t="s">
        <v>146</v>
      </c>
      <c r="AU354" s="243" t="s">
        <v>85</v>
      </c>
      <c r="AV354" s="13" t="s">
        <v>85</v>
      </c>
      <c r="AW354" s="13" t="s">
        <v>36</v>
      </c>
      <c r="AX354" s="13" t="s">
        <v>75</v>
      </c>
      <c r="AY354" s="243" t="s">
        <v>135</v>
      </c>
    </row>
    <row r="355" spans="1:51" s="15" customFormat="1" ht="12">
      <c r="A355" s="15"/>
      <c r="B355" s="255"/>
      <c r="C355" s="256"/>
      <c r="D355" s="228" t="s">
        <v>146</v>
      </c>
      <c r="E355" s="257" t="s">
        <v>19</v>
      </c>
      <c r="F355" s="258" t="s">
        <v>181</v>
      </c>
      <c r="G355" s="256"/>
      <c r="H355" s="257" t="s">
        <v>19</v>
      </c>
      <c r="I355" s="259"/>
      <c r="J355" s="256"/>
      <c r="K355" s="256"/>
      <c r="L355" s="260"/>
      <c r="M355" s="261"/>
      <c r="N355" s="262"/>
      <c r="O355" s="262"/>
      <c r="P355" s="262"/>
      <c r="Q355" s="262"/>
      <c r="R355" s="262"/>
      <c r="S355" s="262"/>
      <c r="T355" s="263"/>
      <c r="U355" s="15"/>
      <c r="V355" s="15"/>
      <c r="W355" s="15"/>
      <c r="X355" s="15"/>
      <c r="Y355" s="15"/>
      <c r="Z355" s="15"/>
      <c r="AA355" s="15"/>
      <c r="AB355" s="15"/>
      <c r="AC355" s="15"/>
      <c r="AD355" s="15"/>
      <c r="AE355" s="15"/>
      <c r="AT355" s="264" t="s">
        <v>146</v>
      </c>
      <c r="AU355" s="264" t="s">
        <v>85</v>
      </c>
      <c r="AV355" s="15" t="s">
        <v>82</v>
      </c>
      <c r="AW355" s="15" t="s">
        <v>36</v>
      </c>
      <c r="AX355" s="15" t="s">
        <v>75</v>
      </c>
      <c r="AY355" s="264" t="s">
        <v>135</v>
      </c>
    </row>
    <row r="356" spans="1:51" s="13" customFormat="1" ht="12">
      <c r="A356" s="13"/>
      <c r="B356" s="233"/>
      <c r="C356" s="234"/>
      <c r="D356" s="228" t="s">
        <v>146</v>
      </c>
      <c r="E356" s="235" t="s">
        <v>19</v>
      </c>
      <c r="F356" s="236" t="s">
        <v>505</v>
      </c>
      <c r="G356" s="234"/>
      <c r="H356" s="237">
        <v>10.343</v>
      </c>
      <c r="I356" s="238"/>
      <c r="J356" s="234"/>
      <c r="K356" s="234"/>
      <c r="L356" s="239"/>
      <c r="M356" s="240"/>
      <c r="N356" s="241"/>
      <c r="O356" s="241"/>
      <c r="P356" s="241"/>
      <c r="Q356" s="241"/>
      <c r="R356" s="241"/>
      <c r="S356" s="241"/>
      <c r="T356" s="242"/>
      <c r="U356" s="13"/>
      <c r="V356" s="13"/>
      <c r="W356" s="13"/>
      <c r="X356" s="13"/>
      <c r="Y356" s="13"/>
      <c r="Z356" s="13"/>
      <c r="AA356" s="13"/>
      <c r="AB356" s="13"/>
      <c r="AC356" s="13"/>
      <c r="AD356" s="13"/>
      <c r="AE356" s="13"/>
      <c r="AT356" s="243" t="s">
        <v>146</v>
      </c>
      <c r="AU356" s="243" t="s">
        <v>85</v>
      </c>
      <c r="AV356" s="13" t="s">
        <v>85</v>
      </c>
      <c r="AW356" s="13" t="s">
        <v>36</v>
      </c>
      <c r="AX356" s="13" t="s">
        <v>75</v>
      </c>
      <c r="AY356" s="243" t="s">
        <v>135</v>
      </c>
    </row>
    <row r="357" spans="1:51" s="13" customFormat="1" ht="12">
      <c r="A357" s="13"/>
      <c r="B357" s="233"/>
      <c r="C357" s="234"/>
      <c r="D357" s="228" t="s">
        <v>146</v>
      </c>
      <c r="E357" s="235" t="s">
        <v>19</v>
      </c>
      <c r="F357" s="236" t="s">
        <v>506</v>
      </c>
      <c r="G357" s="234"/>
      <c r="H357" s="237">
        <v>20.685</v>
      </c>
      <c r="I357" s="238"/>
      <c r="J357" s="234"/>
      <c r="K357" s="234"/>
      <c r="L357" s="239"/>
      <c r="M357" s="240"/>
      <c r="N357" s="241"/>
      <c r="O357" s="241"/>
      <c r="P357" s="241"/>
      <c r="Q357" s="241"/>
      <c r="R357" s="241"/>
      <c r="S357" s="241"/>
      <c r="T357" s="242"/>
      <c r="U357" s="13"/>
      <c r="V357" s="13"/>
      <c r="W357" s="13"/>
      <c r="X357" s="13"/>
      <c r="Y357" s="13"/>
      <c r="Z357" s="13"/>
      <c r="AA357" s="13"/>
      <c r="AB357" s="13"/>
      <c r="AC357" s="13"/>
      <c r="AD357" s="13"/>
      <c r="AE357" s="13"/>
      <c r="AT357" s="243" t="s">
        <v>146</v>
      </c>
      <c r="AU357" s="243" t="s">
        <v>85</v>
      </c>
      <c r="AV357" s="13" t="s">
        <v>85</v>
      </c>
      <c r="AW357" s="13" t="s">
        <v>36</v>
      </c>
      <c r="AX357" s="13" t="s">
        <v>75</v>
      </c>
      <c r="AY357" s="243" t="s">
        <v>135</v>
      </c>
    </row>
    <row r="358" spans="1:51" s="13" customFormat="1" ht="12">
      <c r="A358" s="13"/>
      <c r="B358" s="233"/>
      <c r="C358" s="234"/>
      <c r="D358" s="228" t="s">
        <v>146</v>
      </c>
      <c r="E358" s="235" t="s">
        <v>19</v>
      </c>
      <c r="F358" s="236" t="s">
        <v>507</v>
      </c>
      <c r="G358" s="234"/>
      <c r="H358" s="237">
        <v>44.17</v>
      </c>
      <c r="I358" s="238"/>
      <c r="J358" s="234"/>
      <c r="K358" s="234"/>
      <c r="L358" s="239"/>
      <c r="M358" s="240"/>
      <c r="N358" s="241"/>
      <c r="O358" s="241"/>
      <c r="P358" s="241"/>
      <c r="Q358" s="241"/>
      <c r="R358" s="241"/>
      <c r="S358" s="241"/>
      <c r="T358" s="242"/>
      <c r="U358" s="13"/>
      <c r="V358" s="13"/>
      <c r="W358" s="13"/>
      <c r="X358" s="13"/>
      <c r="Y358" s="13"/>
      <c r="Z358" s="13"/>
      <c r="AA358" s="13"/>
      <c r="AB358" s="13"/>
      <c r="AC358" s="13"/>
      <c r="AD358" s="13"/>
      <c r="AE358" s="13"/>
      <c r="AT358" s="243" t="s">
        <v>146</v>
      </c>
      <c r="AU358" s="243" t="s">
        <v>85</v>
      </c>
      <c r="AV358" s="13" t="s">
        <v>85</v>
      </c>
      <c r="AW358" s="13" t="s">
        <v>36</v>
      </c>
      <c r="AX358" s="13" t="s">
        <v>75</v>
      </c>
      <c r="AY358" s="243" t="s">
        <v>135</v>
      </c>
    </row>
    <row r="359" spans="1:51" s="13" customFormat="1" ht="12">
      <c r="A359" s="13"/>
      <c r="B359" s="233"/>
      <c r="C359" s="234"/>
      <c r="D359" s="228" t="s">
        <v>146</v>
      </c>
      <c r="E359" s="235" t="s">
        <v>19</v>
      </c>
      <c r="F359" s="236" t="s">
        <v>508</v>
      </c>
      <c r="G359" s="234"/>
      <c r="H359" s="237">
        <v>43.995</v>
      </c>
      <c r="I359" s="238"/>
      <c r="J359" s="234"/>
      <c r="K359" s="234"/>
      <c r="L359" s="239"/>
      <c r="M359" s="240"/>
      <c r="N359" s="241"/>
      <c r="O359" s="241"/>
      <c r="P359" s="241"/>
      <c r="Q359" s="241"/>
      <c r="R359" s="241"/>
      <c r="S359" s="241"/>
      <c r="T359" s="242"/>
      <c r="U359" s="13"/>
      <c r="V359" s="13"/>
      <c r="W359" s="13"/>
      <c r="X359" s="13"/>
      <c r="Y359" s="13"/>
      <c r="Z359" s="13"/>
      <c r="AA359" s="13"/>
      <c r="AB359" s="13"/>
      <c r="AC359" s="13"/>
      <c r="AD359" s="13"/>
      <c r="AE359" s="13"/>
      <c r="AT359" s="243" t="s">
        <v>146</v>
      </c>
      <c r="AU359" s="243" t="s">
        <v>85</v>
      </c>
      <c r="AV359" s="13" t="s">
        <v>85</v>
      </c>
      <c r="AW359" s="13" t="s">
        <v>36</v>
      </c>
      <c r="AX359" s="13" t="s">
        <v>75</v>
      </c>
      <c r="AY359" s="243" t="s">
        <v>135</v>
      </c>
    </row>
    <row r="360" spans="1:51" s="13" customFormat="1" ht="12">
      <c r="A360" s="13"/>
      <c r="B360" s="233"/>
      <c r="C360" s="234"/>
      <c r="D360" s="228" t="s">
        <v>146</v>
      </c>
      <c r="E360" s="235" t="s">
        <v>19</v>
      </c>
      <c r="F360" s="236" t="s">
        <v>509</v>
      </c>
      <c r="G360" s="234"/>
      <c r="H360" s="237">
        <v>63.805</v>
      </c>
      <c r="I360" s="238"/>
      <c r="J360" s="234"/>
      <c r="K360" s="234"/>
      <c r="L360" s="239"/>
      <c r="M360" s="240"/>
      <c r="N360" s="241"/>
      <c r="O360" s="241"/>
      <c r="P360" s="241"/>
      <c r="Q360" s="241"/>
      <c r="R360" s="241"/>
      <c r="S360" s="241"/>
      <c r="T360" s="242"/>
      <c r="U360" s="13"/>
      <c r="V360" s="13"/>
      <c r="W360" s="13"/>
      <c r="X360" s="13"/>
      <c r="Y360" s="13"/>
      <c r="Z360" s="13"/>
      <c r="AA360" s="13"/>
      <c r="AB360" s="13"/>
      <c r="AC360" s="13"/>
      <c r="AD360" s="13"/>
      <c r="AE360" s="13"/>
      <c r="AT360" s="243" t="s">
        <v>146</v>
      </c>
      <c r="AU360" s="243" t="s">
        <v>85</v>
      </c>
      <c r="AV360" s="13" t="s">
        <v>85</v>
      </c>
      <c r="AW360" s="13" t="s">
        <v>36</v>
      </c>
      <c r="AX360" s="13" t="s">
        <v>75</v>
      </c>
      <c r="AY360" s="243" t="s">
        <v>135</v>
      </c>
    </row>
    <row r="361" spans="1:51" s="13" customFormat="1" ht="12">
      <c r="A361" s="13"/>
      <c r="B361" s="233"/>
      <c r="C361" s="234"/>
      <c r="D361" s="228" t="s">
        <v>146</v>
      </c>
      <c r="E361" s="235" t="s">
        <v>19</v>
      </c>
      <c r="F361" s="236" t="s">
        <v>510</v>
      </c>
      <c r="G361" s="234"/>
      <c r="H361" s="237">
        <v>10.868</v>
      </c>
      <c r="I361" s="238"/>
      <c r="J361" s="234"/>
      <c r="K361" s="234"/>
      <c r="L361" s="239"/>
      <c r="M361" s="240"/>
      <c r="N361" s="241"/>
      <c r="O361" s="241"/>
      <c r="P361" s="241"/>
      <c r="Q361" s="241"/>
      <c r="R361" s="241"/>
      <c r="S361" s="241"/>
      <c r="T361" s="242"/>
      <c r="U361" s="13"/>
      <c r="V361" s="13"/>
      <c r="W361" s="13"/>
      <c r="X361" s="13"/>
      <c r="Y361" s="13"/>
      <c r="Z361" s="13"/>
      <c r="AA361" s="13"/>
      <c r="AB361" s="13"/>
      <c r="AC361" s="13"/>
      <c r="AD361" s="13"/>
      <c r="AE361" s="13"/>
      <c r="AT361" s="243" t="s">
        <v>146</v>
      </c>
      <c r="AU361" s="243" t="s">
        <v>85</v>
      </c>
      <c r="AV361" s="13" t="s">
        <v>85</v>
      </c>
      <c r="AW361" s="13" t="s">
        <v>36</v>
      </c>
      <c r="AX361" s="13" t="s">
        <v>75</v>
      </c>
      <c r="AY361" s="243" t="s">
        <v>135</v>
      </c>
    </row>
    <row r="362" spans="1:51" s="13" customFormat="1" ht="12">
      <c r="A362" s="13"/>
      <c r="B362" s="233"/>
      <c r="C362" s="234"/>
      <c r="D362" s="228" t="s">
        <v>146</v>
      </c>
      <c r="E362" s="235" t="s">
        <v>19</v>
      </c>
      <c r="F362" s="236" t="s">
        <v>511</v>
      </c>
      <c r="G362" s="234"/>
      <c r="H362" s="237">
        <v>21.735</v>
      </c>
      <c r="I362" s="238"/>
      <c r="J362" s="234"/>
      <c r="K362" s="234"/>
      <c r="L362" s="239"/>
      <c r="M362" s="240"/>
      <c r="N362" s="241"/>
      <c r="O362" s="241"/>
      <c r="P362" s="241"/>
      <c r="Q362" s="241"/>
      <c r="R362" s="241"/>
      <c r="S362" s="241"/>
      <c r="T362" s="242"/>
      <c r="U362" s="13"/>
      <c r="V362" s="13"/>
      <c r="W362" s="13"/>
      <c r="X362" s="13"/>
      <c r="Y362" s="13"/>
      <c r="Z362" s="13"/>
      <c r="AA362" s="13"/>
      <c r="AB362" s="13"/>
      <c r="AC362" s="13"/>
      <c r="AD362" s="13"/>
      <c r="AE362" s="13"/>
      <c r="AT362" s="243" t="s">
        <v>146</v>
      </c>
      <c r="AU362" s="243" t="s">
        <v>85</v>
      </c>
      <c r="AV362" s="13" t="s">
        <v>85</v>
      </c>
      <c r="AW362" s="13" t="s">
        <v>36</v>
      </c>
      <c r="AX362" s="13" t="s">
        <v>75</v>
      </c>
      <c r="AY362" s="243" t="s">
        <v>135</v>
      </c>
    </row>
    <row r="363" spans="1:51" s="13" customFormat="1" ht="12">
      <c r="A363" s="13"/>
      <c r="B363" s="233"/>
      <c r="C363" s="234"/>
      <c r="D363" s="228" t="s">
        <v>146</v>
      </c>
      <c r="E363" s="235" t="s">
        <v>19</v>
      </c>
      <c r="F363" s="236" t="s">
        <v>512</v>
      </c>
      <c r="G363" s="234"/>
      <c r="H363" s="237">
        <v>51.258</v>
      </c>
      <c r="I363" s="238"/>
      <c r="J363" s="234"/>
      <c r="K363" s="234"/>
      <c r="L363" s="239"/>
      <c r="M363" s="240"/>
      <c r="N363" s="241"/>
      <c r="O363" s="241"/>
      <c r="P363" s="241"/>
      <c r="Q363" s="241"/>
      <c r="R363" s="241"/>
      <c r="S363" s="241"/>
      <c r="T363" s="242"/>
      <c r="U363" s="13"/>
      <c r="V363" s="13"/>
      <c r="W363" s="13"/>
      <c r="X363" s="13"/>
      <c r="Y363" s="13"/>
      <c r="Z363" s="13"/>
      <c r="AA363" s="13"/>
      <c r="AB363" s="13"/>
      <c r="AC363" s="13"/>
      <c r="AD363" s="13"/>
      <c r="AE363" s="13"/>
      <c r="AT363" s="243" t="s">
        <v>146</v>
      </c>
      <c r="AU363" s="243" t="s">
        <v>85</v>
      </c>
      <c r="AV363" s="13" t="s">
        <v>85</v>
      </c>
      <c r="AW363" s="13" t="s">
        <v>36</v>
      </c>
      <c r="AX363" s="13" t="s">
        <v>75</v>
      </c>
      <c r="AY363" s="243" t="s">
        <v>135</v>
      </c>
    </row>
    <row r="364" spans="1:51" s="13" customFormat="1" ht="12">
      <c r="A364" s="13"/>
      <c r="B364" s="233"/>
      <c r="C364" s="234"/>
      <c r="D364" s="228" t="s">
        <v>146</v>
      </c>
      <c r="E364" s="235" t="s">
        <v>19</v>
      </c>
      <c r="F364" s="236" t="s">
        <v>513</v>
      </c>
      <c r="G364" s="234"/>
      <c r="H364" s="237">
        <v>10.868</v>
      </c>
      <c r="I364" s="238"/>
      <c r="J364" s="234"/>
      <c r="K364" s="234"/>
      <c r="L364" s="239"/>
      <c r="M364" s="240"/>
      <c r="N364" s="241"/>
      <c r="O364" s="241"/>
      <c r="P364" s="241"/>
      <c r="Q364" s="241"/>
      <c r="R364" s="241"/>
      <c r="S364" s="241"/>
      <c r="T364" s="242"/>
      <c r="U364" s="13"/>
      <c r="V364" s="13"/>
      <c r="W364" s="13"/>
      <c r="X364" s="13"/>
      <c r="Y364" s="13"/>
      <c r="Z364" s="13"/>
      <c r="AA364" s="13"/>
      <c r="AB364" s="13"/>
      <c r="AC364" s="13"/>
      <c r="AD364" s="13"/>
      <c r="AE364" s="13"/>
      <c r="AT364" s="243" t="s">
        <v>146</v>
      </c>
      <c r="AU364" s="243" t="s">
        <v>85</v>
      </c>
      <c r="AV364" s="13" t="s">
        <v>85</v>
      </c>
      <c r="AW364" s="13" t="s">
        <v>36</v>
      </c>
      <c r="AX364" s="13" t="s">
        <v>75</v>
      </c>
      <c r="AY364" s="243" t="s">
        <v>135</v>
      </c>
    </row>
    <row r="365" spans="1:51" s="13" customFormat="1" ht="12">
      <c r="A365" s="13"/>
      <c r="B365" s="233"/>
      <c r="C365" s="234"/>
      <c r="D365" s="228" t="s">
        <v>146</v>
      </c>
      <c r="E365" s="235" t="s">
        <v>19</v>
      </c>
      <c r="F365" s="236" t="s">
        <v>514</v>
      </c>
      <c r="G365" s="234"/>
      <c r="H365" s="237">
        <v>10.868</v>
      </c>
      <c r="I365" s="238"/>
      <c r="J365" s="234"/>
      <c r="K365" s="234"/>
      <c r="L365" s="239"/>
      <c r="M365" s="240"/>
      <c r="N365" s="241"/>
      <c r="O365" s="241"/>
      <c r="P365" s="241"/>
      <c r="Q365" s="241"/>
      <c r="R365" s="241"/>
      <c r="S365" s="241"/>
      <c r="T365" s="242"/>
      <c r="U365" s="13"/>
      <c r="V365" s="13"/>
      <c r="W365" s="13"/>
      <c r="X365" s="13"/>
      <c r="Y365" s="13"/>
      <c r="Z365" s="13"/>
      <c r="AA365" s="13"/>
      <c r="AB365" s="13"/>
      <c r="AC365" s="13"/>
      <c r="AD365" s="13"/>
      <c r="AE365" s="13"/>
      <c r="AT365" s="243" t="s">
        <v>146</v>
      </c>
      <c r="AU365" s="243" t="s">
        <v>85</v>
      </c>
      <c r="AV365" s="13" t="s">
        <v>85</v>
      </c>
      <c r="AW365" s="13" t="s">
        <v>36</v>
      </c>
      <c r="AX365" s="13" t="s">
        <v>75</v>
      </c>
      <c r="AY365" s="243" t="s">
        <v>135</v>
      </c>
    </row>
    <row r="366" spans="1:51" s="13" customFormat="1" ht="12">
      <c r="A366" s="13"/>
      <c r="B366" s="233"/>
      <c r="C366" s="234"/>
      <c r="D366" s="228" t="s">
        <v>146</v>
      </c>
      <c r="E366" s="235" t="s">
        <v>19</v>
      </c>
      <c r="F366" s="236" t="s">
        <v>515</v>
      </c>
      <c r="G366" s="234"/>
      <c r="H366" s="237">
        <v>63.98</v>
      </c>
      <c r="I366" s="238"/>
      <c r="J366" s="234"/>
      <c r="K366" s="234"/>
      <c r="L366" s="239"/>
      <c r="M366" s="240"/>
      <c r="N366" s="241"/>
      <c r="O366" s="241"/>
      <c r="P366" s="241"/>
      <c r="Q366" s="241"/>
      <c r="R366" s="241"/>
      <c r="S366" s="241"/>
      <c r="T366" s="242"/>
      <c r="U366" s="13"/>
      <c r="V366" s="13"/>
      <c r="W366" s="13"/>
      <c r="X366" s="13"/>
      <c r="Y366" s="13"/>
      <c r="Z366" s="13"/>
      <c r="AA366" s="13"/>
      <c r="AB366" s="13"/>
      <c r="AC366" s="13"/>
      <c r="AD366" s="13"/>
      <c r="AE366" s="13"/>
      <c r="AT366" s="243" t="s">
        <v>146</v>
      </c>
      <c r="AU366" s="243" t="s">
        <v>85</v>
      </c>
      <c r="AV366" s="13" t="s">
        <v>85</v>
      </c>
      <c r="AW366" s="13" t="s">
        <v>36</v>
      </c>
      <c r="AX366" s="13" t="s">
        <v>75</v>
      </c>
      <c r="AY366" s="243" t="s">
        <v>135</v>
      </c>
    </row>
    <row r="367" spans="1:51" s="13" customFormat="1" ht="12">
      <c r="A367" s="13"/>
      <c r="B367" s="233"/>
      <c r="C367" s="234"/>
      <c r="D367" s="228" t="s">
        <v>146</v>
      </c>
      <c r="E367" s="235" t="s">
        <v>19</v>
      </c>
      <c r="F367" s="236" t="s">
        <v>516</v>
      </c>
      <c r="G367" s="234"/>
      <c r="H367" s="237">
        <v>43.995</v>
      </c>
      <c r="I367" s="238"/>
      <c r="J367" s="234"/>
      <c r="K367" s="234"/>
      <c r="L367" s="239"/>
      <c r="M367" s="240"/>
      <c r="N367" s="241"/>
      <c r="O367" s="241"/>
      <c r="P367" s="241"/>
      <c r="Q367" s="241"/>
      <c r="R367" s="241"/>
      <c r="S367" s="241"/>
      <c r="T367" s="242"/>
      <c r="U367" s="13"/>
      <c r="V367" s="13"/>
      <c r="W367" s="13"/>
      <c r="X367" s="13"/>
      <c r="Y367" s="13"/>
      <c r="Z367" s="13"/>
      <c r="AA367" s="13"/>
      <c r="AB367" s="13"/>
      <c r="AC367" s="13"/>
      <c r="AD367" s="13"/>
      <c r="AE367" s="13"/>
      <c r="AT367" s="243" t="s">
        <v>146</v>
      </c>
      <c r="AU367" s="243" t="s">
        <v>85</v>
      </c>
      <c r="AV367" s="13" t="s">
        <v>85</v>
      </c>
      <c r="AW367" s="13" t="s">
        <v>36</v>
      </c>
      <c r="AX367" s="13" t="s">
        <v>75</v>
      </c>
      <c r="AY367" s="243" t="s">
        <v>135</v>
      </c>
    </row>
    <row r="368" spans="1:51" s="13" customFormat="1" ht="12">
      <c r="A368" s="13"/>
      <c r="B368" s="233"/>
      <c r="C368" s="234"/>
      <c r="D368" s="228" t="s">
        <v>146</v>
      </c>
      <c r="E368" s="235" t="s">
        <v>19</v>
      </c>
      <c r="F368" s="236" t="s">
        <v>517</v>
      </c>
      <c r="G368" s="234"/>
      <c r="H368" s="237">
        <v>44.17</v>
      </c>
      <c r="I368" s="238"/>
      <c r="J368" s="234"/>
      <c r="K368" s="234"/>
      <c r="L368" s="239"/>
      <c r="M368" s="240"/>
      <c r="N368" s="241"/>
      <c r="O368" s="241"/>
      <c r="P368" s="241"/>
      <c r="Q368" s="241"/>
      <c r="R368" s="241"/>
      <c r="S368" s="241"/>
      <c r="T368" s="242"/>
      <c r="U368" s="13"/>
      <c r="V368" s="13"/>
      <c r="W368" s="13"/>
      <c r="X368" s="13"/>
      <c r="Y368" s="13"/>
      <c r="Z368" s="13"/>
      <c r="AA368" s="13"/>
      <c r="AB368" s="13"/>
      <c r="AC368" s="13"/>
      <c r="AD368" s="13"/>
      <c r="AE368" s="13"/>
      <c r="AT368" s="243" t="s">
        <v>146</v>
      </c>
      <c r="AU368" s="243" t="s">
        <v>85</v>
      </c>
      <c r="AV368" s="13" t="s">
        <v>85</v>
      </c>
      <c r="AW368" s="13" t="s">
        <v>36</v>
      </c>
      <c r="AX368" s="13" t="s">
        <v>75</v>
      </c>
      <c r="AY368" s="243" t="s">
        <v>135</v>
      </c>
    </row>
    <row r="369" spans="1:51" s="13" customFormat="1" ht="12">
      <c r="A369" s="13"/>
      <c r="B369" s="233"/>
      <c r="C369" s="234"/>
      <c r="D369" s="228" t="s">
        <v>146</v>
      </c>
      <c r="E369" s="235" t="s">
        <v>19</v>
      </c>
      <c r="F369" s="236" t="s">
        <v>518</v>
      </c>
      <c r="G369" s="234"/>
      <c r="H369" s="237">
        <v>21.735</v>
      </c>
      <c r="I369" s="238"/>
      <c r="J369" s="234"/>
      <c r="K369" s="234"/>
      <c r="L369" s="239"/>
      <c r="M369" s="240"/>
      <c r="N369" s="241"/>
      <c r="O369" s="241"/>
      <c r="P369" s="241"/>
      <c r="Q369" s="241"/>
      <c r="R369" s="241"/>
      <c r="S369" s="241"/>
      <c r="T369" s="242"/>
      <c r="U369" s="13"/>
      <c r="V369" s="13"/>
      <c r="W369" s="13"/>
      <c r="X369" s="13"/>
      <c r="Y369" s="13"/>
      <c r="Z369" s="13"/>
      <c r="AA369" s="13"/>
      <c r="AB369" s="13"/>
      <c r="AC369" s="13"/>
      <c r="AD369" s="13"/>
      <c r="AE369" s="13"/>
      <c r="AT369" s="243" t="s">
        <v>146</v>
      </c>
      <c r="AU369" s="243" t="s">
        <v>85</v>
      </c>
      <c r="AV369" s="13" t="s">
        <v>85</v>
      </c>
      <c r="AW369" s="13" t="s">
        <v>36</v>
      </c>
      <c r="AX369" s="13" t="s">
        <v>75</v>
      </c>
      <c r="AY369" s="243" t="s">
        <v>135</v>
      </c>
    </row>
    <row r="370" spans="1:51" s="15" customFormat="1" ht="12">
      <c r="A370" s="15"/>
      <c r="B370" s="255"/>
      <c r="C370" s="256"/>
      <c r="D370" s="228" t="s">
        <v>146</v>
      </c>
      <c r="E370" s="257" t="s">
        <v>19</v>
      </c>
      <c r="F370" s="258" t="s">
        <v>184</v>
      </c>
      <c r="G370" s="256"/>
      <c r="H370" s="257" t="s">
        <v>19</v>
      </c>
      <c r="I370" s="259"/>
      <c r="J370" s="256"/>
      <c r="K370" s="256"/>
      <c r="L370" s="260"/>
      <c r="M370" s="261"/>
      <c r="N370" s="262"/>
      <c r="O370" s="262"/>
      <c r="P370" s="262"/>
      <c r="Q370" s="262"/>
      <c r="R370" s="262"/>
      <c r="S370" s="262"/>
      <c r="T370" s="263"/>
      <c r="U370" s="15"/>
      <c r="V370" s="15"/>
      <c r="W370" s="15"/>
      <c r="X370" s="15"/>
      <c r="Y370" s="15"/>
      <c r="Z370" s="15"/>
      <c r="AA370" s="15"/>
      <c r="AB370" s="15"/>
      <c r="AC370" s="15"/>
      <c r="AD370" s="15"/>
      <c r="AE370" s="15"/>
      <c r="AT370" s="264" t="s">
        <v>146</v>
      </c>
      <c r="AU370" s="264" t="s">
        <v>85</v>
      </c>
      <c r="AV370" s="15" t="s">
        <v>82</v>
      </c>
      <c r="AW370" s="15" t="s">
        <v>36</v>
      </c>
      <c r="AX370" s="15" t="s">
        <v>75</v>
      </c>
      <c r="AY370" s="264" t="s">
        <v>135</v>
      </c>
    </row>
    <row r="371" spans="1:51" s="13" customFormat="1" ht="12">
      <c r="A371" s="13"/>
      <c r="B371" s="233"/>
      <c r="C371" s="234"/>
      <c r="D371" s="228" t="s">
        <v>146</v>
      </c>
      <c r="E371" s="235" t="s">
        <v>19</v>
      </c>
      <c r="F371" s="236" t="s">
        <v>519</v>
      </c>
      <c r="G371" s="234"/>
      <c r="H371" s="237">
        <v>10.343</v>
      </c>
      <c r="I371" s="238"/>
      <c r="J371" s="234"/>
      <c r="K371" s="234"/>
      <c r="L371" s="239"/>
      <c r="M371" s="240"/>
      <c r="N371" s="241"/>
      <c r="O371" s="241"/>
      <c r="P371" s="241"/>
      <c r="Q371" s="241"/>
      <c r="R371" s="241"/>
      <c r="S371" s="241"/>
      <c r="T371" s="242"/>
      <c r="U371" s="13"/>
      <c r="V371" s="13"/>
      <c r="W371" s="13"/>
      <c r="X371" s="13"/>
      <c r="Y371" s="13"/>
      <c r="Z371" s="13"/>
      <c r="AA371" s="13"/>
      <c r="AB371" s="13"/>
      <c r="AC371" s="13"/>
      <c r="AD371" s="13"/>
      <c r="AE371" s="13"/>
      <c r="AT371" s="243" t="s">
        <v>146</v>
      </c>
      <c r="AU371" s="243" t="s">
        <v>85</v>
      </c>
      <c r="AV371" s="13" t="s">
        <v>85</v>
      </c>
      <c r="AW371" s="13" t="s">
        <v>36</v>
      </c>
      <c r="AX371" s="13" t="s">
        <v>75</v>
      </c>
      <c r="AY371" s="243" t="s">
        <v>135</v>
      </c>
    </row>
    <row r="372" spans="1:51" s="13" customFormat="1" ht="12">
      <c r="A372" s="13"/>
      <c r="B372" s="233"/>
      <c r="C372" s="234"/>
      <c r="D372" s="228" t="s">
        <v>146</v>
      </c>
      <c r="E372" s="235" t="s">
        <v>19</v>
      </c>
      <c r="F372" s="236" t="s">
        <v>520</v>
      </c>
      <c r="G372" s="234"/>
      <c r="H372" s="237">
        <v>20.685</v>
      </c>
      <c r="I372" s="238"/>
      <c r="J372" s="234"/>
      <c r="K372" s="234"/>
      <c r="L372" s="239"/>
      <c r="M372" s="240"/>
      <c r="N372" s="241"/>
      <c r="O372" s="241"/>
      <c r="P372" s="241"/>
      <c r="Q372" s="241"/>
      <c r="R372" s="241"/>
      <c r="S372" s="241"/>
      <c r="T372" s="242"/>
      <c r="U372" s="13"/>
      <c r="V372" s="13"/>
      <c r="W372" s="13"/>
      <c r="X372" s="13"/>
      <c r="Y372" s="13"/>
      <c r="Z372" s="13"/>
      <c r="AA372" s="13"/>
      <c r="AB372" s="13"/>
      <c r="AC372" s="13"/>
      <c r="AD372" s="13"/>
      <c r="AE372" s="13"/>
      <c r="AT372" s="243" t="s">
        <v>146</v>
      </c>
      <c r="AU372" s="243" t="s">
        <v>85</v>
      </c>
      <c r="AV372" s="13" t="s">
        <v>85</v>
      </c>
      <c r="AW372" s="13" t="s">
        <v>36</v>
      </c>
      <c r="AX372" s="13" t="s">
        <v>75</v>
      </c>
      <c r="AY372" s="243" t="s">
        <v>135</v>
      </c>
    </row>
    <row r="373" spans="1:51" s="13" customFormat="1" ht="12">
      <c r="A373" s="13"/>
      <c r="B373" s="233"/>
      <c r="C373" s="234"/>
      <c r="D373" s="228" t="s">
        <v>146</v>
      </c>
      <c r="E373" s="235" t="s">
        <v>19</v>
      </c>
      <c r="F373" s="236" t="s">
        <v>521</v>
      </c>
      <c r="G373" s="234"/>
      <c r="H373" s="237">
        <v>44.17</v>
      </c>
      <c r="I373" s="238"/>
      <c r="J373" s="234"/>
      <c r="K373" s="234"/>
      <c r="L373" s="239"/>
      <c r="M373" s="240"/>
      <c r="N373" s="241"/>
      <c r="O373" s="241"/>
      <c r="P373" s="241"/>
      <c r="Q373" s="241"/>
      <c r="R373" s="241"/>
      <c r="S373" s="241"/>
      <c r="T373" s="242"/>
      <c r="U373" s="13"/>
      <c r="V373" s="13"/>
      <c r="W373" s="13"/>
      <c r="X373" s="13"/>
      <c r="Y373" s="13"/>
      <c r="Z373" s="13"/>
      <c r="AA373" s="13"/>
      <c r="AB373" s="13"/>
      <c r="AC373" s="13"/>
      <c r="AD373" s="13"/>
      <c r="AE373" s="13"/>
      <c r="AT373" s="243" t="s">
        <v>146</v>
      </c>
      <c r="AU373" s="243" t="s">
        <v>85</v>
      </c>
      <c r="AV373" s="13" t="s">
        <v>85</v>
      </c>
      <c r="AW373" s="13" t="s">
        <v>36</v>
      </c>
      <c r="AX373" s="13" t="s">
        <v>75</v>
      </c>
      <c r="AY373" s="243" t="s">
        <v>135</v>
      </c>
    </row>
    <row r="374" spans="1:51" s="13" customFormat="1" ht="12">
      <c r="A374" s="13"/>
      <c r="B374" s="233"/>
      <c r="C374" s="234"/>
      <c r="D374" s="228" t="s">
        <v>146</v>
      </c>
      <c r="E374" s="235" t="s">
        <v>19</v>
      </c>
      <c r="F374" s="236" t="s">
        <v>522</v>
      </c>
      <c r="G374" s="234"/>
      <c r="H374" s="237">
        <v>43.995</v>
      </c>
      <c r="I374" s="238"/>
      <c r="J374" s="234"/>
      <c r="K374" s="234"/>
      <c r="L374" s="239"/>
      <c r="M374" s="240"/>
      <c r="N374" s="241"/>
      <c r="O374" s="241"/>
      <c r="P374" s="241"/>
      <c r="Q374" s="241"/>
      <c r="R374" s="241"/>
      <c r="S374" s="241"/>
      <c r="T374" s="242"/>
      <c r="U374" s="13"/>
      <c r="V374" s="13"/>
      <c r="W374" s="13"/>
      <c r="X374" s="13"/>
      <c r="Y374" s="13"/>
      <c r="Z374" s="13"/>
      <c r="AA374" s="13"/>
      <c r="AB374" s="13"/>
      <c r="AC374" s="13"/>
      <c r="AD374" s="13"/>
      <c r="AE374" s="13"/>
      <c r="AT374" s="243" t="s">
        <v>146</v>
      </c>
      <c r="AU374" s="243" t="s">
        <v>85</v>
      </c>
      <c r="AV374" s="13" t="s">
        <v>85</v>
      </c>
      <c r="AW374" s="13" t="s">
        <v>36</v>
      </c>
      <c r="AX374" s="13" t="s">
        <v>75</v>
      </c>
      <c r="AY374" s="243" t="s">
        <v>135</v>
      </c>
    </row>
    <row r="375" spans="1:51" s="13" customFormat="1" ht="12">
      <c r="A375" s="13"/>
      <c r="B375" s="233"/>
      <c r="C375" s="234"/>
      <c r="D375" s="228" t="s">
        <v>146</v>
      </c>
      <c r="E375" s="235" t="s">
        <v>19</v>
      </c>
      <c r="F375" s="236" t="s">
        <v>523</v>
      </c>
      <c r="G375" s="234"/>
      <c r="H375" s="237">
        <v>63.805</v>
      </c>
      <c r="I375" s="238"/>
      <c r="J375" s="234"/>
      <c r="K375" s="234"/>
      <c r="L375" s="239"/>
      <c r="M375" s="240"/>
      <c r="N375" s="241"/>
      <c r="O375" s="241"/>
      <c r="P375" s="241"/>
      <c r="Q375" s="241"/>
      <c r="R375" s="241"/>
      <c r="S375" s="241"/>
      <c r="T375" s="242"/>
      <c r="U375" s="13"/>
      <c r="V375" s="13"/>
      <c r="W375" s="13"/>
      <c r="X375" s="13"/>
      <c r="Y375" s="13"/>
      <c r="Z375" s="13"/>
      <c r="AA375" s="13"/>
      <c r="AB375" s="13"/>
      <c r="AC375" s="13"/>
      <c r="AD375" s="13"/>
      <c r="AE375" s="13"/>
      <c r="AT375" s="243" t="s">
        <v>146</v>
      </c>
      <c r="AU375" s="243" t="s">
        <v>85</v>
      </c>
      <c r="AV375" s="13" t="s">
        <v>85</v>
      </c>
      <c r="AW375" s="13" t="s">
        <v>36</v>
      </c>
      <c r="AX375" s="13" t="s">
        <v>75</v>
      </c>
      <c r="AY375" s="243" t="s">
        <v>135</v>
      </c>
    </row>
    <row r="376" spans="1:51" s="13" customFormat="1" ht="12">
      <c r="A376" s="13"/>
      <c r="B376" s="233"/>
      <c r="C376" s="234"/>
      <c r="D376" s="228" t="s">
        <v>146</v>
      </c>
      <c r="E376" s="235" t="s">
        <v>19</v>
      </c>
      <c r="F376" s="236" t="s">
        <v>524</v>
      </c>
      <c r="G376" s="234"/>
      <c r="H376" s="237">
        <v>10.868</v>
      </c>
      <c r="I376" s="238"/>
      <c r="J376" s="234"/>
      <c r="K376" s="234"/>
      <c r="L376" s="239"/>
      <c r="M376" s="240"/>
      <c r="N376" s="241"/>
      <c r="O376" s="241"/>
      <c r="P376" s="241"/>
      <c r="Q376" s="241"/>
      <c r="R376" s="241"/>
      <c r="S376" s="241"/>
      <c r="T376" s="242"/>
      <c r="U376" s="13"/>
      <c r="V376" s="13"/>
      <c r="W376" s="13"/>
      <c r="X376" s="13"/>
      <c r="Y376" s="13"/>
      <c r="Z376" s="13"/>
      <c r="AA376" s="13"/>
      <c r="AB376" s="13"/>
      <c r="AC376" s="13"/>
      <c r="AD376" s="13"/>
      <c r="AE376" s="13"/>
      <c r="AT376" s="243" t="s">
        <v>146</v>
      </c>
      <c r="AU376" s="243" t="s">
        <v>85</v>
      </c>
      <c r="AV376" s="13" t="s">
        <v>85</v>
      </c>
      <c r="AW376" s="13" t="s">
        <v>36</v>
      </c>
      <c r="AX376" s="13" t="s">
        <v>75</v>
      </c>
      <c r="AY376" s="243" t="s">
        <v>135</v>
      </c>
    </row>
    <row r="377" spans="1:51" s="13" customFormat="1" ht="12">
      <c r="A377" s="13"/>
      <c r="B377" s="233"/>
      <c r="C377" s="234"/>
      <c r="D377" s="228" t="s">
        <v>146</v>
      </c>
      <c r="E377" s="235" t="s">
        <v>19</v>
      </c>
      <c r="F377" s="236" t="s">
        <v>525</v>
      </c>
      <c r="G377" s="234"/>
      <c r="H377" s="237">
        <v>10.868</v>
      </c>
      <c r="I377" s="238"/>
      <c r="J377" s="234"/>
      <c r="K377" s="234"/>
      <c r="L377" s="239"/>
      <c r="M377" s="240"/>
      <c r="N377" s="241"/>
      <c r="O377" s="241"/>
      <c r="P377" s="241"/>
      <c r="Q377" s="241"/>
      <c r="R377" s="241"/>
      <c r="S377" s="241"/>
      <c r="T377" s="242"/>
      <c r="U377" s="13"/>
      <c r="V377" s="13"/>
      <c r="W377" s="13"/>
      <c r="X377" s="13"/>
      <c r="Y377" s="13"/>
      <c r="Z377" s="13"/>
      <c r="AA377" s="13"/>
      <c r="AB377" s="13"/>
      <c r="AC377" s="13"/>
      <c r="AD377" s="13"/>
      <c r="AE377" s="13"/>
      <c r="AT377" s="243" t="s">
        <v>146</v>
      </c>
      <c r="AU377" s="243" t="s">
        <v>85</v>
      </c>
      <c r="AV377" s="13" t="s">
        <v>85</v>
      </c>
      <c r="AW377" s="13" t="s">
        <v>36</v>
      </c>
      <c r="AX377" s="13" t="s">
        <v>75</v>
      </c>
      <c r="AY377" s="243" t="s">
        <v>135</v>
      </c>
    </row>
    <row r="378" spans="1:51" s="13" customFormat="1" ht="12">
      <c r="A378" s="13"/>
      <c r="B378" s="233"/>
      <c r="C378" s="234"/>
      <c r="D378" s="228" t="s">
        <v>146</v>
      </c>
      <c r="E378" s="235" t="s">
        <v>19</v>
      </c>
      <c r="F378" s="236" t="s">
        <v>526</v>
      </c>
      <c r="G378" s="234"/>
      <c r="H378" s="237">
        <v>64.838</v>
      </c>
      <c r="I378" s="238"/>
      <c r="J378" s="234"/>
      <c r="K378" s="234"/>
      <c r="L378" s="239"/>
      <c r="M378" s="240"/>
      <c r="N378" s="241"/>
      <c r="O378" s="241"/>
      <c r="P378" s="241"/>
      <c r="Q378" s="241"/>
      <c r="R378" s="241"/>
      <c r="S378" s="241"/>
      <c r="T378" s="242"/>
      <c r="U378" s="13"/>
      <c r="V378" s="13"/>
      <c r="W378" s="13"/>
      <c r="X378" s="13"/>
      <c r="Y378" s="13"/>
      <c r="Z378" s="13"/>
      <c r="AA378" s="13"/>
      <c r="AB378" s="13"/>
      <c r="AC378" s="13"/>
      <c r="AD378" s="13"/>
      <c r="AE378" s="13"/>
      <c r="AT378" s="243" t="s">
        <v>146</v>
      </c>
      <c r="AU378" s="243" t="s">
        <v>85</v>
      </c>
      <c r="AV378" s="13" t="s">
        <v>85</v>
      </c>
      <c r="AW378" s="13" t="s">
        <v>36</v>
      </c>
      <c r="AX378" s="13" t="s">
        <v>75</v>
      </c>
      <c r="AY378" s="243" t="s">
        <v>135</v>
      </c>
    </row>
    <row r="379" spans="1:51" s="13" customFormat="1" ht="12">
      <c r="A379" s="13"/>
      <c r="B379" s="233"/>
      <c r="C379" s="234"/>
      <c r="D379" s="228" t="s">
        <v>146</v>
      </c>
      <c r="E379" s="235" t="s">
        <v>19</v>
      </c>
      <c r="F379" s="236" t="s">
        <v>527</v>
      </c>
      <c r="G379" s="234"/>
      <c r="H379" s="237">
        <v>10.868</v>
      </c>
      <c r="I379" s="238"/>
      <c r="J379" s="234"/>
      <c r="K379" s="234"/>
      <c r="L379" s="239"/>
      <c r="M379" s="240"/>
      <c r="N379" s="241"/>
      <c r="O379" s="241"/>
      <c r="P379" s="241"/>
      <c r="Q379" s="241"/>
      <c r="R379" s="241"/>
      <c r="S379" s="241"/>
      <c r="T379" s="242"/>
      <c r="U379" s="13"/>
      <c r="V379" s="13"/>
      <c r="W379" s="13"/>
      <c r="X379" s="13"/>
      <c r="Y379" s="13"/>
      <c r="Z379" s="13"/>
      <c r="AA379" s="13"/>
      <c r="AB379" s="13"/>
      <c r="AC379" s="13"/>
      <c r="AD379" s="13"/>
      <c r="AE379" s="13"/>
      <c r="AT379" s="243" t="s">
        <v>146</v>
      </c>
      <c r="AU379" s="243" t="s">
        <v>85</v>
      </c>
      <c r="AV379" s="13" t="s">
        <v>85</v>
      </c>
      <c r="AW379" s="13" t="s">
        <v>36</v>
      </c>
      <c r="AX379" s="13" t="s">
        <v>75</v>
      </c>
      <c r="AY379" s="243" t="s">
        <v>135</v>
      </c>
    </row>
    <row r="380" spans="1:51" s="13" customFormat="1" ht="12">
      <c r="A380" s="13"/>
      <c r="B380" s="233"/>
      <c r="C380" s="234"/>
      <c r="D380" s="228" t="s">
        <v>146</v>
      </c>
      <c r="E380" s="235" t="s">
        <v>19</v>
      </c>
      <c r="F380" s="236" t="s">
        <v>528</v>
      </c>
      <c r="G380" s="234"/>
      <c r="H380" s="237">
        <v>10.868</v>
      </c>
      <c r="I380" s="238"/>
      <c r="J380" s="234"/>
      <c r="K380" s="234"/>
      <c r="L380" s="239"/>
      <c r="M380" s="240"/>
      <c r="N380" s="241"/>
      <c r="O380" s="241"/>
      <c r="P380" s="241"/>
      <c r="Q380" s="241"/>
      <c r="R380" s="241"/>
      <c r="S380" s="241"/>
      <c r="T380" s="242"/>
      <c r="U380" s="13"/>
      <c r="V380" s="13"/>
      <c r="W380" s="13"/>
      <c r="X380" s="13"/>
      <c r="Y380" s="13"/>
      <c r="Z380" s="13"/>
      <c r="AA380" s="13"/>
      <c r="AB380" s="13"/>
      <c r="AC380" s="13"/>
      <c r="AD380" s="13"/>
      <c r="AE380" s="13"/>
      <c r="AT380" s="243" t="s">
        <v>146</v>
      </c>
      <c r="AU380" s="243" t="s">
        <v>85</v>
      </c>
      <c r="AV380" s="13" t="s">
        <v>85</v>
      </c>
      <c r="AW380" s="13" t="s">
        <v>36</v>
      </c>
      <c r="AX380" s="13" t="s">
        <v>75</v>
      </c>
      <c r="AY380" s="243" t="s">
        <v>135</v>
      </c>
    </row>
    <row r="381" spans="1:51" s="13" customFormat="1" ht="12">
      <c r="A381" s="13"/>
      <c r="B381" s="233"/>
      <c r="C381" s="234"/>
      <c r="D381" s="228" t="s">
        <v>146</v>
      </c>
      <c r="E381" s="235" t="s">
        <v>19</v>
      </c>
      <c r="F381" s="236" t="s">
        <v>529</v>
      </c>
      <c r="G381" s="234"/>
      <c r="H381" s="237">
        <v>63.98</v>
      </c>
      <c r="I381" s="238"/>
      <c r="J381" s="234"/>
      <c r="K381" s="234"/>
      <c r="L381" s="239"/>
      <c r="M381" s="240"/>
      <c r="N381" s="241"/>
      <c r="O381" s="241"/>
      <c r="P381" s="241"/>
      <c r="Q381" s="241"/>
      <c r="R381" s="241"/>
      <c r="S381" s="241"/>
      <c r="T381" s="242"/>
      <c r="U381" s="13"/>
      <c r="V381" s="13"/>
      <c r="W381" s="13"/>
      <c r="X381" s="13"/>
      <c r="Y381" s="13"/>
      <c r="Z381" s="13"/>
      <c r="AA381" s="13"/>
      <c r="AB381" s="13"/>
      <c r="AC381" s="13"/>
      <c r="AD381" s="13"/>
      <c r="AE381" s="13"/>
      <c r="AT381" s="243" t="s">
        <v>146</v>
      </c>
      <c r="AU381" s="243" t="s">
        <v>85</v>
      </c>
      <c r="AV381" s="13" t="s">
        <v>85</v>
      </c>
      <c r="AW381" s="13" t="s">
        <v>36</v>
      </c>
      <c r="AX381" s="13" t="s">
        <v>75</v>
      </c>
      <c r="AY381" s="243" t="s">
        <v>135</v>
      </c>
    </row>
    <row r="382" spans="1:51" s="13" customFormat="1" ht="12">
      <c r="A382" s="13"/>
      <c r="B382" s="233"/>
      <c r="C382" s="234"/>
      <c r="D382" s="228" t="s">
        <v>146</v>
      </c>
      <c r="E382" s="235" t="s">
        <v>19</v>
      </c>
      <c r="F382" s="236" t="s">
        <v>530</v>
      </c>
      <c r="G382" s="234"/>
      <c r="H382" s="237">
        <v>43.995</v>
      </c>
      <c r="I382" s="238"/>
      <c r="J382" s="234"/>
      <c r="K382" s="234"/>
      <c r="L382" s="239"/>
      <c r="M382" s="240"/>
      <c r="N382" s="241"/>
      <c r="O382" s="241"/>
      <c r="P382" s="241"/>
      <c r="Q382" s="241"/>
      <c r="R382" s="241"/>
      <c r="S382" s="241"/>
      <c r="T382" s="242"/>
      <c r="U382" s="13"/>
      <c r="V382" s="13"/>
      <c r="W382" s="13"/>
      <c r="X382" s="13"/>
      <c r="Y382" s="13"/>
      <c r="Z382" s="13"/>
      <c r="AA382" s="13"/>
      <c r="AB382" s="13"/>
      <c r="AC382" s="13"/>
      <c r="AD382" s="13"/>
      <c r="AE382" s="13"/>
      <c r="AT382" s="243" t="s">
        <v>146</v>
      </c>
      <c r="AU382" s="243" t="s">
        <v>85</v>
      </c>
      <c r="AV382" s="13" t="s">
        <v>85</v>
      </c>
      <c r="AW382" s="13" t="s">
        <v>36</v>
      </c>
      <c r="AX382" s="13" t="s">
        <v>75</v>
      </c>
      <c r="AY382" s="243" t="s">
        <v>135</v>
      </c>
    </row>
    <row r="383" spans="1:51" s="13" customFormat="1" ht="12">
      <c r="A383" s="13"/>
      <c r="B383" s="233"/>
      <c r="C383" s="234"/>
      <c r="D383" s="228" t="s">
        <v>146</v>
      </c>
      <c r="E383" s="235" t="s">
        <v>19</v>
      </c>
      <c r="F383" s="236" t="s">
        <v>531</v>
      </c>
      <c r="G383" s="234"/>
      <c r="H383" s="237">
        <v>44.17</v>
      </c>
      <c r="I383" s="238"/>
      <c r="J383" s="234"/>
      <c r="K383" s="234"/>
      <c r="L383" s="239"/>
      <c r="M383" s="240"/>
      <c r="N383" s="241"/>
      <c r="O383" s="241"/>
      <c r="P383" s="241"/>
      <c r="Q383" s="241"/>
      <c r="R383" s="241"/>
      <c r="S383" s="241"/>
      <c r="T383" s="242"/>
      <c r="U383" s="13"/>
      <c r="V383" s="13"/>
      <c r="W383" s="13"/>
      <c r="X383" s="13"/>
      <c r="Y383" s="13"/>
      <c r="Z383" s="13"/>
      <c r="AA383" s="13"/>
      <c r="AB383" s="13"/>
      <c r="AC383" s="13"/>
      <c r="AD383" s="13"/>
      <c r="AE383" s="13"/>
      <c r="AT383" s="243" t="s">
        <v>146</v>
      </c>
      <c r="AU383" s="243" t="s">
        <v>85</v>
      </c>
      <c r="AV383" s="13" t="s">
        <v>85</v>
      </c>
      <c r="AW383" s="13" t="s">
        <v>36</v>
      </c>
      <c r="AX383" s="13" t="s">
        <v>75</v>
      </c>
      <c r="AY383" s="243" t="s">
        <v>135</v>
      </c>
    </row>
    <row r="384" spans="1:51" s="13" customFormat="1" ht="12">
      <c r="A384" s="13"/>
      <c r="B384" s="233"/>
      <c r="C384" s="234"/>
      <c r="D384" s="228" t="s">
        <v>146</v>
      </c>
      <c r="E384" s="235" t="s">
        <v>19</v>
      </c>
      <c r="F384" s="236" t="s">
        <v>532</v>
      </c>
      <c r="G384" s="234"/>
      <c r="H384" s="237">
        <v>21.735</v>
      </c>
      <c r="I384" s="238"/>
      <c r="J384" s="234"/>
      <c r="K384" s="234"/>
      <c r="L384" s="239"/>
      <c r="M384" s="240"/>
      <c r="N384" s="241"/>
      <c r="O384" s="241"/>
      <c r="P384" s="241"/>
      <c r="Q384" s="241"/>
      <c r="R384" s="241"/>
      <c r="S384" s="241"/>
      <c r="T384" s="242"/>
      <c r="U384" s="13"/>
      <c r="V384" s="13"/>
      <c r="W384" s="13"/>
      <c r="X384" s="13"/>
      <c r="Y384" s="13"/>
      <c r="Z384" s="13"/>
      <c r="AA384" s="13"/>
      <c r="AB384" s="13"/>
      <c r="AC384" s="13"/>
      <c r="AD384" s="13"/>
      <c r="AE384" s="13"/>
      <c r="AT384" s="243" t="s">
        <v>146</v>
      </c>
      <c r="AU384" s="243" t="s">
        <v>85</v>
      </c>
      <c r="AV384" s="13" t="s">
        <v>85</v>
      </c>
      <c r="AW384" s="13" t="s">
        <v>36</v>
      </c>
      <c r="AX384" s="13" t="s">
        <v>75</v>
      </c>
      <c r="AY384" s="243" t="s">
        <v>135</v>
      </c>
    </row>
    <row r="385" spans="1:51" s="14" customFormat="1" ht="12">
      <c r="A385" s="14"/>
      <c r="B385" s="244"/>
      <c r="C385" s="245"/>
      <c r="D385" s="228" t="s">
        <v>146</v>
      </c>
      <c r="E385" s="246" t="s">
        <v>19</v>
      </c>
      <c r="F385" s="247" t="s">
        <v>152</v>
      </c>
      <c r="G385" s="245"/>
      <c r="H385" s="248">
        <v>1239.532</v>
      </c>
      <c r="I385" s="249"/>
      <c r="J385" s="245"/>
      <c r="K385" s="245"/>
      <c r="L385" s="250"/>
      <c r="M385" s="251"/>
      <c r="N385" s="252"/>
      <c r="O385" s="252"/>
      <c r="P385" s="252"/>
      <c r="Q385" s="252"/>
      <c r="R385" s="252"/>
      <c r="S385" s="252"/>
      <c r="T385" s="253"/>
      <c r="U385" s="14"/>
      <c r="V385" s="14"/>
      <c r="W385" s="14"/>
      <c r="X385" s="14"/>
      <c r="Y385" s="14"/>
      <c r="Z385" s="14"/>
      <c r="AA385" s="14"/>
      <c r="AB385" s="14"/>
      <c r="AC385" s="14"/>
      <c r="AD385" s="14"/>
      <c r="AE385" s="14"/>
      <c r="AT385" s="254" t="s">
        <v>146</v>
      </c>
      <c r="AU385" s="254" t="s">
        <v>85</v>
      </c>
      <c r="AV385" s="14" t="s">
        <v>142</v>
      </c>
      <c r="AW385" s="14" t="s">
        <v>36</v>
      </c>
      <c r="AX385" s="14" t="s">
        <v>82</v>
      </c>
      <c r="AY385" s="254" t="s">
        <v>135</v>
      </c>
    </row>
    <row r="386" spans="1:51" s="15" customFormat="1" ht="12">
      <c r="A386" s="15"/>
      <c r="B386" s="255"/>
      <c r="C386" s="256"/>
      <c r="D386" s="228" t="s">
        <v>146</v>
      </c>
      <c r="E386" s="257" t="s">
        <v>19</v>
      </c>
      <c r="F386" s="258" t="s">
        <v>533</v>
      </c>
      <c r="G386" s="256"/>
      <c r="H386" s="257" t="s">
        <v>19</v>
      </c>
      <c r="I386" s="259"/>
      <c r="J386" s="256"/>
      <c r="K386" s="256"/>
      <c r="L386" s="260"/>
      <c r="M386" s="261"/>
      <c r="N386" s="262"/>
      <c r="O386" s="262"/>
      <c r="P386" s="262"/>
      <c r="Q386" s="262"/>
      <c r="R386" s="262"/>
      <c r="S386" s="262"/>
      <c r="T386" s="263"/>
      <c r="U386" s="15"/>
      <c r="V386" s="15"/>
      <c r="W386" s="15"/>
      <c r="X386" s="15"/>
      <c r="Y386" s="15"/>
      <c r="Z386" s="15"/>
      <c r="AA386" s="15"/>
      <c r="AB386" s="15"/>
      <c r="AC386" s="15"/>
      <c r="AD386" s="15"/>
      <c r="AE386" s="15"/>
      <c r="AT386" s="264" t="s">
        <v>146</v>
      </c>
      <c r="AU386" s="264" t="s">
        <v>85</v>
      </c>
      <c r="AV386" s="15" t="s">
        <v>82</v>
      </c>
      <c r="AW386" s="15" t="s">
        <v>36</v>
      </c>
      <c r="AX386" s="15" t="s">
        <v>75</v>
      </c>
      <c r="AY386" s="264" t="s">
        <v>135</v>
      </c>
    </row>
    <row r="387" spans="1:65" s="2" customFormat="1" ht="16.5" customHeight="1">
      <c r="A387" s="39"/>
      <c r="B387" s="40"/>
      <c r="C387" s="214" t="s">
        <v>534</v>
      </c>
      <c r="D387" s="214" t="s">
        <v>138</v>
      </c>
      <c r="E387" s="215" t="s">
        <v>535</v>
      </c>
      <c r="F387" s="216" t="s">
        <v>536</v>
      </c>
      <c r="G387" s="217" t="s">
        <v>141</v>
      </c>
      <c r="H387" s="218">
        <v>111.86</v>
      </c>
      <c r="I387" s="219"/>
      <c r="J387" s="220">
        <f>ROUND(I387*H387,2)</f>
        <v>0</v>
      </c>
      <c r="K387" s="221"/>
      <c r="L387" s="45"/>
      <c r="M387" s="222" t="s">
        <v>19</v>
      </c>
      <c r="N387" s="223" t="s">
        <v>46</v>
      </c>
      <c r="O387" s="85"/>
      <c r="P387" s="224">
        <f>O387*H387</f>
        <v>0</v>
      </c>
      <c r="Q387" s="224">
        <v>0</v>
      </c>
      <c r="R387" s="224">
        <f>Q387*H387</f>
        <v>0</v>
      </c>
      <c r="S387" s="224">
        <v>0</v>
      </c>
      <c r="T387" s="225">
        <f>S387*H387</f>
        <v>0</v>
      </c>
      <c r="U387" s="39"/>
      <c r="V387" s="39"/>
      <c r="W387" s="39"/>
      <c r="X387" s="39"/>
      <c r="Y387" s="39"/>
      <c r="Z387" s="39"/>
      <c r="AA387" s="39"/>
      <c r="AB387" s="39"/>
      <c r="AC387" s="39"/>
      <c r="AD387" s="39"/>
      <c r="AE387" s="39"/>
      <c r="AR387" s="226" t="s">
        <v>264</v>
      </c>
      <c r="AT387" s="226" t="s">
        <v>138</v>
      </c>
      <c r="AU387" s="226" t="s">
        <v>85</v>
      </c>
      <c r="AY387" s="18" t="s">
        <v>135</v>
      </c>
      <c r="BE387" s="227">
        <f>IF(N387="základní",J387,0)</f>
        <v>0</v>
      </c>
      <c r="BF387" s="227">
        <f>IF(N387="snížená",J387,0)</f>
        <v>0</v>
      </c>
      <c r="BG387" s="227">
        <f>IF(N387="zákl. přenesená",J387,0)</f>
        <v>0</v>
      </c>
      <c r="BH387" s="227">
        <f>IF(N387="sníž. přenesená",J387,0)</f>
        <v>0</v>
      </c>
      <c r="BI387" s="227">
        <f>IF(N387="nulová",J387,0)</f>
        <v>0</v>
      </c>
      <c r="BJ387" s="18" t="s">
        <v>82</v>
      </c>
      <c r="BK387" s="227">
        <f>ROUND(I387*H387,2)</f>
        <v>0</v>
      </c>
      <c r="BL387" s="18" t="s">
        <v>264</v>
      </c>
      <c r="BM387" s="226" t="s">
        <v>537</v>
      </c>
    </row>
    <row r="388" spans="1:51" s="15" customFormat="1" ht="12">
      <c r="A388" s="15"/>
      <c r="B388" s="255"/>
      <c r="C388" s="256"/>
      <c r="D388" s="228" t="s">
        <v>146</v>
      </c>
      <c r="E388" s="257" t="s">
        <v>19</v>
      </c>
      <c r="F388" s="258" t="s">
        <v>178</v>
      </c>
      <c r="G388" s="256"/>
      <c r="H388" s="257" t="s">
        <v>19</v>
      </c>
      <c r="I388" s="259"/>
      <c r="J388" s="256"/>
      <c r="K388" s="256"/>
      <c r="L388" s="260"/>
      <c r="M388" s="261"/>
      <c r="N388" s="262"/>
      <c r="O388" s="262"/>
      <c r="P388" s="262"/>
      <c r="Q388" s="262"/>
      <c r="R388" s="262"/>
      <c r="S388" s="262"/>
      <c r="T388" s="263"/>
      <c r="U388" s="15"/>
      <c r="V388" s="15"/>
      <c r="W388" s="15"/>
      <c r="X388" s="15"/>
      <c r="Y388" s="15"/>
      <c r="Z388" s="15"/>
      <c r="AA388" s="15"/>
      <c r="AB388" s="15"/>
      <c r="AC388" s="15"/>
      <c r="AD388" s="15"/>
      <c r="AE388" s="15"/>
      <c r="AT388" s="264" t="s">
        <v>146</v>
      </c>
      <c r="AU388" s="264" t="s">
        <v>85</v>
      </c>
      <c r="AV388" s="15" t="s">
        <v>82</v>
      </c>
      <c r="AW388" s="15" t="s">
        <v>36</v>
      </c>
      <c r="AX388" s="15" t="s">
        <v>75</v>
      </c>
      <c r="AY388" s="264" t="s">
        <v>135</v>
      </c>
    </row>
    <row r="389" spans="1:51" s="15" customFormat="1" ht="12">
      <c r="A389" s="15"/>
      <c r="B389" s="255"/>
      <c r="C389" s="256"/>
      <c r="D389" s="228" t="s">
        <v>146</v>
      </c>
      <c r="E389" s="257" t="s">
        <v>19</v>
      </c>
      <c r="F389" s="258" t="s">
        <v>538</v>
      </c>
      <c r="G389" s="256"/>
      <c r="H389" s="257" t="s">
        <v>19</v>
      </c>
      <c r="I389" s="259"/>
      <c r="J389" s="256"/>
      <c r="K389" s="256"/>
      <c r="L389" s="260"/>
      <c r="M389" s="261"/>
      <c r="N389" s="262"/>
      <c r="O389" s="262"/>
      <c r="P389" s="262"/>
      <c r="Q389" s="262"/>
      <c r="R389" s="262"/>
      <c r="S389" s="262"/>
      <c r="T389" s="263"/>
      <c r="U389" s="15"/>
      <c r="V389" s="15"/>
      <c r="W389" s="15"/>
      <c r="X389" s="15"/>
      <c r="Y389" s="15"/>
      <c r="Z389" s="15"/>
      <c r="AA389" s="15"/>
      <c r="AB389" s="15"/>
      <c r="AC389" s="15"/>
      <c r="AD389" s="15"/>
      <c r="AE389" s="15"/>
      <c r="AT389" s="264" t="s">
        <v>146</v>
      </c>
      <c r="AU389" s="264" t="s">
        <v>85</v>
      </c>
      <c r="AV389" s="15" t="s">
        <v>82</v>
      </c>
      <c r="AW389" s="15" t="s">
        <v>36</v>
      </c>
      <c r="AX389" s="15" t="s">
        <v>75</v>
      </c>
      <c r="AY389" s="264" t="s">
        <v>135</v>
      </c>
    </row>
    <row r="390" spans="1:51" s="13" customFormat="1" ht="12">
      <c r="A390" s="13"/>
      <c r="B390" s="233"/>
      <c r="C390" s="234"/>
      <c r="D390" s="228" t="s">
        <v>146</v>
      </c>
      <c r="E390" s="235" t="s">
        <v>19</v>
      </c>
      <c r="F390" s="236" t="s">
        <v>539</v>
      </c>
      <c r="G390" s="234"/>
      <c r="H390" s="237">
        <v>99.215</v>
      </c>
      <c r="I390" s="238"/>
      <c r="J390" s="234"/>
      <c r="K390" s="234"/>
      <c r="L390" s="239"/>
      <c r="M390" s="240"/>
      <c r="N390" s="241"/>
      <c r="O390" s="241"/>
      <c r="P390" s="241"/>
      <c r="Q390" s="241"/>
      <c r="R390" s="241"/>
      <c r="S390" s="241"/>
      <c r="T390" s="242"/>
      <c r="U390" s="13"/>
      <c r="V390" s="13"/>
      <c r="W390" s="13"/>
      <c r="X390" s="13"/>
      <c r="Y390" s="13"/>
      <c r="Z390" s="13"/>
      <c r="AA390" s="13"/>
      <c r="AB390" s="13"/>
      <c r="AC390" s="13"/>
      <c r="AD390" s="13"/>
      <c r="AE390" s="13"/>
      <c r="AT390" s="243" t="s">
        <v>146</v>
      </c>
      <c r="AU390" s="243" t="s">
        <v>85</v>
      </c>
      <c r="AV390" s="13" t="s">
        <v>85</v>
      </c>
      <c r="AW390" s="13" t="s">
        <v>36</v>
      </c>
      <c r="AX390" s="13" t="s">
        <v>75</v>
      </c>
      <c r="AY390" s="243" t="s">
        <v>135</v>
      </c>
    </row>
    <row r="391" spans="1:51" s="13" customFormat="1" ht="12">
      <c r="A391" s="13"/>
      <c r="B391" s="233"/>
      <c r="C391" s="234"/>
      <c r="D391" s="228" t="s">
        <v>146</v>
      </c>
      <c r="E391" s="235" t="s">
        <v>19</v>
      </c>
      <c r="F391" s="236" t="s">
        <v>540</v>
      </c>
      <c r="G391" s="234"/>
      <c r="H391" s="237">
        <v>12.645</v>
      </c>
      <c r="I391" s="238"/>
      <c r="J391" s="234"/>
      <c r="K391" s="234"/>
      <c r="L391" s="239"/>
      <c r="M391" s="240"/>
      <c r="N391" s="241"/>
      <c r="O391" s="241"/>
      <c r="P391" s="241"/>
      <c r="Q391" s="241"/>
      <c r="R391" s="241"/>
      <c r="S391" s="241"/>
      <c r="T391" s="242"/>
      <c r="U391" s="13"/>
      <c r="V391" s="13"/>
      <c r="W391" s="13"/>
      <c r="X391" s="13"/>
      <c r="Y391" s="13"/>
      <c r="Z391" s="13"/>
      <c r="AA391" s="13"/>
      <c r="AB391" s="13"/>
      <c r="AC391" s="13"/>
      <c r="AD391" s="13"/>
      <c r="AE391" s="13"/>
      <c r="AT391" s="243" t="s">
        <v>146</v>
      </c>
      <c r="AU391" s="243" t="s">
        <v>85</v>
      </c>
      <c r="AV391" s="13" t="s">
        <v>85</v>
      </c>
      <c r="AW391" s="13" t="s">
        <v>36</v>
      </c>
      <c r="AX391" s="13" t="s">
        <v>75</v>
      </c>
      <c r="AY391" s="243" t="s">
        <v>135</v>
      </c>
    </row>
    <row r="392" spans="1:51" s="14" customFormat="1" ht="12">
      <c r="A392" s="14"/>
      <c r="B392" s="244"/>
      <c r="C392" s="245"/>
      <c r="D392" s="228" t="s">
        <v>146</v>
      </c>
      <c r="E392" s="246" t="s">
        <v>19</v>
      </c>
      <c r="F392" s="247" t="s">
        <v>152</v>
      </c>
      <c r="G392" s="245"/>
      <c r="H392" s="248">
        <v>111.86</v>
      </c>
      <c r="I392" s="249"/>
      <c r="J392" s="245"/>
      <c r="K392" s="245"/>
      <c r="L392" s="250"/>
      <c r="M392" s="251"/>
      <c r="N392" s="252"/>
      <c r="O392" s="252"/>
      <c r="P392" s="252"/>
      <c r="Q392" s="252"/>
      <c r="R392" s="252"/>
      <c r="S392" s="252"/>
      <c r="T392" s="253"/>
      <c r="U392" s="14"/>
      <c r="V392" s="14"/>
      <c r="W392" s="14"/>
      <c r="X392" s="14"/>
      <c r="Y392" s="14"/>
      <c r="Z392" s="14"/>
      <c r="AA392" s="14"/>
      <c r="AB392" s="14"/>
      <c r="AC392" s="14"/>
      <c r="AD392" s="14"/>
      <c r="AE392" s="14"/>
      <c r="AT392" s="254" t="s">
        <v>146</v>
      </c>
      <c r="AU392" s="254" t="s">
        <v>85</v>
      </c>
      <c r="AV392" s="14" t="s">
        <v>142</v>
      </c>
      <c r="AW392" s="14" t="s">
        <v>36</v>
      </c>
      <c r="AX392" s="14" t="s">
        <v>82</v>
      </c>
      <c r="AY392" s="254" t="s">
        <v>135</v>
      </c>
    </row>
    <row r="393" spans="1:51" s="15" customFormat="1" ht="12">
      <c r="A393" s="15"/>
      <c r="B393" s="255"/>
      <c r="C393" s="256"/>
      <c r="D393" s="228" t="s">
        <v>146</v>
      </c>
      <c r="E393" s="257" t="s">
        <v>19</v>
      </c>
      <c r="F393" s="258" t="s">
        <v>541</v>
      </c>
      <c r="G393" s="256"/>
      <c r="H393" s="257" t="s">
        <v>19</v>
      </c>
      <c r="I393" s="259"/>
      <c r="J393" s="256"/>
      <c r="K393" s="256"/>
      <c r="L393" s="260"/>
      <c r="M393" s="261"/>
      <c r="N393" s="262"/>
      <c r="O393" s="262"/>
      <c r="P393" s="262"/>
      <c r="Q393" s="262"/>
      <c r="R393" s="262"/>
      <c r="S393" s="262"/>
      <c r="T393" s="263"/>
      <c r="U393" s="15"/>
      <c r="V393" s="15"/>
      <c r="W393" s="15"/>
      <c r="X393" s="15"/>
      <c r="Y393" s="15"/>
      <c r="Z393" s="15"/>
      <c r="AA393" s="15"/>
      <c r="AB393" s="15"/>
      <c r="AC393" s="15"/>
      <c r="AD393" s="15"/>
      <c r="AE393" s="15"/>
      <c r="AT393" s="264" t="s">
        <v>146</v>
      </c>
      <c r="AU393" s="264" t="s">
        <v>85</v>
      </c>
      <c r="AV393" s="15" t="s">
        <v>82</v>
      </c>
      <c r="AW393" s="15" t="s">
        <v>36</v>
      </c>
      <c r="AX393" s="15" t="s">
        <v>75</v>
      </c>
      <c r="AY393" s="264" t="s">
        <v>135</v>
      </c>
    </row>
    <row r="394" spans="1:65" s="2" customFormat="1" ht="21.75" customHeight="1">
      <c r="A394" s="39"/>
      <c r="B394" s="40"/>
      <c r="C394" s="214" t="s">
        <v>542</v>
      </c>
      <c r="D394" s="214" t="s">
        <v>138</v>
      </c>
      <c r="E394" s="215" t="s">
        <v>543</v>
      </c>
      <c r="F394" s="216" t="s">
        <v>544</v>
      </c>
      <c r="G394" s="217" t="s">
        <v>311</v>
      </c>
      <c r="H394" s="218">
        <v>936.1</v>
      </c>
      <c r="I394" s="219"/>
      <c r="J394" s="220">
        <f>ROUND(I394*H394,2)</f>
        <v>0</v>
      </c>
      <c r="K394" s="221"/>
      <c r="L394" s="45"/>
      <c r="M394" s="222" t="s">
        <v>19</v>
      </c>
      <c r="N394" s="223" t="s">
        <v>46</v>
      </c>
      <c r="O394" s="85"/>
      <c r="P394" s="224">
        <f>O394*H394</f>
        <v>0</v>
      </c>
      <c r="Q394" s="224">
        <v>0</v>
      </c>
      <c r="R394" s="224">
        <f>Q394*H394</f>
        <v>0</v>
      </c>
      <c r="S394" s="224">
        <v>0</v>
      </c>
      <c r="T394" s="225">
        <f>S394*H394</f>
        <v>0</v>
      </c>
      <c r="U394" s="39"/>
      <c r="V394" s="39"/>
      <c r="W394" s="39"/>
      <c r="X394" s="39"/>
      <c r="Y394" s="39"/>
      <c r="Z394" s="39"/>
      <c r="AA394" s="39"/>
      <c r="AB394" s="39"/>
      <c r="AC394" s="39"/>
      <c r="AD394" s="39"/>
      <c r="AE394" s="39"/>
      <c r="AR394" s="226" t="s">
        <v>264</v>
      </c>
      <c r="AT394" s="226" t="s">
        <v>138</v>
      </c>
      <c r="AU394" s="226" t="s">
        <v>85</v>
      </c>
      <c r="AY394" s="18" t="s">
        <v>135</v>
      </c>
      <c r="BE394" s="227">
        <f>IF(N394="základní",J394,0)</f>
        <v>0</v>
      </c>
      <c r="BF394" s="227">
        <f>IF(N394="snížená",J394,0)</f>
        <v>0</v>
      </c>
      <c r="BG394" s="227">
        <f>IF(N394="zákl. přenesená",J394,0)</f>
        <v>0</v>
      </c>
      <c r="BH394" s="227">
        <f>IF(N394="sníž. přenesená",J394,0)</f>
        <v>0</v>
      </c>
      <c r="BI394" s="227">
        <f>IF(N394="nulová",J394,0)</f>
        <v>0</v>
      </c>
      <c r="BJ394" s="18" t="s">
        <v>82</v>
      </c>
      <c r="BK394" s="227">
        <f>ROUND(I394*H394,2)</f>
        <v>0</v>
      </c>
      <c r="BL394" s="18" t="s">
        <v>264</v>
      </c>
      <c r="BM394" s="226" t="s">
        <v>545</v>
      </c>
    </row>
    <row r="395" spans="1:47" s="2" customFormat="1" ht="12">
      <c r="A395" s="39"/>
      <c r="B395" s="40"/>
      <c r="C395" s="41"/>
      <c r="D395" s="228" t="s">
        <v>144</v>
      </c>
      <c r="E395" s="41"/>
      <c r="F395" s="229" t="s">
        <v>546</v>
      </c>
      <c r="G395" s="41"/>
      <c r="H395" s="41"/>
      <c r="I395" s="230"/>
      <c r="J395" s="41"/>
      <c r="K395" s="41"/>
      <c r="L395" s="45"/>
      <c r="M395" s="231"/>
      <c r="N395" s="232"/>
      <c r="O395" s="85"/>
      <c r="P395" s="85"/>
      <c r="Q395" s="85"/>
      <c r="R395" s="85"/>
      <c r="S395" s="85"/>
      <c r="T395" s="86"/>
      <c r="U395" s="39"/>
      <c r="V395" s="39"/>
      <c r="W395" s="39"/>
      <c r="X395" s="39"/>
      <c r="Y395" s="39"/>
      <c r="Z395" s="39"/>
      <c r="AA395" s="39"/>
      <c r="AB395" s="39"/>
      <c r="AC395" s="39"/>
      <c r="AD395" s="39"/>
      <c r="AE395" s="39"/>
      <c r="AT395" s="18" t="s">
        <v>144</v>
      </c>
      <c r="AU395" s="18" t="s">
        <v>85</v>
      </c>
    </row>
    <row r="396" spans="1:51" s="13" customFormat="1" ht="12">
      <c r="A396" s="13"/>
      <c r="B396" s="233"/>
      <c r="C396" s="234"/>
      <c r="D396" s="228" t="s">
        <v>146</v>
      </c>
      <c r="E396" s="235" t="s">
        <v>19</v>
      </c>
      <c r="F396" s="236" t="s">
        <v>547</v>
      </c>
      <c r="G396" s="234"/>
      <c r="H396" s="237">
        <v>52</v>
      </c>
      <c r="I396" s="238"/>
      <c r="J396" s="234"/>
      <c r="K396" s="234"/>
      <c r="L396" s="239"/>
      <c r="M396" s="240"/>
      <c r="N396" s="241"/>
      <c r="O396" s="241"/>
      <c r="P396" s="241"/>
      <c r="Q396" s="241"/>
      <c r="R396" s="241"/>
      <c r="S396" s="241"/>
      <c r="T396" s="242"/>
      <c r="U396" s="13"/>
      <c r="V396" s="13"/>
      <c r="W396" s="13"/>
      <c r="X396" s="13"/>
      <c r="Y396" s="13"/>
      <c r="Z396" s="13"/>
      <c r="AA396" s="13"/>
      <c r="AB396" s="13"/>
      <c r="AC396" s="13"/>
      <c r="AD396" s="13"/>
      <c r="AE396" s="13"/>
      <c r="AT396" s="243" t="s">
        <v>146</v>
      </c>
      <c r="AU396" s="243" t="s">
        <v>85</v>
      </c>
      <c r="AV396" s="13" t="s">
        <v>85</v>
      </c>
      <c r="AW396" s="13" t="s">
        <v>36</v>
      </c>
      <c r="AX396" s="13" t="s">
        <v>75</v>
      </c>
      <c r="AY396" s="243" t="s">
        <v>135</v>
      </c>
    </row>
    <row r="397" spans="1:51" s="13" customFormat="1" ht="12">
      <c r="A397" s="13"/>
      <c r="B397" s="233"/>
      <c r="C397" s="234"/>
      <c r="D397" s="228" t="s">
        <v>146</v>
      </c>
      <c r="E397" s="235" t="s">
        <v>19</v>
      </c>
      <c r="F397" s="236" t="s">
        <v>548</v>
      </c>
      <c r="G397" s="234"/>
      <c r="H397" s="237">
        <v>834.3</v>
      </c>
      <c r="I397" s="238"/>
      <c r="J397" s="234"/>
      <c r="K397" s="234"/>
      <c r="L397" s="239"/>
      <c r="M397" s="240"/>
      <c r="N397" s="241"/>
      <c r="O397" s="241"/>
      <c r="P397" s="241"/>
      <c r="Q397" s="241"/>
      <c r="R397" s="241"/>
      <c r="S397" s="241"/>
      <c r="T397" s="242"/>
      <c r="U397" s="13"/>
      <c r="V397" s="13"/>
      <c r="W397" s="13"/>
      <c r="X397" s="13"/>
      <c r="Y397" s="13"/>
      <c r="Z397" s="13"/>
      <c r="AA397" s="13"/>
      <c r="AB397" s="13"/>
      <c r="AC397" s="13"/>
      <c r="AD397" s="13"/>
      <c r="AE397" s="13"/>
      <c r="AT397" s="243" t="s">
        <v>146</v>
      </c>
      <c r="AU397" s="243" t="s">
        <v>85</v>
      </c>
      <c r="AV397" s="13" t="s">
        <v>85</v>
      </c>
      <c r="AW397" s="13" t="s">
        <v>36</v>
      </c>
      <c r="AX397" s="13" t="s">
        <v>75</v>
      </c>
      <c r="AY397" s="243" t="s">
        <v>135</v>
      </c>
    </row>
    <row r="398" spans="1:51" s="13" customFormat="1" ht="12">
      <c r="A398" s="13"/>
      <c r="B398" s="233"/>
      <c r="C398" s="234"/>
      <c r="D398" s="228" t="s">
        <v>146</v>
      </c>
      <c r="E398" s="235" t="s">
        <v>19</v>
      </c>
      <c r="F398" s="236" t="s">
        <v>549</v>
      </c>
      <c r="G398" s="234"/>
      <c r="H398" s="237">
        <v>49.8</v>
      </c>
      <c r="I398" s="238"/>
      <c r="J398" s="234"/>
      <c r="K398" s="234"/>
      <c r="L398" s="239"/>
      <c r="M398" s="240"/>
      <c r="N398" s="241"/>
      <c r="O398" s="241"/>
      <c r="P398" s="241"/>
      <c r="Q398" s="241"/>
      <c r="R398" s="241"/>
      <c r="S398" s="241"/>
      <c r="T398" s="242"/>
      <c r="U398" s="13"/>
      <c r="V398" s="13"/>
      <c r="W398" s="13"/>
      <c r="X398" s="13"/>
      <c r="Y398" s="13"/>
      <c r="Z398" s="13"/>
      <c r="AA398" s="13"/>
      <c r="AB398" s="13"/>
      <c r="AC398" s="13"/>
      <c r="AD398" s="13"/>
      <c r="AE398" s="13"/>
      <c r="AT398" s="243" t="s">
        <v>146</v>
      </c>
      <c r="AU398" s="243" t="s">
        <v>85</v>
      </c>
      <c r="AV398" s="13" t="s">
        <v>85</v>
      </c>
      <c r="AW398" s="13" t="s">
        <v>36</v>
      </c>
      <c r="AX398" s="13" t="s">
        <v>75</v>
      </c>
      <c r="AY398" s="243" t="s">
        <v>135</v>
      </c>
    </row>
    <row r="399" spans="1:51" s="14" customFormat="1" ht="12">
      <c r="A399" s="14"/>
      <c r="B399" s="244"/>
      <c r="C399" s="245"/>
      <c r="D399" s="228" t="s">
        <v>146</v>
      </c>
      <c r="E399" s="246" t="s">
        <v>19</v>
      </c>
      <c r="F399" s="247" t="s">
        <v>152</v>
      </c>
      <c r="G399" s="245"/>
      <c r="H399" s="248">
        <v>936.0999999999999</v>
      </c>
      <c r="I399" s="249"/>
      <c r="J399" s="245"/>
      <c r="K399" s="245"/>
      <c r="L399" s="250"/>
      <c r="M399" s="251"/>
      <c r="N399" s="252"/>
      <c r="O399" s="252"/>
      <c r="P399" s="252"/>
      <c r="Q399" s="252"/>
      <c r="R399" s="252"/>
      <c r="S399" s="252"/>
      <c r="T399" s="253"/>
      <c r="U399" s="14"/>
      <c r="V399" s="14"/>
      <c r="W399" s="14"/>
      <c r="X399" s="14"/>
      <c r="Y399" s="14"/>
      <c r="Z399" s="14"/>
      <c r="AA399" s="14"/>
      <c r="AB399" s="14"/>
      <c r="AC399" s="14"/>
      <c r="AD399" s="14"/>
      <c r="AE399" s="14"/>
      <c r="AT399" s="254" t="s">
        <v>146</v>
      </c>
      <c r="AU399" s="254" t="s">
        <v>85</v>
      </c>
      <c r="AV399" s="14" t="s">
        <v>142</v>
      </c>
      <c r="AW399" s="14" t="s">
        <v>36</v>
      </c>
      <c r="AX399" s="14" t="s">
        <v>82</v>
      </c>
      <c r="AY399" s="254" t="s">
        <v>135</v>
      </c>
    </row>
    <row r="400" spans="1:51" s="15" customFormat="1" ht="12">
      <c r="A400" s="15"/>
      <c r="B400" s="255"/>
      <c r="C400" s="256"/>
      <c r="D400" s="228" t="s">
        <v>146</v>
      </c>
      <c r="E400" s="257" t="s">
        <v>19</v>
      </c>
      <c r="F400" s="258" t="s">
        <v>153</v>
      </c>
      <c r="G400" s="256"/>
      <c r="H400" s="257" t="s">
        <v>19</v>
      </c>
      <c r="I400" s="259"/>
      <c r="J400" s="256"/>
      <c r="K400" s="256"/>
      <c r="L400" s="260"/>
      <c r="M400" s="261"/>
      <c r="N400" s="262"/>
      <c r="O400" s="262"/>
      <c r="P400" s="262"/>
      <c r="Q400" s="262"/>
      <c r="R400" s="262"/>
      <c r="S400" s="262"/>
      <c r="T400" s="263"/>
      <c r="U400" s="15"/>
      <c r="V400" s="15"/>
      <c r="W400" s="15"/>
      <c r="X400" s="15"/>
      <c r="Y400" s="15"/>
      <c r="Z400" s="15"/>
      <c r="AA400" s="15"/>
      <c r="AB400" s="15"/>
      <c r="AC400" s="15"/>
      <c r="AD400" s="15"/>
      <c r="AE400" s="15"/>
      <c r="AT400" s="264" t="s">
        <v>146</v>
      </c>
      <c r="AU400" s="264" t="s">
        <v>85</v>
      </c>
      <c r="AV400" s="15" t="s">
        <v>82</v>
      </c>
      <c r="AW400" s="15" t="s">
        <v>36</v>
      </c>
      <c r="AX400" s="15" t="s">
        <v>75</v>
      </c>
      <c r="AY400" s="264" t="s">
        <v>135</v>
      </c>
    </row>
    <row r="401" spans="1:65" s="2" customFormat="1" ht="21.75" customHeight="1">
      <c r="A401" s="39"/>
      <c r="B401" s="40"/>
      <c r="C401" s="214" t="s">
        <v>550</v>
      </c>
      <c r="D401" s="214" t="s">
        <v>138</v>
      </c>
      <c r="E401" s="215" t="s">
        <v>551</v>
      </c>
      <c r="F401" s="216" t="s">
        <v>552</v>
      </c>
      <c r="G401" s="217" t="s">
        <v>311</v>
      </c>
      <c r="H401" s="218">
        <v>79.8</v>
      </c>
      <c r="I401" s="219"/>
      <c r="J401" s="220">
        <f>ROUND(I401*H401,2)</f>
        <v>0</v>
      </c>
      <c r="K401" s="221"/>
      <c r="L401" s="45"/>
      <c r="M401" s="222" t="s">
        <v>19</v>
      </c>
      <c r="N401" s="223" t="s">
        <v>46</v>
      </c>
      <c r="O401" s="85"/>
      <c r="P401" s="224">
        <f>O401*H401</f>
        <v>0</v>
      </c>
      <c r="Q401" s="224">
        <v>0</v>
      </c>
      <c r="R401" s="224">
        <f>Q401*H401</f>
        <v>0</v>
      </c>
      <c r="S401" s="224">
        <v>0</v>
      </c>
      <c r="T401" s="225">
        <f>S401*H401</f>
        <v>0</v>
      </c>
      <c r="U401" s="39"/>
      <c r="V401" s="39"/>
      <c r="W401" s="39"/>
      <c r="X401" s="39"/>
      <c r="Y401" s="39"/>
      <c r="Z401" s="39"/>
      <c r="AA401" s="39"/>
      <c r="AB401" s="39"/>
      <c r="AC401" s="39"/>
      <c r="AD401" s="39"/>
      <c r="AE401" s="39"/>
      <c r="AR401" s="226" t="s">
        <v>264</v>
      </c>
      <c r="AT401" s="226" t="s">
        <v>138</v>
      </c>
      <c r="AU401" s="226" t="s">
        <v>85</v>
      </c>
      <c r="AY401" s="18" t="s">
        <v>135</v>
      </c>
      <c r="BE401" s="227">
        <f>IF(N401="základní",J401,0)</f>
        <v>0</v>
      </c>
      <c r="BF401" s="227">
        <f>IF(N401="snížená",J401,0)</f>
        <v>0</v>
      </c>
      <c r="BG401" s="227">
        <f>IF(N401="zákl. přenesená",J401,0)</f>
        <v>0</v>
      </c>
      <c r="BH401" s="227">
        <f>IF(N401="sníž. přenesená",J401,0)</f>
        <v>0</v>
      </c>
      <c r="BI401" s="227">
        <f>IF(N401="nulová",J401,0)</f>
        <v>0</v>
      </c>
      <c r="BJ401" s="18" t="s">
        <v>82</v>
      </c>
      <c r="BK401" s="227">
        <f>ROUND(I401*H401,2)</f>
        <v>0</v>
      </c>
      <c r="BL401" s="18" t="s">
        <v>264</v>
      </c>
      <c r="BM401" s="226" t="s">
        <v>553</v>
      </c>
    </row>
    <row r="402" spans="1:47" s="2" customFormat="1" ht="12">
      <c r="A402" s="39"/>
      <c r="B402" s="40"/>
      <c r="C402" s="41"/>
      <c r="D402" s="228" t="s">
        <v>144</v>
      </c>
      <c r="E402" s="41"/>
      <c r="F402" s="229" t="s">
        <v>546</v>
      </c>
      <c r="G402" s="41"/>
      <c r="H402" s="41"/>
      <c r="I402" s="230"/>
      <c r="J402" s="41"/>
      <c r="K402" s="41"/>
      <c r="L402" s="45"/>
      <c r="M402" s="231"/>
      <c r="N402" s="232"/>
      <c r="O402" s="85"/>
      <c r="P402" s="85"/>
      <c r="Q402" s="85"/>
      <c r="R402" s="85"/>
      <c r="S402" s="85"/>
      <c r="T402" s="86"/>
      <c r="U402" s="39"/>
      <c r="V402" s="39"/>
      <c r="W402" s="39"/>
      <c r="X402" s="39"/>
      <c r="Y402" s="39"/>
      <c r="Z402" s="39"/>
      <c r="AA402" s="39"/>
      <c r="AB402" s="39"/>
      <c r="AC402" s="39"/>
      <c r="AD402" s="39"/>
      <c r="AE402" s="39"/>
      <c r="AT402" s="18" t="s">
        <v>144</v>
      </c>
      <c r="AU402" s="18" t="s">
        <v>85</v>
      </c>
    </row>
    <row r="403" spans="1:51" s="13" customFormat="1" ht="12">
      <c r="A403" s="13"/>
      <c r="B403" s="233"/>
      <c r="C403" s="234"/>
      <c r="D403" s="228" t="s">
        <v>146</v>
      </c>
      <c r="E403" s="235" t="s">
        <v>19</v>
      </c>
      <c r="F403" s="236" t="s">
        <v>554</v>
      </c>
      <c r="G403" s="234"/>
      <c r="H403" s="237">
        <v>3.7</v>
      </c>
      <c r="I403" s="238"/>
      <c r="J403" s="234"/>
      <c r="K403" s="234"/>
      <c r="L403" s="239"/>
      <c r="M403" s="240"/>
      <c r="N403" s="241"/>
      <c r="O403" s="241"/>
      <c r="P403" s="241"/>
      <c r="Q403" s="241"/>
      <c r="R403" s="241"/>
      <c r="S403" s="241"/>
      <c r="T403" s="242"/>
      <c r="U403" s="13"/>
      <c r="V403" s="13"/>
      <c r="W403" s="13"/>
      <c r="X403" s="13"/>
      <c r="Y403" s="13"/>
      <c r="Z403" s="13"/>
      <c r="AA403" s="13"/>
      <c r="AB403" s="13"/>
      <c r="AC403" s="13"/>
      <c r="AD403" s="13"/>
      <c r="AE403" s="13"/>
      <c r="AT403" s="243" t="s">
        <v>146</v>
      </c>
      <c r="AU403" s="243" t="s">
        <v>85</v>
      </c>
      <c r="AV403" s="13" t="s">
        <v>85</v>
      </c>
      <c r="AW403" s="13" t="s">
        <v>36</v>
      </c>
      <c r="AX403" s="13" t="s">
        <v>75</v>
      </c>
      <c r="AY403" s="243" t="s">
        <v>135</v>
      </c>
    </row>
    <row r="404" spans="1:51" s="13" customFormat="1" ht="12">
      <c r="A404" s="13"/>
      <c r="B404" s="233"/>
      <c r="C404" s="234"/>
      <c r="D404" s="228" t="s">
        <v>146</v>
      </c>
      <c r="E404" s="235" t="s">
        <v>19</v>
      </c>
      <c r="F404" s="236" t="s">
        <v>555</v>
      </c>
      <c r="G404" s="234"/>
      <c r="H404" s="237">
        <v>79.8</v>
      </c>
      <c r="I404" s="238"/>
      <c r="J404" s="234"/>
      <c r="K404" s="234"/>
      <c r="L404" s="239"/>
      <c r="M404" s="240"/>
      <c r="N404" s="241"/>
      <c r="O404" s="241"/>
      <c r="P404" s="241"/>
      <c r="Q404" s="241"/>
      <c r="R404" s="241"/>
      <c r="S404" s="241"/>
      <c r="T404" s="242"/>
      <c r="U404" s="13"/>
      <c r="V404" s="13"/>
      <c r="W404" s="13"/>
      <c r="X404" s="13"/>
      <c r="Y404" s="13"/>
      <c r="Z404" s="13"/>
      <c r="AA404" s="13"/>
      <c r="AB404" s="13"/>
      <c r="AC404" s="13"/>
      <c r="AD404" s="13"/>
      <c r="AE404" s="13"/>
      <c r="AT404" s="243" t="s">
        <v>146</v>
      </c>
      <c r="AU404" s="243" t="s">
        <v>85</v>
      </c>
      <c r="AV404" s="13" t="s">
        <v>85</v>
      </c>
      <c r="AW404" s="13" t="s">
        <v>36</v>
      </c>
      <c r="AX404" s="13" t="s">
        <v>82</v>
      </c>
      <c r="AY404" s="243" t="s">
        <v>135</v>
      </c>
    </row>
    <row r="405" spans="1:51" s="15" customFormat="1" ht="12">
      <c r="A405" s="15"/>
      <c r="B405" s="255"/>
      <c r="C405" s="256"/>
      <c r="D405" s="228" t="s">
        <v>146</v>
      </c>
      <c r="E405" s="257" t="s">
        <v>19</v>
      </c>
      <c r="F405" s="258" t="s">
        <v>556</v>
      </c>
      <c r="G405" s="256"/>
      <c r="H405" s="257" t="s">
        <v>19</v>
      </c>
      <c r="I405" s="259"/>
      <c r="J405" s="256"/>
      <c r="K405" s="256"/>
      <c r="L405" s="260"/>
      <c r="M405" s="261"/>
      <c r="N405" s="262"/>
      <c r="O405" s="262"/>
      <c r="P405" s="262"/>
      <c r="Q405" s="262"/>
      <c r="R405" s="262"/>
      <c r="S405" s="262"/>
      <c r="T405" s="263"/>
      <c r="U405" s="15"/>
      <c r="V405" s="15"/>
      <c r="W405" s="15"/>
      <c r="X405" s="15"/>
      <c r="Y405" s="15"/>
      <c r="Z405" s="15"/>
      <c r="AA405" s="15"/>
      <c r="AB405" s="15"/>
      <c r="AC405" s="15"/>
      <c r="AD405" s="15"/>
      <c r="AE405" s="15"/>
      <c r="AT405" s="264" t="s">
        <v>146</v>
      </c>
      <c r="AU405" s="264" t="s">
        <v>85</v>
      </c>
      <c r="AV405" s="15" t="s">
        <v>82</v>
      </c>
      <c r="AW405" s="15" t="s">
        <v>36</v>
      </c>
      <c r="AX405" s="15" t="s">
        <v>75</v>
      </c>
      <c r="AY405" s="264" t="s">
        <v>135</v>
      </c>
    </row>
    <row r="406" spans="1:65" s="2" customFormat="1" ht="16.5" customHeight="1">
      <c r="A406" s="39"/>
      <c r="B406" s="40"/>
      <c r="C406" s="265" t="s">
        <v>557</v>
      </c>
      <c r="D406" s="265" t="s">
        <v>265</v>
      </c>
      <c r="E406" s="266" t="s">
        <v>558</v>
      </c>
      <c r="F406" s="267" t="s">
        <v>559</v>
      </c>
      <c r="G406" s="268" t="s">
        <v>311</v>
      </c>
      <c r="H406" s="269">
        <v>2133.39</v>
      </c>
      <c r="I406" s="270"/>
      <c r="J406" s="271">
        <f>ROUND(I406*H406,2)</f>
        <v>0</v>
      </c>
      <c r="K406" s="272"/>
      <c r="L406" s="273"/>
      <c r="M406" s="274" t="s">
        <v>19</v>
      </c>
      <c r="N406" s="275" t="s">
        <v>46</v>
      </c>
      <c r="O406" s="85"/>
      <c r="P406" s="224">
        <f>O406*H406</f>
        <v>0</v>
      </c>
      <c r="Q406" s="224">
        <v>0</v>
      </c>
      <c r="R406" s="224">
        <f>Q406*H406</f>
        <v>0</v>
      </c>
      <c r="S406" s="224">
        <v>0</v>
      </c>
      <c r="T406" s="225">
        <f>S406*H406</f>
        <v>0</v>
      </c>
      <c r="U406" s="39"/>
      <c r="V406" s="39"/>
      <c r="W406" s="39"/>
      <c r="X406" s="39"/>
      <c r="Y406" s="39"/>
      <c r="Z406" s="39"/>
      <c r="AA406" s="39"/>
      <c r="AB406" s="39"/>
      <c r="AC406" s="39"/>
      <c r="AD406" s="39"/>
      <c r="AE406" s="39"/>
      <c r="AR406" s="226" t="s">
        <v>343</v>
      </c>
      <c r="AT406" s="226" t="s">
        <v>265</v>
      </c>
      <c r="AU406" s="226" t="s">
        <v>85</v>
      </c>
      <c r="AY406" s="18" t="s">
        <v>135</v>
      </c>
      <c r="BE406" s="227">
        <f>IF(N406="základní",J406,0)</f>
        <v>0</v>
      </c>
      <c r="BF406" s="227">
        <f>IF(N406="snížená",J406,0)</f>
        <v>0</v>
      </c>
      <c r="BG406" s="227">
        <f>IF(N406="zákl. přenesená",J406,0)</f>
        <v>0</v>
      </c>
      <c r="BH406" s="227">
        <f>IF(N406="sníž. přenesená",J406,0)</f>
        <v>0</v>
      </c>
      <c r="BI406" s="227">
        <f>IF(N406="nulová",J406,0)</f>
        <v>0</v>
      </c>
      <c r="BJ406" s="18" t="s">
        <v>82</v>
      </c>
      <c r="BK406" s="227">
        <f>ROUND(I406*H406,2)</f>
        <v>0</v>
      </c>
      <c r="BL406" s="18" t="s">
        <v>264</v>
      </c>
      <c r="BM406" s="226" t="s">
        <v>560</v>
      </c>
    </row>
    <row r="407" spans="1:51" s="13" customFormat="1" ht="12">
      <c r="A407" s="13"/>
      <c r="B407" s="233"/>
      <c r="C407" s="234"/>
      <c r="D407" s="228" t="s">
        <v>146</v>
      </c>
      <c r="E407" s="235" t="s">
        <v>19</v>
      </c>
      <c r="F407" s="236" t="s">
        <v>561</v>
      </c>
      <c r="G407" s="234"/>
      <c r="H407" s="237">
        <v>2133.39</v>
      </c>
      <c r="I407" s="238"/>
      <c r="J407" s="234"/>
      <c r="K407" s="234"/>
      <c r="L407" s="239"/>
      <c r="M407" s="240"/>
      <c r="N407" s="241"/>
      <c r="O407" s="241"/>
      <c r="P407" s="241"/>
      <c r="Q407" s="241"/>
      <c r="R407" s="241"/>
      <c r="S407" s="241"/>
      <c r="T407" s="242"/>
      <c r="U407" s="13"/>
      <c r="V407" s="13"/>
      <c r="W407" s="13"/>
      <c r="X407" s="13"/>
      <c r="Y407" s="13"/>
      <c r="Z407" s="13"/>
      <c r="AA407" s="13"/>
      <c r="AB407" s="13"/>
      <c r="AC407" s="13"/>
      <c r="AD407" s="13"/>
      <c r="AE407" s="13"/>
      <c r="AT407" s="243" t="s">
        <v>146</v>
      </c>
      <c r="AU407" s="243" t="s">
        <v>85</v>
      </c>
      <c r="AV407" s="13" t="s">
        <v>85</v>
      </c>
      <c r="AW407" s="13" t="s">
        <v>36</v>
      </c>
      <c r="AX407" s="13" t="s">
        <v>82</v>
      </c>
      <c r="AY407" s="243" t="s">
        <v>135</v>
      </c>
    </row>
    <row r="408" spans="1:65" s="2" customFormat="1" ht="16.5" customHeight="1">
      <c r="A408" s="39"/>
      <c r="B408" s="40"/>
      <c r="C408" s="214" t="s">
        <v>562</v>
      </c>
      <c r="D408" s="214" t="s">
        <v>138</v>
      </c>
      <c r="E408" s="215" t="s">
        <v>563</v>
      </c>
      <c r="F408" s="216" t="s">
        <v>564</v>
      </c>
      <c r="G408" s="217" t="s">
        <v>141</v>
      </c>
      <c r="H408" s="218">
        <v>2062.28</v>
      </c>
      <c r="I408" s="219"/>
      <c r="J408" s="220">
        <f>ROUND(I408*H408,2)</f>
        <v>0</v>
      </c>
      <c r="K408" s="221"/>
      <c r="L408" s="45"/>
      <c r="M408" s="222" t="s">
        <v>19</v>
      </c>
      <c r="N408" s="223" t="s">
        <v>46</v>
      </c>
      <c r="O408" s="85"/>
      <c r="P408" s="224">
        <f>O408*H408</f>
        <v>0</v>
      </c>
      <c r="Q408" s="224">
        <v>0</v>
      </c>
      <c r="R408" s="224">
        <f>Q408*H408</f>
        <v>0</v>
      </c>
      <c r="S408" s="224">
        <v>0</v>
      </c>
      <c r="T408" s="225">
        <f>S408*H408</f>
        <v>0</v>
      </c>
      <c r="U408" s="39"/>
      <c r="V408" s="39"/>
      <c r="W408" s="39"/>
      <c r="X408" s="39"/>
      <c r="Y408" s="39"/>
      <c r="Z408" s="39"/>
      <c r="AA408" s="39"/>
      <c r="AB408" s="39"/>
      <c r="AC408" s="39"/>
      <c r="AD408" s="39"/>
      <c r="AE408" s="39"/>
      <c r="AR408" s="226" t="s">
        <v>264</v>
      </c>
      <c r="AT408" s="226" t="s">
        <v>138</v>
      </c>
      <c r="AU408" s="226" t="s">
        <v>85</v>
      </c>
      <c r="AY408" s="18" t="s">
        <v>135</v>
      </c>
      <c r="BE408" s="227">
        <f>IF(N408="základní",J408,0)</f>
        <v>0</v>
      </c>
      <c r="BF408" s="227">
        <f>IF(N408="snížená",J408,0)</f>
        <v>0</v>
      </c>
      <c r="BG408" s="227">
        <f>IF(N408="zákl. přenesená",J408,0)</f>
        <v>0</v>
      </c>
      <c r="BH408" s="227">
        <f>IF(N408="sníž. přenesená",J408,0)</f>
        <v>0</v>
      </c>
      <c r="BI408" s="227">
        <f>IF(N408="nulová",J408,0)</f>
        <v>0</v>
      </c>
      <c r="BJ408" s="18" t="s">
        <v>82</v>
      </c>
      <c r="BK408" s="227">
        <f>ROUND(I408*H408,2)</f>
        <v>0</v>
      </c>
      <c r="BL408" s="18" t="s">
        <v>264</v>
      </c>
      <c r="BM408" s="226" t="s">
        <v>565</v>
      </c>
    </row>
    <row r="409" spans="1:47" s="2" customFormat="1" ht="12">
      <c r="A409" s="39"/>
      <c r="B409" s="40"/>
      <c r="C409" s="41"/>
      <c r="D409" s="228" t="s">
        <v>144</v>
      </c>
      <c r="E409" s="41"/>
      <c r="F409" s="229" t="s">
        <v>566</v>
      </c>
      <c r="G409" s="41"/>
      <c r="H409" s="41"/>
      <c r="I409" s="230"/>
      <c r="J409" s="41"/>
      <c r="K409" s="41"/>
      <c r="L409" s="45"/>
      <c r="M409" s="231"/>
      <c r="N409" s="232"/>
      <c r="O409" s="85"/>
      <c r="P409" s="85"/>
      <c r="Q409" s="85"/>
      <c r="R409" s="85"/>
      <c r="S409" s="85"/>
      <c r="T409" s="86"/>
      <c r="U409" s="39"/>
      <c r="V409" s="39"/>
      <c r="W409" s="39"/>
      <c r="X409" s="39"/>
      <c r="Y409" s="39"/>
      <c r="Z409" s="39"/>
      <c r="AA409" s="39"/>
      <c r="AB409" s="39"/>
      <c r="AC409" s="39"/>
      <c r="AD409" s="39"/>
      <c r="AE409" s="39"/>
      <c r="AT409" s="18" t="s">
        <v>144</v>
      </c>
      <c r="AU409" s="18" t="s">
        <v>85</v>
      </c>
    </row>
    <row r="410" spans="1:51" s="13" customFormat="1" ht="12">
      <c r="A410" s="13"/>
      <c r="B410" s="233"/>
      <c r="C410" s="234"/>
      <c r="D410" s="228" t="s">
        <v>146</v>
      </c>
      <c r="E410" s="235" t="s">
        <v>19</v>
      </c>
      <c r="F410" s="236" t="s">
        <v>567</v>
      </c>
      <c r="G410" s="234"/>
      <c r="H410" s="237">
        <v>2062.28</v>
      </c>
      <c r="I410" s="238"/>
      <c r="J410" s="234"/>
      <c r="K410" s="234"/>
      <c r="L410" s="239"/>
      <c r="M410" s="240"/>
      <c r="N410" s="241"/>
      <c r="O410" s="241"/>
      <c r="P410" s="241"/>
      <c r="Q410" s="241"/>
      <c r="R410" s="241"/>
      <c r="S410" s="241"/>
      <c r="T410" s="242"/>
      <c r="U410" s="13"/>
      <c r="V410" s="13"/>
      <c r="W410" s="13"/>
      <c r="X410" s="13"/>
      <c r="Y410" s="13"/>
      <c r="Z410" s="13"/>
      <c r="AA410" s="13"/>
      <c r="AB410" s="13"/>
      <c r="AC410" s="13"/>
      <c r="AD410" s="13"/>
      <c r="AE410" s="13"/>
      <c r="AT410" s="243" t="s">
        <v>146</v>
      </c>
      <c r="AU410" s="243" t="s">
        <v>85</v>
      </c>
      <c r="AV410" s="13" t="s">
        <v>85</v>
      </c>
      <c r="AW410" s="13" t="s">
        <v>36</v>
      </c>
      <c r="AX410" s="13" t="s">
        <v>82</v>
      </c>
      <c r="AY410" s="243" t="s">
        <v>135</v>
      </c>
    </row>
    <row r="411" spans="1:65" s="2" customFormat="1" ht="21.75" customHeight="1">
      <c r="A411" s="39"/>
      <c r="B411" s="40"/>
      <c r="C411" s="214" t="s">
        <v>568</v>
      </c>
      <c r="D411" s="214" t="s">
        <v>138</v>
      </c>
      <c r="E411" s="215" t="s">
        <v>569</v>
      </c>
      <c r="F411" s="216" t="s">
        <v>570</v>
      </c>
      <c r="G411" s="217" t="s">
        <v>141</v>
      </c>
      <c r="H411" s="218">
        <v>405.275</v>
      </c>
      <c r="I411" s="219"/>
      <c r="J411" s="220">
        <f>ROUND(I411*H411,2)</f>
        <v>0</v>
      </c>
      <c r="K411" s="221"/>
      <c r="L411" s="45"/>
      <c r="M411" s="222" t="s">
        <v>19</v>
      </c>
      <c r="N411" s="223" t="s">
        <v>46</v>
      </c>
      <c r="O411" s="85"/>
      <c r="P411" s="224">
        <f>O411*H411</f>
        <v>0</v>
      </c>
      <c r="Q411" s="224">
        <v>0</v>
      </c>
      <c r="R411" s="224">
        <f>Q411*H411</f>
        <v>0</v>
      </c>
      <c r="S411" s="224">
        <v>0</v>
      </c>
      <c r="T411" s="225">
        <f>S411*H411</f>
        <v>0</v>
      </c>
      <c r="U411" s="39"/>
      <c r="V411" s="39"/>
      <c r="W411" s="39"/>
      <c r="X411" s="39"/>
      <c r="Y411" s="39"/>
      <c r="Z411" s="39"/>
      <c r="AA411" s="39"/>
      <c r="AB411" s="39"/>
      <c r="AC411" s="39"/>
      <c r="AD411" s="39"/>
      <c r="AE411" s="39"/>
      <c r="AR411" s="226" t="s">
        <v>264</v>
      </c>
      <c r="AT411" s="226" t="s">
        <v>138</v>
      </c>
      <c r="AU411" s="226" t="s">
        <v>85</v>
      </c>
      <c r="AY411" s="18" t="s">
        <v>135</v>
      </c>
      <c r="BE411" s="227">
        <f>IF(N411="základní",J411,0)</f>
        <v>0</v>
      </c>
      <c r="BF411" s="227">
        <f>IF(N411="snížená",J411,0)</f>
        <v>0</v>
      </c>
      <c r="BG411" s="227">
        <f>IF(N411="zákl. přenesená",J411,0)</f>
        <v>0</v>
      </c>
      <c r="BH411" s="227">
        <f>IF(N411="sníž. přenesená",J411,0)</f>
        <v>0</v>
      </c>
      <c r="BI411" s="227">
        <f>IF(N411="nulová",J411,0)</f>
        <v>0</v>
      </c>
      <c r="BJ411" s="18" t="s">
        <v>82</v>
      </c>
      <c r="BK411" s="227">
        <f>ROUND(I411*H411,2)</f>
        <v>0</v>
      </c>
      <c r="BL411" s="18" t="s">
        <v>264</v>
      </c>
      <c r="BM411" s="226" t="s">
        <v>571</v>
      </c>
    </row>
    <row r="412" spans="1:47" s="2" customFormat="1" ht="12">
      <c r="A412" s="39"/>
      <c r="B412" s="40"/>
      <c r="C412" s="41"/>
      <c r="D412" s="228" t="s">
        <v>144</v>
      </c>
      <c r="E412" s="41"/>
      <c r="F412" s="229" t="s">
        <v>566</v>
      </c>
      <c r="G412" s="41"/>
      <c r="H412" s="41"/>
      <c r="I412" s="230"/>
      <c r="J412" s="41"/>
      <c r="K412" s="41"/>
      <c r="L412" s="45"/>
      <c r="M412" s="231"/>
      <c r="N412" s="232"/>
      <c r="O412" s="85"/>
      <c r="P412" s="85"/>
      <c r="Q412" s="85"/>
      <c r="R412" s="85"/>
      <c r="S412" s="85"/>
      <c r="T412" s="86"/>
      <c r="U412" s="39"/>
      <c r="V412" s="39"/>
      <c r="W412" s="39"/>
      <c r="X412" s="39"/>
      <c r="Y412" s="39"/>
      <c r="Z412" s="39"/>
      <c r="AA412" s="39"/>
      <c r="AB412" s="39"/>
      <c r="AC412" s="39"/>
      <c r="AD412" s="39"/>
      <c r="AE412" s="39"/>
      <c r="AT412" s="18" t="s">
        <v>144</v>
      </c>
      <c r="AU412" s="18" t="s">
        <v>85</v>
      </c>
    </row>
    <row r="413" spans="1:51" s="13" customFormat="1" ht="12">
      <c r="A413" s="13"/>
      <c r="B413" s="233"/>
      <c r="C413" s="234"/>
      <c r="D413" s="228" t="s">
        <v>146</v>
      </c>
      <c r="E413" s="235" t="s">
        <v>19</v>
      </c>
      <c r="F413" s="236" t="s">
        <v>572</v>
      </c>
      <c r="G413" s="234"/>
      <c r="H413" s="237">
        <v>12.065</v>
      </c>
      <c r="I413" s="238"/>
      <c r="J413" s="234"/>
      <c r="K413" s="234"/>
      <c r="L413" s="239"/>
      <c r="M413" s="240"/>
      <c r="N413" s="241"/>
      <c r="O413" s="241"/>
      <c r="P413" s="241"/>
      <c r="Q413" s="241"/>
      <c r="R413" s="241"/>
      <c r="S413" s="241"/>
      <c r="T413" s="242"/>
      <c r="U413" s="13"/>
      <c r="V413" s="13"/>
      <c r="W413" s="13"/>
      <c r="X413" s="13"/>
      <c r="Y413" s="13"/>
      <c r="Z413" s="13"/>
      <c r="AA413" s="13"/>
      <c r="AB413" s="13"/>
      <c r="AC413" s="13"/>
      <c r="AD413" s="13"/>
      <c r="AE413" s="13"/>
      <c r="AT413" s="243" t="s">
        <v>146</v>
      </c>
      <c r="AU413" s="243" t="s">
        <v>85</v>
      </c>
      <c r="AV413" s="13" t="s">
        <v>85</v>
      </c>
      <c r="AW413" s="13" t="s">
        <v>36</v>
      </c>
      <c r="AX413" s="13" t="s">
        <v>75</v>
      </c>
      <c r="AY413" s="243" t="s">
        <v>135</v>
      </c>
    </row>
    <row r="414" spans="1:51" s="13" customFormat="1" ht="12">
      <c r="A414" s="13"/>
      <c r="B414" s="233"/>
      <c r="C414" s="234"/>
      <c r="D414" s="228" t="s">
        <v>146</v>
      </c>
      <c r="E414" s="235" t="s">
        <v>19</v>
      </c>
      <c r="F414" s="236" t="s">
        <v>573</v>
      </c>
      <c r="G414" s="234"/>
      <c r="H414" s="237">
        <v>369.03</v>
      </c>
      <c r="I414" s="238"/>
      <c r="J414" s="234"/>
      <c r="K414" s="234"/>
      <c r="L414" s="239"/>
      <c r="M414" s="240"/>
      <c r="N414" s="241"/>
      <c r="O414" s="241"/>
      <c r="P414" s="241"/>
      <c r="Q414" s="241"/>
      <c r="R414" s="241"/>
      <c r="S414" s="241"/>
      <c r="T414" s="242"/>
      <c r="U414" s="13"/>
      <c r="V414" s="13"/>
      <c r="W414" s="13"/>
      <c r="X414" s="13"/>
      <c r="Y414" s="13"/>
      <c r="Z414" s="13"/>
      <c r="AA414" s="13"/>
      <c r="AB414" s="13"/>
      <c r="AC414" s="13"/>
      <c r="AD414" s="13"/>
      <c r="AE414" s="13"/>
      <c r="AT414" s="243" t="s">
        <v>146</v>
      </c>
      <c r="AU414" s="243" t="s">
        <v>85</v>
      </c>
      <c r="AV414" s="13" t="s">
        <v>85</v>
      </c>
      <c r="AW414" s="13" t="s">
        <v>36</v>
      </c>
      <c r="AX414" s="13" t="s">
        <v>75</v>
      </c>
      <c r="AY414" s="243" t="s">
        <v>135</v>
      </c>
    </row>
    <row r="415" spans="1:51" s="13" customFormat="1" ht="12">
      <c r="A415" s="13"/>
      <c r="B415" s="233"/>
      <c r="C415" s="234"/>
      <c r="D415" s="228" t="s">
        <v>146</v>
      </c>
      <c r="E415" s="235" t="s">
        <v>19</v>
      </c>
      <c r="F415" s="236" t="s">
        <v>574</v>
      </c>
      <c r="G415" s="234"/>
      <c r="H415" s="237">
        <v>24.18</v>
      </c>
      <c r="I415" s="238"/>
      <c r="J415" s="234"/>
      <c r="K415" s="234"/>
      <c r="L415" s="239"/>
      <c r="M415" s="240"/>
      <c r="N415" s="241"/>
      <c r="O415" s="241"/>
      <c r="P415" s="241"/>
      <c r="Q415" s="241"/>
      <c r="R415" s="241"/>
      <c r="S415" s="241"/>
      <c r="T415" s="242"/>
      <c r="U415" s="13"/>
      <c r="V415" s="13"/>
      <c r="W415" s="13"/>
      <c r="X415" s="13"/>
      <c r="Y415" s="13"/>
      <c r="Z415" s="13"/>
      <c r="AA415" s="13"/>
      <c r="AB415" s="13"/>
      <c r="AC415" s="13"/>
      <c r="AD415" s="13"/>
      <c r="AE415" s="13"/>
      <c r="AT415" s="243" t="s">
        <v>146</v>
      </c>
      <c r="AU415" s="243" t="s">
        <v>85</v>
      </c>
      <c r="AV415" s="13" t="s">
        <v>85</v>
      </c>
      <c r="AW415" s="13" t="s">
        <v>36</v>
      </c>
      <c r="AX415" s="13" t="s">
        <v>75</v>
      </c>
      <c r="AY415" s="243" t="s">
        <v>135</v>
      </c>
    </row>
    <row r="416" spans="1:51" s="14" customFormat="1" ht="12">
      <c r="A416" s="14"/>
      <c r="B416" s="244"/>
      <c r="C416" s="245"/>
      <c r="D416" s="228" t="s">
        <v>146</v>
      </c>
      <c r="E416" s="246" t="s">
        <v>19</v>
      </c>
      <c r="F416" s="247" t="s">
        <v>152</v>
      </c>
      <c r="G416" s="245"/>
      <c r="H416" s="248">
        <v>405.275</v>
      </c>
      <c r="I416" s="249"/>
      <c r="J416" s="245"/>
      <c r="K416" s="245"/>
      <c r="L416" s="250"/>
      <c r="M416" s="251"/>
      <c r="N416" s="252"/>
      <c r="O416" s="252"/>
      <c r="P416" s="252"/>
      <c r="Q416" s="252"/>
      <c r="R416" s="252"/>
      <c r="S416" s="252"/>
      <c r="T416" s="253"/>
      <c r="U416" s="14"/>
      <c r="V416" s="14"/>
      <c r="W416" s="14"/>
      <c r="X416" s="14"/>
      <c r="Y416" s="14"/>
      <c r="Z416" s="14"/>
      <c r="AA416" s="14"/>
      <c r="AB416" s="14"/>
      <c r="AC416" s="14"/>
      <c r="AD416" s="14"/>
      <c r="AE416" s="14"/>
      <c r="AT416" s="254" t="s">
        <v>146</v>
      </c>
      <c r="AU416" s="254" t="s">
        <v>85</v>
      </c>
      <c r="AV416" s="14" t="s">
        <v>142</v>
      </c>
      <c r="AW416" s="14" t="s">
        <v>36</v>
      </c>
      <c r="AX416" s="14" t="s">
        <v>82</v>
      </c>
      <c r="AY416" s="254" t="s">
        <v>135</v>
      </c>
    </row>
    <row r="417" spans="1:51" s="15" customFormat="1" ht="12">
      <c r="A417" s="15"/>
      <c r="B417" s="255"/>
      <c r="C417" s="256"/>
      <c r="D417" s="228" t="s">
        <v>146</v>
      </c>
      <c r="E417" s="257" t="s">
        <v>19</v>
      </c>
      <c r="F417" s="258" t="s">
        <v>153</v>
      </c>
      <c r="G417" s="256"/>
      <c r="H417" s="257" t="s">
        <v>19</v>
      </c>
      <c r="I417" s="259"/>
      <c r="J417" s="256"/>
      <c r="K417" s="256"/>
      <c r="L417" s="260"/>
      <c r="M417" s="261"/>
      <c r="N417" s="262"/>
      <c r="O417" s="262"/>
      <c r="P417" s="262"/>
      <c r="Q417" s="262"/>
      <c r="R417" s="262"/>
      <c r="S417" s="262"/>
      <c r="T417" s="263"/>
      <c r="U417" s="15"/>
      <c r="V417" s="15"/>
      <c r="W417" s="15"/>
      <c r="X417" s="15"/>
      <c r="Y417" s="15"/>
      <c r="Z417" s="15"/>
      <c r="AA417" s="15"/>
      <c r="AB417" s="15"/>
      <c r="AC417" s="15"/>
      <c r="AD417" s="15"/>
      <c r="AE417" s="15"/>
      <c r="AT417" s="264" t="s">
        <v>146</v>
      </c>
      <c r="AU417" s="264" t="s">
        <v>85</v>
      </c>
      <c r="AV417" s="15" t="s">
        <v>82</v>
      </c>
      <c r="AW417" s="15" t="s">
        <v>36</v>
      </c>
      <c r="AX417" s="15" t="s">
        <v>75</v>
      </c>
      <c r="AY417" s="264" t="s">
        <v>135</v>
      </c>
    </row>
    <row r="418" spans="1:65" s="2" customFormat="1" ht="21.75" customHeight="1">
      <c r="A418" s="39"/>
      <c r="B418" s="40"/>
      <c r="C418" s="214" t="s">
        <v>575</v>
      </c>
      <c r="D418" s="214" t="s">
        <v>138</v>
      </c>
      <c r="E418" s="215" t="s">
        <v>576</v>
      </c>
      <c r="F418" s="216" t="s">
        <v>577</v>
      </c>
      <c r="G418" s="217" t="s">
        <v>141</v>
      </c>
      <c r="H418" s="218">
        <v>33.48</v>
      </c>
      <c r="I418" s="219"/>
      <c r="J418" s="220">
        <f>ROUND(I418*H418,2)</f>
        <v>0</v>
      </c>
      <c r="K418" s="221"/>
      <c r="L418" s="45"/>
      <c r="M418" s="222" t="s">
        <v>19</v>
      </c>
      <c r="N418" s="223" t="s">
        <v>46</v>
      </c>
      <c r="O418" s="85"/>
      <c r="P418" s="224">
        <f>O418*H418</f>
        <v>0</v>
      </c>
      <c r="Q418" s="224">
        <v>0</v>
      </c>
      <c r="R418" s="224">
        <f>Q418*H418</f>
        <v>0</v>
      </c>
      <c r="S418" s="224">
        <v>0</v>
      </c>
      <c r="T418" s="225">
        <f>S418*H418</f>
        <v>0</v>
      </c>
      <c r="U418" s="39"/>
      <c r="V418" s="39"/>
      <c r="W418" s="39"/>
      <c r="X418" s="39"/>
      <c r="Y418" s="39"/>
      <c r="Z418" s="39"/>
      <c r="AA418" s="39"/>
      <c r="AB418" s="39"/>
      <c r="AC418" s="39"/>
      <c r="AD418" s="39"/>
      <c r="AE418" s="39"/>
      <c r="AR418" s="226" t="s">
        <v>264</v>
      </c>
      <c r="AT418" s="226" t="s">
        <v>138</v>
      </c>
      <c r="AU418" s="226" t="s">
        <v>85</v>
      </c>
      <c r="AY418" s="18" t="s">
        <v>135</v>
      </c>
      <c r="BE418" s="227">
        <f>IF(N418="základní",J418,0)</f>
        <v>0</v>
      </c>
      <c r="BF418" s="227">
        <f>IF(N418="snížená",J418,0)</f>
        <v>0</v>
      </c>
      <c r="BG418" s="227">
        <f>IF(N418="zákl. přenesená",J418,0)</f>
        <v>0</v>
      </c>
      <c r="BH418" s="227">
        <f>IF(N418="sníž. přenesená",J418,0)</f>
        <v>0</v>
      </c>
      <c r="BI418" s="227">
        <f>IF(N418="nulová",J418,0)</f>
        <v>0</v>
      </c>
      <c r="BJ418" s="18" t="s">
        <v>82</v>
      </c>
      <c r="BK418" s="227">
        <f>ROUND(I418*H418,2)</f>
        <v>0</v>
      </c>
      <c r="BL418" s="18" t="s">
        <v>264</v>
      </c>
      <c r="BM418" s="226" t="s">
        <v>578</v>
      </c>
    </row>
    <row r="419" spans="1:47" s="2" customFormat="1" ht="12">
      <c r="A419" s="39"/>
      <c r="B419" s="40"/>
      <c r="C419" s="41"/>
      <c r="D419" s="228" t="s">
        <v>144</v>
      </c>
      <c r="E419" s="41"/>
      <c r="F419" s="229" t="s">
        <v>566</v>
      </c>
      <c r="G419" s="41"/>
      <c r="H419" s="41"/>
      <c r="I419" s="230"/>
      <c r="J419" s="41"/>
      <c r="K419" s="41"/>
      <c r="L419" s="45"/>
      <c r="M419" s="231"/>
      <c r="N419" s="232"/>
      <c r="O419" s="85"/>
      <c r="P419" s="85"/>
      <c r="Q419" s="85"/>
      <c r="R419" s="85"/>
      <c r="S419" s="85"/>
      <c r="T419" s="86"/>
      <c r="U419" s="39"/>
      <c r="V419" s="39"/>
      <c r="W419" s="39"/>
      <c r="X419" s="39"/>
      <c r="Y419" s="39"/>
      <c r="Z419" s="39"/>
      <c r="AA419" s="39"/>
      <c r="AB419" s="39"/>
      <c r="AC419" s="39"/>
      <c r="AD419" s="39"/>
      <c r="AE419" s="39"/>
      <c r="AT419" s="18" t="s">
        <v>144</v>
      </c>
      <c r="AU419" s="18" t="s">
        <v>85</v>
      </c>
    </row>
    <row r="420" spans="1:51" s="13" customFormat="1" ht="12">
      <c r="A420" s="13"/>
      <c r="B420" s="233"/>
      <c r="C420" s="234"/>
      <c r="D420" s="228" t="s">
        <v>146</v>
      </c>
      <c r="E420" s="235" t="s">
        <v>19</v>
      </c>
      <c r="F420" s="236" t="s">
        <v>579</v>
      </c>
      <c r="G420" s="234"/>
      <c r="H420" s="237">
        <v>33.48</v>
      </c>
      <c r="I420" s="238"/>
      <c r="J420" s="234"/>
      <c r="K420" s="234"/>
      <c r="L420" s="239"/>
      <c r="M420" s="240"/>
      <c r="N420" s="241"/>
      <c r="O420" s="241"/>
      <c r="P420" s="241"/>
      <c r="Q420" s="241"/>
      <c r="R420" s="241"/>
      <c r="S420" s="241"/>
      <c r="T420" s="242"/>
      <c r="U420" s="13"/>
      <c r="V420" s="13"/>
      <c r="W420" s="13"/>
      <c r="X420" s="13"/>
      <c r="Y420" s="13"/>
      <c r="Z420" s="13"/>
      <c r="AA420" s="13"/>
      <c r="AB420" s="13"/>
      <c r="AC420" s="13"/>
      <c r="AD420" s="13"/>
      <c r="AE420" s="13"/>
      <c r="AT420" s="243" t="s">
        <v>146</v>
      </c>
      <c r="AU420" s="243" t="s">
        <v>85</v>
      </c>
      <c r="AV420" s="13" t="s">
        <v>85</v>
      </c>
      <c r="AW420" s="13" t="s">
        <v>36</v>
      </c>
      <c r="AX420" s="13" t="s">
        <v>75</v>
      </c>
      <c r="AY420" s="243" t="s">
        <v>135</v>
      </c>
    </row>
    <row r="421" spans="1:51" s="14" customFormat="1" ht="12">
      <c r="A421" s="14"/>
      <c r="B421" s="244"/>
      <c r="C421" s="245"/>
      <c r="D421" s="228" t="s">
        <v>146</v>
      </c>
      <c r="E421" s="246" t="s">
        <v>19</v>
      </c>
      <c r="F421" s="247" t="s">
        <v>152</v>
      </c>
      <c r="G421" s="245"/>
      <c r="H421" s="248">
        <v>33.48</v>
      </c>
      <c r="I421" s="249"/>
      <c r="J421" s="245"/>
      <c r="K421" s="245"/>
      <c r="L421" s="250"/>
      <c r="M421" s="251"/>
      <c r="N421" s="252"/>
      <c r="O421" s="252"/>
      <c r="P421" s="252"/>
      <c r="Q421" s="252"/>
      <c r="R421" s="252"/>
      <c r="S421" s="252"/>
      <c r="T421" s="253"/>
      <c r="U421" s="14"/>
      <c r="V421" s="14"/>
      <c r="W421" s="14"/>
      <c r="X421" s="14"/>
      <c r="Y421" s="14"/>
      <c r="Z421" s="14"/>
      <c r="AA421" s="14"/>
      <c r="AB421" s="14"/>
      <c r="AC421" s="14"/>
      <c r="AD421" s="14"/>
      <c r="AE421" s="14"/>
      <c r="AT421" s="254" t="s">
        <v>146</v>
      </c>
      <c r="AU421" s="254" t="s">
        <v>85</v>
      </c>
      <c r="AV421" s="14" t="s">
        <v>142</v>
      </c>
      <c r="AW421" s="14" t="s">
        <v>36</v>
      </c>
      <c r="AX421" s="14" t="s">
        <v>82</v>
      </c>
      <c r="AY421" s="254" t="s">
        <v>135</v>
      </c>
    </row>
    <row r="422" spans="1:51" s="15" customFormat="1" ht="12">
      <c r="A422" s="15"/>
      <c r="B422" s="255"/>
      <c r="C422" s="256"/>
      <c r="D422" s="228" t="s">
        <v>146</v>
      </c>
      <c r="E422" s="257" t="s">
        <v>19</v>
      </c>
      <c r="F422" s="258" t="s">
        <v>580</v>
      </c>
      <c r="G422" s="256"/>
      <c r="H422" s="257" t="s">
        <v>19</v>
      </c>
      <c r="I422" s="259"/>
      <c r="J422" s="256"/>
      <c r="K422" s="256"/>
      <c r="L422" s="260"/>
      <c r="M422" s="261"/>
      <c r="N422" s="262"/>
      <c r="O422" s="262"/>
      <c r="P422" s="262"/>
      <c r="Q422" s="262"/>
      <c r="R422" s="262"/>
      <c r="S422" s="262"/>
      <c r="T422" s="263"/>
      <c r="U422" s="15"/>
      <c r="V422" s="15"/>
      <c r="W422" s="15"/>
      <c r="X422" s="15"/>
      <c r="Y422" s="15"/>
      <c r="Z422" s="15"/>
      <c r="AA422" s="15"/>
      <c r="AB422" s="15"/>
      <c r="AC422" s="15"/>
      <c r="AD422" s="15"/>
      <c r="AE422" s="15"/>
      <c r="AT422" s="264" t="s">
        <v>146</v>
      </c>
      <c r="AU422" s="264" t="s">
        <v>85</v>
      </c>
      <c r="AV422" s="15" t="s">
        <v>82</v>
      </c>
      <c r="AW422" s="15" t="s">
        <v>36</v>
      </c>
      <c r="AX422" s="15" t="s">
        <v>75</v>
      </c>
      <c r="AY422" s="264" t="s">
        <v>135</v>
      </c>
    </row>
    <row r="423" spans="1:65" s="2" customFormat="1" ht="16.5" customHeight="1">
      <c r="A423" s="39"/>
      <c r="B423" s="40"/>
      <c r="C423" s="265" t="s">
        <v>581</v>
      </c>
      <c r="D423" s="265" t="s">
        <v>265</v>
      </c>
      <c r="E423" s="266" t="s">
        <v>582</v>
      </c>
      <c r="F423" s="267" t="s">
        <v>583</v>
      </c>
      <c r="G423" s="268" t="s">
        <v>141</v>
      </c>
      <c r="H423" s="269">
        <v>2626.087</v>
      </c>
      <c r="I423" s="270"/>
      <c r="J423" s="271">
        <f>ROUND(I423*H423,2)</f>
        <v>0</v>
      </c>
      <c r="K423" s="272"/>
      <c r="L423" s="273"/>
      <c r="M423" s="274" t="s">
        <v>19</v>
      </c>
      <c r="N423" s="275" t="s">
        <v>46</v>
      </c>
      <c r="O423" s="85"/>
      <c r="P423" s="224">
        <f>O423*H423</f>
        <v>0</v>
      </c>
      <c r="Q423" s="224">
        <v>0</v>
      </c>
      <c r="R423" s="224">
        <f>Q423*H423</f>
        <v>0</v>
      </c>
      <c r="S423" s="224">
        <v>0</v>
      </c>
      <c r="T423" s="225">
        <f>S423*H423</f>
        <v>0</v>
      </c>
      <c r="U423" s="39"/>
      <c r="V423" s="39"/>
      <c r="W423" s="39"/>
      <c r="X423" s="39"/>
      <c r="Y423" s="39"/>
      <c r="Z423" s="39"/>
      <c r="AA423" s="39"/>
      <c r="AB423" s="39"/>
      <c r="AC423" s="39"/>
      <c r="AD423" s="39"/>
      <c r="AE423" s="39"/>
      <c r="AR423" s="226" t="s">
        <v>343</v>
      </c>
      <c r="AT423" s="226" t="s">
        <v>265</v>
      </c>
      <c r="AU423" s="226" t="s">
        <v>85</v>
      </c>
      <c r="AY423" s="18" t="s">
        <v>135</v>
      </c>
      <c r="BE423" s="227">
        <f>IF(N423="základní",J423,0)</f>
        <v>0</v>
      </c>
      <c r="BF423" s="227">
        <f>IF(N423="snížená",J423,0)</f>
        <v>0</v>
      </c>
      <c r="BG423" s="227">
        <f>IF(N423="zákl. přenesená",J423,0)</f>
        <v>0</v>
      </c>
      <c r="BH423" s="227">
        <f>IF(N423="sníž. přenesená",J423,0)</f>
        <v>0</v>
      </c>
      <c r="BI423" s="227">
        <f>IF(N423="nulová",J423,0)</f>
        <v>0</v>
      </c>
      <c r="BJ423" s="18" t="s">
        <v>82</v>
      </c>
      <c r="BK423" s="227">
        <f>ROUND(I423*H423,2)</f>
        <v>0</v>
      </c>
      <c r="BL423" s="18" t="s">
        <v>264</v>
      </c>
      <c r="BM423" s="226" t="s">
        <v>584</v>
      </c>
    </row>
    <row r="424" spans="1:51" s="13" customFormat="1" ht="12">
      <c r="A424" s="13"/>
      <c r="B424" s="233"/>
      <c r="C424" s="234"/>
      <c r="D424" s="228" t="s">
        <v>146</v>
      </c>
      <c r="E424" s="235" t="s">
        <v>19</v>
      </c>
      <c r="F424" s="236" t="s">
        <v>585</v>
      </c>
      <c r="G424" s="234"/>
      <c r="H424" s="237">
        <v>2626.087</v>
      </c>
      <c r="I424" s="238"/>
      <c r="J424" s="234"/>
      <c r="K424" s="234"/>
      <c r="L424" s="239"/>
      <c r="M424" s="240"/>
      <c r="N424" s="241"/>
      <c r="O424" s="241"/>
      <c r="P424" s="241"/>
      <c r="Q424" s="241"/>
      <c r="R424" s="241"/>
      <c r="S424" s="241"/>
      <c r="T424" s="242"/>
      <c r="U424" s="13"/>
      <c r="V424" s="13"/>
      <c r="W424" s="13"/>
      <c r="X424" s="13"/>
      <c r="Y424" s="13"/>
      <c r="Z424" s="13"/>
      <c r="AA424" s="13"/>
      <c r="AB424" s="13"/>
      <c r="AC424" s="13"/>
      <c r="AD424" s="13"/>
      <c r="AE424" s="13"/>
      <c r="AT424" s="243" t="s">
        <v>146</v>
      </c>
      <c r="AU424" s="243" t="s">
        <v>85</v>
      </c>
      <c r="AV424" s="13" t="s">
        <v>85</v>
      </c>
      <c r="AW424" s="13" t="s">
        <v>36</v>
      </c>
      <c r="AX424" s="13" t="s">
        <v>82</v>
      </c>
      <c r="AY424" s="243" t="s">
        <v>135</v>
      </c>
    </row>
    <row r="425" spans="1:65" s="2" customFormat="1" ht="16.5" customHeight="1">
      <c r="A425" s="39"/>
      <c r="B425" s="40"/>
      <c r="C425" s="214" t="s">
        <v>586</v>
      </c>
      <c r="D425" s="214" t="s">
        <v>138</v>
      </c>
      <c r="E425" s="215" t="s">
        <v>587</v>
      </c>
      <c r="F425" s="216" t="s">
        <v>588</v>
      </c>
      <c r="G425" s="217" t="s">
        <v>141</v>
      </c>
      <c r="H425" s="218">
        <v>1239.532</v>
      </c>
      <c r="I425" s="219"/>
      <c r="J425" s="220">
        <f>ROUND(I425*H425,2)</f>
        <v>0</v>
      </c>
      <c r="K425" s="221"/>
      <c r="L425" s="45"/>
      <c r="M425" s="222" t="s">
        <v>19</v>
      </c>
      <c r="N425" s="223" t="s">
        <v>46</v>
      </c>
      <c r="O425" s="85"/>
      <c r="P425" s="224">
        <f>O425*H425</f>
        <v>0</v>
      </c>
      <c r="Q425" s="224">
        <v>0.0002</v>
      </c>
      <c r="R425" s="224">
        <f>Q425*H425</f>
        <v>0.2479064</v>
      </c>
      <c r="S425" s="224">
        <v>0</v>
      </c>
      <c r="T425" s="225">
        <f>S425*H425</f>
        <v>0</v>
      </c>
      <c r="U425" s="39"/>
      <c r="V425" s="39"/>
      <c r="W425" s="39"/>
      <c r="X425" s="39"/>
      <c r="Y425" s="39"/>
      <c r="Z425" s="39"/>
      <c r="AA425" s="39"/>
      <c r="AB425" s="39"/>
      <c r="AC425" s="39"/>
      <c r="AD425" s="39"/>
      <c r="AE425" s="39"/>
      <c r="AR425" s="226" t="s">
        <v>264</v>
      </c>
      <c r="AT425" s="226" t="s">
        <v>138</v>
      </c>
      <c r="AU425" s="226" t="s">
        <v>85</v>
      </c>
      <c r="AY425" s="18" t="s">
        <v>135</v>
      </c>
      <c r="BE425" s="227">
        <f>IF(N425="základní",J425,0)</f>
        <v>0</v>
      </c>
      <c r="BF425" s="227">
        <f>IF(N425="snížená",J425,0)</f>
        <v>0</v>
      </c>
      <c r="BG425" s="227">
        <f>IF(N425="zákl. přenesená",J425,0)</f>
        <v>0</v>
      </c>
      <c r="BH425" s="227">
        <f>IF(N425="sníž. přenesená",J425,0)</f>
        <v>0</v>
      </c>
      <c r="BI425" s="227">
        <f>IF(N425="nulová",J425,0)</f>
        <v>0</v>
      </c>
      <c r="BJ425" s="18" t="s">
        <v>82</v>
      </c>
      <c r="BK425" s="227">
        <f>ROUND(I425*H425,2)</f>
        <v>0</v>
      </c>
      <c r="BL425" s="18" t="s">
        <v>264</v>
      </c>
      <c r="BM425" s="226" t="s">
        <v>589</v>
      </c>
    </row>
    <row r="426" spans="1:51" s="13" customFormat="1" ht="12">
      <c r="A426" s="13"/>
      <c r="B426" s="233"/>
      <c r="C426" s="234"/>
      <c r="D426" s="228" t="s">
        <v>146</v>
      </c>
      <c r="E426" s="235" t="s">
        <v>19</v>
      </c>
      <c r="F426" s="236" t="s">
        <v>590</v>
      </c>
      <c r="G426" s="234"/>
      <c r="H426" s="237">
        <v>1239.532</v>
      </c>
      <c r="I426" s="238"/>
      <c r="J426" s="234"/>
      <c r="K426" s="234"/>
      <c r="L426" s="239"/>
      <c r="M426" s="240"/>
      <c r="N426" s="241"/>
      <c r="O426" s="241"/>
      <c r="P426" s="241"/>
      <c r="Q426" s="241"/>
      <c r="R426" s="241"/>
      <c r="S426" s="241"/>
      <c r="T426" s="242"/>
      <c r="U426" s="13"/>
      <c r="V426" s="13"/>
      <c r="W426" s="13"/>
      <c r="X426" s="13"/>
      <c r="Y426" s="13"/>
      <c r="Z426" s="13"/>
      <c r="AA426" s="13"/>
      <c r="AB426" s="13"/>
      <c r="AC426" s="13"/>
      <c r="AD426" s="13"/>
      <c r="AE426" s="13"/>
      <c r="AT426" s="243" t="s">
        <v>146</v>
      </c>
      <c r="AU426" s="243" t="s">
        <v>85</v>
      </c>
      <c r="AV426" s="13" t="s">
        <v>85</v>
      </c>
      <c r="AW426" s="13" t="s">
        <v>36</v>
      </c>
      <c r="AX426" s="13" t="s">
        <v>82</v>
      </c>
      <c r="AY426" s="243" t="s">
        <v>135</v>
      </c>
    </row>
    <row r="427" spans="1:65" s="2" customFormat="1" ht="16.5" customHeight="1">
      <c r="A427" s="39"/>
      <c r="B427" s="40"/>
      <c r="C427" s="214" t="s">
        <v>591</v>
      </c>
      <c r="D427" s="214" t="s">
        <v>138</v>
      </c>
      <c r="E427" s="215" t="s">
        <v>592</v>
      </c>
      <c r="F427" s="216" t="s">
        <v>593</v>
      </c>
      <c r="G427" s="217" t="s">
        <v>141</v>
      </c>
      <c r="H427" s="218">
        <v>111.86</v>
      </c>
      <c r="I427" s="219"/>
      <c r="J427" s="220">
        <f>ROUND(I427*H427,2)</f>
        <v>0</v>
      </c>
      <c r="K427" s="221"/>
      <c r="L427" s="45"/>
      <c r="M427" s="222" t="s">
        <v>19</v>
      </c>
      <c r="N427" s="223" t="s">
        <v>46</v>
      </c>
      <c r="O427" s="85"/>
      <c r="P427" s="224">
        <f>O427*H427</f>
        <v>0</v>
      </c>
      <c r="Q427" s="224">
        <v>0.0002</v>
      </c>
      <c r="R427" s="224">
        <f>Q427*H427</f>
        <v>0.022372</v>
      </c>
      <c r="S427" s="224">
        <v>0</v>
      </c>
      <c r="T427" s="225">
        <f>S427*H427</f>
        <v>0</v>
      </c>
      <c r="U427" s="39"/>
      <c r="V427" s="39"/>
      <c r="W427" s="39"/>
      <c r="X427" s="39"/>
      <c r="Y427" s="39"/>
      <c r="Z427" s="39"/>
      <c r="AA427" s="39"/>
      <c r="AB427" s="39"/>
      <c r="AC427" s="39"/>
      <c r="AD427" s="39"/>
      <c r="AE427" s="39"/>
      <c r="AR427" s="226" t="s">
        <v>264</v>
      </c>
      <c r="AT427" s="226" t="s">
        <v>138</v>
      </c>
      <c r="AU427" s="226" t="s">
        <v>85</v>
      </c>
      <c r="AY427" s="18" t="s">
        <v>135</v>
      </c>
      <c r="BE427" s="227">
        <f>IF(N427="základní",J427,0)</f>
        <v>0</v>
      </c>
      <c r="BF427" s="227">
        <f>IF(N427="snížená",J427,0)</f>
        <v>0</v>
      </c>
      <c r="BG427" s="227">
        <f>IF(N427="zákl. přenesená",J427,0)</f>
        <v>0</v>
      </c>
      <c r="BH427" s="227">
        <f>IF(N427="sníž. přenesená",J427,0)</f>
        <v>0</v>
      </c>
      <c r="BI427" s="227">
        <f>IF(N427="nulová",J427,0)</f>
        <v>0</v>
      </c>
      <c r="BJ427" s="18" t="s">
        <v>82</v>
      </c>
      <c r="BK427" s="227">
        <f>ROUND(I427*H427,2)</f>
        <v>0</v>
      </c>
      <c r="BL427" s="18" t="s">
        <v>264</v>
      </c>
      <c r="BM427" s="226" t="s">
        <v>594</v>
      </c>
    </row>
    <row r="428" spans="1:51" s="13" customFormat="1" ht="12">
      <c r="A428" s="13"/>
      <c r="B428" s="233"/>
      <c r="C428" s="234"/>
      <c r="D428" s="228" t="s">
        <v>146</v>
      </c>
      <c r="E428" s="235" t="s">
        <v>19</v>
      </c>
      <c r="F428" s="236" t="s">
        <v>595</v>
      </c>
      <c r="G428" s="234"/>
      <c r="H428" s="237">
        <v>111.86</v>
      </c>
      <c r="I428" s="238"/>
      <c r="J428" s="234"/>
      <c r="K428" s="234"/>
      <c r="L428" s="239"/>
      <c r="M428" s="240"/>
      <c r="N428" s="241"/>
      <c r="O428" s="241"/>
      <c r="P428" s="241"/>
      <c r="Q428" s="241"/>
      <c r="R428" s="241"/>
      <c r="S428" s="241"/>
      <c r="T428" s="242"/>
      <c r="U428" s="13"/>
      <c r="V428" s="13"/>
      <c r="W428" s="13"/>
      <c r="X428" s="13"/>
      <c r="Y428" s="13"/>
      <c r="Z428" s="13"/>
      <c r="AA428" s="13"/>
      <c r="AB428" s="13"/>
      <c r="AC428" s="13"/>
      <c r="AD428" s="13"/>
      <c r="AE428" s="13"/>
      <c r="AT428" s="243" t="s">
        <v>146</v>
      </c>
      <c r="AU428" s="243" t="s">
        <v>85</v>
      </c>
      <c r="AV428" s="13" t="s">
        <v>85</v>
      </c>
      <c r="AW428" s="13" t="s">
        <v>36</v>
      </c>
      <c r="AX428" s="13" t="s">
        <v>82</v>
      </c>
      <c r="AY428" s="243" t="s">
        <v>135</v>
      </c>
    </row>
    <row r="429" spans="1:65" s="2" customFormat="1" ht="21.75" customHeight="1">
      <c r="A429" s="39"/>
      <c r="B429" s="40"/>
      <c r="C429" s="214" t="s">
        <v>596</v>
      </c>
      <c r="D429" s="214" t="s">
        <v>138</v>
      </c>
      <c r="E429" s="215" t="s">
        <v>597</v>
      </c>
      <c r="F429" s="216" t="s">
        <v>598</v>
      </c>
      <c r="G429" s="217" t="s">
        <v>141</v>
      </c>
      <c r="H429" s="218">
        <v>438.755</v>
      </c>
      <c r="I429" s="219"/>
      <c r="J429" s="220">
        <f>ROUND(I429*H429,2)</f>
        <v>0</v>
      </c>
      <c r="K429" s="221"/>
      <c r="L429" s="45"/>
      <c r="M429" s="222" t="s">
        <v>19</v>
      </c>
      <c r="N429" s="223" t="s">
        <v>46</v>
      </c>
      <c r="O429" s="85"/>
      <c r="P429" s="224">
        <f>O429*H429</f>
        <v>0</v>
      </c>
      <c r="Q429" s="224">
        <v>2E-05</v>
      </c>
      <c r="R429" s="224">
        <f>Q429*H429</f>
        <v>0.008775100000000001</v>
      </c>
      <c r="S429" s="224">
        <v>0</v>
      </c>
      <c r="T429" s="225">
        <f>S429*H429</f>
        <v>0</v>
      </c>
      <c r="U429" s="39"/>
      <c r="V429" s="39"/>
      <c r="W429" s="39"/>
      <c r="X429" s="39"/>
      <c r="Y429" s="39"/>
      <c r="Z429" s="39"/>
      <c r="AA429" s="39"/>
      <c r="AB429" s="39"/>
      <c r="AC429" s="39"/>
      <c r="AD429" s="39"/>
      <c r="AE429" s="39"/>
      <c r="AR429" s="226" t="s">
        <v>264</v>
      </c>
      <c r="AT429" s="226" t="s">
        <v>138</v>
      </c>
      <c r="AU429" s="226" t="s">
        <v>85</v>
      </c>
      <c r="AY429" s="18" t="s">
        <v>135</v>
      </c>
      <c r="BE429" s="227">
        <f>IF(N429="základní",J429,0)</f>
        <v>0</v>
      </c>
      <c r="BF429" s="227">
        <f>IF(N429="snížená",J429,0)</f>
        <v>0</v>
      </c>
      <c r="BG429" s="227">
        <f>IF(N429="zákl. přenesená",J429,0)</f>
        <v>0</v>
      </c>
      <c r="BH429" s="227">
        <f>IF(N429="sníž. přenesená",J429,0)</f>
        <v>0</v>
      </c>
      <c r="BI429" s="227">
        <f>IF(N429="nulová",J429,0)</f>
        <v>0</v>
      </c>
      <c r="BJ429" s="18" t="s">
        <v>82</v>
      </c>
      <c r="BK429" s="227">
        <f>ROUND(I429*H429,2)</f>
        <v>0</v>
      </c>
      <c r="BL429" s="18" t="s">
        <v>264</v>
      </c>
      <c r="BM429" s="226" t="s">
        <v>599</v>
      </c>
    </row>
    <row r="430" spans="1:51" s="13" customFormat="1" ht="12">
      <c r="A430" s="13"/>
      <c r="B430" s="233"/>
      <c r="C430" s="234"/>
      <c r="D430" s="228" t="s">
        <v>146</v>
      </c>
      <c r="E430" s="235" t="s">
        <v>19</v>
      </c>
      <c r="F430" s="236" t="s">
        <v>600</v>
      </c>
      <c r="G430" s="234"/>
      <c r="H430" s="237">
        <v>438.755</v>
      </c>
      <c r="I430" s="238"/>
      <c r="J430" s="234"/>
      <c r="K430" s="234"/>
      <c r="L430" s="239"/>
      <c r="M430" s="240"/>
      <c r="N430" s="241"/>
      <c r="O430" s="241"/>
      <c r="P430" s="241"/>
      <c r="Q430" s="241"/>
      <c r="R430" s="241"/>
      <c r="S430" s="241"/>
      <c r="T430" s="242"/>
      <c r="U430" s="13"/>
      <c r="V430" s="13"/>
      <c r="W430" s="13"/>
      <c r="X430" s="13"/>
      <c r="Y430" s="13"/>
      <c r="Z430" s="13"/>
      <c r="AA430" s="13"/>
      <c r="AB430" s="13"/>
      <c r="AC430" s="13"/>
      <c r="AD430" s="13"/>
      <c r="AE430" s="13"/>
      <c r="AT430" s="243" t="s">
        <v>146</v>
      </c>
      <c r="AU430" s="243" t="s">
        <v>85</v>
      </c>
      <c r="AV430" s="13" t="s">
        <v>85</v>
      </c>
      <c r="AW430" s="13" t="s">
        <v>36</v>
      </c>
      <c r="AX430" s="13" t="s">
        <v>82</v>
      </c>
      <c r="AY430" s="243" t="s">
        <v>135</v>
      </c>
    </row>
    <row r="431" spans="1:65" s="2" customFormat="1" ht="16.5" customHeight="1">
      <c r="A431" s="39"/>
      <c r="B431" s="40"/>
      <c r="C431" s="214" t="s">
        <v>601</v>
      </c>
      <c r="D431" s="214" t="s">
        <v>138</v>
      </c>
      <c r="E431" s="215" t="s">
        <v>602</v>
      </c>
      <c r="F431" s="216" t="s">
        <v>603</v>
      </c>
      <c r="G431" s="217" t="s">
        <v>141</v>
      </c>
      <c r="H431" s="218">
        <v>2062.28</v>
      </c>
      <c r="I431" s="219"/>
      <c r="J431" s="220">
        <f>ROUND(I431*H431,2)</f>
        <v>0</v>
      </c>
      <c r="K431" s="221"/>
      <c r="L431" s="45"/>
      <c r="M431" s="222" t="s">
        <v>19</v>
      </c>
      <c r="N431" s="223" t="s">
        <v>46</v>
      </c>
      <c r="O431" s="85"/>
      <c r="P431" s="224">
        <f>O431*H431</f>
        <v>0</v>
      </c>
      <c r="Q431" s="224">
        <v>1E-05</v>
      </c>
      <c r="R431" s="224">
        <f>Q431*H431</f>
        <v>0.020622800000000004</v>
      </c>
      <c r="S431" s="224">
        <v>0</v>
      </c>
      <c r="T431" s="225">
        <f>S431*H431</f>
        <v>0</v>
      </c>
      <c r="U431" s="39"/>
      <c r="V431" s="39"/>
      <c r="W431" s="39"/>
      <c r="X431" s="39"/>
      <c r="Y431" s="39"/>
      <c r="Z431" s="39"/>
      <c r="AA431" s="39"/>
      <c r="AB431" s="39"/>
      <c r="AC431" s="39"/>
      <c r="AD431" s="39"/>
      <c r="AE431" s="39"/>
      <c r="AR431" s="226" t="s">
        <v>264</v>
      </c>
      <c r="AT431" s="226" t="s">
        <v>138</v>
      </c>
      <c r="AU431" s="226" t="s">
        <v>85</v>
      </c>
      <c r="AY431" s="18" t="s">
        <v>135</v>
      </c>
      <c r="BE431" s="227">
        <f>IF(N431="základní",J431,0)</f>
        <v>0</v>
      </c>
      <c r="BF431" s="227">
        <f>IF(N431="snížená",J431,0)</f>
        <v>0</v>
      </c>
      <c r="BG431" s="227">
        <f>IF(N431="zákl. přenesená",J431,0)</f>
        <v>0</v>
      </c>
      <c r="BH431" s="227">
        <f>IF(N431="sníž. přenesená",J431,0)</f>
        <v>0</v>
      </c>
      <c r="BI431" s="227">
        <f>IF(N431="nulová",J431,0)</f>
        <v>0</v>
      </c>
      <c r="BJ431" s="18" t="s">
        <v>82</v>
      </c>
      <c r="BK431" s="227">
        <f>ROUND(I431*H431,2)</f>
        <v>0</v>
      </c>
      <c r="BL431" s="18" t="s">
        <v>264</v>
      </c>
      <c r="BM431" s="226" t="s">
        <v>604</v>
      </c>
    </row>
    <row r="432" spans="1:51" s="13" customFormat="1" ht="12">
      <c r="A432" s="13"/>
      <c r="B432" s="233"/>
      <c r="C432" s="234"/>
      <c r="D432" s="228" t="s">
        <v>146</v>
      </c>
      <c r="E432" s="235" t="s">
        <v>19</v>
      </c>
      <c r="F432" s="236" t="s">
        <v>605</v>
      </c>
      <c r="G432" s="234"/>
      <c r="H432" s="237">
        <v>2062.28</v>
      </c>
      <c r="I432" s="238"/>
      <c r="J432" s="234"/>
      <c r="K432" s="234"/>
      <c r="L432" s="239"/>
      <c r="M432" s="240"/>
      <c r="N432" s="241"/>
      <c r="O432" s="241"/>
      <c r="P432" s="241"/>
      <c r="Q432" s="241"/>
      <c r="R432" s="241"/>
      <c r="S432" s="241"/>
      <c r="T432" s="242"/>
      <c r="U432" s="13"/>
      <c r="V432" s="13"/>
      <c r="W432" s="13"/>
      <c r="X432" s="13"/>
      <c r="Y432" s="13"/>
      <c r="Z432" s="13"/>
      <c r="AA432" s="13"/>
      <c r="AB432" s="13"/>
      <c r="AC432" s="13"/>
      <c r="AD432" s="13"/>
      <c r="AE432" s="13"/>
      <c r="AT432" s="243" t="s">
        <v>146</v>
      </c>
      <c r="AU432" s="243" t="s">
        <v>85</v>
      </c>
      <c r="AV432" s="13" t="s">
        <v>85</v>
      </c>
      <c r="AW432" s="13" t="s">
        <v>36</v>
      </c>
      <c r="AX432" s="13" t="s">
        <v>82</v>
      </c>
      <c r="AY432" s="243" t="s">
        <v>135</v>
      </c>
    </row>
    <row r="433" spans="1:65" s="2" customFormat="1" ht="21.75" customHeight="1">
      <c r="A433" s="39"/>
      <c r="B433" s="40"/>
      <c r="C433" s="214" t="s">
        <v>606</v>
      </c>
      <c r="D433" s="214" t="s">
        <v>138</v>
      </c>
      <c r="E433" s="215" t="s">
        <v>607</v>
      </c>
      <c r="F433" s="216" t="s">
        <v>608</v>
      </c>
      <c r="G433" s="217" t="s">
        <v>141</v>
      </c>
      <c r="H433" s="218">
        <v>1239.532</v>
      </c>
      <c r="I433" s="219"/>
      <c r="J433" s="220">
        <f>ROUND(I433*H433,2)</f>
        <v>0</v>
      </c>
      <c r="K433" s="221"/>
      <c r="L433" s="45"/>
      <c r="M433" s="222" t="s">
        <v>19</v>
      </c>
      <c r="N433" s="223" t="s">
        <v>46</v>
      </c>
      <c r="O433" s="85"/>
      <c r="P433" s="224">
        <f>O433*H433</f>
        <v>0</v>
      </c>
      <c r="Q433" s="224">
        <v>0.00026</v>
      </c>
      <c r="R433" s="224">
        <f>Q433*H433</f>
        <v>0.32227831999999995</v>
      </c>
      <c r="S433" s="224">
        <v>0</v>
      </c>
      <c r="T433" s="225">
        <f>S433*H433</f>
        <v>0</v>
      </c>
      <c r="U433" s="39"/>
      <c r="V433" s="39"/>
      <c r="W433" s="39"/>
      <c r="X433" s="39"/>
      <c r="Y433" s="39"/>
      <c r="Z433" s="39"/>
      <c r="AA433" s="39"/>
      <c r="AB433" s="39"/>
      <c r="AC433" s="39"/>
      <c r="AD433" s="39"/>
      <c r="AE433" s="39"/>
      <c r="AR433" s="226" t="s">
        <v>264</v>
      </c>
      <c r="AT433" s="226" t="s">
        <v>138</v>
      </c>
      <c r="AU433" s="226" t="s">
        <v>85</v>
      </c>
      <c r="AY433" s="18" t="s">
        <v>135</v>
      </c>
      <c r="BE433" s="227">
        <f>IF(N433="základní",J433,0)</f>
        <v>0</v>
      </c>
      <c r="BF433" s="227">
        <f>IF(N433="snížená",J433,0)</f>
        <v>0</v>
      </c>
      <c r="BG433" s="227">
        <f>IF(N433="zákl. přenesená",J433,0)</f>
        <v>0</v>
      </c>
      <c r="BH433" s="227">
        <f>IF(N433="sníž. přenesená",J433,0)</f>
        <v>0</v>
      </c>
      <c r="BI433" s="227">
        <f>IF(N433="nulová",J433,0)</f>
        <v>0</v>
      </c>
      <c r="BJ433" s="18" t="s">
        <v>82</v>
      </c>
      <c r="BK433" s="227">
        <f>ROUND(I433*H433,2)</f>
        <v>0</v>
      </c>
      <c r="BL433" s="18" t="s">
        <v>264</v>
      </c>
      <c r="BM433" s="226" t="s">
        <v>609</v>
      </c>
    </row>
    <row r="434" spans="1:51" s="13" customFormat="1" ht="12">
      <c r="A434" s="13"/>
      <c r="B434" s="233"/>
      <c r="C434" s="234"/>
      <c r="D434" s="228" t="s">
        <v>146</v>
      </c>
      <c r="E434" s="235" t="s">
        <v>19</v>
      </c>
      <c r="F434" s="236" t="s">
        <v>590</v>
      </c>
      <c r="G434" s="234"/>
      <c r="H434" s="237">
        <v>1239.532</v>
      </c>
      <c r="I434" s="238"/>
      <c r="J434" s="234"/>
      <c r="K434" s="234"/>
      <c r="L434" s="239"/>
      <c r="M434" s="240"/>
      <c r="N434" s="241"/>
      <c r="O434" s="241"/>
      <c r="P434" s="241"/>
      <c r="Q434" s="241"/>
      <c r="R434" s="241"/>
      <c r="S434" s="241"/>
      <c r="T434" s="242"/>
      <c r="U434" s="13"/>
      <c r="V434" s="13"/>
      <c r="W434" s="13"/>
      <c r="X434" s="13"/>
      <c r="Y434" s="13"/>
      <c r="Z434" s="13"/>
      <c r="AA434" s="13"/>
      <c r="AB434" s="13"/>
      <c r="AC434" s="13"/>
      <c r="AD434" s="13"/>
      <c r="AE434" s="13"/>
      <c r="AT434" s="243" t="s">
        <v>146</v>
      </c>
      <c r="AU434" s="243" t="s">
        <v>85</v>
      </c>
      <c r="AV434" s="13" t="s">
        <v>85</v>
      </c>
      <c r="AW434" s="13" t="s">
        <v>36</v>
      </c>
      <c r="AX434" s="13" t="s">
        <v>82</v>
      </c>
      <c r="AY434" s="243" t="s">
        <v>135</v>
      </c>
    </row>
    <row r="435" spans="1:65" s="2" customFormat="1" ht="21.75" customHeight="1">
      <c r="A435" s="39"/>
      <c r="B435" s="40"/>
      <c r="C435" s="214" t="s">
        <v>610</v>
      </c>
      <c r="D435" s="214" t="s">
        <v>138</v>
      </c>
      <c r="E435" s="215" t="s">
        <v>611</v>
      </c>
      <c r="F435" s="216" t="s">
        <v>612</v>
      </c>
      <c r="G435" s="217" t="s">
        <v>141</v>
      </c>
      <c r="H435" s="218">
        <v>111.86</v>
      </c>
      <c r="I435" s="219"/>
      <c r="J435" s="220">
        <f>ROUND(I435*H435,2)</f>
        <v>0</v>
      </c>
      <c r="K435" s="221"/>
      <c r="L435" s="45"/>
      <c r="M435" s="222" t="s">
        <v>19</v>
      </c>
      <c r="N435" s="223" t="s">
        <v>46</v>
      </c>
      <c r="O435" s="85"/>
      <c r="P435" s="224">
        <f>O435*H435</f>
        <v>0</v>
      </c>
      <c r="Q435" s="224">
        <v>0.00026</v>
      </c>
      <c r="R435" s="224">
        <f>Q435*H435</f>
        <v>0.029083599999999998</v>
      </c>
      <c r="S435" s="224">
        <v>0</v>
      </c>
      <c r="T435" s="225">
        <f>S435*H435</f>
        <v>0</v>
      </c>
      <c r="U435" s="39"/>
      <c r="V435" s="39"/>
      <c r="W435" s="39"/>
      <c r="X435" s="39"/>
      <c r="Y435" s="39"/>
      <c r="Z435" s="39"/>
      <c r="AA435" s="39"/>
      <c r="AB435" s="39"/>
      <c r="AC435" s="39"/>
      <c r="AD435" s="39"/>
      <c r="AE435" s="39"/>
      <c r="AR435" s="226" t="s">
        <v>264</v>
      </c>
      <c r="AT435" s="226" t="s">
        <v>138</v>
      </c>
      <c r="AU435" s="226" t="s">
        <v>85</v>
      </c>
      <c r="AY435" s="18" t="s">
        <v>135</v>
      </c>
      <c r="BE435" s="227">
        <f>IF(N435="základní",J435,0)</f>
        <v>0</v>
      </c>
      <c r="BF435" s="227">
        <f>IF(N435="snížená",J435,0)</f>
        <v>0</v>
      </c>
      <c r="BG435" s="227">
        <f>IF(N435="zákl. přenesená",J435,0)</f>
        <v>0</v>
      </c>
      <c r="BH435" s="227">
        <f>IF(N435="sníž. přenesená",J435,0)</f>
        <v>0</v>
      </c>
      <c r="BI435" s="227">
        <f>IF(N435="nulová",J435,0)</f>
        <v>0</v>
      </c>
      <c r="BJ435" s="18" t="s">
        <v>82</v>
      </c>
      <c r="BK435" s="227">
        <f>ROUND(I435*H435,2)</f>
        <v>0</v>
      </c>
      <c r="BL435" s="18" t="s">
        <v>264</v>
      </c>
      <c r="BM435" s="226" t="s">
        <v>613</v>
      </c>
    </row>
    <row r="436" spans="1:51" s="13" customFormat="1" ht="12">
      <c r="A436" s="13"/>
      <c r="B436" s="233"/>
      <c r="C436" s="234"/>
      <c r="D436" s="228" t="s">
        <v>146</v>
      </c>
      <c r="E436" s="235" t="s">
        <v>19</v>
      </c>
      <c r="F436" s="236" t="s">
        <v>595</v>
      </c>
      <c r="G436" s="234"/>
      <c r="H436" s="237">
        <v>111.86</v>
      </c>
      <c r="I436" s="238"/>
      <c r="J436" s="234"/>
      <c r="K436" s="234"/>
      <c r="L436" s="239"/>
      <c r="M436" s="240"/>
      <c r="N436" s="241"/>
      <c r="O436" s="241"/>
      <c r="P436" s="241"/>
      <c r="Q436" s="241"/>
      <c r="R436" s="241"/>
      <c r="S436" s="241"/>
      <c r="T436" s="242"/>
      <c r="U436" s="13"/>
      <c r="V436" s="13"/>
      <c r="W436" s="13"/>
      <c r="X436" s="13"/>
      <c r="Y436" s="13"/>
      <c r="Z436" s="13"/>
      <c r="AA436" s="13"/>
      <c r="AB436" s="13"/>
      <c r="AC436" s="13"/>
      <c r="AD436" s="13"/>
      <c r="AE436" s="13"/>
      <c r="AT436" s="243" t="s">
        <v>146</v>
      </c>
      <c r="AU436" s="243" t="s">
        <v>85</v>
      </c>
      <c r="AV436" s="13" t="s">
        <v>85</v>
      </c>
      <c r="AW436" s="13" t="s">
        <v>36</v>
      </c>
      <c r="AX436" s="13" t="s">
        <v>82</v>
      </c>
      <c r="AY436" s="243" t="s">
        <v>135</v>
      </c>
    </row>
    <row r="437" spans="1:63" s="12" customFormat="1" ht="22.8" customHeight="1">
      <c r="A437" s="12"/>
      <c r="B437" s="198"/>
      <c r="C437" s="199"/>
      <c r="D437" s="200" t="s">
        <v>74</v>
      </c>
      <c r="E437" s="212" t="s">
        <v>614</v>
      </c>
      <c r="F437" s="212" t="s">
        <v>615</v>
      </c>
      <c r="G437" s="199"/>
      <c r="H437" s="199"/>
      <c r="I437" s="202"/>
      <c r="J437" s="213">
        <f>BK437</f>
        <v>0</v>
      </c>
      <c r="K437" s="199"/>
      <c r="L437" s="204"/>
      <c r="M437" s="205"/>
      <c r="N437" s="206"/>
      <c r="O437" s="206"/>
      <c r="P437" s="207">
        <f>SUM(P438:P450)</f>
        <v>0</v>
      </c>
      <c r="Q437" s="206"/>
      <c r="R437" s="207">
        <f>SUM(R438:R450)</f>
        <v>0.4586595</v>
      </c>
      <c r="S437" s="206"/>
      <c r="T437" s="208">
        <f>SUM(T438:T450)</f>
        <v>0</v>
      </c>
      <c r="U437" s="12"/>
      <c r="V437" s="12"/>
      <c r="W437" s="12"/>
      <c r="X437" s="12"/>
      <c r="Y437" s="12"/>
      <c r="Z437" s="12"/>
      <c r="AA437" s="12"/>
      <c r="AB437" s="12"/>
      <c r="AC437" s="12"/>
      <c r="AD437" s="12"/>
      <c r="AE437" s="12"/>
      <c r="AR437" s="209" t="s">
        <v>85</v>
      </c>
      <c r="AT437" s="210" t="s">
        <v>74</v>
      </c>
      <c r="AU437" s="210" t="s">
        <v>82</v>
      </c>
      <c r="AY437" s="209" t="s">
        <v>135</v>
      </c>
      <c r="BK437" s="211">
        <f>SUM(BK438:BK450)</f>
        <v>0</v>
      </c>
    </row>
    <row r="438" spans="1:65" s="2" customFormat="1" ht="16.5" customHeight="1">
      <c r="A438" s="39"/>
      <c r="B438" s="40"/>
      <c r="C438" s="214" t="s">
        <v>616</v>
      </c>
      <c r="D438" s="214" t="s">
        <v>138</v>
      </c>
      <c r="E438" s="215" t="s">
        <v>617</v>
      </c>
      <c r="F438" s="216" t="s">
        <v>618</v>
      </c>
      <c r="G438" s="217" t="s">
        <v>141</v>
      </c>
      <c r="H438" s="218">
        <v>352.815</v>
      </c>
      <c r="I438" s="219"/>
      <c r="J438" s="220">
        <f>ROUND(I438*H438,2)</f>
        <v>0</v>
      </c>
      <c r="K438" s="221"/>
      <c r="L438" s="45"/>
      <c r="M438" s="222" t="s">
        <v>19</v>
      </c>
      <c r="N438" s="223" t="s">
        <v>46</v>
      </c>
      <c r="O438" s="85"/>
      <c r="P438" s="224">
        <f>O438*H438</f>
        <v>0</v>
      </c>
      <c r="Q438" s="224">
        <v>0</v>
      </c>
      <c r="R438" s="224">
        <f>Q438*H438</f>
        <v>0</v>
      </c>
      <c r="S438" s="224">
        <v>0</v>
      </c>
      <c r="T438" s="225">
        <f>S438*H438</f>
        <v>0</v>
      </c>
      <c r="U438" s="39"/>
      <c r="V438" s="39"/>
      <c r="W438" s="39"/>
      <c r="X438" s="39"/>
      <c r="Y438" s="39"/>
      <c r="Z438" s="39"/>
      <c r="AA438" s="39"/>
      <c r="AB438" s="39"/>
      <c r="AC438" s="39"/>
      <c r="AD438" s="39"/>
      <c r="AE438" s="39"/>
      <c r="AR438" s="226" t="s">
        <v>264</v>
      </c>
      <c r="AT438" s="226" t="s">
        <v>138</v>
      </c>
      <c r="AU438" s="226" t="s">
        <v>85</v>
      </c>
      <c r="AY438" s="18" t="s">
        <v>135</v>
      </c>
      <c r="BE438" s="227">
        <f>IF(N438="základní",J438,0)</f>
        <v>0</v>
      </c>
      <c r="BF438" s="227">
        <f>IF(N438="snížená",J438,0)</f>
        <v>0</v>
      </c>
      <c r="BG438" s="227">
        <f>IF(N438="zákl. přenesená",J438,0)</f>
        <v>0</v>
      </c>
      <c r="BH438" s="227">
        <f>IF(N438="sníž. přenesená",J438,0)</f>
        <v>0</v>
      </c>
      <c r="BI438" s="227">
        <f>IF(N438="nulová",J438,0)</f>
        <v>0</v>
      </c>
      <c r="BJ438" s="18" t="s">
        <v>82</v>
      </c>
      <c r="BK438" s="227">
        <f>ROUND(I438*H438,2)</f>
        <v>0</v>
      </c>
      <c r="BL438" s="18" t="s">
        <v>264</v>
      </c>
      <c r="BM438" s="226" t="s">
        <v>619</v>
      </c>
    </row>
    <row r="439" spans="1:47" s="2" customFormat="1" ht="12">
      <c r="A439" s="39"/>
      <c r="B439" s="40"/>
      <c r="C439" s="41"/>
      <c r="D439" s="228" t="s">
        <v>144</v>
      </c>
      <c r="E439" s="41"/>
      <c r="F439" s="229" t="s">
        <v>620</v>
      </c>
      <c r="G439" s="41"/>
      <c r="H439" s="41"/>
      <c r="I439" s="230"/>
      <c r="J439" s="41"/>
      <c r="K439" s="41"/>
      <c r="L439" s="45"/>
      <c r="M439" s="231"/>
      <c r="N439" s="232"/>
      <c r="O439" s="85"/>
      <c r="P439" s="85"/>
      <c r="Q439" s="85"/>
      <c r="R439" s="85"/>
      <c r="S439" s="85"/>
      <c r="T439" s="86"/>
      <c r="U439" s="39"/>
      <c r="V439" s="39"/>
      <c r="W439" s="39"/>
      <c r="X439" s="39"/>
      <c r="Y439" s="39"/>
      <c r="Z439" s="39"/>
      <c r="AA439" s="39"/>
      <c r="AB439" s="39"/>
      <c r="AC439" s="39"/>
      <c r="AD439" s="39"/>
      <c r="AE439" s="39"/>
      <c r="AT439" s="18" t="s">
        <v>144</v>
      </c>
      <c r="AU439" s="18" t="s">
        <v>85</v>
      </c>
    </row>
    <row r="440" spans="1:51" s="13" customFormat="1" ht="12">
      <c r="A440" s="13"/>
      <c r="B440" s="233"/>
      <c r="C440" s="234"/>
      <c r="D440" s="228" t="s">
        <v>146</v>
      </c>
      <c r="E440" s="235" t="s">
        <v>19</v>
      </c>
      <c r="F440" s="236" t="s">
        <v>621</v>
      </c>
      <c r="G440" s="234"/>
      <c r="H440" s="237">
        <v>305.37</v>
      </c>
      <c r="I440" s="238"/>
      <c r="J440" s="234"/>
      <c r="K440" s="234"/>
      <c r="L440" s="239"/>
      <c r="M440" s="240"/>
      <c r="N440" s="241"/>
      <c r="O440" s="241"/>
      <c r="P440" s="241"/>
      <c r="Q440" s="241"/>
      <c r="R440" s="241"/>
      <c r="S440" s="241"/>
      <c r="T440" s="242"/>
      <c r="U440" s="13"/>
      <c r="V440" s="13"/>
      <c r="W440" s="13"/>
      <c r="X440" s="13"/>
      <c r="Y440" s="13"/>
      <c r="Z440" s="13"/>
      <c r="AA440" s="13"/>
      <c r="AB440" s="13"/>
      <c r="AC440" s="13"/>
      <c r="AD440" s="13"/>
      <c r="AE440" s="13"/>
      <c r="AT440" s="243" t="s">
        <v>146</v>
      </c>
      <c r="AU440" s="243" t="s">
        <v>85</v>
      </c>
      <c r="AV440" s="13" t="s">
        <v>85</v>
      </c>
      <c r="AW440" s="13" t="s">
        <v>36</v>
      </c>
      <c r="AX440" s="13" t="s">
        <v>75</v>
      </c>
      <c r="AY440" s="243" t="s">
        <v>135</v>
      </c>
    </row>
    <row r="441" spans="1:51" s="13" customFormat="1" ht="12">
      <c r="A441" s="13"/>
      <c r="B441" s="233"/>
      <c r="C441" s="234"/>
      <c r="D441" s="228" t="s">
        <v>146</v>
      </c>
      <c r="E441" s="235" t="s">
        <v>19</v>
      </c>
      <c r="F441" s="236" t="s">
        <v>622</v>
      </c>
      <c r="G441" s="234"/>
      <c r="H441" s="237">
        <v>2.73</v>
      </c>
      <c r="I441" s="238"/>
      <c r="J441" s="234"/>
      <c r="K441" s="234"/>
      <c r="L441" s="239"/>
      <c r="M441" s="240"/>
      <c r="N441" s="241"/>
      <c r="O441" s="241"/>
      <c r="P441" s="241"/>
      <c r="Q441" s="241"/>
      <c r="R441" s="241"/>
      <c r="S441" s="241"/>
      <c r="T441" s="242"/>
      <c r="U441" s="13"/>
      <c r="V441" s="13"/>
      <c r="W441" s="13"/>
      <c r="X441" s="13"/>
      <c r="Y441" s="13"/>
      <c r="Z441" s="13"/>
      <c r="AA441" s="13"/>
      <c r="AB441" s="13"/>
      <c r="AC441" s="13"/>
      <c r="AD441" s="13"/>
      <c r="AE441" s="13"/>
      <c r="AT441" s="243" t="s">
        <v>146</v>
      </c>
      <c r="AU441" s="243" t="s">
        <v>85</v>
      </c>
      <c r="AV441" s="13" t="s">
        <v>85</v>
      </c>
      <c r="AW441" s="13" t="s">
        <v>36</v>
      </c>
      <c r="AX441" s="13" t="s">
        <v>75</v>
      </c>
      <c r="AY441" s="243" t="s">
        <v>135</v>
      </c>
    </row>
    <row r="442" spans="1:51" s="13" customFormat="1" ht="12">
      <c r="A442" s="13"/>
      <c r="B442" s="233"/>
      <c r="C442" s="234"/>
      <c r="D442" s="228" t="s">
        <v>146</v>
      </c>
      <c r="E442" s="235" t="s">
        <v>19</v>
      </c>
      <c r="F442" s="236" t="s">
        <v>254</v>
      </c>
      <c r="G442" s="234"/>
      <c r="H442" s="237">
        <v>22.62</v>
      </c>
      <c r="I442" s="238"/>
      <c r="J442" s="234"/>
      <c r="K442" s="234"/>
      <c r="L442" s="239"/>
      <c r="M442" s="240"/>
      <c r="N442" s="241"/>
      <c r="O442" s="241"/>
      <c r="P442" s="241"/>
      <c r="Q442" s="241"/>
      <c r="R442" s="241"/>
      <c r="S442" s="241"/>
      <c r="T442" s="242"/>
      <c r="U442" s="13"/>
      <c r="V442" s="13"/>
      <c r="W442" s="13"/>
      <c r="X442" s="13"/>
      <c r="Y442" s="13"/>
      <c r="Z442" s="13"/>
      <c r="AA442" s="13"/>
      <c r="AB442" s="13"/>
      <c r="AC442" s="13"/>
      <c r="AD442" s="13"/>
      <c r="AE442" s="13"/>
      <c r="AT442" s="243" t="s">
        <v>146</v>
      </c>
      <c r="AU442" s="243" t="s">
        <v>85</v>
      </c>
      <c r="AV442" s="13" t="s">
        <v>85</v>
      </c>
      <c r="AW442" s="13" t="s">
        <v>36</v>
      </c>
      <c r="AX442" s="13" t="s">
        <v>75</v>
      </c>
      <c r="AY442" s="243" t="s">
        <v>135</v>
      </c>
    </row>
    <row r="443" spans="1:51" s="13" customFormat="1" ht="12">
      <c r="A443" s="13"/>
      <c r="B443" s="233"/>
      <c r="C443" s="234"/>
      <c r="D443" s="228" t="s">
        <v>146</v>
      </c>
      <c r="E443" s="235" t="s">
        <v>19</v>
      </c>
      <c r="F443" s="236" t="s">
        <v>247</v>
      </c>
      <c r="G443" s="234"/>
      <c r="H443" s="237">
        <v>10.005</v>
      </c>
      <c r="I443" s="238"/>
      <c r="J443" s="234"/>
      <c r="K443" s="234"/>
      <c r="L443" s="239"/>
      <c r="M443" s="240"/>
      <c r="N443" s="241"/>
      <c r="O443" s="241"/>
      <c r="P443" s="241"/>
      <c r="Q443" s="241"/>
      <c r="R443" s="241"/>
      <c r="S443" s="241"/>
      <c r="T443" s="242"/>
      <c r="U443" s="13"/>
      <c r="V443" s="13"/>
      <c r="W443" s="13"/>
      <c r="X443" s="13"/>
      <c r="Y443" s="13"/>
      <c r="Z443" s="13"/>
      <c r="AA443" s="13"/>
      <c r="AB443" s="13"/>
      <c r="AC443" s="13"/>
      <c r="AD443" s="13"/>
      <c r="AE443" s="13"/>
      <c r="AT443" s="243" t="s">
        <v>146</v>
      </c>
      <c r="AU443" s="243" t="s">
        <v>85</v>
      </c>
      <c r="AV443" s="13" t="s">
        <v>85</v>
      </c>
      <c r="AW443" s="13" t="s">
        <v>36</v>
      </c>
      <c r="AX443" s="13" t="s">
        <v>75</v>
      </c>
      <c r="AY443" s="243" t="s">
        <v>135</v>
      </c>
    </row>
    <row r="444" spans="1:51" s="13" customFormat="1" ht="12">
      <c r="A444" s="13"/>
      <c r="B444" s="233"/>
      <c r="C444" s="234"/>
      <c r="D444" s="228" t="s">
        <v>146</v>
      </c>
      <c r="E444" s="235" t="s">
        <v>19</v>
      </c>
      <c r="F444" s="236" t="s">
        <v>623</v>
      </c>
      <c r="G444" s="234"/>
      <c r="H444" s="237">
        <v>12.09</v>
      </c>
      <c r="I444" s="238"/>
      <c r="J444" s="234"/>
      <c r="K444" s="234"/>
      <c r="L444" s="239"/>
      <c r="M444" s="240"/>
      <c r="N444" s="241"/>
      <c r="O444" s="241"/>
      <c r="P444" s="241"/>
      <c r="Q444" s="241"/>
      <c r="R444" s="241"/>
      <c r="S444" s="241"/>
      <c r="T444" s="242"/>
      <c r="U444" s="13"/>
      <c r="V444" s="13"/>
      <c r="W444" s="13"/>
      <c r="X444" s="13"/>
      <c r="Y444" s="13"/>
      <c r="Z444" s="13"/>
      <c r="AA444" s="13"/>
      <c r="AB444" s="13"/>
      <c r="AC444" s="13"/>
      <c r="AD444" s="13"/>
      <c r="AE444" s="13"/>
      <c r="AT444" s="243" t="s">
        <v>146</v>
      </c>
      <c r="AU444" s="243" t="s">
        <v>85</v>
      </c>
      <c r="AV444" s="13" t="s">
        <v>85</v>
      </c>
      <c r="AW444" s="13" t="s">
        <v>36</v>
      </c>
      <c r="AX444" s="13" t="s">
        <v>75</v>
      </c>
      <c r="AY444" s="243" t="s">
        <v>135</v>
      </c>
    </row>
    <row r="445" spans="1:51" s="14" customFormat="1" ht="12">
      <c r="A445" s="14"/>
      <c r="B445" s="244"/>
      <c r="C445" s="245"/>
      <c r="D445" s="228" t="s">
        <v>146</v>
      </c>
      <c r="E445" s="246" t="s">
        <v>19</v>
      </c>
      <c r="F445" s="247" t="s">
        <v>152</v>
      </c>
      <c r="G445" s="245"/>
      <c r="H445" s="248">
        <v>352.815</v>
      </c>
      <c r="I445" s="249"/>
      <c r="J445" s="245"/>
      <c r="K445" s="245"/>
      <c r="L445" s="250"/>
      <c r="M445" s="251"/>
      <c r="N445" s="252"/>
      <c r="O445" s="252"/>
      <c r="P445" s="252"/>
      <c r="Q445" s="252"/>
      <c r="R445" s="252"/>
      <c r="S445" s="252"/>
      <c r="T445" s="253"/>
      <c r="U445" s="14"/>
      <c r="V445" s="14"/>
      <c r="W445" s="14"/>
      <c r="X445" s="14"/>
      <c r="Y445" s="14"/>
      <c r="Z445" s="14"/>
      <c r="AA445" s="14"/>
      <c r="AB445" s="14"/>
      <c r="AC445" s="14"/>
      <c r="AD445" s="14"/>
      <c r="AE445" s="14"/>
      <c r="AT445" s="254" t="s">
        <v>146</v>
      </c>
      <c r="AU445" s="254" t="s">
        <v>85</v>
      </c>
      <c r="AV445" s="14" t="s">
        <v>142</v>
      </c>
      <c r="AW445" s="14" t="s">
        <v>36</v>
      </c>
      <c r="AX445" s="14" t="s">
        <v>82</v>
      </c>
      <c r="AY445" s="254" t="s">
        <v>135</v>
      </c>
    </row>
    <row r="446" spans="1:51" s="15" customFormat="1" ht="12">
      <c r="A446" s="15"/>
      <c r="B446" s="255"/>
      <c r="C446" s="256"/>
      <c r="D446" s="228" t="s">
        <v>146</v>
      </c>
      <c r="E446" s="257" t="s">
        <v>19</v>
      </c>
      <c r="F446" s="258" t="s">
        <v>624</v>
      </c>
      <c r="G446" s="256"/>
      <c r="H446" s="257" t="s">
        <v>19</v>
      </c>
      <c r="I446" s="259"/>
      <c r="J446" s="256"/>
      <c r="K446" s="256"/>
      <c r="L446" s="260"/>
      <c r="M446" s="261"/>
      <c r="N446" s="262"/>
      <c r="O446" s="262"/>
      <c r="P446" s="262"/>
      <c r="Q446" s="262"/>
      <c r="R446" s="262"/>
      <c r="S446" s="262"/>
      <c r="T446" s="263"/>
      <c r="U446" s="15"/>
      <c r="V446" s="15"/>
      <c r="W446" s="15"/>
      <c r="X446" s="15"/>
      <c r="Y446" s="15"/>
      <c r="Z446" s="15"/>
      <c r="AA446" s="15"/>
      <c r="AB446" s="15"/>
      <c r="AC446" s="15"/>
      <c r="AD446" s="15"/>
      <c r="AE446" s="15"/>
      <c r="AT446" s="264" t="s">
        <v>146</v>
      </c>
      <c r="AU446" s="264" t="s">
        <v>85</v>
      </c>
      <c r="AV446" s="15" t="s">
        <v>82</v>
      </c>
      <c r="AW446" s="15" t="s">
        <v>36</v>
      </c>
      <c r="AX446" s="15" t="s">
        <v>75</v>
      </c>
      <c r="AY446" s="264" t="s">
        <v>135</v>
      </c>
    </row>
    <row r="447" spans="1:65" s="2" customFormat="1" ht="16.5" customHeight="1">
      <c r="A447" s="39"/>
      <c r="B447" s="40"/>
      <c r="C447" s="265" t="s">
        <v>625</v>
      </c>
      <c r="D447" s="265" t="s">
        <v>265</v>
      </c>
      <c r="E447" s="266" t="s">
        <v>626</v>
      </c>
      <c r="F447" s="267" t="s">
        <v>627</v>
      </c>
      <c r="G447" s="268" t="s">
        <v>141</v>
      </c>
      <c r="H447" s="269">
        <v>352.815</v>
      </c>
      <c r="I447" s="270"/>
      <c r="J447" s="271">
        <f>ROUND(I447*H447,2)</f>
        <v>0</v>
      </c>
      <c r="K447" s="272"/>
      <c r="L447" s="273"/>
      <c r="M447" s="274" t="s">
        <v>19</v>
      </c>
      <c r="N447" s="275" t="s">
        <v>46</v>
      </c>
      <c r="O447" s="85"/>
      <c r="P447" s="224">
        <f>O447*H447</f>
        <v>0</v>
      </c>
      <c r="Q447" s="224">
        <v>0.0013</v>
      </c>
      <c r="R447" s="224">
        <f>Q447*H447</f>
        <v>0.4586595</v>
      </c>
      <c r="S447" s="224">
        <v>0</v>
      </c>
      <c r="T447" s="225">
        <f>S447*H447</f>
        <v>0</v>
      </c>
      <c r="U447" s="39"/>
      <c r="V447" s="39"/>
      <c r="W447" s="39"/>
      <c r="X447" s="39"/>
      <c r="Y447" s="39"/>
      <c r="Z447" s="39"/>
      <c r="AA447" s="39"/>
      <c r="AB447" s="39"/>
      <c r="AC447" s="39"/>
      <c r="AD447" s="39"/>
      <c r="AE447" s="39"/>
      <c r="AR447" s="226" t="s">
        <v>343</v>
      </c>
      <c r="AT447" s="226" t="s">
        <v>265</v>
      </c>
      <c r="AU447" s="226" t="s">
        <v>85</v>
      </c>
      <c r="AY447" s="18" t="s">
        <v>135</v>
      </c>
      <c r="BE447" s="227">
        <f>IF(N447="základní",J447,0)</f>
        <v>0</v>
      </c>
      <c r="BF447" s="227">
        <f>IF(N447="snížená",J447,0)</f>
        <v>0</v>
      </c>
      <c r="BG447" s="227">
        <f>IF(N447="zákl. přenesená",J447,0)</f>
        <v>0</v>
      </c>
      <c r="BH447" s="227">
        <f>IF(N447="sníž. přenesená",J447,0)</f>
        <v>0</v>
      </c>
      <c r="BI447" s="227">
        <f>IF(N447="nulová",J447,0)</f>
        <v>0</v>
      </c>
      <c r="BJ447" s="18" t="s">
        <v>82</v>
      </c>
      <c r="BK447" s="227">
        <f>ROUND(I447*H447,2)</f>
        <v>0</v>
      </c>
      <c r="BL447" s="18" t="s">
        <v>264</v>
      </c>
      <c r="BM447" s="226" t="s">
        <v>628</v>
      </c>
    </row>
    <row r="448" spans="1:51" s="13" customFormat="1" ht="12">
      <c r="A448" s="13"/>
      <c r="B448" s="233"/>
      <c r="C448" s="234"/>
      <c r="D448" s="228" t="s">
        <v>146</v>
      </c>
      <c r="E448" s="235" t="s">
        <v>19</v>
      </c>
      <c r="F448" s="236" t="s">
        <v>629</v>
      </c>
      <c r="G448" s="234"/>
      <c r="H448" s="237">
        <v>352.815</v>
      </c>
      <c r="I448" s="238"/>
      <c r="J448" s="234"/>
      <c r="K448" s="234"/>
      <c r="L448" s="239"/>
      <c r="M448" s="240"/>
      <c r="N448" s="241"/>
      <c r="O448" s="241"/>
      <c r="P448" s="241"/>
      <c r="Q448" s="241"/>
      <c r="R448" s="241"/>
      <c r="S448" s="241"/>
      <c r="T448" s="242"/>
      <c r="U448" s="13"/>
      <c r="V448" s="13"/>
      <c r="W448" s="13"/>
      <c r="X448" s="13"/>
      <c r="Y448" s="13"/>
      <c r="Z448" s="13"/>
      <c r="AA448" s="13"/>
      <c r="AB448" s="13"/>
      <c r="AC448" s="13"/>
      <c r="AD448" s="13"/>
      <c r="AE448" s="13"/>
      <c r="AT448" s="243" t="s">
        <v>146</v>
      </c>
      <c r="AU448" s="243" t="s">
        <v>85</v>
      </c>
      <c r="AV448" s="13" t="s">
        <v>85</v>
      </c>
      <c r="AW448" s="13" t="s">
        <v>36</v>
      </c>
      <c r="AX448" s="13" t="s">
        <v>82</v>
      </c>
      <c r="AY448" s="243" t="s">
        <v>135</v>
      </c>
    </row>
    <row r="449" spans="1:65" s="2" customFormat="1" ht="21.75" customHeight="1">
      <c r="A449" s="39"/>
      <c r="B449" s="40"/>
      <c r="C449" s="214" t="s">
        <v>630</v>
      </c>
      <c r="D449" s="214" t="s">
        <v>138</v>
      </c>
      <c r="E449" s="215" t="s">
        <v>631</v>
      </c>
      <c r="F449" s="216" t="s">
        <v>632</v>
      </c>
      <c r="G449" s="217" t="s">
        <v>280</v>
      </c>
      <c r="H449" s="218">
        <v>0.459</v>
      </c>
      <c r="I449" s="219"/>
      <c r="J449" s="220">
        <f>ROUND(I449*H449,2)</f>
        <v>0</v>
      </c>
      <c r="K449" s="221"/>
      <c r="L449" s="45"/>
      <c r="M449" s="222" t="s">
        <v>19</v>
      </c>
      <c r="N449" s="223" t="s">
        <v>46</v>
      </c>
      <c r="O449" s="85"/>
      <c r="P449" s="224">
        <f>O449*H449</f>
        <v>0</v>
      </c>
      <c r="Q449" s="224">
        <v>0</v>
      </c>
      <c r="R449" s="224">
        <f>Q449*H449</f>
        <v>0</v>
      </c>
      <c r="S449" s="224">
        <v>0</v>
      </c>
      <c r="T449" s="225">
        <f>S449*H449</f>
        <v>0</v>
      </c>
      <c r="U449" s="39"/>
      <c r="V449" s="39"/>
      <c r="W449" s="39"/>
      <c r="X449" s="39"/>
      <c r="Y449" s="39"/>
      <c r="Z449" s="39"/>
      <c r="AA449" s="39"/>
      <c r="AB449" s="39"/>
      <c r="AC449" s="39"/>
      <c r="AD449" s="39"/>
      <c r="AE449" s="39"/>
      <c r="AR449" s="226" t="s">
        <v>264</v>
      </c>
      <c r="AT449" s="226" t="s">
        <v>138</v>
      </c>
      <c r="AU449" s="226" t="s">
        <v>85</v>
      </c>
      <c r="AY449" s="18" t="s">
        <v>135</v>
      </c>
      <c r="BE449" s="227">
        <f>IF(N449="základní",J449,0)</f>
        <v>0</v>
      </c>
      <c r="BF449" s="227">
        <f>IF(N449="snížená",J449,0)</f>
        <v>0</v>
      </c>
      <c r="BG449" s="227">
        <f>IF(N449="zákl. přenesená",J449,0)</f>
        <v>0</v>
      </c>
      <c r="BH449" s="227">
        <f>IF(N449="sníž. přenesená",J449,0)</f>
        <v>0</v>
      </c>
      <c r="BI449" s="227">
        <f>IF(N449="nulová",J449,0)</f>
        <v>0</v>
      </c>
      <c r="BJ449" s="18" t="s">
        <v>82</v>
      </c>
      <c r="BK449" s="227">
        <f>ROUND(I449*H449,2)</f>
        <v>0</v>
      </c>
      <c r="BL449" s="18" t="s">
        <v>264</v>
      </c>
      <c r="BM449" s="226" t="s">
        <v>633</v>
      </c>
    </row>
    <row r="450" spans="1:47" s="2" customFormat="1" ht="12">
      <c r="A450" s="39"/>
      <c r="B450" s="40"/>
      <c r="C450" s="41"/>
      <c r="D450" s="228" t="s">
        <v>144</v>
      </c>
      <c r="E450" s="41"/>
      <c r="F450" s="229" t="s">
        <v>447</v>
      </c>
      <c r="G450" s="41"/>
      <c r="H450" s="41"/>
      <c r="I450" s="230"/>
      <c r="J450" s="41"/>
      <c r="K450" s="41"/>
      <c r="L450" s="45"/>
      <c r="M450" s="276"/>
      <c r="N450" s="277"/>
      <c r="O450" s="278"/>
      <c r="P450" s="278"/>
      <c r="Q450" s="278"/>
      <c r="R450" s="278"/>
      <c r="S450" s="278"/>
      <c r="T450" s="279"/>
      <c r="U450" s="39"/>
      <c r="V450" s="39"/>
      <c r="W450" s="39"/>
      <c r="X450" s="39"/>
      <c r="Y450" s="39"/>
      <c r="Z450" s="39"/>
      <c r="AA450" s="39"/>
      <c r="AB450" s="39"/>
      <c r="AC450" s="39"/>
      <c r="AD450" s="39"/>
      <c r="AE450" s="39"/>
      <c r="AT450" s="18" t="s">
        <v>144</v>
      </c>
      <c r="AU450" s="18" t="s">
        <v>85</v>
      </c>
    </row>
    <row r="451" spans="1:31" s="2" customFormat="1" ht="6.95" customHeight="1">
      <c r="A451" s="39"/>
      <c r="B451" s="60"/>
      <c r="C451" s="61"/>
      <c r="D451" s="61"/>
      <c r="E451" s="61"/>
      <c r="F451" s="61"/>
      <c r="G451" s="61"/>
      <c r="H451" s="61"/>
      <c r="I451" s="61"/>
      <c r="J451" s="61"/>
      <c r="K451" s="61"/>
      <c r="L451" s="45"/>
      <c r="M451" s="39"/>
      <c r="O451" s="39"/>
      <c r="P451" s="39"/>
      <c r="Q451" s="39"/>
      <c r="R451" s="39"/>
      <c r="S451" s="39"/>
      <c r="T451" s="39"/>
      <c r="U451" s="39"/>
      <c r="V451" s="39"/>
      <c r="W451" s="39"/>
      <c r="X451" s="39"/>
      <c r="Y451" s="39"/>
      <c r="Z451" s="39"/>
      <c r="AA451" s="39"/>
      <c r="AB451" s="39"/>
      <c r="AC451" s="39"/>
      <c r="AD451" s="39"/>
      <c r="AE451" s="39"/>
    </row>
  </sheetData>
  <sheetProtection password="CC35" sheet="1" objects="1" scenarios="1" formatColumns="0" formatRows="0" autoFilter="0"/>
  <autoFilter ref="C96:K450"/>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85</v>
      </c>
    </row>
    <row r="4" spans="2:46" s="1" customFormat="1" ht="24.95" customHeight="1">
      <c r="B4" s="21"/>
      <c r="D4" s="141" t="s">
        <v>95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Zpracování PD v souladu s požadavky 121. výzvy opžp na budovu ZŠ T.G.Masaryka, Palackého 535</v>
      </c>
      <c r="F7" s="143"/>
      <c r="G7" s="143"/>
      <c r="H7" s="143"/>
      <c r="L7" s="21"/>
    </row>
    <row r="8" spans="1:31" s="2" customFormat="1" ht="12" customHeight="1">
      <c r="A8" s="39"/>
      <c r="B8" s="45"/>
      <c r="C8" s="39"/>
      <c r="D8" s="143" t="s">
        <v>96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634</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100</v>
      </c>
      <c r="G12" s="39"/>
      <c r="H12" s="39"/>
      <c r="I12" s="143" t="s">
        <v>23</v>
      </c>
      <c r="J12" s="147" t="str">
        <f>'Rekapitulace stavby'!AN8</f>
        <v>8. 1. 2021</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101</v>
      </c>
      <c r="F15" s="39"/>
      <c r="G15" s="39"/>
      <c r="H15" s="39"/>
      <c r="I15" s="143" t="s">
        <v>29</v>
      </c>
      <c r="J15" s="134" t="s">
        <v>30</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31</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33</v>
      </c>
      <c r="E20" s="39"/>
      <c r="F20" s="39"/>
      <c r="G20" s="39"/>
      <c r="H20" s="39"/>
      <c r="I20" s="143" t="s">
        <v>26</v>
      </c>
      <c r="J20" s="134" t="s">
        <v>34</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102</v>
      </c>
      <c r="F21" s="39"/>
      <c r="G21" s="39"/>
      <c r="H21" s="39"/>
      <c r="I21" s="143" t="s">
        <v>29</v>
      </c>
      <c r="J21" s="134" t="s">
        <v>103</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37</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29</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39</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41</v>
      </c>
      <c r="E30" s="39"/>
      <c r="F30" s="39"/>
      <c r="G30" s="39"/>
      <c r="H30" s="39"/>
      <c r="I30" s="39"/>
      <c r="J30" s="154">
        <f>ROUND(J82,2)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43</v>
      </c>
      <c r="G32" s="39"/>
      <c r="H32" s="39"/>
      <c r="I32" s="155" t="s">
        <v>42</v>
      </c>
      <c r="J32" s="155" t="s">
        <v>44</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45</v>
      </c>
      <c r="E33" s="143" t="s">
        <v>46</v>
      </c>
      <c r="F33" s="157">
        <f>ROUND((SUM(BE82:BE99)),2)</f>
        <v>0</v>
      </c>
      <c r="G33" s="39"/>
      <c r="H33" s="39"/>
      <c r="I33" s="158">
        <v>0.21</v>
      </c>
      <c r="J33" s="157">
        <f>ROUND(((SUM(BE82:BE99))*I33),2)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47</v>
      </c>
      <c r="F34" s="157">
        <f>ROUND((SUM(BF82:BF99)),2)</f>
        <v>0</v>
      </c>
      <c r="G34" s="39"/>
      <c r="H34" s="39"/>
      <c r="I34" s="158">
        <v>0.15</v>
      </c>
      <c r="J34" s="157">
        <f>ROUND(((SUM(BF82:BF99))*I34),2)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48</v>
      </c>
      <c r="F35" s="157">
        <f>ROUND((SUM(BG82:BG99)),2)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49</v>
      </c>
      <c r="F36" s="157">
        <f>ROUND((SUM(BH82:BH99)),2)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50</v>
      </c>
      <c r="F37" s="157">
        <f>ROUND((SUM(BI82:BI99)),2)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51</v>
      </c>
      <c r="E39" s="161"/>
      <c r="F39" s="161"/>
      <c r="G39" s="162" t="s">
        <v>52</v>
      </c>
      <c r="H39" s="163" t="s">
        <v>53</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Zpracování PD v souladu s požadavky 121. výzvy opžp na budovu ZŠ T.G.Masaryka, Palackého 535</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k.ú.Česká Kamenice č.p.st.664</v>
      </c>
      <c r="G52" s="41"/>
      <c r="H52" s="41"/>
      <c r="I52" s="33" t="s">
        <v>23</v>
      </c>
      <c r="J52" s="73" t="str">
        <f>IF(J12="","",J12)</f>
        <v>8. 1. 2021</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54.45" customHeight="1">
      <c r="A54" s="39"/>
      <c r="B54" s="40"/>
      <c r="C54" s="33" t="s">
        <v>25</v>
      </c>
      <c r="D54" s="41"/>
      <c r="E54" s="41"/>
      <c r="F54" s="28" t="str">
        <f>E15</f>
        <v>Město Česká Kamenice Náměstí Míru219Česká Kamenice</v>
      </c>
      <c r="G54" s="41"/>
      <c r="H54" s="41"/>
      <c r="I54" s="33" t="s">
        <v>33</v>
      </c>
      <c r="J54" s="37" t="str">
        <f>E21</f>
        <v>BKN,spol.s r.o.Vladislavova 29/I,566 01Vysoké Mýto</v>
      </c>
      <c r="K54" s="41"/>
      <c r="L54" s="14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37</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105</v>
      </c>
      <c r="D57" s="172"/>
      <c r="E57" s="172"/>
      <c r="F57" s="172"/>
      <c r="G57" s="172"/>
      <c r="H57" s="172"/>
      <c r="I57" s="172"/>
      <c r="J57" s="173" t="s">
        <v>106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73</v>
      </c>
      <c r="D59" s="41"/>
      <c r="E59" s="41"/>
      <c r="F59" s="41"/>
      <c r="G59" s="41"/>
      <c r="H59" s="41"/>
      <c r="I59" s="41"/>
      <c r="J59" s="103">
        <f>J82</f>
        <v>0</v>
      </c>
      <c r="K59" s="41"/>
      <c r="L59" s="145"/>
      <c r="S59" s="39"/>
      <c r="T59" s="39"/>
      <c r="U59" s="39"/>
      <c r="V59" s="39"/>
      <c r="W59" s="39"/>
      <c r="X59" s="39"/>
      <c r="Y59" s="39"/>
      <c r="Z59" s="39"/>
      <c r="AA59" s="39"/>
      <c r="AB59" s="39"/>
      <c r="AC59" s="39"/>
      <c r="AD59" s="39"/>
      <c r="AE59" s="39"/>
      <c r="AU59" s="18" t="s">
        <v>107</v>
      </c>
    </row>
    <row r="60" spans="1:31" s="9" customFormat="1" ht="24.95" customHeight="1">
      <c r="A60" s="9"/>
      <c r="B60" s="175"/>
      <c r="C60" s="176"/>
      <c r="D60" s="177" t="s">
        <v>635</v>
      </c>
      <c r="E60" s="178"/>
      <c r="F60" s="178"/>
      <c r="G60" s="178"/>
      <c r="H60" s="178"/>
      <c r="I60" s="178"/>
      <c r="J60" s="179">
        <f>J83</f>
        <v>0</v>
      </c>
      <c r="K60" s="176"/>
      <c r="L60" s="180"/>
      <c r="S60" s="9"/>
      <c r="T60" s="9"/>
      <c r="U60" s="9"/>
      <c r="V60" s="9"/>
      <c r="W60" s="9"/>
      <c r="X60" s="9"/>
      <c r="Y60" s="9"/>
      <c r="Z60" s="9"/>
      <c r="AA60" s="9"/>
      <c r="AB60" s="9"/>
      <c r="AC60" s="9"/>
      <c r="AD60" s="9"/>
      <c r="AE60" s="9"/>
    </row>
    <row r="61" spans="1:31" s="10" customFormat="1" ht="19.9" customHeight="1">
      <c r="A61" s="10"/>
      <c r="B61" s="181"/>
      <c r="C61" s="126"/>
      <c r="D61" s="182" t="s">
        <v>636</v>
      </c>
      <c r="E61" s="183"/>
      <c r="F61" s="183"/>
      <c r="G61" s="183"/>
      <c r="H61" s="183"/>
      <c r="I61" s="183"/>
      <c r="J61" s="184">
        <f>J84</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637</v>
      </c>
      <c r="E62" s="183"/>
      <c r="F62" s="183"/>
      <c r="G62" s="183"/>
      <c r="H62" s="183"/>
      <c r="I62" s="183"/>
      <c r="J62" s="184">
        <f>J95</f>
        <v>0</v>
      </c>
      <c r="K62" s="126"/>
      <c r="L62" s="185"/>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41"/>
      <c r="J63" s="41"/>
      <c r="K63" s="41"/>
      <c r="L63" s="14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4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45"/>
      <c r="S68" s="39"/>
      <c r="T68" s="39"/>
      <c r="U68" s="39"/>
      <c r="V68" s="39"/>
      <c r="W68" s="39"/>
      <c r="X68" s="39"/>
      <c r="Y68" s="39"/>
      <c r="Z68" s="39"/>
      <c r="AA68" s="39"/>
      <c r="AB68" s="39"/>
      <c r="AC68" s="39"/>
      <c r="AD68" s="39"/>
      <c r="AE68" s="39"/>
    </row>
    <row r="69" spans="1:31" s="2" customFormat="1" ht="24.95" customHeight="1">
      <c r="A69" s="39"/>
      <c r="B69" s="40"/>
      <c r="C69" s="24" t="s">
        <v>120</v>
      </c>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6.5" customHeight="1">
      <c r="A72" s="39"/>
      <c r="B72" s="40"/>
      <c r="C72" s="41"/>
      <c r="D72" s="41"/>
      <c r="E72" s="170" t="str">
        <f>E7</f>
        <v>Zpracování PD v souladu s požadavky 121. výzvy opžp na budovu ZŠ T.G.Masaryka, Palackého 535</v>
      </c>
      <c r="F72" s="33"/>
      <c r="G72" s="33"/>
      <c r="H72" s="33"/>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96</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70" t="str">
        <f>E9</f>
        <v>VON - Vedlejší a ostatní náklady</v>
      </c>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k.ú.Česká Kamenice č.p.st.664</v>
      </c>
      <c r="G76" s="41"/>
      <c r="H76" s="41"/>
      <c r="I76" s="33" t="s">
        <v>23</v>
      </c>
      <c r="J76" s="73" t="str">
        <f>IF(J12="","",J12)</f>
        <v>8. 1. 2021</v>
      </c>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54.45" customHeight="1">
      <c r="A78" s="39"/>
      <c r="B78" s="40"/>
      <c r="C78" s="33" t="s">
        <v>25</v>
      </c>
      <c r="D78" s="41"/>
      <c r="E78" s="41"/>
      <c r="F78" s="28" t="str">
        <f>E15</f>
        <v>Město Česká Kamenice Náměstí Míru219Česká Kamenice</v>
      </c>
      <c r="G78" s="41"/>
      <c r="H78" s="41"/>
      <c r="I78" s="33" t="s">
        <v>33</v>
      </c>
      <c r="J78" s="37" t="str">
        <f>E21</f>
        <v>BKN,spol.s r.o.Vladislavova 29/I,566 01Vysoké Mýto</v>
      </c>
      <c r="K78" s="41"/>
      <c r="L78" s="145"/>
      <c r="S78" s="39"/>
      <c r="T78" s="39"/>
      <c r="U78" s="39"/>
      <c r="V78" s="39"/>
      <c r="W78" s="39"/>
      <c r="X78" s="39"/>
      <c r="Y78" s="39"/>
      <c r="Z78" s="39"/>
      <c r="AA78" s="39"/>
      <c r="AB78" s="39"/>
      <c r="AC78" s="39"/>
      <c r="AD78" s="39"/>
      <c r="AE78" s="39"/>
    </row>
    <row r="79" spans="1:31" s="2" customFormat="1" ht="15.15" customHeight="1">
      <c r="A79" s="39"/>
      <c r="B79" s="40"/>
      <c r="C79" s="33" t="s">
        <v>31</v>
      </c>
      <c r="D79" s="41"/>
      <c r="E79" s="41"/>
      <c r="F79" s="28" t="str">
        <f>IF(E18="","",E18)</f>
        <v>Vyplň údaj</v>
      </c>
      <c r="G79" s="41"/>
      <c r="H79" s="41"/>
      <c r="I79" s="33" t="s">
        <v>37</v>
      </c>
      <c r="J79" s="37" t="str">
        <f>E24</f>
        <v xml:space="preserve"> </v>
      </c>
      <c r="K79" s="41"/>
      <c r="L79" s="14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11" customFormat="1" ht="29.25" customHeight="1">
      <c r="A81" s="186"/>
      <c r="B81" s="187"/>
      <c r="C81" s="188" t="s">
        <v>121</v>
      </c>
      <c r="D81" s="189" t="s">
        <v>60</v>
      </c>
      <c r="E81" s="189" t="s">
        <v>56</v>
      </c>
      <c r="F81" s="189" t="s">
        <v>57</v>
      </c>
      <c r="G81" s="189" t="s">
        <v>122</v>
      </c>
      <c r="H81" s="189" t="s">
        <v>123</v>
      </c>
      <c r="I81" s="189" t="s">
        <v>124</v>
      </c>
      <c r="J81" s="190" t="s">
        <v>106</v>
      </c>
      <c r="K81" s="191" t="s">
        <v>125</v>
      </c>
      <c r="L81" s="192"/>
      <c r="M81" s="93" t="s">
        <v>19</v>
      </c>
      <c r="N81" s="94" t="s">
        <v>45</v>
      </c>
      <c r="O81" s="94" t="s">
        <v>126</v>
      </c>
      <c r="P81" s="94" t="s">
        <v>127</v>
      </c>
      <c r="Q81" s="94" t="s">
        <v>128</v>
      </c>
      <c r="R81" s="94" t="s">
        <v>129</v>
      </c>
      <c r="S81" s="94" t="s">
        <v>130</v>
      </c>
      <c r="T81" s="95" t="s">
        <v>131</v>
      </c>
      <c r="U81" s="186"/>
      <c r="V81" s="186"/>
      <c r="W81" s="186"/>
      <c r="X81" s="186"/>
      <c r="Y81" s="186"/>
      <c r="Z81" s="186"/>
      <c r="AA81" s="186"/>
      <c r="AB81" s="186"/>
      <c r="AC81" s="186"/>
      <c r="AD81" s="186"/>
      <c r="AE81" s="186"/>
    </row>
    <row r="82" spans="1:63" s="2" customFormat="1" ht="22.8" customHeight="1">
      <c r="A82" s="39"/>
      <c r="B82" s="40"/>
      <c r="C82" s="100" t="s">
        <v>132</v>
      </c>
      <c r="D82" s="41"/>
      <c r="E82" s="41"/>
      <c r="F82" s="41"/>
      <c r="G82" s="41"/>
      <c r="H82" s="41"/>
      <c r="I82" s="41"/>
      <c r="J82" s="193">
        <f>BK82</f>
        <v>0</v>
      </c>
      <c r="K82" s="41"/>
      <c r="L82" s="45"/>
      <c r="M82" s="96"/>
      <c r="N82" s="194"/>
      <c r="O82" s="97"/>
      <c r="P82" s="195">
        <f>P83</f>
        <v>0</v>
      </c>
      <c r="Q82" s="97"/>
      <c r="R82" s="195">
        <f>R83</f>
        <v>0</v>
      </c>
      <c r="S82" s="97"/>
      <c r="T82" s="196">
        <f>T83</f>
        <v>0</v>
      </c>
      <c r="U82" s="39"/>
      <c r="V82" s="39"/>
      <c r="W82" s="39"/>
      <c r="X82" s="39"/>
      <c r="Y82" s="39"/>
      <c r="Z82" s="39"/>
      <c r="AA82" s="39"/>
      <c r="AB82" s="39"/>
      <c r="AC82" s="39"/>
      <c r="AD82" s="39"/>
      <c r="AE82" s="39"/>
      <c r="AT82" s="18" t="s">
        <v>74</v>
      </c>
      <c r="AU82" s="18" t="s">
        <v>107</v>
      </c>
      <c r="BK82" s="197">
        <f>BK83</f>
        <v>0</v>
      </c>
    </row>
    <row r="83" spans="1:63" s="12" customFormat="1" ht="25.9" customHeight="1">
      <c r="A83" s="12"/>
      <c r="B83" s="198"/>
      <c r="C83" s="199"/>
      <c r="D83" s="200" t="s">
        <v>74</v>
      </c>
      <c r="E83" s="201" t="s">
        <v>92</v>
      </c>
      <c r="F83" s="201" t="s">
        <v>638</v>
      </c>
      <c r="G83" s="199"/>
      <c r="H83" s="199"/>
      <c r="I83" s="202"/>
      <c r="J83" s="203">
        <f>BK83</f>
        <v>0</v>
      </c>
      <c r="K83" s="199"/>
      <c r="L83" s="204"/>
      <c r="M83" s="205"/>
      <c r="N83" s="206"/>
      <c r="O83" s="206"/>
      <c r="P83" s="207">
        <f>P84+P95</f>
        <v>0</v>
      </c>
      <c r="Q83" s="206"/>
      <c r="R83" s="207">
        <f>R84+R95</f>
        <v>0</v>
      </c>
      <c r="S83" s="206"/>
      <c r="T83" s="208">
        <f>T84+T95</f>
        <v>0</v>
      </c>
      <c r="U83" s="12"/>
      <c r="V83" s="12"/>
      <c r="W83" s="12"/>
      <c r="X83" s="12"/>
      <c r="Y83" s="12"/>
      <c r="Z83" s="12"/>
      <c r="AA83" s="12"/>
      <c r="AB83" s="12"/>
      <c r="AC83" s="12"/>
      <c r="AD83" s="12"/>
      <c r="AE83" s="12"/>
      <c r="AR83" s="209" t="s">
        <v>142</v>
      </c>
      <c r="AT83" s="210" t="s">
        <v>74</v>
      </c>
      <c r="AU83" s="210" t="s">
        <v>75</v>
      </c>
      <c r="AY83" s="209" t="s">
        <v>135</v>
      </c>
      <c r="BK83" s="211">
        <f>BK84+BK95</f>
        <v>0</v>
      </c>
    </row>
    <row r="84" spans="1:63" s="12" customFormat="1" ht="22.8" customHeight="1">
      <c r="A84" s="12"/>
      <c r="B84" s="198"/>
      <c r="C84" s="199"/>
      <c r="D84" s="200" t="s">
        <v>74</v>
      </c>
      <c r="E84" s="212" t="s">
        <v>639</v>
      </c>
      <c r="F84" s="212" t="s">
        <v>640</v>
      </c>
      <c r="G84" s="199"/>
      <c r="H84" s="199"/>
      <c r="I84" s="202"/>
      <c r="J84" s="213">
        <f>BK84</f>
        <v>0</v>
      </c>
      <c r="K84" s="199"/>
      <c r="L84" s="204"/>
      <c r="M84" s="205"/>
      <c r="N84" s="206"/>
      <c r="O84" s="206"/>
      <c r="P84" s="207">
        <f>SUM(P85:P94)</f>
        <v>0</v>
      </c>
      <c r="Q84" s="206"/>
      <c r="R84" s="207">
        <f>SUM(R85:R94)</f>
        <v>0</v>
      </c>
      <c r="S84" s="206"/>
      <c r="T84" s="208">
        <f>SUM(T85:T94)</f>
        <v>0</v>
      </c>
      <c r="U84" s="12"/>
      <c r="V84" s="12"/>
      <c r="W84" s="12"/>
      <c r="X84" s="12"/>
      <c r="Y84" s="12"/>
      <c r="Z84" s="12"/>
      <c r="AA84" s="12"/>
      <c r="AB84" s="12"/>
      <c r="AC84" s="12"/>
      <c r="AD84" s="12"/>
      <c r="AE84" s="12"/>
      <c r="AR84" s="209" t="s">
        <v>142</v>
      </c>
      <c r="AT84" s="210" t="s">
        <v>74</v>
      </c>
      <c r="AU84" s="210" t="s">
        <v>82</v>
      </c>
      <c r="AY84" s="209" t="s">
        <v>135</v>
      </c>
      <c r="BK84" s="211">
        <f>SUM(BK85:BK94)</f>
        <v>0</v>
      </c>
    </row>
    <row r="85" spans="1:65" s="2" customFormat="1" ht="16.5" customHeight="1">
      <c r="A85" s="39"/>
      <c r="B85" s="40"/>
      <c r="C85" s="214" t="s">
        <v>82</v>
      </c>
      <c r="D85" s="214" t="s">
        <v>138</v>
      </c>
      <c r="E85" s="215" t="s">
        <v>641</v>
      </c>
      <c r="F85" s="216" t="s">
        <v>642</v>
      </c>
      <c r="G85" s="217" t="s">
        <v>273</v>
      </c>
      <c r="H85" s="218">
        <v>1</v>
      </c>
      <c r="I85" s="219"/>
      <c r="J85" s="220">
        <f>ROUND(I85*H85,2)</f>
        <v>0</v>
      </c>
      <c r="K85" s="221"/>
      <c r="L85" s="45"/>
      <c r="M85" s="222" t="s">
        <v>19</v>
      </c>
      <c r="N85" s="223" t="s">
        <v>46</v>
      </c>
      <c r="O85" s="85"/>
      <c r="P85" s="224">
        <f>O85*H85</f>
        <v>0</v>
      </c>
      <c r="Q85" s="224">
        <v>0</v>
      </c>
      <c r="R85" s="224">
        <f>Q85*H85</f>
        <v>0</v>
      </c>
      <c r="S85" s="224">
        <v>0</v>
      </c>
      <c r="T85" s="225">
        <f>S85*H85</f>
        <v>0</v>
      </c>
      <c r="U85" s="39"/>
      <c r="V85" s="39"/>
      <c r="W85" s="39"/>
      <c r="X85" s="39"/>
      <c r="Y85" s="39"/>
      <c r="Z85" s="39"/>
      <c r="AA85" s="39"/>
      <c r="AB85" s="39"/>
      <c r="AC85" s="39"/>
      <c r="AD85" s="39"/>
      <c r="AE85" s="39"/>
      <c r="AR85" s="226" t="s">
        <v>643</v>
      </c>
      <c r="AT85" s="226" t="s">
        <v>138</v>
      </c>
      <c r="AU85" s="226" t="s">
        <v>85</v>
      </c>
      <c r="AY85" s="18" t="s">
        <v>135</v>
      </c>
      <c r="BE85" s="227">
        <f>IF(N85="základní",J85,0)</f>
        <v>0</v>
      </c>
      <c r="BF85" s="227">
        <f>IF(N85="snížená",J85,0)</f>
        <v>0</v>
      </c>
      <c r="BG85" s="227">
        <f>IF(N85="zákl. přenesená",J85,0)</f>
        <v>0</v>
      </c>
      <c r="BH85" s="227">
        <f>IF(N85="sníž. přenesená",J85,0)</f>
        <v>0</v>
      </c>
      <c r="BI85" s="227">
        <f>IF(N85="nulová",J85,0)</f>
        <v>0</v>
      </c>
      <c r="BJ85" s="18" t="s">
        <v>82</v>
      </c>
      <c r="BK85" s="227">
        <f>ROUND(I85*H85,2)</f>
        <v>0</v>
      </c>
      <c r="BL85" s="18" t="s">
        <v>643</v>
      </c>
      <c r="BM85" s="226" t="s">
        <v>644</v>
      </c>
    </row>
    <row r="86" spans="1:47" s="2" customFormat="1" ht="12">
      <c r="A86" s="39"/>
      <c r="B86" s="40"/>
      <c r="C86" s="41"/>
      <c r="D86" s="228" t="s">
        <v>645</v>
      </c>
      <c r="E86" s="41"/>
      <c r="F86" s="229" t="s">
        <v>646</v>
      </c>
      <c r="G86" s="41"/>
      <c r="H86" s="41"/>
      <c r="I86" s="230"/>
      <c r="J86" s="41"/>
      <c r="K86" s="41"/>
      <c r="L86" s="45"/>
      <c r="M86" s="231"/>
      <c r="N86" s="232"/>
      <c r="O86" s="85"/>
      <c r="P86" s="85"/>
      <c r="Q86" s="85"/>
      <c r="R86" s="85"/>
      <c r="S86" s="85"/>
      <c r="T86" s="86"/>
      <c r="U86" s="39"/>
      <c r="V86" s="39"/>
      <c r="W86" s="39"/>
      <c r="X86" s="39"/>
      <c r="Y86" s="39"/>
      <c r="Z86" s="39"/>
      <c r="AA86" s="39"/>
      <c r="AB86" s="39"/>
      <c r="AC86" s="39"/>
      <c r="AD86" s="39"/>
      <c r="AE86" s="39"/>
      <c r="AT86" s="18" t="s">
        <v>645</v>
      </c>
      <c r="AU86" s="18" t="s">
        <v>85</v>
      </c>
    </row>
    <row r="87" spans="1:65" s="2" customFormat="1" ht="16.5" customHeight="1">
      <c r="A87" s="39"/>
      <c r="B87" s="40"/>
      <c r="C87" s="214" t="s">
        <v>85</v>
      </c>
      <c r="D87" s="214" t="s">
        <v>138</v>
      </c>
      <c r="E87" s="215" t="s">
        <v>647</v>
      </c>
      <c r="F87" s="216" t="s">
        <v>648</v>
      </c>
      <c r="G87" s="217" t="s">
        <v>273</v>
      </c>
      <c r="H87" s="218">
        <v>1</v>
      </c>
      <c r="I87" s="219"/>
      <c r="J87" s="220">
        <f>ROUND(I87*H87,2)</f>
        <v>0</v>
      </c>
      <c r="K87" s="221"/>
      <c r="L87" s="45"/>
      <c r="M87" s="222" t="s">
        <v>19</v>
      </c>
      <c r="N87" s="223" t="s">
        <v>46</v>
      </c>
      <c r="O87" s="85"/>
      <c r="P87" s="224">
        <f>O87*H87</f>
        <v>0</v>
      </c>
      <c r="Q87" s="224">
        <v>0</v>
      </c>
      <c r="R87" s="224">
        <f>Q87*H87</f>
        <v>0</v>
      </c>
      <c r="S87" s="224">
        <v>0</v>
      </c>
      <c r="T87" s="225">
        <f>S87*H87</f>
        <v>0</v>
      </c>
      <c r="U87" s="39"/>
      <c r="V87" s="39"/>
      <c r="W87" s="39"/>
      <c r="X87" s="39"/>
      <c r="Y87" s="39"/>
      <c r="Z87" s="39"/>
      <c r="AA87" s="39"/>
      <c r="AB87" s="39"/>
      <c r="AC87" s="39"/>
      <c r="AD87" s="39"/>
      <c r="AE87" s="39"/>
      <c r="AR87" s="226" t="s">
        <v>643</v>
      </c>
      <c r="AT87" s="226" t="s">
        <v>138</v>
      </c>
      <c r="AU87" s="226" t="s">
        <v>85</v>
      </c>
      <c r="AY87" s="18" t="s">
        <v>135</v>
      </c>
      <c r="BE87" s="227">
        <f>IF(N87="základní",J87,0)</f>
        <v>0</v>
      </c>
      <c r="BF87" s="227">
        <f>IF(N87="snížená",J87,0)</f>
        <v>0</v>
      </c>
      <c r="BG87" s="227">
        <f>IF(N87="zákl. přenesená",J87,0)</f>
        <v>0</v>
      </c>
      <c r="BH87" s="227">
        <f>IF(N87="sníž. přenesená",J87,0)</f>
        <v>0</v>
      </c>
      <c r="BI87" s="227">
        <f>IF(N87="nulová",J87,0)</f>
        <v>0</v>
      </c>
      <c r="BJ87" s="18" t="s">
        <v>82</v>
      </c>
      <c r="BK87" s="227">
        <f>ROUND(I87*H87,2)</f>
        <v>0</v>
      </c>
      <c r="BL87" s="18" t="s">
        <v>643</v>
      </c>
      <c r="BM87" s="226" t="s">
        <v>649</v>
      </c>
    </row>
    <row r="88" spans="1:47" s="2" customFormat="1" ht="12">
      <c r="A88" s="39"/>
      <c r="B88" s="40"/>
      <c r="C88" s="41"/>
      <c r="D88" s="228" t="s">
        <v>645</v>
      </c>
      <c r="E88" s="41"/>
      <c r="F88" s="229" t="s">
        <v>650</v>
      </c>
      <c r="G88" s="41"/>
      <c r="H88" s="41"/>
      <c r="I88" s="230"/>
      <c r="J88" s="41"/>
      <c r="K88" s="41"/>
      <c r="L88" s="45"/>
      <c r="M88" s="231"/>
      <c r="N88" s="232"/>
      <c r="O88" s="85"/>
      <c r="P88" s="85"/>
      <c r="Q88" s="85"/>
      <c r="R88" s="85"/>
      <c r="S88" s="85"/>
      <c r="T88" s="86"/>
      <c r="U88" s="39"/>
      <c r="V88" s="39"/>
      <c r="W88" s="39"/>
      <c r="X88" s="39"/>
      <c r="Y88" s="39"/>
      <c r="Z88" s="39"/>
      <c r="AA88" s="39"/>
      <c r="AB88" s="39"/>
      <c r="AC88" s="39"/>
      <c r="AD88" s="39"/>
      <c r="AE88" s="39"/>
      <c r="AT88" s="18" t="s">
        <v>645</v>
      </c>
      <c r="AU88" s="18" t="s">
        <v>85</v>
      </c>
    </row>
    <row r="89" spans="1:65" s="2" customFormat="1" ht="16.5" customHeight="1">
      <c r="A89" s="39"/>
      <c r="B89" s="40"/>
      <c r="C89" s="214" t="s">
        <v>162</v>
      </c>
      <c r="D89" s="214" t="s">
        <v>138</v>
      </c>
      <c r="E89" s="215" t="s">
        <v>651</v>
      </c>
      <c r="F89" s="216" t="s">
        <v>652</v>
      </c>
      <c r="G89" s="217" t="s">
        <v>273</v>
      </c>
      <c r="H89" s="218">
        <v>1</v>
      </c>
      <c r="I89" s="219"/>
      <c r="J89" s="220">
        <f>ROUND(I89*H89,2)</f>
        <v>0</v>
      </c>
      <c r="K89" s="221"/>
      <c r="L89" s="45"/>
      <c r="M89" s="222" t="s">
        <v>19</v>
      </c>
      <c r="N89" s="223" t="s">
        <v>46</v>
      </c>
      <c r="O89" s="85"/>
      <c r="P89" s="224">
        <f>O89*H89</f>
        <v>0</v>
      </c>
      <c r="Q89" s="224">
        <v>0</v>
      </c>
      <c r="R89" s="224">
        <f>Q89*H89</f>
        <v>0</v>
      </c>
      <c r="S89" s="224">
        <v>0</v>
      </c>
      <c r="T89" s="225">
        <f>S89*H89</f>
        <v>0</v>
      </c>
      <c r="U89" s="39"/>
      <c r="V89" s="39"/>
      <c r="W89" s="39"/>
      <c r="X89" s="39"/>
      <c r="Y89" s="39"/>
      <c r="Z89" s="39"/>
      <c r="AA89" s="39"/>
      <c r="AB89" s="39"/>
      <c r="AC89" s="39"/>
      <c r="AD89" s="39"/>
      <c r="AE89" s="39"/>
      <c r="AR89" s="226" t="s">
        <v>643</v>
      </c>
      <c r="AT89" s="226" t="s">
        <v>138</v>
      </c>
      <c r="AU89" s="226" t="s">
        <v>85</v>
      </c>
      <c r="AY89" s="18" t="s">
        <v>135</v>
      </c>
      <c r="BE89" s="227">
        <f>IF(N89="základní",J89,0)</f>
        <v>0</v>
      </c>
      <c r="BF89" s="227">
        <f>IF(N89="snížená",J89,0)</f>
        <v>0</v>
      </c>
      <c r="BG89" s="227">
        <f>IF(N89="zákl. přenesená",J89,0)</f>
        <v>0</v>
      </c>
      <c r="BH89" s="227">
        <f>IF(N89="sníž. přenesená",J89,0)</f>
        <v>0</v>
      </c>
      <c r="BI89" s="227">
        <f>IF(N89="nulová",J89,0)</f>
        <v>0</v>
      </c>
      <c r="BJ89" s="18" t="s">
        <v>82</v>
      </c>
      <c r="BK89" s="227">
        <f>ROUND(I89*H89,2)</f>
        <v>0</v>
      </c>
      <c r="BL89" s="18" t="s">
        <v>643</v>
      </c>
      <c r="BM89" s="226" t="s">
        <v>653</v>
      </c>
    </row>
    <row r="90" spans="1:47" s="2" customFormat="1" ht="12">
      <c r="A90" s="39"/>
      <c r="B90" s="40"/>
      <c r="C90" s="41"/>
      <c r="D90" s="228" t="s">
        <v>645</v>
      </c>
      <c r="E90" s="41"/>
      <c r="F90" s="229" t="s">
        <v>654</v>
      </c>
      <c r="G90" s="41"/>
      <c r="H90" s="41"/>
      <c r="I90" s="230"/>
      <c r="J90" s="41"/>
      <c r="K90" s="41"/>
      <c r="L90" s="45"/>
      <c r="M90" s="231"/>
      <c r="N90" s="232"/>
      <c r="O90" s="85"/>
      <c r="P90" s="85"/>
      <c r="Q90" s="85"/>
      <c r="R90" s="85"/>
      <c r="S90" s="85"/>
      <c r="T90" s="86"/>
      <c r="U90" s="39"/>
      <c r="V90" s="39"/>
      <c r="W90" s="39"/>
      <c r="X90" s="39"/>
      <c r="Y90" s="39"/>
      <c r="Z90" s="39"/>
      <c r="AA90" s="39"/>
      <c r="AB90" s="39"/>
      <c r="AC90" s="39"/>
      <c r="AD90" s="39"/>
      <c r="AE90" s="39"/>
      <c r="AT90" s="18" t="s">
        <v>645</v>
      </c>
      <c r="AU90" s="18" t="s">
        <v>85</v>
      </c>
    </row>
    <row r="91" spans="1:65" s="2" customFormat="1" ht="16.5" customHeight="1">
      <c r="A91" s="39"/>
      <c r="B91" s="40"/>
      <c r="C91" s="214" t="s">
        <v>142</v>
      </c>
      <c r="D91" s="214" t="s">
        <v>138</v>
      </c>
      <c r="E91" s="215" t="s">
        <v>655</v>
      </c>
      <c r="F91" s="216" t="s">
        <v>656</v>
      </c>
      <c r="G91" s="217" t="s">
        <v>273</v>
      </c>
      <c r="H91" s="218">
        <v>1</v>
      </c>
      <c r="I91" s="219"/>
      <c r="J91" s="220">
        <f>ROUND(I91*H91,2)</f>
        <v>0</v>
      </c>
      <c r="K91" s="221"/>
      <c r="L91" s="45"/>
      <c r="M91" s="222" t="s">
        <v>19</v>
      </c>
      <c r="N91" s="223" t="s">
        <v>46</v>
      </c>
      <c r="O91" s="85"/>
      <c r="P91" s="224">
        <f>O91*H91</f>
        <v>0</v>
      </c>
      <c r="Q91" s="224">
        <v>0</v>
      </c>
      <c r="R91" s="224">
        <f>Q91*H91</f>
        <v>0</v>
      </c>
      <c r="S91" s="224">
        <v>0</v>
      </c>
      <c r="T91" s="225">
        <f>S91*H91</f>
        <v>0</v>
      </c>
      <c r="U91" s="39"/>
      <c r="V91" s="39"/>
      <c r="W91" s="39"/>
      <c r="X91" s="39"/>
      <c r="Y91" s="39"/>
      <c r="Z91" s="39"/>
      <c r="AA91" s="39"/>
      <c r="AB91" s="39"/>
      <c r="AC91" s="39"/>
      <c r="AD91" s="39"/>
      <c r="AE91" s="39"/>
      <c r="AR91" s="226" t="s">
        <v>643</v>
      </c>
      <c r="AT91" s="226" t="s">
        <v>138</v>
      </c>
      <c r="AU91" s="226" t="s">
        <v>85</v>
      </c>
      <c r="AY91" s="18" t="s">
        <v>135</v>
      </c>
      <c r="BE91" s="227">
        <f>IF(N91="základní",J91,0)</f>
        <v>0</v>
      </c>
      <c r="BF91" s="227">
        <f>IF(N91="snížená",J91,0)</f>
        <v>0</v>
      </c>
      <c r="BG91" s="227">
        <f>IF(N91="zákl. přenesená",J91,0)</f>
        <v>0</v>
      </c>
      <c r="BH91" s="227">
        <f>IF(N91="sníž. přenesená",J91,0)</f>
        <v>0</v>
      </c>
      <c r="BI91" s="227">
        <f>IF(N91="nulová",J91,0)</f>
        <v>0</v>
      </c>
      <c r="BJ91" s="18" t="s">
        <v>82</v>
      </c>
      <c r="BK91" s="227">
        <f>ROUND(I91*H91,2)</f>
        <v>0</v>
      </c>
      <c r="BL91" s="18" t="s">
        <v>643</v>
      </c>
      <c r="BM91" s="226" t="s">
        <v>657</v>
      </c>
    </row>
    <row r="92" spans="1:47" s="2" customFormat="1" ht="12">
      <c r="A92" s="39"/>
      <c r="B92" s="40"/>
      <c r="C92" s="41"/>
      <c r="D92" s="228" t="s">
        <v>645</v>
      </c>
      <c r="E92" s="41"/>
      <c r="F92" s="229" t="s">
        <v>658</v>
      </c>
      <c r="G92" s="41"/>
      <c r="H92" s="41"/>
      <c r="I92" s="230"/>
      <c r="J92" s="41"/>
      <c r="K92" s="41"/>
      <c r="L92" s="45"/>
      <c r="M92" s="231"/>
      <c r="N92" s="232"/>
      <c r="O92" s="85"/>
      <c r="P92" s="85"/>
      <c r="Q92" s="85"/>
      <c r="R92" s="85"/>
      <c r="S92" s="85"/>
      <c r="T92" s="86"/>
      <c r="U92" s="39"/>
      <c r="V92" s="39"/>
      <c r="W92" s="39"/>
      <c r="X92" s="39"/>
      <c r="Y92" s="39"/>
      <c r="Z92" s="39"/>
      <c r="AA92" s="39"/>
      <c r="AB92" s="39"/>
      <c r="AC92" s="39"/>
      <c r="AD92" s="39"/>
      <c r="AE92" s="39"/>
      <c r="AT92" s="18" t="s">
        <v>645</v>
      </c>
      <c r="AU92" s="18" t="s">
        <v>85</v>
      </c>
    </row>
    <row r="93" spans="1:65" s="2" customFormat="1" ht="16.5" customHeight="1">
      <c r="A93" s="39"/>
      <c r="B93" s="40"/>
      <c r="C93" s="214" t="s">
        <v>189</v>
      </c>
      <c r="D93" s="214" t="s">
        <v>138</v>
      </c>
      <c r="E93" s="215" t="s">
        <v>659</v>
      </c>
      <c r="F93" s="216" t="s">
        <v>660</v>
      </c>
      <c r="G93" s="217" t="s">
        <v>273</v>
      </c>
      <c r="H93" s="218">
        <v>1</v>
      </c>
      <c r="I93" s="219"/>
      <c r="J93" s="220">
        <f>ROUND(I93*H93,2)</f>
        <v>0</v>
      </c>
      <c r="K93" s="221"/>
      <c r="L93" s="45"/>
      <c r="M93" s="222" t="s">
        <v>19</v>
      </c>
      <c r="N93" s="223" t="s">
        <v>46</v>
      </c>
      <c r="O93" s="85"/>
      <c r="P93" s="224">
        <f>O93*H93</f>
        <v>0</v>
      </c>
      <c r="Q93" s="224">
        <v>0</v>
      </c>
      <c r="R93" s="224">
        <f>Q93*H93</f>
        <v>0</v>
      </c>
      <c r="S93" s="224">
        <v>0</v>
      </c>
      <c r="T93" s="225">
        <f>S93*H93</f>
        <v>0</v>
      </c>
      <c r="U93" s="39"/>
      <c r="V93" s="39"/>
      <c r="W93" s="39"/>
      <c r="X93" s="39"/>
      <c r="Y93" s="39"/>
      <c r="Z93" s="39"/>
      <c r="AA93" s="39"/>
      <c r="AB93" s="39"/>
      <c r="AC93" s="39"/>
      <c r="AD93" s="39"/>
      <c r="AE93" s="39"/>
      <c r="AR93" s="226" t="s">
        <v>643</v>
      </c>
      <c r="AT93" s="226" t="s">
        <v>138</v>
      </c>
      <c r="AU93" s="226" t="s">
        <v>85</v>
      </c>
      <c r="AY93" s="18" t="s">
        <v>135</v>
      </c>
      <c r="BE93" s="227">
        <f>IF(N93="základní",J93,0)</f>
        <v>0</v>
      </c>
      <c r="BF93" s="227">
        <f>IF(N93="snížená",J93,0)</f>
        <v>0</v>
      </c>
      <c r="BG93" s="227">
        <f>IF(N93="zákl. přenesená",J93,0)</f>
        <v>0</v>
      </c>
      <c r="BH93" s="227">
        <f>IF(N93="sníž. přenesená",J93,0)</f>
        <v>0</v>
      </c>
      <c r="BI93" s="227">
        <f>IF(N93="nulová",J93,0)</f>
        <v>0</v>
      </c>
      <c r="BJ93" s="18" t="s">
        <v>82</v>
      </c>
      <c r="BK93" s="227">
        <f>ROUND(I93*H93,2)</f>
        <v>0</v>
      </c>
      <c r="BL93" s="18" t="s">
        <v>643</v>
      </c>
      <c r="BM93" s="226" t="s">
        <v>661</v>
      </c>
    </row>
    <row r="94" spans="1:47" s="2" customFormat="1" ht="12">
      <c r="A94" s="39"/>
      <c r="B94" s="40"/>
      <c r="C94" s="41"/>
      <c r="D94" s="228" t="s">
        <v>645</v>
      </c>
      <c r="E94" s="41"/>
      <c r="F94" s="229" t="s">
        <v>662</v>
      </c>
      <c r="G94" s="41"/>
      <c r="H94" s="41"/>
      <c r="I94" s="230"/>
      <c r="J94" s="41"/>
      <c r="K94" s="41"/>
      <c r="L94" s="45"/>
      <c r="M94" s="231"/>
      <c r="N94" s="232"/>
      <c r="O94" s="85"/>
      <c r="P94" s="85"/>
      <c r="Q94" s="85"/>
      <c r="R94" s="85"/>
      <c r="S94" s="85"/>
      <c r="T94" s="86"/>
      <c r="U94" s="39"/>
      <c r="V94" s="39"/>
      <c r="W94" s="39"/>
      <c r="X94" s="39"/>
      <c r="Y94" s="39"/>
      <c r="Z94" s="39"/>
      <c r="AA94" s="39"/>
      <c r="AB94" s="39"/>
      <c r="AC94" s="39"/>
      <c r="AD94" s="39"/>
      <c r="AE94" s="39"/>
      <c r="AT94" s="18" t="s">
        <v>645</v>
      </c>
      <c r="AU94" s="18" t="s">
        <v>85</v>
      </c>
    </row>
    <row r="95" spans="1:63" s="12" customFormat="1" ht="22.8" customHeight="1">
      <c r="A95" s="12"/>
      <c r="B95" s="198"/>
      <c r="C95" s="199"/>
      <c r="D95" s="200" t="s">
        <v>74</v>
      </c>
      <c r="E95" s="212" t="s">
        <v>75</v>
      </c>
      <c r="F95" s="212" t="s">
        <v>663</v>
      </c>
      <c r="G95" s="199"/>
      <c r="H95" s="199"/>
      <c r="I95" s="202"/>
      <c r="J95" s="213">
        <f>BK95</f>
        <v>0</v>
      </c>
      <c r="K95" s="199"/>
      <c r="L95" s="204"/>
      <c r="M95" s="205"/>
      <c r="N95" s="206"/>
      <c r="O95" s="206"/>
      <c r="P95" s="207">
        <f>SUM(P96:P99)</f>
        <v>0</v>
      </c>
      <c r="Q95" s="206"/>
      <c r="R95" s="207">
        <f>SUM(R96:R99)</f>
        <v>0</v>
      </c>
      <c r="S95" s="206"/>
      <c r="T95" s="208">
        <f>SUM(T96:T99)</f>
        <v>0</v>
      </c>
      <c r="U95" s="12"/>
      <c r="V95" s="12"/>
      <c r="W95" s="12"/>
      <c r="X95" s="12"/>
      <c r="Y95" s="12"/>
      <c r="Z95" s="12"/>
      <c r="AA95" s="12"/>
      <c r="AB95" s="12"/>
      <c r="AC95" s="12"/>
      <c r="AD95" s="12"/>
      <c r="AE95" s="12"/>
      <c r="AR95" s="209" t="s">
        <v>189</v>
      </c>
      <c r="AT95" s="210" t="s">
        <v>74</v>
      </c>
      <c r="AU95" s="210" t="s">
        <v>82</v>
      </c>
      <c r="AY95" s="209" t="s">
        <v>135</v>
      </c>
      <c r="BK95" s="211">
        <f>SUM(BK96:BK99)</f>
        <v>0</v>
      </c>
    </row>
    <row r="96" spans="1:65" s="2" customFormat="1" ht="16.5" customHeight="1">
      <c r="A96" s="39"/>
      <c r="B96" s="40"/>
      <c r="C96" s="214" t="s">
        <v>136</v>
      </c>
      <c r="D96" s="214" t="s">
        <v>138</v>
      </c>
      <c r="E96" s="215" t="s">
        <v>664</v>
      </c>
      <c r="F96" s="216" t="s">
        <v>665</v>
      </c>
      <c r="G96" s="217" t="s">
        <v>273</v>
      </c>
      <c r="H96" s="218">
        <v>1</v>
      </c>
      <c r="I96" s="219"/>
      <c r="J96" s="220">
        <f>ROUND(I96*H96,2)</f>
        <v>0</v>
      </c>
      <c r="K96" s="221"/>
      <c r="L96" s="45"/>
      <c r="M96" s="222" t="s">
        <v>19</v>
      </c>
      <c r="N96" s="223" t="s">
        <v>46</v>
      </c>
      <c r="O96" s="85"/>
      <c r="P96" s="224">
        <f>O96*H96</f>
        <v>0</v>
      </c>
      <c r="Q96" s="224">
        <v>0</v>
      </c>
      <c r="R96" s="224">
        <f>Q96*H96</f>
        <v>0</v>
      </c>
      <c r="S96" s="224">
        <v>0</v>
      </c>
      <c r="T96" s="225">
        <f>S96*H96</f>
        <v>0</v>
      </c>
      <c r="U96" s="39"/>
      <c r="V96" s="39"/>
      <c r="W96" s="39"/>
      <c r="X96" s="39"/>
      <c r="Y96" s="39"/>
      <c r="Z96" s="39"/>
      <c r="AA96" s="39"/>
      <c r="AB96" s="39"/>
      <c r="AC96" s="39"/>
      <c r="AD96" s="39"/>
      <c r="AE96" s="39"/>
      <c r="AR96" s="226" t="s">
        <v>643</v>
      </c>
      <c r="AT96" s="226" t="s">
        <v>138</v>
      </c>
      <c r="AU96" s="226" t="s">
        <v>85</v>
      </c>
      <c r="AY96" s="18" t="s">
        <v>135</v>
      </c>
      <c r="BE96" s="227">
        <f>IF(N96="základní",J96,0)</f>
        <v>0</v>
      </c>
      <c r="BF96" s="227">
        <f>IF(N96="snížená",J96,0)</f>
        <v>0</v>
      </c>
      <c r="BG96" s="227">
        <f>IF(N96="zákl. přenesená",J96,0)</f>
        <v>0</v>
      </c>
      <c r="BH96" s="227">
        <f>IF(N96="sníž. přenesená",J96,0)</f>
        <v>0</v>
      </c>
      <c r="BI96" s="227">
        <f>IF(N96="nulová",J96,0)</f>
        <v>0</v>
      </c>
      <c r="BJ96" s="18" t="s">
        <v>82</v>
      </c>
      <c r="BK96" s="227">
        <f>ROUND(I96*H96,2)</f>
        <v>0</v>
      </c>
      <c r="BL96" s="18" t="s">
        <v>643</v>
      </c>
      <c r="BM96" s="226" t="s">
        <v>666</v>
      </c>
    </row>
    <row r="97" spans="1:47" s="2" customFormat="1" ht="12">
      <c r="A97" s="39"/>
      <c r="B97" s="40"/>
      <c r="C97" s="41"/>
      <c r="D97" s="228" t="s">
        <v>645</v>
      </c>
      <c r="E97" s="41"/>
      <c r="F97" s="229" t="s">
        <v>667</v>
      </c>
      <c r="G97" s="41"/>
      <c r="H97" s="41"/>
      <c r="I97" s="230"/>
      <c r="J97" s="41"/>
      <c r="K97" s="41"/>
      <c r="L97" s="45"/>
      <c r="M97" s="231"/>
      <c r="N97" s="232"/>
      <c r="O97" s="85"/>
      <c r="P97" s="85"/>
      <c r="Q97" s="85"/>
      <c r="R97" s="85"/>
      <c r="S97" s="85"/>
      <c r="T97" s="86"/>
      <c r="U97" s="39"/>
      <c r="V97" s="39"/>
      <c r="W97" s="39"/>
      <c r="X97" s="39"/>
      <c r="Y97" s="39"/>
      <c r="Z97" s="39"/>
      <c r="AA97" s="39"/>
      <c r="AB97" s="39"/>
      <c r="AC97" s="39"/>
      <c r="AD97" s="39"/>
      <c r="AE97" s="39"/>
      <c r="AT97" s="18" t="s">
        <v>645</v>
      </c>
      <c r="AU97" s="18" t="s">
        <v>85</v>
      </c>
    </row>
    <row r="98" spans="1:65" s="2" customFormat="1" ht="16.5" customHeight="1">
      <c r="A98" s="39"/>
      <c r="B98" s="40"/>
      <c r="C98" s="214" t="s">
        <v>208</v>
      </c>
      <c r="D98" s="214" t="s">
        <v>138</v>
      </c>
      <c r="E98" s="215" t="s">
        <v>668</v>
      </c>
      <c r="F98" s="216" t="s">
        <v>669</v>
      </c>
      <c r="G98" s="217" t="s">
        <v>273</v>
      </c>
      <c r="H98" s="218">
        <v>1</v>
      </c>
      <c r="I98" s="219"/>
      <c r="J98" s="220">
        <f>ROUND(I98*H98,2)</f>
        <v>0</v>
      </c>
      <c r="K98" s="221"/>
      <c r="L98" s="45"/>
      <c r="M98" s="222" t="s">
        <v>19</v>
      </c>
      <c r="N98" s="223" t="s">
        <v>46</v>
      </c>
      <c r="O98" s="85"/>
      <c r="P98" s="224">
        <f>O98*H98</f>
        <v>0</v>
      </c>
      <c r="Q98" s="224">
        <v>0</v>
      </c>
      <c r="R98" s="224">
        <f>Q98*H98</f>
        <v>0</v>
      </c>
      <c r="S98" s="224">
        <v>0</v>
      </c>
      <c r="T98" s="225">
        <f>S98*H98</f>
        <v>0</v>
      </c>
      <c r="U98" s="39"/>
      <c r="V98" s="39"/>
      <c r="W98" s="39"/>
      <c r="X98" s="39"/>
      <c r="Y98" s="39"/>
      <c r="Z98" s="39"/>
      <c r="AA98" s="39"/>
      <c r="AB98" s="39"/>
      <c r="AC98" s="39"/>
      <c r="AD98" s="39"/>
      <c r="AE98" s="39"/>
      <c r="AR98" s="226" t="s">
        <v>643</v>
      </c>
      <c r="AT98" s="226" t="s">
        <v>138</v>
      </c>
      <c r="AU98" s="226" t="s">
        <v>85</v>
      </c>
      <c r="AY98" s="18" t="s">
        <v>135</v>
      </c>
      <c r="BE98" s="227">
        <f>IF(N98="základní",J98,0)</f>
        <v>0</v>
      </c>
      <c r="BF98" s="227">
        <f>IF(N98="snížená",J98,0)</f>
        <v>0</v>
      </c>
      <c r="BG98" s="227">
        <f>IF(N98="zákl. přenesená",J98,0)</f>
        <v>0</v>
      </c>
      <c r="BH98" s="227">
        <f>IF(N98="sníž. přenesená",J98,0)</f>
        <v>0</v>
      </c>
      <c r="BI98" s="227">
        <f>IF(N98="nulová",J98,0)</f>
        <v>0</v>
      </c>
      <c r="BJ98" s="18" t="s">
        <v>82</v>
      </c>
      <c r="BK98" s="227">
        <f>ROUND(I98*H98,2)</f>
        <v>0</v>
      </c>
      <c r="BL98" s="18" t="s">
        <v>643</v>
      </c>
      <c r="BM98" s="226" t="s">
        <v>670</v>
      </c>
    </row>
    <row r="99" spans="1:47" s="2" customFormat="1" ht="12">
      <c r="A99" s="39"/>
      <c r="B99" s="40"/>
      <c r="C99" s="41"/>
      <c r="D99" s="228" t="s">
        <v>645</v>
      </c>
      <c r="E99" s="41"/>
      <c r="F99" s="229" t="s">
        <v>671</v>
      </c>
      <c r="G99" s="41"/>
      <c r="H99" s="41"/>
      <c r="I99" s="230"/>
      <c r="J99" s="41"/>
      <c r="K99" s="41"/>
      <c r="L99" s="45"/>
      <c r="M99" s="276"/>
      <c r="N99" s="277"/>
      <c r="O99" s="278"/>
      <c r="P99" s="278"/>
      <c r="Q99" s="278"/>
      <c r="R99" s="278"/>
      <c r="S99" s="278"/>
      <c r="T99" s="279"/>
      <c r="U99" s="39"/>
      <c r="V99" s="39"/>
      <c r="W99" s="39"/>
      <c r="X99" s="39"/>
      <c r="Y99" s="39"/>
      <c r="Z99" s="39"/>
      <c r="AA99" s="39"/>
      <c r="AB99" s="39"/>
      <c r="AC99" s="39"/>
      <c r="AD99" s="39"/>
      <c r="AE99" s="39"/>
      <c r="AT99" s="18" t="s">
        <v>645</v>
      </c>
      <c r="AU99" s="18" t="s">
        <v>85</v>
      </c>
    </row>
    <row r="100" spans="1:31" s="2" customFormat="1" ht="6.95" customHeight="1">
      <c r="A100" s="39"/>
      <c r="B100" s="60"/>
      <c r="C100" s="61"/>
      <c r="D100" s="61"/>
      <c r="E100" s="61"/>
      <c r="F100" s="61"/>
      <c r="G100" s="61"/>
      <c r="H100" s="61"/>
      <c r="I100" s="61"/>
      <c r="J100" s="61"/>
      <c r="K100" s="61"/>
      <c r="L100" s="45"/>
      <c r="M100" s="39"/>
      <c r="O100" s="39"/>
      <c r="P100" s="39"/>
      <c r="Q100" s="39"/>
      <c r="R100" s="39"/>
      <c r="S100" s="39"/>
      <c r="T100" s="39"/>
      <c r="U100" s="39"/>
      <c r="V100" s="39"/>
      <c r="W100" s="39"/>
      <c r="X100" s="39"/>
      <c r="Y100" s="39"/>
      <c r="Z100" s="39"/>
      <c r="AA100" s="39"/>
      <c r="AB100" s="39"/>
      <c r="AC100" s="39"/>
      <c r="AD100" s="39"/>
      <c r="AE100" s="39"/>
    </row>
  </sheetData>
  <sheetProtection password="CC35" sheet="1" objects="1" scenarios="1" formatColumns="0" formatRows="0" autoFilter="0"/>
  <autoFilter ref="C81:K9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s="1" customFormat="1" ht="37.5" customHeight="1"/>
    <row r="2" spans="2:11" s="1" customFormat="1" ht="7.5" customHeight="1">
      <c r="B2" s="281"/>
      <c r="C2" s="282"/>
      <c r="D2" s="282"/>
      <c r="E2" s="282"/>
      <c r="F2" s="282"/>
      <c r="G2" s="282"/>
      <c r="H2" s="282"/>
      <c r="I2" s="282"/>
      <c r="J2" s="282"/>
      <c r="K2" s="283"/>
    </row>
    <row r="3" spans="2:11" s="16" customFormat="1" ht="45" customHeight="1">
      <c r="B3" s="284"/>
      <c r="C3" s="285" t="s">
        <v>672</v>
      </c>
      <c r="D3" s="285"/>
      <c r="E3" s="285"/>
      <c r="F3" s="285"/>
      <c r="G3" s="285"/>
      <c r="H3" s="285"/>
      <c r="I3" s="285"/>
      <c r="J3" s="285"/>
      <c r="K3" s="286"/>
    </row>
    <row r="4" spans="2:11" s="1" customFormat="1" ht="25.5" customHeight="1">
      <c r="B4" s="287"/>
      <c r="C4" s="288" t="s">
        <v>673</v>
      </c>
      <c r="D4" s="288"/>
      <c r="E4" s="288"/>
      <c r="F4" s="288"/>
      <c r="G4" s="288"/>
      <c r="H4" s="288"/>
      <c r="I4" s="288"/>
      <c r="J4" s="288"/>
      <c r="K4" s="289"/>
    </row>
    <row r="5" spans="2:11" s="1" customFormat="1" ht="5.25" customHeight="1">
      <c r="B5" s="287"/>
      <c r="C5" s="290"/>
      <c r="D5" s="290"/>
      <c r="E5" s="290"/>
      <c r="F5" s="290"/>
      <c r="G5" s="290"/>
      <c r="H5" s="290"/>
      <c r="I5" s="290"/>
      <c r="J5" s="290"/>
      <c r="K5" s="289"/>
    </row>
    <row r="6" spans="2:11" s="1" customFormat="1" ht="15" customHeight="1">
      <c r="B6" s="287"/>
      <c r="C6" s="291" t="s">
        <v>674</v>
      </c>
      <c r="D6" s="291"/>
      <c r="E6" s="291"/>
      <c r="F6" s="291"/>
      <c r="G6" s="291"/>
      <c r="H6" s="291"/>
      <c r="I6" s="291"/>
      <c r="J6" s="291"/>
      <c r="K6" s="289"/>
    </row>
    <row r="7" spans="2:11" s="1" customFormat="1" ht="15" customHeight="1">
      <c r="B7" s="292"/>
      <c r="C7" s="291" t="s">
        <v>675</v>
      </c>
      <c r="D7" s="291"/>
      <c r="E7" s="291"/>
      <c r="F7" s="291"/>
      <c r="G7" s="291"/>
      <c r="H7" s="291"/>
      <c r="I7" s="291"/>
      <c r="J7" s="291"/>
      <c r="K7" s="289"/>
    </row>
    <row r="8" spans="2:11" s="1" customFormat="1" ht="12.75" customHeight="1">
      <c r="B8" s="292"/>
      <c r="C8" s="291"/>
      <c r="D8" s="291"/>
      <c r="E8" s="291"/>
      <c r="F8" s="291"/>
      <c r="G8" s="291"/>
      <c r="H8" s="291"/>
      <c r="I8" s="291"/>
      <c r="J8" s="291"/>
      <c r="K8" s="289"/>
    </row>
    <row r="9" spans="2:11" s="1" customFormat="1" ht="15" customHeight="1">
      <c r="B9" s="292"/>
      <c r="C9" s="291" t="s">
        <v>676</v>
      </c>
      <c r="D9" s="291"/>
      <c r="E9" s="291"/>
      <c r="F9" s="291"/>
      <c r="G9" s="291"/>
      <c r="H9" s="291"/>
      <c r="I9" s="291"/>
      <c r="J9" s="291"/>
      <c r="K9" s="289"/>
    </row>
    <row r="10" spans="2:11" s="1" customFormat="1" ht="15" customHeight="1">
      <c r="B10" s="292"/>
      <c r="C10" s="291"/>
      <c r="D10" s="291" t="s">
        <v>677</v>
      </c>
      <c r="E10" s="291"/>
      <c r="F10" s="291"/>
      <c r="G10" s="291"/>
      <c r="H10" s="291"/>
      <c r="I10" s="291"/>
      <c r="J10" s="291"/>
      <c r="K10" s="289"/>
    </row>
    <row r="11" spans="2:11" s="1" customFormat="1" ht="15" customHeight="1">
      <c r="B11" s="292"/>
      <c r="C11" s="293"/>
      <c r="D11" s="291" t="s">
        <v>678</v>
      </c>
      <c r="E11" s="291"/>
      <c r="F11" s="291"/>
      <c r="G11" s="291"/>
      <c r="H11" s="291"/>
      <c r="I11" s="291"/>
      <c r="J11" s="291"/>
      <c r="K11" s="289"/>
    </row>
    <row r="12" spans="2:11" s="1" customFormat="1" ht="15" customHeight="1">
      <c r="B12" s="292"/>
      <c r="C12" s="293"/>
      <c r="D12" s="291"/>
      <c r="E12" s="291"/>
      <c r="F12" s="291"/>
      <c r="G12" s="291"/>
      <c r="H12" s="291"/>
      <c r="I12" s="291"/>
      <c r="J12" s="291"/>
      <c r="K12" s="289"/>
    </row>
    <row r="13" spans="2:11" s="1" customFormat="1" ht="15" customHeight="1">
      <c r="B13" s="292"/>
      <c r="C13" s="293"/>
      <c r="D13" s="294" t="s">
        <v>679</v>
      </c>
      <c r="E13" s="291"/>
      <c r="F13" s="291"/>
      <c r="G13" s="291"/>
      <c r="H13" s="291"/>
      <c r="I13" s="291"/>
      <c r="J13" s="291"/>
      <c r="K13" s="289"/>
    </row>
    <row r="14" spans="2:11" s="1" customFormat="1" ht="12.75" customHeight="1">
      <c r="B14" s="292"/>
      <c r="C14" s="293"/>
      <c r="D14" s="293"/>
      <c r="E14" s="293"/>
      <c r="F14" s="293"/>
      <c r="G14" s="293"/>
      <c r="H14" s="293"/>
      <c r="I14" s="293"/>
      <c r="J14" s="293"/>
      <c r="K14" s="289"/>
    </row>
    <row r="15" spans="2:11" s="1" customFormat="1" ht="15" customHeight="1">
      <c r="B15" s="292"/>
      <c r="C15" s="293"/>
      <c r="D15" s="291" t="s">
        <v>680</v>
      </c>
      <c r="E15" s="291"/>
      <c r="F15" s="291"/>
      <c r="G15" s="291"/>
      <c r="H15" s="291"/>
      <c r="I15" s="291"/>
      <c r="J15" s="291"/>
      <c r="K15" s="289"/>
    </row>
    <row r="16" spans="2:11" s="1" customFormat="1" ht="15" customHeight="1">
      <c r="B16" s="292"/>
      <c r="C16" s="293"/>
      <c r="D16" s="291" t="s">
        <v>681</v>
      </c>
      <c r="E16" s="291"/>
      <c r="F16" s="291"/>
      <c r="G16" s="291"/>
      <c r="H16" s="291"/>
      <c r="I16" s="291"/>
      <c r="J16" s="291"/>
      <c r="K16" s="289"/>
    </row>
    <row r="17" spans="2:11" s="1" customFormat="1" ht="15" customHeight="1">
      <c r="B17" s="292"/>
      <c r="C17" s="293"/>
      <c r="D17" s="291" t="s">
        <v>682</v>
      </c>
      <c r="E17" s="291"/>
      <c r="F17" s="291"/>
      <c r="G17" s="291"/>
      <c r="H17" s="291"/>
      <c r="I17" s="291"/>
      <c r="J17" s="291"/>
      <c r="K17" s="289"/>
    </row>
    <row r="18" spans="2:11" s="1" customFormat="1" ht="15" customHeight="1">
      <c r="B18" s="292"/>
      <c r="C18" s="293"/>
      <c r="D18" s="293"/>
      <c r="E18" s="295" t="s">
        <v>81</v>
      </c>
      <c r="F18" s="291" t="s">
        <v>683</v>
      </c>
      <c r="G18" s="291"/>
      <c r="H18" s="291"/>
      <c r="I18" s="291"/>
      <c r="J18" s="291"/>
      <c r="K18" s="289"/>
    </row>
    <row r="19" spans="2:11" s="1" customFormat="1" ht="15" customHeight="1">
      <c r="B19" s="292"/>
      <c r="C19" s="293"/>
      <c r="D19" s="293"/>
      <c r="E19" s="295" t="s">
        <v>684</v>
      </c>
      <c r="F19" s="291" t="s">
        <v>685</v>
      </c>
      <c r="G19" s="291"/>
      <c r="H19" s="291"/>
      <c r="I19" s="291"/>
      <c r="J19" s="291"/>
      <c r="K19" s="289"/>
    </row>
    <row r="20" spans="2:11" s="1" customFormat="1" ht="15" customHeight="1">
      <c r="B20" s="292"/>
      <c r="C20" s="293"/>
      <c r="D20" s="293"/>
      <c r="E20" s="295" t="s">
        <v>686</v>
      </c>
      <c r="F20" s="291" t="s">
        <v>687</v>
      </c>
      <c r="G20" s="291"/>
      <c r="H20" s="291"/>
      <c r="I20" s="291"/>
      <c r="J20" s="291"/>
      <c r="K20" s="289"/>
    </row>
    <row r="21" spans="2:11" s="1" customFormat="1" ht="15" customHeight="1">
      <c r="B21" s="292"/>
      <c r="C21" s="293"/>
      <c r="D21" s="293"/>
      <c r="E21" s="295" t="s">
        <v>92</v>
      </c>
      <c r="F21" s="291" t="s">
        <v>93</v>
      </c>
      <c r="G21" s="291"/>
      <c r="H21" s="291"/>
      <c r="I21" s="291"/>
      <c r="J21" s="291"/>
      <c r="K21" s="289"/>
    </row>
    <row r="22" spans="2:11" s="1" customFormat="1" ht="15" customHeight="1">
      <c r="B22" s="292"/>
      <c r="C22" s="293"/>
      <c r="D22" s="293"/>
      <c r="E22" s="295" t="s">
        <v>688</v>
      </c>
      <c r="F22" s="291" t="s">
        <v>689</v>
      </c>
      <c r="G22" s="291"/>
      <c r="H22" s="291"/>
      <c r="I22" s="291"/>
      <c r="J22" s="291"/>
      <c r="K22" s="289"/>
    </row>
    <row r="23" spans="2:11" s="1" customFormat="1" ht="15" customHeight="1">
      <c r="B23" s="292"/>
      <c r="C23" s="293"/>
      <c r="D23" s="293"/>
      <c r="E23" s="295" t="s">
        <v>89</v>
      </c>
      <c r="F23" s="291" t="s">
        <v>690</v>
      </c>
      <c r="G23" s="291"/>
      <c r="H23" s="291"/>
      <c r="I23" s="291"/>
      <c r="J23" s="291"/>
      <c r="K23" s="289"/>
    </row>
    <row r="24" spans="2:11" s="1" customFormat="1" ht="12.75" customHeight="1">
      <c r="B24" s="292"/>
      <c r="C24" s="293"/>
      <c r="D24" s="293"/>
      <c r="E24" s="293"/>
      <c r="F24" s="293"/>
      <c r="G24" s="293"/>
      <c r="H24" s="293"/>
      <c r="I24" s="293"/>
      <c r="J24" s="293"/>
      <c r="K24" s="289"/>
    </row>
    <row r="25" spans="2:11" s="1" customFormat="1" ht="15" customHeight="1">
      <c r="B25" s="292"/>
      <c r="C25" s="291" t="s">
        <v>691</v>
      </c>
      <c r="D25" s="291"/>
      <c r="E25" s="291"/>
      <c r="F25" s="291"/>
      <c r="G25" s="291"/>
      <c r="H25" s="291"/>
      <c r="I25" s="291"/>
      <c r="J25" s="291"/>
      <c r="K25" s="289"/>
    </row>
    <row r="26" spans="2:11" s="1" customFormat="1" ht="15" customHeight="1">
      <c r="B26" s="292"/>
      <c r="C26" s="291" t="s">
        <v>692</v>
      </c>
      <c r="D26" s="291"/>
      <c r="E26" s="291"/>
      <c r="F26" s="291"/>
      <c r="G26" s="291"/>
      <c r="H26" s="291"/>
      <c r="I26" s="291"/>
      <c r="J26" s="291"/>
      <c r="K26" s="289"/>
    </row>
    <row r="27" spans="2:11" s="1" customFormat="1" ht="15" customHeight="1">
      <c r="B27" s="292"/>
      <c r="C27" s="291"/>
      <c r="D27" s="291" t="s">
        <v>693</v>
      </c>
      <c r="E27" s="291"/>
      <c r="F27" s="291"/>
      <c r="G27" s="291"/>
      <c r="H27" s="291"/>
      <c r="I27" s="291"/>
      <c r="J27" s="291"/>
      <c r="K27" s="289"/>
    </row>
    <row r="28" spans="2:11" s="1" customFormat="1" ht="15" customHeight="1">
      <c r="B28" s="292"/>
      <c r="C28" s="293"/>
      <c r="D28" s="291" t="s">
        <v>694</v>
      </c>
      <c r="E28" s="291"/>
      <c r="F28" s="291"/>
      <c r="G28" s="291"/>
      <c r="H28" s="291"/>
      <c r="I28" s="291"/>
      <c r="J28" s="291"/>
      <c r="K28" s="289"/>
    </row>
    <row r="29" spans="2:11" s="1" customFormat="1" ht="12.75" customHeight="1">
      <c r="B29" s="292"/>
      <c r="C29" s="293"/>
      <c r="D29" s="293"/>
      <c r="E29" s="293"/>
      <c r="F29" s="293"/>
      <c r="G29" s="293"/>
      <c r="H29" s="293"/>
      <c r="I29" s="293"/>
      <c r="J29" s="293"/>
      <c r="K29" s="289"/>
    </row>
    <row r="30" spans="2:11" s="1" customFormat="1" ht="15" customHeight="1">
      <c r="B30" s="292"/>
      <c r="C30" s="293"/>
      <c r="D30" s="291" t="s">
        <v>695</v>
      </c>
      <c r="E30" s="291"/>
      <c r="F30" s="291"/>
      <c r="G30" s="291"/>
      <c r="H30" s="291"/>
      <c r="I30" s="291"/>
      <c r="J30" s="291"/>
      <c r="K30" s="289"/>
    </row>
    <row r="31" spans="2:11" s="1" customFormat="1" ht="15" customHeight="1">
      <c r="B31" s="292"/>
      <c r="C31" s="293"/>
      <c r="D31" s="291" t="s">
        <v>696</v>
      </c>
      <c r="E31" s="291"/>
      <c r="F31" s="291"/>
      <c r="G31" s="291"/>
      <c r="H31" s="291"/>
      <c r="I31" s="291"/>
      <c r="J31" s="291"/>
      <c r="K31" s="289"/>
    </row>
    <row r="32" spans="2:11" s="1" customFormat="1" ht="12.75" customHeight="1">
      <c r="B32" s="292"/>
      <c r="C32" s="293"/>
      <c r="D32" s="293"/>
      <c r="E32" s="293"/>
      <c r="F32" s="293"/>
      <c r="G32" s="293"/>
      <c r="H32" s="293"/>
      <c r="I32" s="293"/>
      <c r="J32" s="293"/>
      <c r="K32" s="289"/>
    </row>
    <row r="33" spans="2:11" s="1" customFormat="1" ht="15" customHeight="1">
      <c r="B33" s="292"/>
      <c r="C33" s="293"/>
      <c r="D33" s="291" t="s">
        <v>697</v>
      </c>
      <c r="E33" s="291"/>
      <c r="F33" s="291"/>
      <c r="G33" s="291"/>
      <c r="H33" s="291"/>
      <c r="I33" s="291"/>
      <c r="J33" s="291"/>
      <c r="K33" s="289"/>
    </row>
    <row r="34" spans="2:11" s="1" customFormat="1" ht="15" customHeight="1">
      <c r="B34" s="292"/>
      <c r="C34" s="293"/>
      <c r="D34" s="291" t="s">
        <v>698</v>
      </c>
      <c r="E34" s="291"/>
      <c r="F34" s="291"/>
      <c r="G34" s="291"/>
      <c r="H34" s="291"/>
      <c r="I34" s="291"/>
      <c r="J34" s="291"/>
      <c r="K34" s="289"/>
    </row>
    <row r="35" spans="2:11" s="1" customFormat="1" ht="15" customHeight="1">
      <c r="B35" s="292"/>
      <c r="C35" s="293"/>
      <c r="D35" s="291" t="s">
        <v>699</v>
      </c>
      <c r="E35" s="291"/>
      <c r="F35" s="291"/>
      <c r="G35" s="291"/>
      <c r="H35" s="291"/>
      <c r="I35" s="291"/>
      <c r="J35" s="291"/>
      <c r="K35" s="289"/>
    </row>
    <row r="36" spans="2:11" s="1" customFormat="1" ht="15" customHeight="1">
      <c r="B36" s="292"/>
      <c r="C36" s="293"/>
      <c r="D36" s="291"/>
      <c r="E36" s="294" t="s">
        <v>121</v>
      </c>
      <c r="F36" s="291"/>
      <c r="G36" s="291" t="s">
        <v>700</v>
      </c>
      <c r="H36" s="291"/>
      <c r="I36" s="291"/>
      <c r="J36" s="291"/>
      <c r="K36" s="289"/>
    </row>
    <row r="37" spans="2:11" s="1" customFormat="1" ht="30.75" customHeight="1">
      <c r="B37" s="292"/>
      <c r="C37" s="293"/>
      <c r="D37" s="291"/>
      <c r="E37" s="294" t="s">
        <v>701</v>
      </c>
      <c r="F37" s="291"/>
      <c r="G37" s="291" t="s">
        <v>702</v>
      </c>
      <c r="H37" s="291"/>
      <c r="I37" s="291"/>
      <c r="J37" s="291"/>
      <c r="K37" s="289"/>
    </row>
    <row r="38" spans="2:11" s="1" customFormat="1" ht="15" customHeight="1">
      <c r="B38" s="292"/>
      <c r="C38" s="293"/>
      <c r="D38" s="291"/>
      <c r="E38" s="294" t="s">
        <v>56</v>
      </c>
      <c r="F38" s="291"/>
      <c r="G38" s="291" t="s">
        <v>703</v>
      </c>
      <c r="H38" s="291"/>
      <c r="I38" s="291"/>
      <c r="J38" s="291"/>
      <c r="K38" s="289"/>
    </row>
    <row r="39" spans="2:11" s="1" customFormat="1" ht="15" customHeight="1">
      <c r="B39" s="292"/>
      <c r="C39" s="293"/>
      <c r="D39" s="291"/>
      <c r="E39" s="294" t="s">
        <v>57</v>
      </c>
      <c r="F39" s="291"/>
      <c r="G39" s="291" t="s">
        <v>704</v>
      </c>
      <c r="H39" s="291"/>
      <c r="I39" s="291"/>
      <c r="J39" s="291"/>
      <c r="K39" s="289"/>
    </row>
    <row r="40" spans="2:11" s="1" customFormat="1" ht="15" customHeight="1">
      <c r="B40" s="292"/>
      <c r="C40" s="293"/>
      <c r="D40" s="291"/>
      <c r="E40" s="294" t="s">
        <v>122</v>
      </c>
      <c r="F40" s="291"/>
      <c r="G40" s="291" t="s">
        <v>705</v>
      </c>
      <c r="H40" s="291"/>
      <c r="I40" s="291"/>
      <c r="J40" s="291"/>
      <c r="K40" s="289"/>
    </row>
    <row r="41" spans="2:11" s="1" customFormat="1" ht="15" customHeight="1">
      <c r="B41" s="292"/>
      <c r="C41" s="293"/>
      <c r="D41" s="291"/>
      <c r="E41" s="294" t="s">
        <v>123</v>
      </c>
      <c r="F41" s="291"/>
      <c r="G41" s="291" t="s">
        <v>706</v>
      </c>
      <c r="H41" s="291"/>
      <c r="I41" s="291"/>
      <c r="J41" s="291"/>
      <c r="K41" s="289"/>
    </row>
    <row r="42" spans="2:11" s="1" customFormat="1" ht="15" customHeight="1">
      <c r="B42" s="292"/>
      <c r="C42" s="293"/>
      <c r="D42" s="291"/>
      <c r="E42" s="294" t="s">
        <v>707</v>
      </c>
      <c r="F42" s="291"/>
      <c r="G42" s="291" t="s">
        <v>708</v>
      </c>
      <c r="H42" s="291"/>
      <c r="I42" s="291"/>
      <c r="J42" s="291"/>
      <c r="K42" s="289"/>
    </row>
    <row r="43" spans="2:11" s="1" customFormat="1" ht="15" customHeight="1">
      <c r="B43" s="292"/>
      <c r="C43" s="293"/>
      <c r="D43" s="291"/>
      <c r="E43" s="294"/>
      <c r="F43" s="291"/>
      <c r="G43" s="291" t="s">
        <v>709</v>
      </c>
      <c r="H43" s="291"/>
      <c r="I43" s="291"/>
      <c r="J43" s="291"/>
      <c r="K43" s="289"/>
    </row>
    <row r="44" spans="2:11" s="1" customFormat="1" ht="15" customHeight="1">
      <c r="B44" s="292"/>
      <c r="C44" s="293"/>
      <c r="D44" s="291"/>
      <c r="E44" s="294" t="s">
        <v>710</v>
      </c>
      <c r="F44" s="291"/>
      <c r="G44" s="291" t="s">
        <v>711</v>
      </c>
      <c r="H44" s="291"/>
      <c r="I44" s="291"/>
      <c r="J44" s="291"/>
      <c r="K44" s="289"/>
    </row>
    <row r="45" spans="2:11" s="1" customFormat="1" ht="15" customHeight="1">
      <c r="B45" s="292"/>
      <c r="C45" s="293"/>
      <c r="D45" s="291"/>
      <c r="E45" s="294" t="s">
        <v>125</v>
      </c>
      <c r="F45" s="291"/>
      <c r="G45" s="291" t="s">
        <v>712</v>
      </c>
      <c r="H45" s="291"/>
      <c r="I45" s="291"/>
      <c r="J45" s="291"/>
      <c r="K45" s="289"/>
    </row>
    <row r="46" spans="2:11" s="1" customFormat="1" ht="12.75" customHeight="1">
      <c r="B46" s="292"/>
      <c r="C46" s="293"/>
      <c r="D46" s="291"/>
      <c r="E46" s="291"/>
      <c r="F46" s="291"/>
      <c r="G46" s="291"/>
      <c r="H46" s="291"/>
      <c r="I46" s="291"/>
      <c r="J46" s="291"/>
      <c r="K46" s="289"/>
    </row>
    <row r="47" spans="2:11" s="1" customFormat="1" ht="15" customHeight="1">
      <c r="B47" s="292"/>
      <c r="C47" s="293"/>
      <c r="D47" s="291" t="s">
        <v>713</v>
      </c>
      <c r="E47" s="291"/>
      <c r="F47" s="291"/>
      <c r="G47" s="291"/>
      <c r="H47" s="291"/>
      <c r="I47" s="291"/>
      <c r="J47" s="291"/>
      <c r="K47" s="289"/>
    </row>
    <row r="48" spans="2:11" s="1" customFormat="1" ht="15" customHeight="1">
      <c r="B48" s="292"/>
      <c r="C48" s="293"/>
      <c r="D48" s="293"/>
      <c r="E48" s="291" t="s">
        <v>714</v>
      </c>
      <c r="F48" s="291"/>
      <c r="G48" s="291"/>
      <c r="H48" s="291"/>
      <c r="I48" s="291"/>
      <c r="J48" s="291"/>
      <c r="K48" s="289"/>
    </row>
    <row r="49" spans="2:11" s="1" customFormat="1" ht="15" customHeight="1">
      <c r="B49" s="292"/>
      <c r="C49" s="293"/>
      <c r="D49" s="293"/>
      <c r="E49" s="291" t="s">
        <v>715</v>
      </c>
      <c r="F49" s="291"/>
      <c r="G49" s="291"/>
      <c r="H49" s="291"/>
      <c r="I49" s="291"/>
      <c r="J49" s="291"/>
      <c r="K49" s="289"/>
    </row>
    <row r="50" spans="2:11" s="1" customFormat="1" ht="15" customHeight="1">
      <c r="B50" s="292"/>
      <c r="C50" s="293"/>
      <c r="D50" s="293"/>
      <c r="E50" s="291" t="s">
        <v>716</v>
      </c>
      <c r="F50" s="291"/>
      <c r="G50" s="291"/>
      <c r="H50" s="291"/>
      <c r="I50" s="291"/>
      <c r="J50" s="291"/>
      <c r="K50" s="289"/>
    </row>
    <row r="51" spans="2:11" s="1" customFormat="1" ht="15" customHeight="1">
      <c r="B51" s="292"/>
      <c r="C51" s="293"/>
      <c r="D51" s="291" t="s">
        <v>717</v>
      </c>
      <c r="E51" s="291"/>
      <c r="F51" s="291"/>
      <c r="G51" s="291"/>
      <c r="H51" s="291"/>
      <c r="I51" s="291"/>
      <c r="J51" s="291"/>
      <c r="K51" s="289"/>
    </row>
    <row r="52" spans="2:11" s="1" customFormat="1" ht="25.5" customHeight="1">
      <c r="B52" s="287"/>
      <c r="C52" s="288" t="s">
        <v>718</v>
      </c>
      <c r="D52" s="288"/>
      <c r="E52" s="288"/>
      <c r="F52" s="288"/>
      <c r="G52" s="288"/>
      <c r="H52" s="288"/>
      <c r="I52" s="288"/>
      <c r="J52" s="288"/>
      <c r="K52" s="289"/>
    </row>
    <row r="53" spans="2:11" s="1" customFormat="1" ht="5.25" customHeight="1">
      <c r="B53" s="287"/>
      <c r="C53" s="290"/>
      <c r="D53" s="290"/>
      <c r="E53" s="290"/>
      <c r="F53" s="290"/>
      <c r="G53" s="290"/>
      <c r="H53" s="290"/>
      <c r="I53" s="290"/>
      <c r="J53" s="290"/>
      <c r="K53" s="289"/>
    </row>
    <row r="54" spans="2:11" s="1" customFormat="1" ht="15" customHeight="1">
      <c r="B54" s="287"/>
      <c r="C54" s="291" t="s">
        <v>719</v>
      </c>
      <c r="D54" s="291"/>
      <c r="E54" s="291"/>
      <c r="F54" s="291"/>
      <c r="G54" s="291"/>
      <c r="H54" s="291"/>
      <c r="I54" s="291"/>
      <c r="J54" s="291"/>
      <c r="K54" s="289"/>
    </row>
    <row r="55" spans="2:11" s="1" customFormat="1" ht="15" customHeight="1">
      <c r="B55" s="287"/>
      <c r="C55" s="291" t="s">
        <v>720</v>
      </c>
      <c r="D55" s="291"/>
      <c r="E55" s="291"/>
      <c r="F55" s="291"/>
      <c r="G55" s="291"/>
      <c r="H55" s="291"/>
      <c r="I55" s="291"/>
      <c r="J55" s="291"/>
      <c r="K55" s="289"/>
    </row>
    <row r="56" spans="2:11" s="1" customFormat="1" ht="12.75" customHeight="1">
      <c r="B56" s="287"/>
      <c r="C56" s="291"/>
      <c r="D56" s="291"/>
      <c r="E56" s="291"/>
      <c r="F56" s="291"/>
      <c r="G56" s="291"/>
      <c r="H56" s="291"/>
      <c r="I56" s="291"/>
      <c r="J56" s="291"/>
      <c r="K56" s="289"/>
    </row>
    <row r="57" spans="2:11" s="1" customFormat="1" ht="15" customHeight="1">
      <c r="B57" s="287"/>
      <c r="C57" s="291" t="s">
        <v>721</v>
      </c>
      <c r="D57" s="291"/>
      <c r="E57" s="291"/>
      <c r="F57" s="291"/>
      <c r="G57" s="291"/>
      <c r="H57" s="291"/>
      <c r="I57" s="291"/>
      <c r="J57" s="291"/>
      <c r="K57" s="289"/>
    </row>
    <row r="58" spans="2:11" s="1" customFormat="1" ht="15" customHeight="1">
      <c r="B58" s="287"/>
      <c r="C58" s="293"/>
      <c r="D58" s="291" t="s">
        <v>722</v>
      </c>
      <c r="E58" s="291"/>
      <c r="F58" s="291"/>
      <c r="G58" s="291"/>
      <c r="H58" s="291"/>
      <c r="I58" s="291"/>
      <c r="J58" s="291"/>
      <c r="K58" s="289"/>
    </row>
    <row r="59" spans="2:11" s="1" customFormat="1" ht="15" customHeight="1">
      <c r="B59" s="287"/>
      <c r="C59" s="293"/>
      <c r="D59" s="291" t="s">
        <v>723</v>
      </c>
      <c r="E59" s="291"/>
      <c r="F59" s="291"/>
      <c r="G59" s="291"/>
      <c r="H59" s="291"/>
      <c r="I59" s="291"/>
      <c r="J59" s="291"/>
      <c r="K59" s="289"/>
    </row>
    <row r="60" spans="2:11" s="1" customFormat="1" ht="15" customHeight="1">
      <c r="B60" s="287"/>
      <c r="C60" s="293"/>
      <c r="D60" s="291" t="s">
        <v>724</v>
      </c>
      <c r="E60" s="291"/>
      <c r="F60" s="291"/>
      <c r="G60" s="291"/>
      <c r="H60" s="291"/>
      <c r="I60" s="291"/>
      <c r="J60" s="291"/>
      <c r="K60" s="289"/>
    </row>
    <row r="61" spans="2:11" s="1" customFormat="1" ht="15" customHeight="1">
      <c r="B61" s="287"/>
      <c r="C61" s="293"/>
      <c r="D61" s="291" t="s">
        <v>725</v>
      </c>
      <c r="E61" s="291"/>
      <c r="F61" s="291"/>
      <c r="G61" s="291"/>
      <c r="H61" s="291"/>
      <c r="I61" s="291"/>
      <c r="J61" s="291"/>
      <c r="K61" s="289"/>
    </row>
    <row r="62" spans="2:11" s="1" customFormat="1" ht="15" customHeight="1">
      <c r="B62" s="287"/>
      <c r="C62" s="293"/>
      <c r="D62" s="296" t="s">
        <v>726</v>
      </c>
      <c r="E62" s="296"/>
      <c r="F62" s="296"/>
      <c r="G62" s="296"/>
      <c r="H62" s="296"/>
      <c r="I62" s="296"/>
      <c r="J62" s="296"/>
      <c r="K62" s="289"/>
    </row>
    <row r="63" spans="2:11" s="1" customFormat="1" ht="15" customHeight="1">
      <c r="B63" s="287"/>
      <c r="C63" s="293"/>
      <c r="D63" s="291" t="s">
        <v>727</v>
      </c>
      <c r="E63" s="291"/>
      <c r="F63" s="291"/>
      <c r="G63" s="291"/>
      <c r="H63" s="291"/>
      <c r="I63" s="291"/>
      <c r="J63" s="291"/>
      <c r="K63" s="289"/>
    </row>
    <row r="64" spans="2:11" s="1" customFormat="1" ht="12.75" customHeight="1">
      <c r="B64" s="287"/>
      <c r="C64" s="293"/>
      <c r="D64" s="293"/>
      <c r="E64" s="297"/>
      <c r="F64" s="293"/>
      <c r="G64" s="293"/>
      <c r="H64" s="293"/>
      <c r="I64" s="293"/>
      <c r="J64" s="293"/>
      <c r="K64" s="289"/>
    </row>
    <row r="65" spans="2:11" s="1" customFormat="1" ht="15" customHeight="1">
      <c r="B65" s="287"/>
      <c r="C65" s="293"/>
      <c r="D65" s="291" t="s">
        <v>728</v>
      </c>
      <c r="E65" s="291"/>
      <c r="F65" s="291"/>
      <c r="G65" s="291"/>
      <c r="H65" s="291"/>
      <c r="I65" s="291"/>
      <c r="J65" s="291"/>
      <c r="K65" s="289"/>
    </row>
    <row r="66" spans="2:11" s="1" customFormat="1" ht="15" customHeight="1">
      <c r="B66" s="287"/>
      <c r="C66" s="293"/>
      <c r="D66" s="296" t="s">
        <v>729</v>
      </c>
      <c r="E66" s="296"/>
      <c r="F66" s="296"/>
      <c r="G66" s="296"/>
      <c r="H66" s="296"/>
      <c r="I66" s="296"/>
      <c r="J66" s="296"/>
      <c r="K66" s="289"/>
    </row>
    <row r="67" spans="2:11" s="1" customFormat="1" ht="15" customHeight="1">
      <c r="B67" s="287"/>
      <c r="C67" s="293"/>
      <c r="D67" s="291" t="s">
        <v>730</v>
      </c>
      <c r="E67" s="291"/>
      <c r="F67" s="291"/>
      <c r="G67" s="291"/>
      <c r="H67" s="291"/>
      <c r="I67" s="291"/>
      <c r="J67" s="291"/>
      <c r="K67" s="289"/>
    </row>
    <row r="68" spans="2:11" s="1" customFormat="1" ht="15" customHeight="1">
      <c r="B68" s="287"/>
      <c r="C68" s="293"/>
      <c r="D68" s="291" t="s">
        <v>731</v>
      </c>
      <c r="E68" s="291"/>
      <c r="F68" s="291"/>
      <c r="G68" s="291"/>
      <c r="H68" s="291"/>
      <c r="I68" s="291"/>
      <c r="J68" s="291"/>
      <c r="K68" s="289"/>
    </row>
    <row r="69" spans="2:11" s="1" customFormat="1" ht="15" customHeight="1">
      <c r="B69" s="287"/>
      <c r="C69" s="293"/>
      <c r="D69" s="291" t="s">
        <v>732</v>
      </c>
      <c r="E69" s="291"/>
      <c r="F69" s="291"/>
      <c r="G69" s="291"/>
      <c r="H69" s="291"/>
      <c r="I69" s="291"/>
      <c r="J69" s="291"/>
      <c r="K69" s="289"/>
    </row>
    <row r="70" spans="2:11" s="1" customFormat="1" ht="15" customHeight="1">
      <c r="B70" s="287"/>
      <c r="C70" s="293"/>
      <c r="D70" s="291" t="s">
        <v>733</v>
      </c>
      <c r="E70" s="291"/>
      <c r="F70" s="291"/>
      <c r="G70" s="291"/>
      <c r="H70" s="291"/>
      <c r="I70" s="291"/>
      <c r="J70" s="291"/>
      <c r="K70" s="289"/>
    </row>
    <row r="71" spans="2:11" s="1" customFormat="1" ht="12.75" customHeight="1">
      <c r="B71" s="298"/>
      <c r="C71" s="299"/>
      <c r="D71" s="299"/>
      <c r="E71" s="299"/>
      <c r="F71" s="299"/>
      <c r="G71" s="299"/>
      <c r="H71" s="299"/>
      <c r="I71" s="299"/>
      <c r="J71" s="299"/>
      <c r="K71" s="300"/>
    </row>
    <row r="72" spans="2:11" s="1" customFormat="1" ht="18.75" customHeight="1">
      <c r="B72" s="301"/>
      <c r="C72" s="301"/>
      <c r="D72" s="301"/>
      <c r="E72" s="301"/>
      <c r="F72" s="301"/>
      <c r="G72" s="301"/>
      <c r="H72" s="301"/>
      <c r="I72" s="301"/>
      <c r="J72" s="301"/>
      <c r="K72" s="302"/>
    </row>
    <row r="73" spans="2:11" s="1" customFormat="1" ht="18.75" customHeight="1">
      <c r="B73" s="302"/>
      <c r="C73" s="302"/>
      <c r="D73" s="302"/>
      <c r="E73" s="302"/>
      <c r="F73" s="302"/>
      <c r="G73" s="302"/>
      <c r="H73" s="302"/>
      <c r="I73" s="302"/>
      <c r="J73" s="302"/>
      <c r="K73" s="302"/>
    </row>
    <row r="74" spans="2:11" s="1" customFormat="1" ht="7.5" customHeight="1">
      <c r="B74" s="303"/>
      <c r="C74" s="304"/>
      <c r="D74" s="304"/>
      <c r="E74" s="304"/>
      <c r="F74" s="304"/>
      <c r="G74" s="304"/>
      <c r="H74" s="304"/>
      <c r="I74" s="304"/>
      <c r="J74" s="304"/>
      <c r="K74" s="305"/>
    </row>
    <row r="75" spans="2:11" s="1" customFormat="1" ht="45" customHeight="1">
      <c r="B75" s="306"/>
      <c r="C75" s="307" t="s">
        <v>734</v>
      </c>
      <c r="D75" s="307"/>
      <c r="E75" s="307"/>
      <c r="F75" s="307"/>
      <c r="G75" s="307"/>
      <c r="H75" s="307"/>
      <c r="I75" s="307"/>
      <c r="J75" s="307"/>
      <c r="K75" s="308"/>
    </row>
    <row r="76" spans="2:11" s="1" customFormat="1" ht="17.25" customHeight="1">
      <c r="B76" s="306"/>
      <c r="C76" s="309" t="s">
        <v>735</v>
      </c>
      <c r="D76" s="309"/>
      <c r="E76" s="309"/>
      <c r="F76" s="309" t="s">
        <v>736</v>
      </c>
      <c r="G76" s="310"/>
      <c r="H76" s="309" t="s">
        <v>57</v>
      </c>
      <c r="I76" s="309" t="s">
        <v>60</v>
      </c>
      <c r="J76" s="309" t="s">
        <v>737</v>
      </c>
      <c r="K76" s="308"/>
    </row>
    <row r="77" spans="2:11" s="1" customFormat="1" ht="17.25" customHeight="1">
      <c r="B77" s="306"/>
      <c r="C77" s="311" t="s">
        <v>738</v>
      </c>
      <c r="D77" s="311"/>
      <c r="E77" s="311"/>
      <c r="F77" s="312" t="s">
        <v>739</v>
      </c>
      <c r="G77" s="313"/>
      <c r="H77" s="311"/>
      <c r="I77" s="311"/>
      <c r="J77" s="311" t="s">
        <v>740</v>
      </c>
      <c r="K77" s="308"/>
    </row>
    <row r="78" spans="2:11" s="1" customFormat="1" ht="5.25" customHeight="1">
      <c r="B78" s="306"/>
      <c r="C78" s="314"/>
      <c r="D78" s="314"/>
      <c r="E78" s="314"/>
      <c r="F78" s="314"/>
      <c r="G78" s="315"/>
      <c r="H78" s="314"/>
      <c r="I78" s="314"/>
      <c r="J78" s="314"/>
      <c r="K78" s="308"/>
    </row>
    <row r="79" spans="2:11" s="1" customFormat="1" ht="15" customHeight="1">
      <c r="B79" s="306"/>
      <c r="C79" s="294" t="s">
        <v>56</v>
      </c>
      <c r="D79" s="316"/>
      <c r="E79" s="316"/>
      <c r="F79" s="317" t="s">
        <v>741</v>
      </c>
      <c r="G79" s="318"/>
      <c r="H79" s="294" t="s">
        <v>742</v>
      </c>
      <c r="I79" s="294" t="s">
        <v>743</v>
      </c>
      <c r="J79" s="294">
        <v>20</v>
      </c>
      <c r="K79" s="308"/>
    </row>
    <row r="80" spans="2:11" s="1" customFormat="1" ht="15" customHeight="1">
      <c r="B80" s="306"/>
      <c r="C80" s="294" t="s">
        <v>744</v>
      </c>
      <c r="D80" s="294"/>
      <c r="E80" s="294"/>
      <c r="F80" s="317" t="s">
        <v>741</v>
      </c>
      <c r="G80" s="318"/>
      <c r="H80" s="294" t="s">
        <v>745</v>
      </c>
      <c r="I80" s="294" t="s">
        <v>743</v>
      </c>
      <c r="J80" s="294">
        <v>120</v>
      </c>
      <c r="K80" s="308"/>
    </row>
    <row r="81" spans="2:11" s="1" customFormat="1" ht="15" customHeight="1">
      <c r="B81" s="319"/>
      <c r="C81" s="294" t="s">
        <v>746</v>
      </c>
      <c r="D81" s="294"/>
      <c r="E81" s="294"/>
      <c r="F81" s="317" t="s">
        <v>747</v>
      </c>
      <c r="G81" s="318"/>
      <c r="H81" s="294" t="s">
        <v>748</v>
      </c>
      <c r="I81" s="294" t="s">
        <v>743</v>
      </c>
      <c r="J81" s="294">
        <v>50</v>
      </c>
      <c r="K81" s="308"/>
    </row>
    <row r="82" spans="2:11" s="1" customFormat="1" ht="15" customHeight="1">
      <c r="B82" s="319"/>
      <c r="C82" s="294" t="s">
        <v>749</v>
      </c>
      <c r="D82" s="294"/>
      <c r="E82" s="294"/>
      <c r="F82" s="317" t="s">
        <v>741</v>
      </c>
      <c r="G82" s="318"/>
      <c r="H82" s="294" t="s">
        <v>750</v>
      </c>
      <c r="I82" s="294" t="s">
        <v>751</v>
      </c>
      <c r="J82" s="294"/>
      <c r="K82" s="308"/>
    </row>
    <row r="83" spans="2:11" s="1" customFormat="1" ht="15" customHeight="1">
      <c r="B83" s="319"/>
      <c r="C83" s="320" t="s">
        <v>752</v>
      </c>
      <c r="D83" s="320"/>
      <c r="E83" s="320"/>
      <c r="F83" s="321" t="s">
        <v>747</v>
      </c>
      <c r="G83" s="320"/>
      <c r="H83" s="320" t="s">
        <v>753</v>
      </c>
      <c r="I83" s="320" t="s">
        <v>743</v>
      </c>
      <c r="J83" s="320">
        <v>15</v>
      </c>
      <c r="K83" s="308"/>
    </row>
    <row r="84" spans="2:11" s="1" customFormat="1" ht="15" customHeight="1">
      <c r="B84" s="319"/>
      <c r="C84" s="320" t="s">
        <v>754</v>
      </c>
      <c r="D84" s="320"/>
      <c r="E84" s="320"/>
      <c r="F84" s="321" t="s">
        <v>747</v>
      </c>
      <c r="G84" s="320"/>
      <c r="H84" s="320" t="s">
        <v>755</v>
      </c>
      <c r="I84" s="320" t="s">
        <v>743</v>
      </c>
      <c r="J84" s="320">
        <v>15</v>
      </c>
      <c r="K84" s="308"/>
    </row>
    <row r="85" spans="2:11" s="1" customFormat="1" ht="15" customHeight="1">
      <c r="B85" s="319"/>
      <c r="C85" s="320" t="s">
        <v>756</v>
      </c>
      <c r="D85" s="320"/>
      <c r="E85" s="320"/>
      <c r="F85" s="321" t="s">
        <v>747</v>
      </c>
      <c r="G85" s="320"/>
      <c r="H85" s="320" t="s">
        <v>757</v>
      </c>
      <c r="I85" s="320" t="s">
        <v>743</v>
      </c>
      <c r="J85" s="320">
        <v>20</v>
      </c>
      <c r="K85" s="308"/>
    </row>
    <row r="86" spans="2:11" s="1" customFormat="1" ht="15" customHeight="1">
      <c r="B86" s="319"/>
      <c r="C86" s="320" t="s">
        <v>758</v>
      </c>
      <c r="D86" s="320"/>
      <c r="E86" s="320"/>
      <c r="F86" s="321" t="s">
        <v>747</v>
      </c>
      <c r="G86" s="320"/>
      <c r="H86" s="320" t="s">
        <v>759</v>
      </c>
      <c r="I86" s="320" t="s">
        <v>743</v>
      </c>
      <c r="J86" s="320">
        <v>20</v>
      </c>
      <c r="K86" s="308"/>
    </row>
    <row r="87" spans="2:11" s="1" customFormat="1" ht="15" customHeight="1">
      <c r="B87" s="319"/>
      <c r="C87" s="294" t="s">
        <v>760</v>
      </c>
      <c r="D87" s="294"/>
      <c r="E87" s="294"/>
      <c r="F87" s="317" t="s">
        <v>747</v>
      </c>
      <c r="G87" s="318"/>
      <c r="H87" s="294" t="s">
        <v>761</v>
      </c>
      <c r="I87" s="294" t="s">
        <v>743</v>
      </c>
      <c r="J87" s="294">
        <v>50</v>
      </c>
      <c r="K87" s="308"/>
    </row>
    <row r="88" spans="2:11" s="1" customFormat="1" ht="15" customHeight="1">
      <c r="B88" s="319"/>
      <c r="C88" s="294" t="s">
        <v>762</v>
      </c>
      <c r="D88" s="294"/>
      <c r="E88" s="294"/>
      <c r="F88" s="317" t="s">
        <v>747</v>
      </c>
      <c r="G88" s="318"/>
      <c r="H88" s="294" t="s">
        <v>763</v>
      </c>
      <c r="I88" s="294" t="s">
        <v>743</v>
      </c>
      <c r="J88" s="294">
        <v>20</v>
      </c>
      <c r="K88" s="308"/>
    </row>
    <row r="89" spans="2:11" s="1" customFormat="1" ht="15" customHeight="1">
      <c r="B89" s="319"/>
      <c r="C89" s="294" t="s">
        <v>764</v>
      </c>
      <c r="D89" s="294"/>
      <c r="E89" s="294"/>
      <c r="F89" s="317" t="s">
        <v>747</v>
      </c>
      <c r="G89" s="318"/>
      <c r="H89" s="294" t="s">
        <v>765</v>
      </c>
      <c r="I89" s="294" t="s">
        <v>743</v>
      </c>
      <c r="J89" s="294">
        <v>20</v>
      </c>
      <c r="K89" s="308"/>
    </row>
    <row r="90" spans="2:11" s="1" customFormat="1" ht="15" customHeight="1">
      <c r="B90" s="319"/>
      <c r="C90" s="294" t="s">
        <v>766</v>
      </c>
      <c r="D90" s="294"/>
      <c r="E90" s="294"/>
      <c r="F90" s="317" t="s">
        <v>747</v>
      </c>
      <c r="G90" s="318"/>
      <c r="H90" s="294" t="s">
        <v>767</v>
      </c>
      <c r="I90" s="294" t="s">
        <v>743</v>
      </c>
      <c r="J90" s="294">
        <v>50</v>
      </c>
      <c r="K90" s="308"/>
    </row>
    <row r="91" spans="2:11" s="1" customFormat="1" ht="15" customHeight="1">
      <c r="B91" s="319"/>
      <c r="C91" s="294" t="s">
        <v>768</v>
      </c>
      <c r="D91" s="294"/>
      <c r="E91" s="294"/>
      <c r="F91" s="317" t="s">
        <v>747</v>
      </c>
      <c r="G91" s="318"/>
      <c r="H91" s="294" t="s">
        <v>768</v>
      </c>
      <c r="I91" s="294" t="s">
        <v>743</v>
      </c>
      <c r="J91" s="294">
        <v>50</v>
      </c>
      <c r="K91" s="308"/>
    </row>
    <row r="92" spans="2:11" s="1" customFormat="1" ht="15" customHeight="1">
      <c r="B92" s="319"/>
      <c r="C92" s="294" t="s">
        <v>769</v>
      </c>
      <c r="D92" s="294"/>
      <c r="E92" s="294"/>
      <c r="F92" s="317" t="s">
        <v>747</v>
      </c>
      <c r="G92" s="318"/>
      <c r="H92" s="294" t="s">
        <v>770</v>
      </c>
      <c r="I92" s="294" t="s">
        <v>743</v>
      </c>
      <c r="J92" s="294">
        <v>255</v>
      </c>
      <c r="K92" s="308"/>
    </row>
    <row r="93" spans="2:11" s="1" customFormat="1" ht="15" customHeight="1">
      <c r="B93" s="319"/>
      <c r="C93" s="294" t="s">
        <v>771</v>
      </c>
      <c r="D93" s="294"/>
      <c r="E93" s="294"/>
      <c r="F93" s="317" t="s">
        <v>741</v>
      </c>
      <c r="G93" s="318"/>
      <c r="H93" s="294" t="s">
        <v>772</v>
      </c>
      <c r="I93" s="294" t="s">
        <v>773</v>
      </c>
      <c r="J93" s="294"/>
      <c r="K93" s="308"/>
    </row>
    <row r="94" spans="2:11" s="1" customFormat="1" ht="15" customHeight="1">
      <c r="B94" s="319"/>
      <c r="C94" s="294" t="s">
        <v>774</v>
      </c>
      <c r="D94" s="294"/>
      <c r="E94" s="294"/>
      <c r="F94" s="317" t="s">
        <v>741</v>
      </c>
      <c r="G94" s="318"/>
      <c r="H94" s="294" t="s">
        <v>775</v>
      </c>
      <c r="I94" s="294" t="s">
        <v>776</v>
      </c>
      <c r="J94" s="294"/>
      <c r="K94" s="308"/>
    </row>
    <row r="95" spans="2:11" s="1" customFormat="1" ht="15" customHeight="1">
      <c r="B95" s="319"/>
      <c r="C95" s="294" t="s">
        <v>777</v>
      </c>
      <c r="D95" s="294"/>
      <c r="E95" s="294"/>
      <c r="F95" s="317" t="s">
        <v>741</v>
      </c>
      <c r="G95" s="318"/>
      <c r="H95" s="294" t="s">
        <v>777</v>
      </c>
      <c r="I95" s="294" t="s">
        <v>776</v>
      </c>
      <c r="J95" s="294"/>
      <c r="K95" s="308"/>
    </row>
    <row r="96" spans="2:11" s="1" customFormat="1" ht="15" customHeight="1">
      <c r="B96" s="319"/>
      <c r="C96" s="294" t="s">
        <v>41</v>
      </c>
      <c r="D96" s="294"/>
      <c r="E96" s="294"/>
      <c r="F96" s="317" t="s">
        <v>741</v>
      </c>
      <c r="G96" s="318"/>
      <c r="H96" s="294" t="s">
        <v>778</v>
      </c>
      <c r="I96" s="294" t="s">
        <v>776</v>
      </c>
      <c r="J96" s="294"/>
      <c r="K96" s="308"/>
    </row>
    <row r="97" spans="2:11" s="1" customFormat="1" ht="15" customHeight="1">
      <c r="B97" s="319"/>
      <c r="C97" s="294" t="s">
        <v>51</v>
      </c>
      <c r="D97" s="294"/>
      <c r="E97" s="294"/>
      <c r="F97" s="317" t="s">
        <v>741</v>
      </c>
      <c r="G97" s="318"/>
      <c r="H97" s="294" t="s">
        <v>779</v>
      </c>
      <c r="I97" s="294" t="s">
        <v>776</v>
      </c>
      <c r="J97" s="294"/>
      <c r="K97" s="308"/>
    </row>
    <row r="98" spans="2:11" s="1" customFormat="1" ht="15" customHeight="1">
      <c r="B98" s="322"/>
      <c r="C98" s="323"/>
      <c r="D98" s="323"/>
      <c r="E98" s="323"/>
      <c r="F98" s="323"/>
      <c r="G98" s="323"/>
      <c r="H98" s="323"/>
      <c r="I98" s="323"/>
      <c r="J98" s="323"/>
      <c r="K98" s="324"/>
    </row>
    <row r="99" spans="2:11" s="1" customFormat="1" ht="18.75" customHeight="1">
      <c r="B99" s="325"/>
      <c r="C99" s="326"/>
      <c r="D99" s="326"/>
      <c r="E99" s="326"/>
      <c r="F99" s="326"/>
      <c r="G99" s="326"/>
      <c r="H99" s="326"/>
      <c r="I99" s="326"/>
      <c r="J99" s="326"/>
      <c r="K99" s="325"/>
    </row>
    <row r="100" spans="2:11" s="1" customFormat="1" ht="18.75" customHeight="1">
      <c r="B100" s="302"/>
      <c r="C100" s="302"/>
      <c r="D100" s="302"/>
      <c r="E100" s="302"/>
      <c r="F100" s="302"/>
      <c r="G100" s="302"/>
      <c r="H100" s="302"/>
      <c r="I100" s="302"/>
      <c r="J100" s="302"/>
      <c r="K100" s="302"/>
    </row>
    <row r="101" spans="2:11" s="1" customFormat="1" ht="7.5" customHeight="1">
      <c r="B101" s="303"/>
      <c r="C101" s="304"/>
      <c r="D101" s="304"/>
      <c r="E101" s="304"/>
      <c r="F101" s="304"/>
      <c r="G101" s="304"/>
      <c r="H101" s="304"/>
      <c r="I101" s="304"/>
      <c r="J101" s="304"/>
      <c r="K101" s="305"/>
    </row>
    <row r="102" spans="2:11" s="1" customFormat="1" ht="45" customHeight="1">
      <c r="B102" s="306"/>
      <c r="C102" s="307" t="s">
        <v>780</v>
      </c>
      <c r="D102" s="307"/>
      <c r="E102" s="307"/>
      <c r="F102" s="307"/>
      <c r="G102" s="307"/>
      <c r="H102" s="307"/>
      <c r="I102" s="307"/>
      <c r="J102" s="307"/>
      <c r="K102" s="308"/>
    </row>
    <row r="103" spans="2:11" s="1" customFormat="1" ht="17.25" customHeight="1">
      <c r="B103" s="306"/>
      <c r="C103" s="309" t="s">
        <v>735</v>
      </c>
      <c r="D103" s="309"/>
      <c r="E103" s="309"/>
      <c r="F103" s="309" t="s">
        <v>736</v>
      </c>
      <c r="G103" s="310"/>
      <c r="H103" s="309" t="s">
        <v>57</v>
      </c>
      <c r="I103" s="309" t="s">
        <v>60</v>
      </c>
      <c r="J103" s="309" t="s">
        <v>737</v>
      </c>
      <c r="K103" s="308"/>
    </row>
    <row r="104" spans="2:11" s="1" customFormat="1" ht="17.25" customHeight="1">
      <c r="B104" s="306"/>
      <c r="C104" s="311" t="s">
        <v>738</v>
      </c>
      <c r="D104" s="311"/>
      <c r="E104" s="311"/>
      <c r="F104" s="312" t="s">
        <v>739</v>
      </c>
      <c r="G104" s="313"/>
      <c r="H104" s="311"/>
      <c r="I104" s="311"/>
      <c r="J104" s="311" t="s">
        <v>740</v>
      </c>
      <c r="K104" s="308"/>
    </row>
    <row r="105" spans="2:11" s="1" customFormat="1" ht="5.25" customHeight="1">
      <c r="B105" s="306"/>
      <c r="C105" s="309"/>
      <c r="D105" s="309"/>
      <c r="E105" s="309"/>
      <c r="F105" s="309"/>
      <c r="G105" s="327"/>
      <c r="H105" s="309"/>
      <c r="I105" s="309"/>
      <c r="J105" s="309"/>
      <c r="K105" s="308"/>
    </row>
    <row r="106" spans="2:11" s="1" customFormat="1" ht="15" customHeight="1">
      <c r="B106" s="306"/>
      <c r="C106" s="294" t="s">
        <v>56</v>
      </c>
      <c r="D106" s="316"/>
      <c r="E106" s="316"/>
      <c r="F106" s="317" t="s">
        <v>741</v>
      </c>
      <c r="G106" s="294"/>
      <c r="H106" s="294" t="s">
        <v>781</v>
      </c>
      <c r="I106" s="294" t="s">
        <v>743</v>
      </c>
      <c r="J106" s="294">
        <v>20</v>
      </c>
      <c r="K106" s="308"/>
    </row>
    <row r="107" spans="2:11" s="1" customFormat="1" ht="15" customHeight="1">
      <c r="B107" s="306"/>
      <c r="C107" s="294" t="s">
        <v>744</v>
      </c>
      <c r="D107" s="294"/>
      <c r="E107" s="294"/>
      <c r="F107" s="317" t="s">
        <v>741</v>
      </c>
      <c r="G107" s="294"/>
      <c r="H107" s="294" t="s">
        <v>781</v>
      </c>
      <c r="I107" s="294" t="s">
        <v>743</v>
      </c>
      <c r="J107" s="294">
        <v>120</v>
      </c>
      <c r="K107" s="308"/>
    </row>
    <row r="108" spans="2:11" s="1" customFormat="1" ht="15" customHeight="1">
      <c r="B108" s="319"/>
      <c r="C108" s="294" t="s">
        <v>746</v>
      </c>
      <c r="D108" s="294"/>
      <c r="E108" s="294"/>
      <c r="F108" s="317" t="s">
        <v>747</v>
      </c>
      <c r="G108" s="294"/>
      <c r="H108" s="294" t="s">
        <v>781</v>
      </c>
      <c r="I108" s="294" t="s">
        <v>743</v>
      </c>
      <c r="J108" s="294">
        <v>50</v>
      </c>
      <c r="K108" s="308"/>
    </row>
    <row r="109" spans="2:11" s="1" customFormat="1" ht="15" customHeight="1">
      <c r="B109" s="319"/>
      <c r="C109" s="294" t="s">
        <v>749</v>
      </c>
      <c r="D109" s="294"/>
      <c r="E109" s="294"/>
      <c r="F109" s="317" t="s">
        <v>741</v>
      </c>
      <c r="G109" s="294"/>
      <c r="H109" s="294" t="s">
        <v>781</v>
      </c>
      <c r="I109" s="294" t="s">
        <v>751</v>
      </c>
      <c r="J109" s="294"/>
      <c r="K109" s="308"/>
    </row>
    <row r="110" spans="2:11" s="1" customFormat="1" ht="15" customHeight="1">
      <c r="B110" s="319"/>
      <c r="C110" s="294" t="s">
        <v>760</v>
      </c>
      <c r="D110" s="294"/>
      <c r="E110" s="294"/>
      <c r="F110" s="317" t="s">
        <v>747</v>
      </c>
      <c r="G110" s="294"/>
      <c r="H110" s="294" t="s">
        <v>781</v>
      </c>
      <c r="I110" s="294" t="s">
        <v>743</v>
      </c>
      <c r="J110" s="294">
        <v>50</v>
      </c>
      <c r="K110" s="308"/>
    </row>
    <row r="111" spans="2:11" s="1" customFormat="1" ht="15" customHeight="1">
      <c r="B111" s="319"/>
      <c r="C111" s="294" t="s">
        <v>768</v>
      </c>
      <c r="D111" s="294"/>
      <c r="E111" s="294"/>
      <c r="F111" s="317" t="s">
        <v>747</v>
      </c>
      <c r="G111" s="294"/>
      <c r="H111" s="294" t="s">
        <v>781</v>
      </c>
      <c r="I111" s="294" t="s">
        <v>743</v>
      </c>
      <c r="J111" s="294">
        <v>50</v>
      </c>
      <c r="K111" s="308"/>
    </row>
    <row r="112" spans="2:11" s="1" customFormat="1" ht="15" customHeight="1">
      <c r="B112" s="319"/>
      <c r="C112" s="294" t="s">
        <v>766</v>
      </c>
      <c r="D112" s="294"/>
      <c r="E112" s="294"/>
      <c r="F112" s="317" t="s">
        <v>747</v>
      </c>
      <c r="G112" s="294"/>
      <c r="H112" s="294" t="s">
        <v>781</v>
      </c>
      <c r="I112" s="294" t="s">
        <v>743</v>
      </c>
      <c r="J112" s="294">
        <v>50</v>
      </c>
      <c r="K112" s="308"/>
    </row>
    <row r="113" spans="2:11" s="1" customFormat="1" ht="15" customHeight="1">
      <c r="B113" s="319"/>
      <c r="C113" s="294" t="s">
        <v>56</v>
      </c>
      <c r="D113" s="294"/>
      <c r="E113" s="294"/>
      <c r="F113" s="317" t="s">
        <v>741</v>
      </c>
      <c r="G113" s="294"/>
      <c r="H113" s="294" t="s">
        <v>782</v>
      </c>
      <c r="I113" s="294" t="s">
        <v>743</v>
      </c>
      <c r="J113" s="294">
        <v>20</v>
      </c>
      <c r="K113" s="308"/>
    </row>
    <row r="114" spans="2:11" s="1" customFormat="1" ht="15" customHeight="1">
      <c r="B114" s="319"/>
      <c r="C114" s="294" t="s">
        <v>783</v>
      </c>
      <c r="D114" s="294"/>
      <c r="E114" s="294"/>
      <c r="F114" s="317" t="s">
        <v>741</v>
      </c>
      <c r="G114" s="294"/>
      <c r="H114" s="294" t="s">
        <v>784</v>
      </c>
      <c r="I114" s="294" t="s">
        <v>743</v>
      </c>
      <c r="J114" s="294">
        <v>120</v>
      </c>
      <c r="K114" s="308"/>
    </row>
    <row r="115" spans="2:11" s="1" customFormat="1" ht="15" customHeight="1">
      <c r="B115" s="319"/>
      <c r="C115" s="294" t="s">
        <v>41</v>
      </c>
      <c r="D115" s="294"/>
      <c r="E115" s="294"/>
      <c r="F115" s="317" t="s">
        <v>741</v>
      </c>
      <c r="G115" s="294"/>
      <c r="H115" s="294" t="s">
        <v>785</v>
      </c>
      <c r="I115" s="294" t="s">
        <v>776</v>
      </c>
      <c r="J115" s="294"/>
      <c r="K115" s="308"/>
    </row>
    <row r="116" spans="2:11" s="1" customFormat="1" ht="15" customHeight="1">
      <c r="B116" s="319"/>
      <c r="C116" s="294" t="s">
        <v>51</v>
      </c>
      <c r="D116" s="294"/>
      <c r="E116" s="294"/>
      <c r="F116" s="317" t="s">
        <v>741</v>
      </c>
      <c r="G116" s="294"/>
      <c r="H116" s="294" t="s">
        <v>786</v>
      </c>
      <c r="I116" s="294" t="s">
        <v>776</v>
      </c>
      <c r="J116" s="294"/>
      <c r="K116" s="308"/>
    </row>
    <row r="117" spans="2:11" s="1" customFormat="1" ht="15" customHeight="1">
      <c r="B117" s="319"/>
      <c r="C117" s="294" t="s">
        <v>60</v>
      </c>
      <c r="D117" s="294"/>
      <c r="E117" s="294"/>
      <c r="F117" s="317" t="s">
        <v>741</v>
      </c>
      <c r="G117" s="294"/>
      <c r="H117" s="294" t="s">
        <v>787</v>
      </c>
      <c r="I117" s="294" t="s">
        <v>788</v>
      </c>
      <c r="J117" s="294"/>
      <c r="K117" s="308"/>
    </row>
    <row r="118" spans="2:11" s="1" customFormat="1" ht="15" customHeight="1">
      <c r="B118" s="322"/>
      <c r="C118" s="328"/>
      <c r="D118" s="328"/>
      <c r="E118" s="328"/>
      <c r="F118" s="328"/>
      <c r="G118" s="328"/>
      <c r="H118" s="328"/>
      <c r="I118" s="328"/>
      <c r="J118" s="328"/>
      <c r="K118" s="324"/>
    </row>
    <row r="119" spans="2:11" s="1" customFormat="1" ht="18.75" customHeight="1">
      <c r="B119" s="329"/>
      <c r="C119" s="330"/>
      <c r="D119" s="330"/>
      <c r="E119" s="330"/>
      <c r="F119" s="331"/>
      <c r="G119" s="330"/>
      <c r="H119" s="330"/>
      <c r="I119" s="330"/>
      <c r="J119" s="330"/>
      <c r="K119" s="329"/>
    </row>
    <row r="120" spans="2:11" s="1" customFormat="1" ht="18.75" customHeight="1">
      <c r="B120" s="302"/>
      <c r="C120" s="302"/>
      <c r="D120" s="302"/>
      <c r="E120" s="302"/>
      <c r="F120" s="302"/>
      <c r="G120" s="302"/>
      <c r="H120" s="302"/>
      <c r="I120" s="302"/>
      <c r="J120" s="302"/>
      <c r="K120" s="302"/>
    </row>
    <row r="121" spans="2:11" s="1" customFormat="1" ht="7.5" customHeight="1">
      <c r="B121" s="332"/>
      <c r="C121" s="333"/>
      <c r="D121" s="333"/>
      <c r="E121" s="333"/>
      <c r="F121" s="333"/>
      <c r="G121" s="333"/>
      <c r="H121" s="333"/>
      <c r="I121" s="333"/>
      <c r="J121" s="333"/>
      <c r="K121" s="334"/>
    </row>
    <row r="122" spans="2:11" s="1" customFormat="1" ht="45" customHeight="1">
      <c r="B122" s="335"/>
      <c r="C122" s="285" t="s">
        <v>789</v>
      </c>
      <c r="D122" s="285"/>
      <c r="E122" s="285"/>
      <c r="F122" s="285"/>
      <c r="G122" s="285"/>
      <c r="H122" s="285"/>
      <c r="I122" s="285"/>
      <c r="J122" s="285"/>
      <c r="K122" s="336"/>
    </row>
    <row r="123" spans="2:11" s="1" customFormat="1" ht="17.25" customHeight="1">
      <c r="B123" s="337"/>
      <c r="C123" s="309" t="s">
        <v>735</v>
      </c>
      <c r="D123" s="309"/>
      <c r="E123" s="309"/>
      <c r="F123" s="309" t="s">
        <v>736</v>
      </c>
      <c r="G123" s="310"/>
      <c r="H123" s="309" t="s">
        <v>57</v>
      </c>
      <c r="I123" s="309" t="s">
        <v>60</v>
      </c>
      <c r="J123" s="309" t="s">
        <v>737</v>
      </c>
      <c r="K123" s="338"/>
    </row>
    <row r="124" spans="2:11" s="1" customFormat="1" ht="17.25" customHeight="1">
      <c r="B124" s="337"/>
      <c r="C124" s="311" t="s">
        <v>738</v>
      </c>
      <c r="D124" s="311"/>
      <c r="E124" s="311"/>
      <c r="F124" s="312" t="s">
        <v>739</v>
      </c>
      <c r="G124" s="313"/>
      <c r="H124" s="311"/>
      <c r="I124" s="311"/>
      <c r="J124" s="311" t="s">
        <v>740</v>
      </c>
      <c r="K124" s="338"/>
    </row>
    <row r="125" spans="2:11" s="1" customFormat="1" ht="5.25" customHeight="1">
      <c r="B125" s="339"/>
      <c r="C125" s="314"/>
      <c r="D125" s="314"/>
      <c r="E125" s="314"/>
      <c r="F125" s="314"/>
      <c r="G125" s="340"/>
      <c r="H125" s="314"/>
      <c r="I125" s="314"/>
      <c r="J125" s="314"/>
      <c r="K125" s="341"/>
    </row>
    <row r="126" spans="2:11" s="1" customFormat="1" ht="15" customHeight="1">
      <c r="B126" s="339"/>
      <c r="C126" s="294" t="s">
        <v>744</v>
      </c>
      <c r="D126" s="316"/>
      <c r="E126" s="316"/>
      <c r="F126" s="317" t="s">
        <v>741</v>
      </c>
      <c r="G126" s="294"/>
      <c r="H126" s="294" t="s">
        <v>781</v>
      </c>
      <c r="I126" s="294" t="s">
        <v>743</v>
      </c>
      <c r="J126" s="294">
        <v>120</v>
      </c>
      <c r="K126" s="342"/>
    </row>
    <row r="127" spans="2:11" s="1" customFormat="1" ht="15" customHeight="1">
      <c r="B127" s="339"/>
      <c r="C127" s="294" t="s">
        <v>790</v>
      </c>
      <c r="D127" s="294"/>
      <c r="E127" s="294"/>
      <c r="F127" s="317" t="s">
        <v>741</v>
      </c>
      <c r="G127" s="294"/>
      <c r="H127" s="294" t="s">
        <v>791</v>
      </c>
      <c r="I127" s="294" t="s">
        <v>743</v>
      </c>
      <c r="J127" s="294" t="s">
        <v>792</v>
      </c>
      <c r="K127" s="342"/>
    </row>
    <row r="128" spans="2:11" s="1" customFormat="1" ht="15" customHeight="1">
      <c r="B128" s="339"/>
      <c r="C128" s="294" t="s">
        <v>89</v>
      </c>
      <c r="D128" s="294"/>
      <c r="E128" s="294"/>
      <c r="F128" s="317" t="s">
        <v>741</v>
      </c>
      <c r="G128" s="294"/>
      <c r="H128" s="294" t="s">
        <v>793</v>
      </c>
      <c r="I128" s="294" t="s">
        <v>743</v>
      </c>
      <c r="J128" s="294" t="s">
        <v>792</v>
      </c>
      <c r="K128" s="342"/>
    </row>
    <row r="129" spans="2:11" s="1" customFormat="1" ht="15" customHeight="1">
      <c r="B129" s="339"/>
      <c r="C129" s="294" t="s">
        <v>752</v>
      </c>
      <c r="D129" s="294"/>
      <c r="E129" s="294"/>
      <c r="F129" s="317" t="s">
        <v>747</v>
      </c>
      <c r="G129" s="294"/>
      <c r="H129" s="294" t="s">
        <v>753</v>
      </c>
      <c r="I129" s="294" t="s">
        <v>743</v>
      </c>
      <c r="J129" s="294">
        <v>15</v>
      </c>
      <c r="K129" s="342"/>
    </row>
    <row r="130" spans="2:11" s="1" customFormat="1" ht="15" customHeight="1">
      <c r="B130" s="339"/>
      <c r="C130" s="320" t="s">
        <v>754</v>
      </c>
      <c r="D130" s="320"/>
      <c r="E130" s="320"/>
      <c r="F130" s="321" t="s">
        <v>747</v>
      </c>
      <c r="G130" s="320"/>
      <c r="H130" s="320" t="s">
        <v>755</v>
      </c>
      <c r="I130" s="320" t="s">
        <v>743</v>
      </c>
      <c r="J130" s="320">
        <v>15</v>
      </c>
      <c r="K130" s="342"/>
    </row>
    <row r="131" spans="2:11" s="1" customFormat="1" ht="15" customHeight="1">
      <c r="B131" s="339"/>
      <c r="C131" s="320" t="s">
        <v>756</v>
      </c>
      <c r="D131" s="320"/>
      <c r="E131" s="320"/>
      <c r="F131" s="321" t="s">
        <v>747</v>
      </c>
      <c r="G131" s="320"/>
      <c r="H131" s="320" t="s">
        <v>757</v>
      </c>
      <c r="I131" s="320" t="s">
        <v>743</v>
      </c>
      <c r="J131" s="320">
        <v>20</v>
      </c>
      <c r="K131" s="342"/>
    </row>
    <row r="132" spans="2:11" s="1" customFormat="1" ht="15" customHeight="1">
      <c r="B132" s="339"/>
      <c r="C132" s="320" t="s">
        <v>758</v>
      </c>
      <c r="D132" s="320"/>
      <c r="E132" s="320"/>
      <c r="F132" s="321" t="s">
        <v>747</v>
      </c>
      <c r="G132" s="320"/>
      <c r="H132" s="320" t="s">
        <v>759</v>
      </c>
      <c r="I132" s="320" t="s">
        <v>743</v>
      </c>
      <c r="J132" s="320">
        <v>20</v>
      </c>
      <c r="K132" s="342"/>
    </row>
    <row r="133" spans="2:11" s="1" customFormat="1" ht="15" customHeight="1">
      <c r="B133" s="339"/>
      <c r="C133" s="294" t="s">
        <v>746</v>
      </c>
      <c r="D133" s="294"/>
      <c r="E133" s="294"/>
      <c r="F133" s="317" t="s">
        <v>747</v>
      </c>
      <c r="G133" s="294"/>
      <c r="H133" s="294" t="s">
        <v>781</v>
      </c>
      <c r="I133" s="294" t="s">
        <v>743</v>
      </c>
      <c r="J133" s="294">
        <v>50</v>
      </c>
      <c r="K133" s="342"/>
    </row>
    <row r="134" spans="2:11" s="1" customFormat="1" ht="15" customHeight="1">
      <c r="B134" s="339"/>
      <c r="C134" s="294" t="s">
        <v>760</v>
      </c>
      <c r="D134" s="294"/>
      <c r="E134" s="294"/>
      <c r="F134" s="317" t="s">
        <v>747</v>
      </c>
      <c r="G134" s="294"/>
      <c r="H134" s="294" t="s">
        <v>781</v>
      </c>
      <c r="I134" s="294" t="s">
        <v>743</v>
      </c>
      <c r="J134" s="294">
        <v>50</v>
      </c>
      <c r="K134" s="342"/>
    </row>
    <row r="135" spans="2:11" s="1" customFormat="1" ht="15" customHeight="1">
      <c r="B135" s="339"/>
      <c r="C135" s="294" t="s">
        <v>766</v>
      </c>
      <c r="D135" s="294"/>
      <c r="E135" s="294"/>
      <c r="F135" s="317" t="s">
        <v>747</v>
      </c>
      <c r="G135" s="294"/>
      <c r="H135" s="294" t="s">
        <v>781</v>
      </c>
      <c r="I135" s="294" t="s">
        <v>743</v>
      </c>
      <c r="J135" s="294">
        <v>50</v>
      </c>
      <c r="K135" s="342"/>
    </row>
    <row r="136" spans="2:11" s="1" customFormat="1" ht="15" customHeight="1">
      <c r="B136" s="339"/>
      <c r="C136" s="294" t="s">
        <v>768</v>
      </c>
      <c r="D136" s="294"/>
      <c r="E136" s="294"/>
      <c r="F136" s="317" t="s">
        <v>747</v>
      </c>
      <c r="G136" s="294"/>
      <c r="H136" s="294" t="s">
        <v>781</v>
      </c>
      <c r="I136" s="294" t="s">
        <v>743</v>
      </c>
      <c r="J136" s="294">
        <v>50</v>
      </c>
      <c r="K136" s="342"/>
    </row>
    <row r="137" spans="2:11" s="1" customFormat="1" ht="15" customHeight="1">
      <c r="B137" s="339"/>
      <c r="C137" s="294" t="s">
        <v>769</v>
      </c>
      <c r="D137" s="294"/>
      <c r="E137" s="294"/>
      <c r="F137" s="317" t="s">
        <v>747</v>
      </c>
      <c r="G137" s="294"/>
      <c r="H137" s="294" t="s">
        <v>794</v>
      </c>
      <c r="I137" s="294" t="s">
        <v>743</v>
      </c>
      <c r="J137" s="294">
        <v>255</v>
      </c>
      <c r="K137" s="342"/>
    </row>
    <row r="138" spans="2:11" s="1" customFormat="1" ht="15" customHeight="1">
      <c r="B138" s="339"/>
      <c r="C138" s="294" t="s">
        <v>771</v>
      </c>
      <c r="D138" s="294"/>
      <c r="E138" s="294"/>
      <c r="F138" s="317" t="s">
        <v>741</v>
      </c>
      <c r="G138" s="294"/>
      <c r="H138" s="294" t="s">
        <v>795</v>
      </c>
      <c r="I138" s="294" t="s">
        <v>773</v>
      </c>
      <c r="J138" s="294"/>
      <c r="K138" s="342"/>
    </row>
    <row r="139" spans="2:11" s="1" customFormat="1" ht="15" customHeight="1">
      <c r="B139" s="339"/>
      <c r="C139" s="294" t="s">
        <v>774</v>
      </c>
      <c r="D139" s="294"/>
      <c r="E139" s="294"/>
      <c r="F139" s="317" t="s">
        <v>741</v>
      </c>
      <c r="G139" s="294"/>
      <c r="H139" s="294" t="s">
        <v>796</v>
      </c>
      <c r="I139" s="294" t="s">
        <v>776</v>
      </c>
      <c r="J139" s="294"/>
      <c r="K139" s="342"/>
    </row>
    <row r="140" spans="2:11" s="1" customFormat="1" ht="15" customHeight="1">
      <c r="B140" s="339"/>
      <c r="C140" s="294" t="s">
        <v>777</v>
      </c>
      <c r="D140" s="294"/>
      <c r="E140" s="294"/>
      <c r="F140" s="317" t="s">
        <v>741</v>
      </c>
      <c r="G140" s="294"/>
      <c r="H140" s="294" t="s">
        <v>777</v>
      </c>
      <c r="I140" s="294" t="s">
        <v>776</v>
      </c>
      <c r="J140" s="294"/>
      <c r="K140" s="342"/>
    </row>
    <row r="141" spans="2:11" s="1" customFormat="1" ht="15" customHeight="1">
      <c r="B141" s="339"/>
      <c r="C141" s="294" t="s">
        <v>41</v>
      </c>
      <c r="D141" s="294"/>
      <c r="E141" s="294"/>
      <c r="F141" s="317" t="s">
        <v>741</v>
      </c>
      <c r="G141" s="294"/>
      <c r="H141" s="294" t="s">
        <v>797</v>
      </c>
      <c r="I141" s="294" t="s">
        <v>776</v>
      </c>
      <c r="J141" s="294"/>
      <c r="K141" s="342"/>
    </row>
    <row r="142" spans="2:11" s="1" customFormat="1" ht="15" customHeight="1">
      <c r="B142" s="339"/>
      <c r="C142" s="294" t="s">
        <v>798</v>
      </c>
      <c r="D142" s="294"/>
      <c r="E142" s="294"/>
      <c r="F142" s="317" t="s">
        <v>741</v>
      </c>
      <c r="G142" s="294"/>
      <c r="H142" s="294" t="s">
        <v>799</v>
      </c>
      <c r="I142" s="294" t="s">
        <v>776</v>
      </c>
      <c r="J142" s="294"/>
      <c r="K142" s="342"/>
    </row>
    <row r="143" spans="2:11" s="1" customFormat="1" ht="15" customHeight="1">
      <c r="B143" s="343"/>
      <c r="C143" s="344"/>
      <c r="D143" s="344"/>
      <c r="E143" s="344"/>
      <c r="F143" s="344"/>
      <c r="G143" s="344"/>
      <c r="H143" s="344"/>
      <c r="I143" s="344"/>
      <c r="J143" s="344"/>
      <c r="K143" s="345"/>
    </row>
    <row r="144" spans="2:11" s="1" customFormat="1" ht="18.75" customHeight="1">
      <c r="B144" s="330"/>
      <c r="C144" s="330"/>
      <c r="D144" s="330"/>
      <c r="E144" s="330"/>
      <c r="F144" s="331"/>
      <c r="G144" s="330"/>
      <c r="H144" s="330"/>
      <c r="I144" s="330"/>
      <c r="J144" s="330"/>
      <c r="K144" s="330"/>
    </row>
    <row r="145" spans="2:11" s="1" customFormat="1" ht="18.75" customHeight="1">
      <c r="B145" s="302"/>
      <c r="C145" s="302"/>
      <c r="D145" s="302"/>
      <c r="E145" s="302"/>
      <c r="F145" s="302"/>
      <c r="G145" s="302"/>
      <c r="H145" s="302"/>
      <c r="I145" s="302"/>
      <c r="J145" s="302"/>
      <c r="K145" s="302"/>
    </row>
    <row r="146" spans="2:11" s="1" customFormat="1" ht="7.5" customHeight="1">
      <c r="B146" s="303"/>
      <c r="C146" s="304"/>
      <c r="D146" s="304"/>
      <c r="E146" s="304"/>
      <c r="F146" s="304"/>
      <c r="G146" s="304"/>
      <c r="H146" s="304"/>
      <c r="I146" s="304"/>
      <c r="J146" s="304"/>
      <c r="K146" s="305"/>
    </row>
    <row r="147" spans="2:11" s="1" customFormat="1" ht="45" customHeight="1">
      <c r="B147" s="306"/>
      <c r="C147" s="307" t="s">
        <v>800</v>
      </c>
      <c r="D147" s="307"/>
      <c r="E147" s="307"/>
      <c r="F147" s="307"/>
      <c r="G147" s="307"/>
      <c r="H147" s="307"/>
      <c r="I147" s="307"/>
      <c r="J147" s="307"/>
      <c r="K147" s="308"/>
    </row>
    <row r="148" spans="2:11" s="1" customFormat="1" ht="17.25" customHeight="1">
      <c r="B148" s="306"/>
      <c r="C148" s="309" t="s">
        <v>735</v>
      </c>
      <c r="D148" s="309"/>
      <c r="E148" s="309"/>
      <c r="F148" s="309" t="s">
        <v>736</v>
      </c>
      <c r="G148" s="310"/>
      <c r="H148" s="309" t="s">
        <v>57</v>
      </c>
      <c r="I148" s="309" t="s">
        <v>60</v>
      </c>
      <c r="J148" s="309" t="s">
        <v>737</v>
      </c>
      <c r="K148" s="308"/>
    </row>
    <row r="149" spans="2:11" s="1" customFormat="1" ht="17.25" customHeight="1">
      <c r="B149" s="306"/>
      <c r="C149" s="311" t="s">
        <v>738</v>
      </c>
      <c r="D149" s="311"/>
      <c r="E149" s="311"/>
      <c r="F149" s="312" t="s">
        <v>739</v>
      </c>
      <c r="G149" s="313"/>
      <c r="H149" s="311"/>
      <c r="I149" s="311"/>
      <c r="J149" s="311" t="s">
        <v>740</v>
      </c>
      <c r="K149" s="308"/>
    </row>
    <row r="150" spans="2:11" s="1" customFormat="1" ht="5.25" customHeight="1">
      <c r="B150" s="319"/>
      <c r="C150" s="314"/>
      <c r="D150" s="314"/>
      <c r="E150" s="314"/>
      <c r="F150" s="314"/>
      <c r="G150" s="315"/>
      <c r="H150" s="314"/>
      <c r="I150" s="314"/>
      <c r="J150" s="314"/>
      <c r="K150" s="342"/>
    </row>
    <row r="151" spans="2:11" s="1" customFormat="1" ht="15" customHeight="1">
      <c r="B151" s="319"/>
      <c r="C151" s="346" t="s">
        <v>744</v>
      </c>
      <c r="D151" s="294"/>
      <c r="E151" s="294"/>
      <c r="F151" s="347" t="s">
        <v>741</v>
      </c>
      <c r="G151" s="294"/>
      <c r="H151" s="346" t="s">
        <v>781</v>
      </c>
      <c r="I151" s="346" t="s">
        <v>743</v>
      </c>
      <c r="J151" s="346">
        <v>120</v>
      </c>
      <c r="K151" s="342"/>
    </row>
    <row r="152" spans="2:11" s="1" customFormat="1" ht="15" customHeight="1">
      <c r="B152" s="319"/>
      <c r="C152" s="346" t="s">
        <v>790</v>
      </c>
      <c r="D152" s="294"/>
      <c r="E152" s="294"/>
      <c r="F152" s="347" t="s">
        <v>741</v>
      </c>
      <c r="G152" s="294"/>
      <c r="H152" s="346" t="s">
        <v>801</v>
      </c>
      <c r="I152" s="346" t="s">
        <v>743</v>
      </c>
      <c r="J152" s="346" t="s">
        <v>792</v>
      </c>
      <c r="K152" s="342"/>
    </row>
    <row r="153" spans="2:11" s="1" customFormat="1" ht="15" customHeight="1">
      <c r="B153" s="319"/>
      <c r="C153" s="346" t="s">
        <v>89</v>
      </c>
      <c r="D153" s="294"/>
      <c r="E153" s="294"/>
      <c r="F153" s="347" t="s">
        <v>741</v>
      </c>
      <c r="G153" s="294"/>
      <c r="H153" s="346" t="s">
        <v>802</v>
      </c>
      <c r="I153" s="346" t="s">
        <v>743</v>
      </c>
      <c r="J153" s="346" t="s">
        <v>792</v>
      </c>
      <c r="K153" s="342"/>
    </row>
    <row r="154" spans="2:11" s="1" customFormat="1" ht="15" customHeight="1">
      <c r="B154" s="319"/>
      <c r="C154" s="346" t="s">
        <v>746</v>
      </c>
      <c r="D154" s="294"/>
      <c r="E154" s="294"/>
      <c r="F154" s="347" t="s">
        <v>747</v>
      </c>
      <c r="G154" s="294"/>
      <c r="H154" s="346" t="s">
        <v>781</v>
      </c>
      <c r="I154" s="346" t="s">
        <v>743</v>
      </c>
      <c r="J154" s="346">
        <v>50</v>
      </c>
      <c r="K154" s="342"/>
    </row>
    <row r="155" spans="2:11" s="1" customFormat="1" ht="15" customHeight="1">
      <c r="B155" s="319"/>
      <c r="C155" s="346" t="s">
        <v>749</v>
      </c>
      <c r="D155" s="294"/>
      <c r="E155" s="294"/>
      <c r="F155" s="347" t="s">
        <v>741</v>
      </c>
      <c r="G155" s="294"/>
      <c r="H155" s="346" t="s">
        <v>781</v>
      </c>
      <c r="I155" s="346" t="s">
        <v>751</v>
      </c>
      <c r="J155" s="346"/>
      <c r="K155" s="342"/>
    </row>
    <row r="156" spans="2:11" s="1" customFormat="1" ht="15" customHeight="1">
      <c r="B156" s="319"/>
      <c r="C156" s="346" t="s">
        <v>760</v>
      </c>
      <c r="D156" s="294"/>
      <c r="E156" s="294"/>
      <c r="F156" s="347" t="s">
        <v>747</v>
      </c>
      <c r="G156" s="294"/>
      <c r="H156" s="346" t="s">
        <v>781</v>
      </c>
      <c r="I156" s="346" t="s">
        <v>743</v>
      </c>
      <c r="J156" s="346">
        <v>50</v>
      </c>
      <c r="K156" s="342"/>
    </row>
    <row r="157" spans="2:11" s="1" customFormat="1" ht="15" customHeight="1">
      <c r="B157" s="319"/>
      <c r="C157" s="346" t="s">
        <v>768</v>
      </c>
      <c r="D157" s="294"/>
      <c r="E157" s="294"/>
      <c r="F157" s="347" t="s">
        <v>747</v>
      </c>
      <c r="G157" s="294"/>
      <c r="H157" s="346" t="s">
        <v>781</v>
      </c>
      <c r="I157" s="346" t="s">
        <v>743</v>
      </c>
      <c r="J157" s="346">
        <v>50</v>
      </c>
      <c r="K157" s="342"/>
    </row>
    <row r="158" spans="2:11" s="1" customFormat="1" ht="15" customHeight="1">
      <c r="B158" s="319"/>
      <c r="C158" s="346" t="s">
        <v>766</v>
      </c>
      <c r="D158" s="294"/>
      <c r="E158" s="294"/>
      <c r="F158" s="347" t="s">
        <v>747</v>
      </c>
      <c r="G158" s="294"/>
      <c r="H158" s="346" t="s">
        <v>781</v>
      </c>
      <c r="I158" s="346" t="s">
        <v>743</v>
      </c>
      <c r="J158" s="346">
        <v>50</v>
      </c>
      <c r="K158" s="342"/>
    </row>
    <row r="159" spans="2:11" s="1" customFormat="1" ht="15" customHeight="1">
      <c r="B159" s="319"/>
      <c r="C159" s="346" t="s">
        <v>105</v>
      </c>
      <c r="D159" s="294"/>
      <c r="E159" s="294"/>
      <c r="F159" s="347" t="s">
        <v>741</v>
      </c>
      <c r="G159" s="294"/>
      <c r="H159" s="346" t="s">
        <v>803</v>
      </c>
      <c r="I159" s="346" t="s">
        <v>743</v>
      </c>
      <c r="J159" s="346" t="s">
        <v>804</v>
      </c>
      <c r="K159" s="342"/>
    </row>
    <row r="160" spans="2:11" s="1" customFormat="1" ht="15" customHeight="1">
      <c r="B160" s="319"/>
      <c r="C160" s="346" t="s">
        <v>805</v>
      </c>
      <c r="D160" s="294"/>
      <c r="E160" s="294"/>
      <c r="F160" s="347" t="s">
        <v>741</v>
      </c>
      <c r="G160" s="294"/>
      <c r="H160" s="346" t="s">
        <v>806</v>
      </c>
      <c r="I160" s="346" t="s">
        <v>776</v>
      </c>
      <c r="J160" s="346"/>
      <c r="K160" s="342"/>
    </row>
    <row r="161" spans="2:11" s="1" customFormat="1" ht="15" customHeight="1">
      <c r="B161" s="348"/>
      <c r="C161" s="328"/>
      <c r="D161" s="328"/>
      <c r="E161" s="328"/>
      <c r="F161" s="328"/>
      <c r="G161" s="328"/>
      <c r="H161" s="328"/>
      <c r="I161" s="328"/>
      <c r="J161" s="328"/>
      <c r="K161" s="349"/>
    </row>
    <row r="162" spans="2:11" s="1" customFormat="1" ht="18.75" customHeight="1">
      <c r="B162" s="330"/>
      <c r="C162" s="340"/>
      <c r="D162" s="340"/>
      <c r="E162" s="340"/>
      <c r="F162" s="350"/>
      <c r="G162" s="340"/>
      <c r="H162" s="340"/>
      <c r="I162" s="340"/>
      <c r="J162" s="340"/>
      <c r="K162" s="330"/>
    </row>
    <row r="163" spans="2:11" s="1" customFormat="1" ht="18.75" customHeight="1">
      <c r="B163" s="302"/>
      <c r="C163" s="302"/>
      <c r="D163" s="302"/>
      <c r="E163" s="302"/>
      <c r="F163" s="302"/>
      <c r="G163" s="302"/>
      <c r="H163" s="302"/>
      <c r="I163" s="302"/>
      <c r="J163" s="302"/>
      <c r="K163" s="302"/>
    </row>
    <row r="164" spans="2:11" s="1" customFormat="1" ht="7.5" customHeight="1">
      <c r="B164" s="281"/>
      <c r="C164" s="282"/>
      <c r="D164" s="282"/>
      <c r="E164" s="282"/>
      <c r="F164" s="282"/>
      <c r="G164" s="282"/>
      <c r="H164" s="282"/>
      <c r="I164" s="282"/>
      <c r="J164" s="282"/>
      <c r="K164" s="283"/>
    </row>
    <row r="165" spans="2:11" s="1" customFormat="1" ht="45" customHeight="1">
      <c r="B165" s="284"/>
      <c r="C165" s="285" t="s">
        <v>807</v>
      </c>
      <c r="D165" s="285"/>
      <c r="E165" s="285"/>
      <c r="F165" s="285"/>
      <c r="G165" s="285"/>
      <c r="H165" s="285"/>
      <c r="I165" s="285"/>
      <c r="J165" s="285"/>
      <c r="K165" s="286"/>
    </row>
    <row r="166" spans="2:11" s="1" customFormat="1" ht="17.25" customHeight="1">
      <c r="B166" s="284"/>
      <c r="C166" s="309" t="s">
        <v>735</v>
      </c>
      <c r="D166" s="309"/>
      <c r="E166" s="309"/>
      <c r="F166" s="309" t="s">
        <v>736</v>
      </c>
      <c r="G166" s="351"/>
      <c r="H166" s="352" t="s">
        <v>57</v>
      </c>
      <c r="I166" s="352" t="s">
        <v>60</v>
      </c>
      <c r="J166" s="309" t="s">
        <v>737</v>
      </c>
      <c r="K166" s="286"/>
    </row>
    <row r="167" spans="2:11" s="1" customFormat="1" ht="17.25" customHeight="1">
      <c r="B167" s="287"/>
      <c r="C167" s="311" t="s">
        <v>738</v>
      </c>
      <c r="D167" s="311"/>
      <c r="E167" s="311"/>
      <c r="F167" s="312" t="s">
        <v>739</v>
      </c>
      <c r="G167" s="353"/>
      <c r="H167" s="354"/>
      <c r="I167" s="354"/>
      <c r="J167" s="311" t="s">
        <v>740</v>
      </c>
      <c r="K167" s="289"/>
    </row>
    <row r="168" spans="2:11" s="1" customFormat="1" ht="5.25" customHeight="1">
      <c r="B168" s="319"/>
      <c r="C168" s="314"/>
      <c r="D168" s="314"/>
      <c r="E168" s="314"/>
      <c r="F168" s="314"/>
      <c r="G168" s="315"/>
      <c r="H168" s="314"/>
      <c r="I168" s="314"/>
      <c r="J168" s="314"/>
      <c r="K168" s="342"/>
    </row>
    <row r="169" spans="2:11" s="1" customFormat="1" ht="15" customHeight="1">
      <c r="B169" s="319"/>
      <c r="C169" s="294" t="s">
        <v>744</v>
      </c>
      <c r="D169" s="294"/>
      <c r="E169" s="294"/>
      <c r="F169" s="317" t="s">
        <v>741</v>
      </c>
      <c r="G169" s="294"/>
      <c r="H169" s="294" t="s">
        <v>781</v>
      </c>
      <c r="I169" s="294" t="s">
        <v>743</v>
      </c>
      <c r="J169" s="294">
        <v>120</v>
      </c>
      <c r="K169" s="342"/>
    </row>
    <row r="170" spans="2:11" s="1" customFormat="1" ht="15" customHeight="1">
      <c r="B170" s="319"/>
      <c r="C170" s="294" t="s">
        <v>790</v>
      </c>
      <c r="D170" s="294"/>
      <c r="E170" s="294"/>
      <c r="F170" s="317" t="s">
        <v>741</v>
      </c>
      <c r="G170" s="294"/>
      <c r="H170" s="294" t="s">
        <v>791</v>
      </c>
      <c r="I170" s="294" t="s">
        <v>743</v>
      </c>
      <c r="J170" s="294" t="s">
        <v>792</v>
      </c>
      <c r="K170" s="342"/>
    </row>
    <row r="171" spans="2:11" s="1" customFormat="1" ht="15" customHeight="1">
      <c r="B171" s="319"/>
      <c r="C171" s="294" t="s">
        <v>89</v>
      </c>
      <c r="D171" s="294"/>
      <c r="E171" s="294"/>
      <c r="F171" s="317" t="s">
        <v>741</v>
      </c>
      <c r="G171" s="294"/>
      <c r="H171" s="294" t="s">
        <v>808</v>
      </c>
      <c r="I171" s="294" t="s">
        <v>743</v>
      </c>
      <c r="J171" s="294" t="s">
        <v>792</v>
      </c>
      <c r="K171" s="342"/>
    </row>
    <row r="172" spans="2:11" s="1" customFormat="1" ht="15" customHeight="1">
      <c r="B172" s="319"/>
      <c r="C172" s="294" t="s">
        <v>746</v>
      </c>
      <c r="D172" s="294"/>
      <c r="E172" s="294"/>
      <c r="F172" s="317" t="s">
        <v>747</v>
      </c>
      <c r="G172" s="294"/>
      <c r="H172" s="294" t="s">
        <v>808</v>
      </c>
      <c r="I172" s="294" t="s">
        <v>743</v>
      </c>
      <c r="J172" s="294">
        <v>50</v>
      </c>
      <c r="K172" s="342"/>
    </row>
    <row r="173" spans="2:11" s="1" customFormat="1" ht="15" customHeight="1">
      <c r="B173" s="319"/>
      <c r="C173" s="294" t="s">
        <v>749</v>
      </c>
      <c r="D173" s="294"/>
      <c r="E173" s="294"/>
      <c r="F173" s="317" t="s">
        <v>741</v>
      </c>
      <c r="G173" s="294"/>
      <c r="H173" s="294" t="s">
        <v>808</v>
      </c>
      <c r="I173" s="294" t="s">
        <v>751</v>
      </c>
      <c r="J173" s="294"/>
      <c r="K173" s="342"/>
    </row>
    <row r="174" spans="2:11" s="1" customFormat="1" ht="15" customHeight="1">
      <c r="B174" s="319"/>
      <c r="C174" s="294" t="s">
        <v>760</v>
      </c>
      <c r="D174" s="294"/>
      <c r="E174" s="294"/>
      <c r="F174" s="317" t="s">
        <v>747</v>
      </c>
      <c r="G174" s="294"/>
      <c r="H174" s="294" t="s">
        <v>808</v>
      </c>
      <c r="I174" s="294" t="s">
        <v>743</v>
      </c>
      <c r="J174" s="294">
        <v>50</v>
      </c>
      <c r="K174" s="342"/>
    </row>
    <row r="175" spans="2:11" s="1" customFormat="1" ht="15" customHeight="1">
      <c r="B175" s="319"/>
      <c r="C175" s="294" t="s">
        <v>768</v>
      </c>
      <c r="D175" s="294"/>
      <c r="E175" s="294"/>
      <c r="F175" s="317" t="s">
        <v>747</v>
      </c>
      <c r="G175" s="294"/>
      <c r="H175" s="294" t="s">
        <v>808</v>
      </c>
      <c r="I175" s="294" t="s">
        <v>743</v>
      </c>
      <c r="J175" s="294">
        <v>50</v>
      </c>
      <c r="K175" s="342"/>
    </row>
    <row r="176" spans="2:11" s="1" customFormat="1" ht="15" customHeight="1">
      <c r="B176" s="319"/>
      <c r="C176" s="294" t="s">
        <v>766</v>
      </c>
      <c r="D176" s="294"/>
      <c r="E176" s="294"/>
      <c r="F176" s="317" t="s">
        <v>747</v>
      </c>
      <c r="G176" s="294"/>
      <c r="H176" s="294" t="s">
        <v>808</v>
      </c>
      <c r="I176" s="294" t="s">
        <v>743</v>
      </c>
      <c r="J176" s="294">
        <v>50</v>
      </c>
      <c r="K176" s="342"/>
    </row>
    <row r="177" spans="2:11" s="1" customFormat="1" ht="15" customHeight="1">
      <c r="B177" s="319"/>
      <c r="C177" s="294" t="s">
        <v>121</v>
      </c>
      <c r="D177" s="294"/>
      <c r="E177" s="294"/>
      <c r="F177" s="317" t="s">
        <v>741</v>
      </c>
      <c r="G177" s="294"/>
      <c r="H177" s="294" t="s">
        <v>809</v>
      </c>
      <c r="I177" s="294" t="s">
        <v>810</v>
      </c>
      <c r="J177" s="294"/>
      <c r="K177" s="342"/>
    </row>
    <row r="178" spans="2:11" s="1" customFormat="1" ht="15" customHeight="1">
      <c r="B178" s="319"/>
      <c r="C178" s="294" t="s">
        <v>60</v>
      </c>
      <c r="D178" s="294"/>
      <c r="E178" s="294"/>
      <c r="F178" s="317" t="s">
        <v>741</v>
      </c>
      <c r="G178" s="294"/>
      <c r="H178" s="294" t="s">
        <v>811</v>
      </c>
      <c r="I178" s="294" t="s">
        <v>812</v>
      </c>
      <c r="J178" s="294">
        <v>1</v>
      </c>
      <c r="K178" s="342"/>
    </row>
    <row r="179" spans="2:11" s="1" customFormat="1" ht="15" customHeight="1">
      <c r="B179" s="319"/>
      <c r="C179" s="294" t="s">
        <v>56</v>
      </c>
      <c r="D179" s="294"/>
      <c r="E179" s="294"/>
      <c r="F179" s="317" t="s">
        <v>741</v>
      </c>
      <c r="G179" s="294"/>
      <c r="H179" s="294" t="s">
        <v>813</v>
      </c>
      <c r="I179" s="294" t="s">
        <v>743</v>
      </c>
      <c r="J179" s="294">
        <v>20</v>
      </c>
      <c r="K179" s="342"/>
    </row>
    <row r="180" spans="2:11" s="1" customFormat="1" ht="15" customHeight="1">
      <c r="B180" s="319"/>
      <c r="C180" s="294" t="s">
        <v>57</v>
      </c>
      <c r="D180" s="294"/>
      <c r="E180" s="294"/>
      <c r="F180" s="317" t="s">
        <v>741</v>
      </c>
      <c r="G180" s="294"/>
      <c r="H180" s="294" t="s">
        <v>814</v>
      </c>
      <c r="I180" s="294" t="s">
        <v>743</v>
      </c>
      <c r="J180" s="294">
        <v>255</v>
      </c>
      <c r="K180" s="342"/>
    </row>
    <row r="181" spans="2:11" s="1" customFormat="1" ht="15" customHeight="1">
      <c r="B181" s="319"/>
      <c r="C181" s="294" t="s">
        <v>122</v>
      </c>
      <c r="D181" s="294"/>
      <c r="E181" s="294"/>
      <c r="F181" s="317" t="s">
        <v>741</v>
      </c>
      <c r="G181" s="294"/>
      <c r="H181" s="294" t="s">
        <v>705</v>
      </c>
      <c r="I181" s="294" t="s">
        <v>743</v>
      </c>
      <c r="J181" s="294">
        <v>10</v>
      </c>
      <c r="K181" s="342"/>
    </row>
    <row r="182" spans="2:11" s="1" customFormat="1" ht="15" customHeight="1">
      <c r="B182" s="319"/>
      <c r="C182" s="294" t="s">
        <v>123</v>
      </c>
      <c r="D182" s="294"/>
      <c r="E182" s="294"/>
      <c r="F182" s="317" t="s">
        <v>741</v>
      </c>
      <c r="G182" s="294"/>
      <c r="H182" s="294" t="s">
        <v>815</v>
      </c>
      <c r="I182" s="294" t="s">
        <v>776</v>
      </c>
      <c r="J182" s="294"/>
      <c r="K182" s="342"/>
    </row>
    <row r="183" spans="2:11" s="1" customFormat="1" ht="15" customHeight="1">
      <c r="B183" s="319"/>
      <c r="C183" s="294" t="s">
        <v>816</v>
      </c>
      <c r="D183" s="294"/>
      <c r="E183" s="294"/>
      <c r="F183" s="317" t="s">
        <v>741</v>
      </c>
      <c r="G183" s="294"/>
      <c r="H183" s="294" t="s">
        <v>817</v>
      </c>
      <c r="I183" s="294" t="s">
        <v>776</v>
      </c>
      <c r="J183" s="294"/>
      <c r="K183" s="342"/>
    </row>
    <row r="184" spans="2:11" s="1" customFormat="1" ht="15" customHeight="1">
      <c r="B184" s="319"/>
      <c r="C184" s="294" t="s">
        <v>805</v>
      </c>
      <c r="D184" s="294"/>
      <c r="E184" s="294"/>
      <c r="F184" s="317" t="s">
        <v>741</v>
      </c>
      <c r="G184" s="294"/>
      <c r="H184" s="294" t="s">
        <v>818</v>
      </c>
      <c r="I184" s="294" t="s">
        <v>776</v>
      </c>
      <c r="J184" s="294"/>
      <c r="K184" s="342"/>
    </row>
    <row r="185" spans="2:11" s="1" customFormat="1" ht="15" customHeight="1">
      <c r="B185" s="319"/>
      <c r="C185" s="294" t="s">
        <v>125</v>
      </c>
      <c r="D185" s="294"/>
      <c r="E185" s="294"/>
      <c r="F185" s="317" t="s">
        <v>747</v>
      </c>
      <c r="G185" s="294"/>
      <c r="H185" s="294" t="s">
        <v>819</v>
      </c>
      <c r="I185" s="294" t="s">
        <v>743</v>
      </c>
      <c r="J185" s="294">
        <v>50</v>
      </c>
      <c r="K185" s="342"/>
    </row>
    <row r="186" spans="2:11" s="1" customFormat="1" ht="15" customHeight="1">
      <c r="B186" s="319"/>
      <c r="C186" s="294" t="s">
        <v>820</v>
      </c>
      <c r="D186" s="294"/>
      <c r="E186" s="294"/>
      <c r="F186" s="317" t="s">
        <v>747</v>
      </c>
      <c r="G186" s="294"/>
      <c r="H186" s="294" t="s">
        <v>821</v>
      </c>
      <c r="I186" s="294" t="s">
        <v>822</v>
      </c>
      <c r="J186" s="294"/>
      <c r="K186" s="342"/>
    </row>
    <row r="187" spans="2:11" s="1" customFormat="1" ht="15" customHeight="1">
      <c r="B187" s="319"/>
      <c r="C187" s="294" t="s">
        <v>823</v>
      </c>
      <c r="D187" s="294"/>
      <c r="E187" s="294"/>
      <c r="F187" s="317" t="s">
        <v>747</v>
      </c>
      <c r="G187" s="294"/>
      <c r="H187" s="294" t="s">
        <v>824</v>
      </c>
      <c r="I187" s="294" t="s">
        <v>822</v>
      </c>
      <c r="J187" s="294"/>
      <c r="K187" s="342"/>
    </row>
    <row r="188" spans="2:11" s="1" customFormat="1" ht="15" customHeight="1">
      <c r="B188" s="319"/>
      <c r="C188" s="294" t="s">
        <v>825</v>
      </c>
      <c r="D188" s="294"/>
      <c r="E188" s="294"/>
      <c r="F188" s="317" t="s">
        <v>747</v>
      </c>
      <c r="G188" s="294"/>
      <c r="H188" s="294" t="s">
        <v>826</v>
      </c>
      <c r="I188" s="294" t="s">
        <v>822</v>
      </c>
      <c r="J188" s="294"/>
      <c r="K188" s="342"/>
    </row>
    <row r="189" spans="2:11" s="1" customFormat="1" ht="15" customHeight="1">
      <c r="B189" s="319"/>
      <c r="C189" s="355" t="s">
        <v>827</v>
      </c>
      <c r="D189" s="294"/>
      <c r="E189" s="294"/>
      <c r="F189" s="317" t="s">
        <v>747</v>
      </c>
      <c r="G189" s="294"/>
      <c r="H189" s="294" t="s">
        <v>828</v>
      </c>
      <c r="I189" s="294" t="s">
        <v>829</v>
      </c>
      <c r="J189" s="356" t="s">
        <v>830</v>
      </c>
      <c r="K189" s="342"/>
    </row>
    <row r="190" spans="2:11" s="1" customFormat="1" ht="15" customHeight="1">
      <c r="B190" s="319"/>
      <c r="C190" s="355" t="s">
        <v>45</v>
      </c>
      <c r="D190" s="294"/>
      <c r="E190" s="294"/>
      <c r="F190" s="317" t="s">
        <v>741</v>
      </c>
      <c r="G190" s="294"/>
      <c r="H190" s="291" t="s">
        <v>831</v>
      </c>
      <c r="I190" s="294" t="s">
        <v>832</v>
      </c>
      <c r="J190" s="294"/>
      <c r="K190" s="342"/>
    </row>
    <row r="191" spans="2:11" s="1" customFormat="1" ht="15" customHeight="1">
      <c r="B191" s="319"/>
      <c r="C191" s="355" t="s">
        <v>833</v>
      </c>
      <c r="D191" s="294"/>
      <c r="E191" s="294"/>
      <c r="F191" s="317" t="s">
        <v>741</v>
      </c>
      <c r="G191" s="294"/>
      <c r="H191" s="294" t="s">
        <v>834</v>
      </c>
      <c r="I191" s="294" t="s">
        <v>776</v>
      </c>
      <c r="J191" s="294"/>
      <c r="K191" s="342"/>
    </row>
    <row r="192" spans="2:11" s="1" customFormat="1" ht="15" customHeight="1">
      <c r="B192" s="319"/>
      <c r="C192" s="355" t="s">
        <v>835</v>
      </c>
      <c r="D192" s="294"/>
      <c r="E192" s="294"/>
      <c r="F192" s="317" t="s">
        <v>741</v>
      </c>
      <c r="G192" s="294"/>
      <c r="H192" s="294" t="s">
        <v>836</v>
      </c>
      <c r="I192" s="294" t="s">
        <v>776</v>
      </c>
      <c r="J192" s="294"/>
      <c r="K192" s="342"/>
    </row>
    <row r="193" spans="2:11" s="1" customFormat="1" ht="15" customHeight="1">
      <c r="B193" s="319"/>
      <c r="C193" s="355" t="s">
        <v>837</v>
      </c>
      <c r="D193" s="294"/>
      <c r="E193" s="294"/>
      <c r="F193" s="317" t="s">
        <v>747</v>
      </c>
      <c r="G193" s="294"/>
      <c r="H193" s="294" t="s">
        <v>838</v>
      </c>
      <c r="I193" s="294" t="s">
        <v>776</v>
      </c>
      <c r="J193" s="294"/>
      <c r="K193" s="342"/>
    </row>
    <row r="194" spans="2:11" s="1" customFormat="1" ht="15" customHeight="1">
      <c r="B194" s="348"/>
      <c r="C194" s="357"/>
      <c r="D194" s="328"/>
      <c r="E194" s="328"/>
      <c r="F194" s="328"/>
      <c r="G194" s="328"/>
      <c r="H194" s="328"/>
      <c r="I194" s="328"/>
      <c r="J194" s="328"/>
      <c r="K194" s="349"/>
    </row>
    <row r="195" spans="2:11" s="1" customFormat="1" ht="18.75" customHeight="1">
      <c r="B195" s="330"/>
      <c r="C195" s="340"/>
      <c r="D195" s="340"/>
      <c r="E195" s="340"/>
      <c r="F195" s="350"/>
      <c r="G195" s="340"/>
      <c r="H195" s="340"/>
      <c r="I195" s="340"/>
      <c r="J195" s="340"/>
      <c r="K195" s="330"/>
    </row>
    <row r="196" spans="2:11" s="1" customFormat="1" ht="18.75" customHeight="1">
      <c r="B196" s="330"/>
      <c r="C196" s="340"/>
      <c r="D196" s="340"/>
      <c r="E196" s="340"/>
      <c r="F196" s="350"/>
      <c r="G196" s="340"/>
      <c r="H196" s="340"/>
      <c r="I196" s="340"/>
      <c r="J196" s="340"/>
      <c r="K196" s="330"/>
    </row>
    <row r="197" spans="2:11" s="1" customFormat="1" ht="18.75" customHeight="1">
      <c r="B197" s="302"/>
      <c r="C197" s="302"/>
      <c r="D197" s="302"/>
      <c r="E197" s="302"/>
      <c r="F197" s="302"/>
      <c r="G197" s="302"/>
      <c r="H197" s="302"/>
      <c r="I197" s="302"/>
      <c r="J197" s="302"/>
      <c r="K197" s="302"/>
    </row>
    <row r="198" spans="2:11" s="1" customFormat="1" ht="13.5">
      <c r="B198" s="281"/>
      <c r="C198" s="282"/>
      <c r="D198" s="282"/>
      <c r="E198" s="282"/>
      <c r="F198" s="282"/>
      <c r="G198" s="282"/>
      <c r="H198" s="282"/>
      <c r="I198" s="282"/>
      <c r="J198" s="282"/>
      <c r="K198" s="283"/>
    </row>
    <row r="199" spans="2:11" s="1" customFormat="1" ht="21">
      <c r="B199" s="284"/>
      <c r="C199" s="285" t="s">
        <v>839</v>
      </c>
      <c r="D199" s="285"/>
      <c r="E199" s="285"/>
      <c r="F199" s="285"/>
      <c r="G199" s="285"/>
      <c r="H199" s="285"/>
      <c r="I199" s="285"/>
      <c r="J199" s="285"/>
      <c r="K199" s="286"/>
    </row>
    <row r="200" spans="2:11" s="1" customFormat="1" ht="25.5" customHeight="1">
      <c r="B200" s="284"/>
      <c r="C200" s="358" t="s">
        <v>840</v>
      </c>
      <c r="D200" s="358"/>
      <c r="E200" s="358"/>
      <c r="F200" s="358" t="s">
        <v>841</v>
      </c>
      <c r="G200" s="359"/>
      <c r="H200" s="358" t="s">
        <v>842</v>
      </c>
      <c r="I200" s="358"/>
      <c r="J200" s="358"/>
      <c r="K200" s="286"/>
    </row>
    <row r="201" spans="2:11" s="1" customFormat="1" ht="5.25" customHeight="1">
      <c r="B201" s="319"/>
      <c r="C201" s="314"/>
      <c r="D201" s="314"/>
      <c r="E201" s="314"/>
      <c r="F201" s="314"/>
      <c r="G201" s="340"/>
      <c r="H201" s="314"/>
      <c r="I201" s="314"/>
      <c r="J201" s="314"/>
      <c r="K201" s="342"/>
    </row>
    <row r="202" spans="2:11" s="1" customFormat="1" ht="15" customHeight="1">
      <c r="B202" s="319"/>
      <c r="C202" s="294" t="s">
        <v>832</v>
      </c>
      <c r="D202" s="294"/>
      <c r="E202" s="294"/>
      <c r="F202" s="317" t="s">
        <v>46</v>
      </c>
      <c r="G202" s="294"/>
      <c r="H202" s="294" t="s">
        <v>843</v>
      </c>
      <c r="I202" s="294"/>
      <c r="J202" s="294"/>
      <c r="K202" s="342"/>
    </row>
    <row r="203" spans="2:11" s="1" customFormat="1" ht="15" customHeight="1">
      <c r="B203" s="319"/>
      <c r="C203" s="294"/>
      <c r="D203" s="294"/>
      <c r="E203" s="294"/>
      <c r="F203" s="317" t="s">
        <v>47</v>
      </c>
      <c r="G203" s="294"/>
      <c r="H203" s="294" t="s">
        <v>844</v>
      </c>
      <c r="I203" s="294"/>
      <c r="J203" s="294"/>
      <c r="K203" s="342"/>
    </row>
    <row r="204" spans="2:11" s="1" customFormat="1" ht="15" customHeight="1">
      <c r="B204" s="319"/>
      <c r="C204" s="294"/>
      <c r="D204" s="294"/>
      <c r="E204" s="294"/>
      <c r="F204" s="317" t="s">
        <v>50</v>
      </c>
      <c r="G204" s="294"/>
      <c r="H204" s="294" t="s">
        <v>845</v>
      </c>
      <c r="I204" s="294"/>
      <c r="J204" s="294"/>
      <c r="K204" s="342"/>
    </row>
    <row r="205" spans="2:11" s="1" customFormat="1" ht="15" customHeight="1">
      <c r="B205" s="319"/>
      <c r="C205" s="294"/>
      <c r="D205" s="294"/>
      <c r="E205" s="294"/>
      <c r="F205" s="317" t="s">
        <v>48</v>
      </c>
      <c r="G205" s="294"/>
      <c r="H205" s="294" t="s">
        <v>846</v>
      </c>
      <c r="I205" s="294"/>
      <c r="J205" s="294"/>
      <c r="K205" s="342"/>
    </row>
    <row r="206" spans="2:11" s="1" customFormat="1" ht="15" customHeight="1">
      <c r="B206" s="319"/>
      <c r="C206" s="294"/>
      <c r="D206" s="294"/>
      <c r="E206" s="294"/>
      <c r="F206" s="317" t="s">
        <v>49</v>
      </c>
      <c r="G206" s="294"/>
      <c r="H206" s="294" t="s">
        <v>847</v>
      </c>
      <c r="I206" s="294"/>
      <c r="J206" s="294"/>
      <c r="K206" s="342"/>
    </row>
    <row r="207" spans="2:11" s="1" customFormat="1" ht="15" customHeight="1">
      <c r="B207" s="319"/>
      <c r="C207" s="294"/>
      <c r="D207" s="294"/>
      <c r="E207" s="294"/>
      <c r="F207" s="317"/>
      <c r="G207" s="294"/>
      <c r="H207" s="294"/>
      <c r="I207" s="294"/>
      <c r="J207" s="294"/>
      <c r="K207" s="342"/>
    </row>
    <row r="208" spans="2:11" s="1" customFormat="1" ht="15" customHeight="1">
      <c r="B208" s="319"/>
      <c r="C208" s="294" t="s">
        <v>788</v>
      </c>
      <c r="D208" s="294"/>
      <c r="E208" s="294"/>
      <c r="F208" s="317" t="s">
        <v>81</v>
      </c>
      <c r="G208" s="294"/>
      <c r="H208" s="294" t="s">
        <v>848</v>
      </c>
      <c r="I208" s="294"/>
      <c r="J208" s="294"/>
      <c r="K208" s="342"/>
    </row>
    <row r="209" spans="2:11" s="1" customFormat="1" ht="15" customHeight="1">
      <c r="B209" s="319"/>
      <c r="C209" s="294"/>
      <c r="D209" s="294"/>
      <c r="E209" s="294"/>
      <c r="F209" s="317" t="s">
        <v>686</v>
      </c>
      <c r="G209" s="294"/>
      <c r="H209" s="294" t="s">
        <v>687</v>
      </c>
      <c r="I209" s="294"/>
      <c r="J209" s="294"/>
      <c r="K209" s="342"/>
    </row>
    <row r="210" spans="2:11" s="1" customFormat="1" ht="15" customHeight="1">
      <c r="B210" s="319"/>
      <c r="C210" s="294"/>
      <c r="D210" s="294"/>
      <c r="E210" s="294"/>
      <c r="F210" s="317" t="s">
        <v>684</v>
      </c>
      <c r="G210" s="294"/>
      <c r="H210" s="294" t="s">
        <v>849</v>
      </c>
      <c r="I210" s="294"/>
      <c r="J210" s="294"/>
      <c r="K210" s="342"/>
    </row>
    <row r="211" spans="2:11" s="1" customFormat="1" ht="15" customHeight="1">
      <c r="B211" s="360"/>
      <c r="C211" s="294"/>
      <c r="D211" s="294"/>
      <c r="E211" s="294"/>
      <c r="F211" s="317" t="s">
        <v>92</v>
      </c>
      <c r="G211" s="355"/>
      <c r="H211" s="346" t="s">
        <v>93</v>
      </c>
      <c r="I211" s="346"/>
      <c r="J211" s="346"/>
      <c r="K211" s="361"/>
    </row>
    <row r="212" spans="2:11" s="1" customFormat="1" ht="15" customHeight="1">
      <c r="B212" s="360"/>
      <c r="C212" s="294"/>
      <c r="D212" s="294"/>
      <c r="E212" s="294"/>
      <c r="F212" s="317" t="s">
        <v>688</v>
      </c>
      <c r="G212" s="355"/>
      <c r="H212" s="346" t="s">
        <v>640</v>
      </c>
      <c r="I212" s="346"/>
      <c r="J212" s="346"/>
      <c r="K212" s="361"/>
    </row>
    <row r="213" spans="2:11" s="1" customFormat="1" ht="15" customHeight="1">
      <c r="B213" s="360"/>
      <c r="C213" s="294"/>
      <c r="D213" s="294"/>
      <c r="E213" s="294"/>
      <c r="F213" s="317"/>
      <c r="G213" s="355"/>
      <c r="H213" s="346"/>
      <c r="I213" s="346"/>
      <c r="J213" s="346"/>
      <c r="K213" s="361"/>
    </row>
    <row r="214" spans="2:11" s="1" customFormat="1" ht="15" customHeight="1">
      <c r="B214" s="360"/>
      <c r="C214" s="294" t="s">
        <v>812</v>
      </c>
      <c r="D214" s="294"/>
      <c r="E214" s="294"/>
      <c r="F214" s="317">
        <v>1</v>
      </c>
      <c r="G214" s="355"/>
      <c r="H214" s="346" t="s">
        <v>850</v>
      </c>
      <c r="I214" s="346"/>
      <c r="J214" s="346"/>
      <c r="K214" s="361"/>
    </row>
    <row r="215" spans="2:11" s="1" customFormat="1" ht="15" customHeight="1">
      <c r="B215" s="360"/>
      <c r="C215" s="294"/>
      <c r="D215" s="294"/>
      <c r="E215" s="294"/>
      <c r="F215" s="317">
        <v>2</v>
      </c>
      <c r="G215" s="355"/>
      <c r="H215" s="346" t="s">
        <v>851</v>
      </c>
      <c r="I215" s="346"/>
      <c r="J215" s="346"/>
      <c r="K215" s="361"/>
    </row>
    <row r="216" spans="2:11" s="1" customFormat="1" ht="15" customHeight="1">
      <c r="B216" s="360"/>
      <c r="C216" s="294"/>
      <c r="D216" s="294"/>
      <c r="E216" s="294"/>
      <c r="F216" s="317">
        <v>3</v>
      </c>
      <c r="G216" s="355"/>
      <c r="H216" s="346" t="s">
        <v>852</v>
      </c>
      <c r="I216" s="346"/>
      <c r="J216" s="346"/>
      <c r="K216" s="361"/>
    </row>
    <row r="217" spans="2:11" s="1" customFormat="1" ht="15" customHeight="1">
      <c r="B217" s="360"/>
      <c r="C217" s="294"/>
      <c r="D217" s="294"/>
      <c r="E217" s="294"/>
      <c r="F217" s="317">
        <v>4</v>
      </c>
      <c r="G217" s="355"/>
      <c r="H217" s="346" t="s">
        <v>853</v>
      </c>
      <c r="I217" s="346"/>
      <c r="J217" s="346"/>
      <c r="K217" s="361"/>
    </row>
    <row r="218" spans="2:11" s="1" customFormat="1" ht="12.75" customHeight="1">
      <c r="B218" s="362"/>
      <c r="C218" s="363"/>
      <c r="D218" s="363"/>
      <c r="E218" s="363"/>
      <c r="F218" s="363"/>
      <c r="G218" s="363"/>
      <c r="H218" s="363"/>
      <c r="I218" s="363"/>
      <c r="J218" s="363"/>
      <c r="K218" s="36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DESKTOP-NS28U3B\Admin</dc:creator>
  <cp:keywords/>
  <dc:description/>
  <cp:lastModifiedBy>DESKTOP-NS28U3B\Admin</cp:lastModifiedBy>
  <dcterms:created xsi:type="dcterms:W3CDTF">2021-03-04T14:47:10Z</dcterms:created>
  <dcterms:modified xsi:type="dcterms:W3CDTF">2021-03-04T14:47:19Z</dcterms:modified>
  <cp:category/>
  <cp:version/>
  <cp:contentType/>
  <cp:contentStatus/>
</cp:coreProperties>
</file>