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5440" windowHeight="15840" activeTab="2"/>
  </bookViews>
  <sheets>
    <sheet name="Stavba" sheetId="1" r:id="rId1"/>
    <sheet name="VzorPolozky" sheetId="10" state="hidden" r:id="rId2"/>
    <sheet name="01 202012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2020126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2020126 Pol'!$A$1:$W$319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Z307" i="12" l="1"/>
  <c r="G9" i="12"/>
  <c r="M9" i="12" s="1"/>
  <c r="I9" i="12"/>
  <c r="K9" i="12"/>
  <c r="O9" i="12"/>
  <c r="Q9" i="12"/>
  <c r="U9" i="12"/>
  <c r="G36" i="12"/>
  <c r="M36" i="12" s="1"/>
  <c r="I36" i="12"/>
  <c r="K36" i="12"/>
  <c r="O36" i="12"/>
  <c r="Q36" i="12"/>
  <c r="U36" i="12"/>
  <c r="G39" i="12"/>
  <c r="M39" i="12" s="1"/>
  <c r="I39" i="12"/>
  <c r="K39" i="12"/>
  <c r="O39" i="12"/>
  <c r="Q39" i="12"/>
  <c r="U39" i="12"/>
  <c r="G79" i="12"/>
  <c r="I79" i="12"/>
  <c r="K79" i="12"/>
  <c r="M79" i="12"/>
  <c r="O79" i="12"/>
  <c r="Q79" i="12"/>
  <c r="U79" i="12"/>
  <c r="G96" i="12"/>
  <c r="I96" i="12"/>
  <c r="K96" i="12"/>
  <c r="M96" i="12"/>
  <c r="O96" i="12"/>
  <c r="Q96" i="12"/>
  <c r="U96" i="12"/>
  <c r="G100" i="12"/>
  <c r="I100" i="12"/>
  <c r="K100" i="12"/>
  <c r="M100" i="12"/>
  <c r="O100" i="12"/>
  <c r="Q100" i="12"/>
  <c r="U100" i="12"/>
  <c r="G104" i="12"/>
  <c r="M104" i="12" s="1"/>
  <c r="I104" i="12"/>
  <c r="K104" i="12"/>
  <c r="O104" i="12"/>
  <c r="Q104" i="12"/>
  <c r="U104" i="12"/>
  <c r="G107" i="12"/>
  <c r="I107" i="12"/>
  <c r="K107" i="12"/>
  <c r="O107" i="12"/>
  <c r="Q107" i="12"/>
  <c r="U107" i="12"/>
  <c r="G111" i="12"/>
  <c r="M111" i="12" s="1"/>
  <c r="I111" i="12"/>
  <c r="K111" i="12"/>
  <c r="O111" i="12"/>
  <c r="Q111" i="12"/>
  <c r="U111" i="12"/>
  <c r="G122" i="12"/>
  <c r="I122" i="12"/>
  <c r="I110" i="12" s="1"/>
  <c r="K122" i="12"/>
  <c r="M122" i="12"/>
  <c r="O122" i="12"/>
  <c r="Q122" i="12"/>
  <c r="U122" i="12"/>
  <c r="G125" i="12"/>
  <c r="I125" i="12"/>
  <c r="K125" i="12"/>
  <c r="M125" i="12"/>
  <c r="O125" i="12"/>
  <c r="Q125" i="12"/>
  <c r="U125" i="12"/>
  <c r="G126" i="12"/>
  <c r="I126" i="12"/>
  <c r="K126" i="12"/>
  <c r="M126" i="12"/>
  <c r="O126" i="12"/>
  <c r="Q126" i="12"/>
  <c r="U126" i="12"/>
  <c r="G127" i="12"/>
  <c r="M127" i="12" s="1"/>
  <c r="I127" i="12"/>
  <c r="K127" i="12"/>
  <c r="O127" i="12"/>
  <c r="Q127" i="12"/>
  <c r="U127" i="12"/>
  <c r="G130" i="12"/>
  <c r="M130" i="12" s="1"/>
  <c r="I130" i="12"/>
  <c r="K130" i="12"/>
  <c r="O130" i="12"/>
  <c r="Q130" i="12"/>
  <c r="U130" i="12"/>
  <c r="G131" i="12"/>
  <c r="G110" i="12" s="1"/>
  <c r="I50" i="1" s="1"/>
  <c r="I131" i="12"/>
  <c r="K131" i="12"/>
  <c r="O131" i="12"/>
  <c r="Q131" i="12"/>
  <c r="U131" i="12"/>
  <c r="U132" i="12"/>
  <c r="G133" i="12"/>
  <c r="M133" i="12" s="1"/>
  <c r="I133" i="12"/>
  <c r="K133" i="12"/>
  <c r="O133" i="12"/>
  <c r="Q133" i="12"/>
  <c r="Q132" i="12" s="1"/>
  <c r="U133" i="12"/>
  <c r="G135" i="12"/>
  <c r="M135" i="12" s="1"/>
  <c r="I135" i="12"/>
  <c r="I132" i="12" s="1"/>
  <c r="K135" i="12"/>
  <c r="O135" i="12"/>
  <c r="Q135" i="12"/>
  <c r="U135" i="12"/>
  <c r="G136" i="12"/>
  <c r="I136" i="12"/>
  <c r="K136" i="12"/>
  <c r="M136" i="12"/>
  <c r="O136" i="12"/>
  <c r="Q136" i="12"/>
  <c r="U136" i="12"/>
  <c r="G137" i="12"/>
  <c r="I137" i="12"/>
  <c r="K137" i="12"/>
  <c r="M137" i="12"/>
  <c r="O137" i="12"/>
  <c r="Q137" i="12"/>
  <c r="U137" i="12"/>
  <c r="G139" i="12"/>
  <c r="I139" i="12"/>
  <c r="I138" i="12" s="1"/>
  <c r="K139" i="12"/>
  <c r="K138" i="12" s="1"/>
  <c r="M139" i="12"/>
  <c r="O139" i="12"/>
  <c r="Q139" i="12"/>
  <c r="Q138" i="12" s="1"/>
  <c r="U139" i="12"/>
  <c r="G141" i="12"/>
  <c r="I141" i="12"/>
  <c r="K141" i="12"/>
  <c r="O141" i="12"/>
  <c r="Q141" i="12"/>
  <c r="U141" i="12"/>
  <c r="G194" i="12"/>
  <c r="M194" i="12" s="1"/>
  <c r="I194" i="12"/>
  <c r="K194" i="12"/>
  <c r="O194" i="12"/>
  <c r="Q194" i="12"/>
  <c r="U194" i="12"/>
  <c r="U138" i="12" s="1"/>
  <c r="G244" i="12"/>
  <c r="M244" i="12" s="1"/>
  <c r="I244" i="12"/>
  <c r="K244" i="12"/>
  <c r="O244" i="12"/>
  <c r="Q244" i="12"/>
  <c r="U244" i="12"/>
  <c r="G250" i="12"/>
  <c r="I53" i="1" s="1"/>
  <c r="K250" i="12"/>
  <c r="M250" i="12"/>
  <c r="G251" i="12"/>
  <c r="I251" i="12"/>
  <c r="I250" i="12" s="1"/>
  <c r="K251" i="12"/>
  <c r="M251" i="12"/>
  <c r="O251" i="12"/>
  <c r="O250" i="12" s="1"/>
  <c r="Q251" i="12"/>
  <c r="Q250" i="12" s="1"/>
  <c r="U251" i="12"/>
  <c r="U250" i="12" s="1"/>
  <c r="G253" i="12"/>
  <c r="I253" i="12"/>
  <c r="K253" i="12"/>
  <c r="M253" i="12"/>
  <c r="O253" i="12"/>
  <c r="Q253" i="12"/>
  <c r="Q252" i="12" s="1"/>
  <c r="U253" i="12"/>
  <c r="G257" i="12"/>
  <c r="I257" i="12"/>
  <c r="K257" i="12"/>
  <c r="M257" i="12"/>
  <c r="O257" i="12"/>
  <c r="Q257" i="12"/>
  <c r="U257" i="12"/>
  <c r="G262" i="12"/>
  <c r="M262" i="12" s="1"/>
  <c r="I262" i="12"/>
  <c r="K262" i="12"/>
  <c r="O262" i="12"/>
  <c r="Q262" i="12"/>
  <c r="U262" i="12"/>
  <c r="G268" i="12"/>
  <c r="M268" i="12" s="1"/>
  <c r="I268" i="12"/>
  <c r="K268" i="12"/>
  <c r="O268" i="12"/>
  <c r="Q268" i="12"/>
  <c r="U268" i="12"/>
  <c r="G273" i="12"/>
  <c r="M273" i="12" s="1"/>
  <c r="I273" i="12"/>
  <c r="K273" i="12"/>
  <c r="O273" i="12"/>
  <c r="Q273" i="12"/>
  <c r="U273" i="12"/>
  <c r="G277" i="12"/>
  <c r="I277" i="12"/>
  <c r="K277" i="12"/>
  <c r="M277" i="12"/>
  <c r="O277" i="12"/>
  <c r="Q277" i="12"/>
  <c r="U277" i="12"/>
  <c r="G281" i="12"/>
  <c r="I281" i="12"/>
  <c r="K281" i="12"/>
  <c r="M281" i="12"/>
  <c r="O281" i="12"/>
  <c r="Q281" i="12"/>
  <c r="U281" i="12"/>
  <c r="K282" i="12"/>
  <c r="G283" i="12"/>
  <c r="I283" i="12"/>
  <c r="K283" i="12"/>
  <c r="M283" i="12"/>
  <c r="O283" i="12"/>
  <c r="O282" i="12" s="1"/>
  <c r="Q283" i="12"/>
  <c r="Q282" i="12" s="1"/>
  <c r="U283" i="12"/>
  <c r="G287" i="12"/>
  <c r="I287" i="12"/>
  <c r="K287" i="12"/>
  <c r="M287" i="12"/>
  <c r="O287" i="12"/>
  <c r="Q287" i="12"/>
  <c r="U287" i="12"/>
  <c r="G288" i="12"/>
  <c r="M288" i="12" s="1"/>
  <c r="I288" i="12"/>
  <c r="K288" i="12"/>
  <c r="O288" i="12"/>
  <c r="Q288" i="12"/>
  <c r="U288" i="12"/>
  <c r="G289" i="12"/>
  <c r="M289" i="12" s="1"/>
  <c r="I289" i="12"/>
  <c r="K289" i="12"/>
  <c r="O289" i="12"/>
  <c r="Q289" i="12"/>
  <c r="U289" i="12"/>
  <c r="G291" i="12"/>
  <c r="G290" i="12" s="1"/>
  <c r="I56" i="1" s="1"/>
  <c r="I291" i="12"/>
  <c r="I290" i="12" s="1"/>
  <c r="K291" i="12"/>
  <c r="O291" i="12"/>
  <c r="Q291" i="12"/>
  <c r="U291" i="12"/>
  <c r="G292" i="12"/>
  <c r="M292" i="12" s="1"/>
  <c r="I292" i="12"/>
  <c r="K292" i="12"/>
  <c r="K290" i="12" s="1"/>
  <c r="O292" i="12"/>
  <c r="Q292" i="12"/>
  <c r="U292" i="12"/>
  <c r="G293" i="12"/>
  <c r="I293" i="12"/>
  <c r="K293" i="12"/>
  <c r="M293" i="12"/>
  <c r="O293" i="12"/>
  <c r="Q293" i="12"/>
  <c r="U293" i="12"/>
  <c r="G294" i="12"/>
  <c r="I294" i="12"/>
  <c r="K294" i="12"/>
  <c r="M294" i="12"/>
  <c r="O294" i="12"/>
  <c r="Q294" i="12"/>
  <c r="U294" i="12"/>
  <c r="G295" i="12"/>
  <c r="I295" i="12"/>
  <c r="K295" i="12"/>
  <c r="M295" i="12"/>
  <c r="O295" i="12"/>
  <c r="Q295" i="12"/>
  <c r="U295" i="12"/>
  <c r="G296" i="12"/>
  <c r="M296" i="12" s="1"/>
  <c r="I296" i="12"/>
  <c r="K296" i="12"/>
  <c r="O296" i="12"/>
  <c r="Q296" i="12"/>
  <c r="U296" i="12"/>
  <c r="G297" i="12"/>
  <c r="I57" i="1" s="1"/>
  <c r="I19" i="1" s="1"/>
  <c r="U297" i="12"/>
  <c r="G298" i="12"/>
  <c r="M298" i="12" s="1"/>
  <c r="M297" i="12" s="1"/>
  <c r="I298" i="12"/>
  <c r="I297" i="12" s="1"/>
  <c r="K298" i="12"/>
  <c r="K297" i="12" s="1"/>
  <c r="O298" i="12"/>
  <c r="O297" i="12" s="1"/>
  <c r="Q298" i="12"/>
  <c r="Q297" i="12" s="1"/>
  <c r="U298" i="12"/>
  <c r="I305" i="12"/>
  <c r="K305" i="12"/>
  <c r="Q305" i="12"/>
  <c r="U305" i="12"/>
  <c r="G306" i="12"/>
  <c r="G305" i="12" s="1"/>
  <c r="I58" i="1" s="1"/>
  <c r="I20" i="1" s="1"/>
  <c r="I306" i="12"/>
  <c r="K306" i="12"/>
  <c r="O306" i="12"/>
  <c r="O305" i="12" s="1"/>
  <c r="Q306" i="12"/>
  <c r="U306" i="12"/>
  <c r="AE309" i="12"/>
  <c r="G41" i="1" s="1"/>
  <c r="U8" i="12" l="1"/>
  <c r="U290" i="12"/>
  <c r="O252" i="12"/>
  <c r="G132" i="12"/>
  <c r="I51" i="1" s="1"/>
  <c r="O8" i="12"/>
  <c r="Q290" i="12"/>
  <c r="I282" i="12"/>
  <c r="G138" i="12"/>
  <c r="I52" i="1" s="1"/>
  <c r="Q8" i="12"/>
  <c r="K8" i="12"/>
  <c r="G40" i="1"/>
  <c r="K252" i="12"/>
  <c r="G39" i="1"/>
  <c r="M306" i="12"/>
  <c r="M305" i="12" s="1"/>
  <c r="G282" i="12"/>
  <c r="I55" i="1" s="1"/>
  <c r="I18" i="1" s="1"/>
  <c r="I252" i="12"/>
  <c r="Q110" i="12"/>
  <c r="I8" i="12"/>
  <c r="M291" i="12"/>
  <c r="G252" i="12"/>
  <c r="I54" i="1" s="1"/>
  <c r="I17" i="1" s="1"/>
  <c r="O132" i="12"/>
  <c r="K132" i="12"/>
  <c r="O290" i="12"/>
  <c r="U282" i="12"/>
  <c r="O138" i="12"/>
  <c r="K110" i="12"/>
  <c r="U252" i="12"/>
  <c r="M132" i="12"/>
  <c r="U110" i="12"/>
  <c r="O110" i="12"/>
  <c r="G8" i="12"/>
  <c r="M282" i="12"/>
  <c r="M252" i="12"/>
  <c r="M290" i="12"/>
  <c r="M141" i="12"/>
  <c r="M138" i="12" s="1"/>
  <c r="M131" i="12"/>
  <c r="M110" i="12" s="1"/>
  <c r="M107" i="12"/>
  <c r="M8" i="12" s="1"/>
  <c r="AD309" i="12"/>
  <c r="J28" i="1"/>
  <c r="J26" i="1"/>
  <c r="G38" i="1"/>
  <c r="F38" i="1"/>
  <c r="J23" i="1"/>
  <c r="J24" i="1"/>
  <c r="J25" i="1"/>
  <c r="J27" i="1"/>
  <c r="E24" i="1"/>
  <c r="E26" i="1"/>
  <c r="G309" i="12" l="1"/>
  <c r="I49" i="1"/>
  <c r="G42" i="1"/>
  <c r="G25" i="1" s="1"/>
  <c r="A25" i="1" s="1"/>
  <c r="F41" i="1"/>
  <c r="H41" i="1" s="1"/>
  <c r="I41" i="1" s="1"/>
  <c r="F39" i="1"/>
  <c r="F40" i="1"/>
  <c r="H40" i="1" s="1"/>
  <c r="I40" i="1" s="1"/>
  <c r="F42" i="1" l="1"/>
  <c r="A26" i="1"/>
  <c r="G26" i="1"/>
  <c r="H39" i="1"/>
  <c r="H42" i="1" s="1"/>
  <c r="I16" i="1"/>
  <c r="I21" i="1" s="1"/>
  <c r="I59" i="1"/>
  <c r="G23" i="1" l="1"/>
  <c r="A23" i="1" s="1"/>
  <c r="G28" i="1"/>
  <c r="I39" i="1"/>
  <c r="I42" i="1" s="1"/>
  <c r="J58" i="1"/>
  <c r="J56" i="1"/>
  <c r="J57" i="1"/>
  <c r="J54" i="1"/>
  <c r="J50" i="1"/>
  <c r="J49" i="1"/>
  <c r="J51" i="1"/>
  <c r="J55" i="1"/>
  <c r="J52" i="1"/>
  <c r="J53" i="1"/>
  <c r="A24" i="1" l="1"/>
  <c r="G24" i="1"/>
  <c r="A27" i="1" s="1"/>
  <c r="J39" i="1"/>
  <c r="J42" i="1" s="1"/>
  <c r="J40" i="1"/>
  <c r="J41" i="1"/>
  <c r="J59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<sst xmlns="http://schemas.openxmlformats.org/spreadsheetml/2006/main" count="941" uniqueCount="303">
  <si>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</si>
  <si>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</si>
  <si>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</si>
  <si>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</si>
  <si>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</si>
  <si>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</si>
  <si>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</si>
  <si>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</si>
  <si>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</si>
  <si>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</si>
  <si>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</si>
  <si>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</si>
  <si>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</si>
  <si>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</si>
  <si>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</si>
  <si>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</si>
  <si>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</si>
  <si>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</si>
  <si>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</si>
  <si>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</si>
  <si>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</si>
  <si>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</si>
  <si>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</si>
  <si>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</si>
  <si>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</si>
  <si>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</si>
  <si>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</si>
  <si>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</si>
  <si>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</si>
  <si>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</si>
  <si>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</si>
  <si>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</si>
  <si>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</si>
  <si>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</si>
  <si>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</si>
  <si>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</si>
  <si>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</si>
  <si>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</si>
  <si>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</si>
  <si>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</si>
  <si>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</si>
  <si>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2020126</t>
  </si>
  <si>
    <t>Česká Kamenice</t>
  </si>
  <si>
    <t>01</t>
  </si>
  <si>
    <t>Oprava fasády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</si>
  <si>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</si>
  <si>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</si>
  <si>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</si>
  <si>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</si>
  <si>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</si>
  <si>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</si>
  <si>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</si>
  <si>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</si>
  <si>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</si>
  <si>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</si>
  <si>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</si>
  <si>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</si>
  <si>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</si>
  <si>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</si>
  <si>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</si>
  <si>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</si>
  <si>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</si>
  <si>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</si>
  <si>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</si>
  <si>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</si>
  <si>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</si>
  <si>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</si>
  <si>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</si>
  <si>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</si>
  <si>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</si>
  <si>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</si>
  <si>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</si>
  <si>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</si>
  <si>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</si>
  <si>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</si>
  <si>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</si>
  <si>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</si>
  <si>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</si>
  <si>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</si>
  <si>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</si>
  <si>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</si>
  <si>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</si>
  <si>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</si>
  <si>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</si>
  <si>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</si>
  <si>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</si>
  <si>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</si>
  <si>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</si>
  <si>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</si>
  <si>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</si>
  <si>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</si>
  <si>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</si>
  <si>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</si>
  <si>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</si>
  <si>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</si>
  <si>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</si>
  <si>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</si>
  <si>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620991121R00</t>
  </si>
  <si>
    <t>Zakrývání výplní vnějších otvorů z lešení</t>
  </si>
  <si>
    <t>m2</t>
  </si>
  <si>
    <t>RTS 20/ II</t>
  </si>
  <si>
    <t>Práce</t>
  </si>
  <si>
    <t>POL1_</t>
  </si>
  <si>
    <t xml:space="preserve">severní : </t>
  </si>
  <si>
    <t>VV</t>
  </si>
  <si>
    <t xml:space="preserve">okna : </t>
  </si>
  <si>
    <t>1,2*2,1*3</t>
  </si>
  <si>
    <t>1*1,9*3</t>
  </si>
  <si>
    <t>0,6*0,9</t>
  </si>
  <si>
    <t>1,2*1,5</t>
  </si>
  <si>
    <t xml:space="preserve">vrata : </t>
  </si>
  <si>
    <t>2,4*2,2</t>
  </si>
  <si>
    <t>Mezisoučet</t>
  </si>
  <si>
    <t xml:space="preserve">západní : </t>
  </si>
  <si>
    <t>0,6*0,9*18</t>
  </si>
  <si>
    <t>1*1,7*(8+8+6)</t>
  </si>
  <si>
    <t xml:space="preserve">dveře : </t>
  </si>
  <si>
    <t>0,9*2</t>
  </si>
  <si>
    <t xml:space="preserve">jižní : </t>
  </si>
  <si>
    <t>0,6*0,9*10</t>
  </si>
  <si>
    <t>1*1,7*(4+4+4)</t>
  </si>
  <si>
    <t>1,45*1,7*2</t>
  </si>
  <si>
    <t xml:space="preserve">arkýř : </t>
  </si>
  <si>
    <t>0,9*0,9*3</t>
  </si>
  <si>
    <t>1,45*2,77*1</t>
  </si>
  <si>
    <t>622422322R00</t>
  </si>
  <si>
    <t>Oprava vněj. omítek II, do 30%, štuk na 100% plochy</t>
  </si>
  <si>
    <t xml:space="preserve">východní : </t>
  </si>
  <si>
    <t>10,8*6</t>
  </si>
  <si>
    <t>622423322R00</t>
  </si>
  <si>
    <t>Oprava vněj. omítek III, do 30%, štuk na 100% plochy</t>
  </si>
  <si>
    <t>5,3*9,36</t>
  </si>
  <si>
    <t>(0,6+0,97+1,7+0,97+3,74)*11,04</t>
  </si>
  <si>
    <t>(0,6+1,7+3,74)*(13,79-11,04)*0,58</t>
  </si>
  <si>
    <t>(0,9+1,7+0,97)*(2,75+0,65)</t>
  </si>
  <si>
    <t>-1,2*2,1*3</t>
  </si>
  <si>
    <t>-1*1,9*3</t>
  </si>
  <si>
    <t>-0,6*0,9</t>
  </si>
  <si>
    <t>-1,2*1,5</t>
  </si>
  <si>
    <t>-2,4*2,2</t>
  </si>
  <si>
    <t xml:space="preserve">podhled : </t>
  </si>
  <si>
    <t>5,3*0,6</t>
  </si>
  <si>
    <t>25,48*11,04</t>
  </si>
  <si>
    <t>25,48*(11,84-11,04)*0,5</t>
  </si>
  <si>
    <t>-0,6*0,9*18</t>
  </si>
  <si>
    <t>-1*1,7*(8+8+6)</t>
  </si>
  <si>
    <t>-0,9*2</t>
  </si>
  <si>
    <t>25,48*0,6</t>
  </si>
  <si>
    <t>14,44*11,84</t>
  </si>
  <si>
    <t>-0,6*0,9*10</t>
  </si>
  <si>
    <t>-1*1,7*(4+4+4)</t>
  </si>
  <si>
    <t>-1,45*1,7*2</t>
  </si>
  <si>
    <t>5*2</t>
  </si>
  <si>
    <t>3,5*2*0,5*2</t>
  </si>
  <si>
    <t>-0,9*0,9*3</t>
  </si>
  <si>
    <t>-1,45*2,77*1</t>
  </si>
  <si>
    <t>622424322R00</t>
  </si>
  <si>
    <t>Oprava vněj. omítek IV,do 30%, štuk na 100% plochy</t>
  </si>
  <si>
    <t xml:space="preserve">římsa : </t>
  </si>
  <si>
    <t>5,3*0,3</t>
  </si>
  <si>
    <t>1,2*0,3*3</t>
  </si>
  <si>
    <t>25,48*0,3*2</t>
  </si>
  <si>
    <t>1,2*0,3*(10+10+7)</t>
  </si>
  <si>
    <t>14,44*0,3*2</t>
  </si>
  <si>
    <t>1,2*0,3*(4+4+4)</t>
  </si>
  <si>
    <t>1,7*0,3*(1+1)</t>
  </si>
  <si>
    <t>622471317R00</t>
  </si>
  <si>
    <t>Nátěr nebo nástřik stěn vnějších, složitost 1 - 2</t>
  </si>
  <si>
    <t>Penetrace + 2 x krycí nátěr.</t>
  </si>
  <si>
    <t>POP</t>
  </si>
  <si>
    <t>622471318R00</t>
  </si>
  <si>
    <t>Nátěr nebo nástřik stěn vnějších, složitost 3 - 4</t>
  </si>
  <si>
    <t>složitost III : 550,4313</t>
  </si>
  <si>
    <t>složitost IV. : 41,682</t>
  </si>
  <si>
    <t>622904112R00</t>
  </si>
  <si>
    <t>Očištění fasád tlakovou vodou složitost 1 - 2</t>
  </si>
  <si>
    <t>622904115R00</t>
  </si>
  <si>
    <t>Očištění fasád tlakovou vodou složitost 3 - 5</t>
  </si>
  <si>
    <t>941941032R00</t>
  </si>
  <si>
    <t>Montáž lešení leh.řad.s podlahami,š.do 1 m, H 30 m</t>
  </si>
  <si>
    <t>Včetně kotvení lešení.</t>
  </si>
  <si>
    <t>12*12</t>
  </si>
  <si>
    <t>28*12</t>
  </si>
  <si>
    <t>17*12</t>
  </si>
  <si>
    <t>6*2</t>
  </si>
  <si>
    <t>12*6</t>
  </si>
  <si>
    <t>941941192R00</t>
  </si>
  <si>
    <t>Příplatek za každý měsíc použití lešení k pol.1032</t>
  </si>
  <si>
    <t xml:space="preserve">předpoklad 3 měsíce : </t>
  </si>
  <si>
    <t>768*3</t>
  </si>
  <si>
    <t>941941832R00</t>
  </si>
  <si>
    <t>Demontáž lešení leh.řad.s podlahami,š.1 m, H 30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</si>
  <si>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</si>
  <si>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</si>
  <si>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</si>
  <si>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</si>
  <si>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</si>
  <si>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</si>
  <si>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94.01</t>
  </si>
  <si>
    <t>Ochrana stávající střechy sousedního objektu - proti poškození a znečištění</t>
  </si>
  <si>
    <t xml:space="preserve">m2    </t>
  </si>
  <si>
    <t>Indiv</t>
  </si>
  <si>
    <t>95.01</t>
  </si>
  <si>
    <t>Ochrana stávajícího chodníku proti poškození a znečištění</t>
  </si>
  <si>
    <t>jižní : 16*2</t>
  </si>
  <si>
    <t>95.02</t>
  </si>
  <si>
    <t>Demontáž, uskladnění a zpětná montáž - cedule</t>
  </si>
  <si>
    <t xml:space="preserve">ks    </t>
  </si>
  <si>
    <t>95.03</t>
  </si>
  <si>
    <t>Demontáž, uskladnění a zpětná montáž</t>
  </si>
  <si>
    <t>95.04</t>
  </si>
  <si>
    <t>Demontáž, uskladnění a zpětná montáž reklamního panelu</t>
  </si>
  <si>
    <t>974082113R00</t>
  </si>
  <si>
    <t>Vysekání rýh pro vodiče omítka stěn MVC šířka 5 cm</t>
  </si>
  <si>
    <t>m</t>
  </si>
  <si>
    <t>Včetně pomocného lešení o výšce podlahy do 1900 mm a pro zatížení do 1,5 kPa  (150 kg/m2).</t>
  </si>
  <si>
    <t>978015241R00</t>
  </si>
  <si>
    <t>Otlučení omítek vnějších MVC v složit.1-4 do 30 %</t>
  </si>
  <si>
    <t>978036191R00</t>
  </si>
  <si>
    <t>Otlučení omítek břízolitových v rozsahu 100 %</t>
  </si>
  <si>
    <t xml:space="preserve">odstranění břizolitové vrstvy : </t>
  </si>
  <si>
    <t>978059231R00</t>
  </si>
  <si>
    <t>Odsekání obkladů stěn z kamene nad 2 m2</t>
  </si>
  <si>
    <t>14,44*0,46</t>
  </si>
  <si>
    <t>14,44*(0,76-0,46)*0,5</t>
  </si>
  <si>
    <t>-1,45*0,46</t>
  </si>
  <si>
    <t>0,89*3,2*2</t>
  </si>
  <si>
    <t>999281108R00</t>
  </si>
  <si>
    <t>Přesun hmot pro opravy a údržbu do výšky 12 m</t>
  </si>
  <si>
    <t>t</t>
  </si>
  <si>
    <t>Přesun hmot</t>
  </si>
  <si>
    <t>POL7_</t>
  </si>
  <si>
    <t>764812640R00</t>
  </si>
  <si>
    <t>Oplechování říms z lakovaného Pz plechu, rš 250 mm</t>
  </si>
  <si>
    <t>severní : 5,3</t>
  </si>
  <si>
    <t>západní : 25,48*2</t>
  </si>
  <si>
    <t>jižní : 14,4*2</t>
  </si>
  <si>
    <t>764819213R00</t>
  </si>
  <si>
    <t>Odpadní trouby kruhové z lak.Pz plechu, D 120 mm</t>
  </si>
  <si>
    <t>včetně kolena, objímky, spojovacího materiálu a zednické výpomoci.</t>
  </si>
  <si>
    <t>severní : 10,4+11,8</t>
  </si>
  <si>
    <t>západní : 11,8*2</t>
  </si>
  <si>
    <t>jižní : 11,8</t>
  </si>
  <si>
    <t>764816131R00</t>
  </si>
  <si>
    <t>Oplechování parapetů, lakovaný Pz plech, rš 300 mm</t>
  </si>
  <si>
    <t>včetně krytek a spojovacích prostředků.</t>
  </si>
  <si>
    <t>severní : 1,2*3</t>
  </si>
  <si>
    <t>západní : 1,2*(10+10+7)</t>
  </si>
  <si>
    <t>jižní : 1,2*(4+4+4)</t>
  </si>
  <si>
    <t>1,6*2</t>
  </si>
  <si>
    <t>764410850R00</t>
  </si>
  <si>
    <t>Demontáž oplechování parapetů,rš od 100 do 330 mm</t>
  </si>
  <si>
    <t>764421850R00</t>
  </si>
  <si>
    <t>Demontáž oplechování říms,rš od 250 do 330 mm</t>
  </si>
  <si>
    <t>764454802R00</t>
  </si>
  <si>
    <t>Demontáž odpadních trub kruhových,D 120 mm</t>
  </si>
  <si>
    <t>998764102R00</t>
  </si>
  <si>
    <t>Přesun hmot pro klempířské konstr., výšky do 12 m</t>
  </si>
  <si>
    <t>210010002RU3</t>
  </si>
  <si>
    <t xml:space="preserve">Trubka ohebná pod omítku, vnější průměr 20 mm včetně dodávky </t>
  </si>
  <si>
    <t>severční : 12,8</t>
  </si>
  <si>
    <t>západní : 25,4+4</t>
  </si>
  <si>
    <t>jižní : 14,5*2</t>
  </si>
  <si>
    <t>220280222R00</t>
  </si>
  <si>
    <t>Zatažení kabelu 2-20 žil do trubek/lišt</t>
  </si>
  <si>
    <t>21.01</t>
  </si>
  <si>
    <t>Odpojení a znovuzapojení kabelů - pro zatažení do chrániček</t>
  </si>
  <si>
    <t>soubor</t>
  </si>
  <si>
    <t>21.02</t>
  </si>
  <si>
    <t xml:space="preserve">Dodávka a montáž - nová venkovní svítidla 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</si>
  <si>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</si>
  <si>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</si>
  <si>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</si>
  <si>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</si>
  <si>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</si>
  <si>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</si>
  <si>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</si>
  <si>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</si>
  <si>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</si>
  <si>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</si>
  <si>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</si>
  <si>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</si>
  <si>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</si>
  <si>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 xml:space="preserve">Poplatek za skládku suti </t>
  </si>
  <si>
    <t>005121 R</t>
  </si>
  <si>
    <t>Zařízení staveniště</t>
  </si>
  <si>
    <t>Soubor</t>
  </si>
  <si>
    <t>VRN</t>
  </si>
  <si>
    <t>POL99_8</t>
  </si>
  <si>
    <t>Položka obsahuje</t>
  </si>
  <si>
    <t>- montáž mobilní buňky</t>
  </si>
  <si>
    <t>- montáž mobilního WC</t>
  </si>
  <si>
    <t>- oplocení staveniště</t>
  </si>
  <si>
    <t>- bezpečnostní opatření k zamezení vstupu nepovolaných osob</t>
  </si>
  <si>
    <t>- likvidace zařízení staveniště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</si>
  <si>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</si>
  <si>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</si>
  <si>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</si>
  <si>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SUM</t>
  </si>
  <si>
    <t>Poznámky uchazeče k zadání</t>
  </si>
  <si>
    <t>POPUZIV</t>
  </si>
  <si>
    <t>END</t>
  </si>
  <si>
    <t>Oprava fasády městského domu č. p. 802 v ulici Dukelských hrdinů, Česká Kamenice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</si>
</sst>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7" t="s">
        <v>24</v>
      </c>
      <c r="C2" s="78"/>
      <c r="D2" s="79" t="s">
        <v>41</v>
      </c>
      <c r="E2" s="202" t="s">
        <v>302</v>
      </c>
      <c r="F2" s="203"/>
      <c r="G2" s="203"/>
      <c r="H2" s="203"/>
      <c r="I2" s="203"/>
      <c r="J2" s="204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05" t="s">
        <v>44</v>
      </c>
      <c r="F3" s="206"/>
      <c r="G3" s="206"/>
      <c r="H3" s="206"/>
      <c r="I3" s="206"/>
      <c r="J3" s="207"/>
    </row>
    <row r="4" spans="1:15" ht="23.25" customHeight="1" x14ac:dyDescent="0.2">
      <c r="A4" s="76">
        <v>2483</v>
      </c>
      <c r="B4" s="82" t="s">
        <v>46</v>
      </c>
      <c r="C4" s="83"/>
      <c r="D4" s="84" t="s">
        <v>41</v>
      </c>
      <c r="E4" s="215" t="s">
        <v>42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SUMIF(F49:F58,A16,I49:I58)+SUMIF(F49:F58,"PSU",I49:I58)</f>
        <v>0</v>
      </c>
      <c r="J16" s="20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SUMIF(F49:F58,A17,I49:I58)</f>
        <v>0</v>
      </c>
      <c r="J17" s="20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SUMIF(F49:F58,A18,I49:I58)</f>
        <v>0</v>
      </c>
      <c r="J18" s="201"/>
    </row>
    <row r="19" spans="1:10" ht="23.25" customHeight="1" x14ac:dyDescent="0.2">
      <c r="A19" s="139" t="s">
        <v>69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SUMIF(F49:F58,A19,I49:I58)</f>
        <v>0</v>
      </c>
      <c r="J19" s="201"/>
    </row>
    <row r="20" spans="1:10" ht="23.25" customHeight="1" x14ac:dyDescent="0.2">
      <c r="A20" s="139" t="s">
        <v>70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SUMIF(F49:F58,A20,I49:I58)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A25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8">
        <f>CenaCelkem-(ZakladDPHSni+DPHSni+ZakladDPHZakl+DPHZakl)</f>
        <v>0</v>
      </c>
      <c r="H27" s="198"/>
      <c r="I27" s="19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3">
        <f>ZakladDPHSniVypocet+ZakladDPHZaklVypocet</f>
        <v>0</v>
      </c>
      <c r="H28" s="233"/>
      <c r="I28" s="23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2">
        <f>A27</f>
        <v>0</v>
      </c>
      <c r="H29" s="232"/>
      <c r="I29" s="232"/>
      <c r="J29" s="120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47</v>
      </c>
      <c r="C39" s="238"/>
      <c r="D39" s="238"/>
      <c r="E39" s="238"/>
      <c r="F39" s="100">
        <f>'01 2020126 Pol'!AD309</f>
        <v>0</v>
      </c>
      <c r="G39" s="101">
        <f>'01 2020126 Pol'!AE309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39" t="s">
        <v>44</v>
      </c>
      <c r="D40" s="239"/>
      <c r="E40" s="239"/>
      <c r="F40" s="105">
        <f>'01 2020126 Pol'!AD309</f>
        <v>0</v>
      </c>
      <c r="G40" s="106">
        <f>'01 2020126 Pol'!AE309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238" t="s">
        <v>42</v>
      </c>
      <c r="D41" s="238"/>
      <c r="E41" s="238"/>
      <c r="F41" s="109">
        <f>'01 2020126 Pol'!AD309</f>
        <v>0</v>
      </c>
      <c r="G41" s="102">
        <f>'01 2020126 Pol'!AE309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40" t="s">
        <v>48</v>
      </c>
      <c r="C42" s="241"/>
      <c r="D42" s="241"/>
      <c r="E42" s="24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50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51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52</v>
      </c>
      <c r="C49" s="243" t="s">
        <v>53</v>
      </c>
      <c r="D49" s="244"/>
      <c r="E49" s="244"/>
      <c r="F49" s="135" t="s">
        <v>26</v>
      </c>
      <c r="G49" s="136"/>
      <c r="H49" s="136"/>
      <c r="I49" s="136">
        <f>'01 2020126 Pol'!G8</f>
        <v>0</v>
      </c>
      <c r="J49" s="133" t="str">
        <f>IF(I59=0,"",I49/I59*100)</f>
        <v/>
      </c>
    </row>
    <row r="50" spans="1:10" ht="36.75" customHeight="1" x14ac:dyDescent="0.2">
      <c r="A50" s="124"/>
      <c r="B50" s="129" t="s">
        <v>54</v>
      </c>
      <c r="C50" s="243" t="s">
        <v>55</v>
      </c>
      <c r="D50" s="244"/>
      <c r="E50" s="244"/>
      <c r="F50" s="135" t="s">
        <v>26</v>
      </c>
      <c r="G50" s="136"/>
      <c r="H50" s="136"/>
      <c r="I50" s="136">
        <f>'01 2020126 Pol'!G110</f>
        <v>0</v>
      </c>
      <c r="J50" s="133" t="str">
        <f>IF(I59=0,"",I50/I59*100)</f>
        <v/>
      </c>
    </row>
    <row r="51" spans="1:10" ht="36.75" customHeight="1" x14ac:dyDescent="0.2">
      <c r="A51" s="124"/>
      <c r="B51" s="129" t="s">
        <v>56</v>
      </c>
      <c r="C51" s="243" t="s">
        <v>57</v>
      </c>
      <c r="D51" s="244"/>
      <c r="E51" s="244"/>
      <c r="F51" s="135" t="s">
        <v>26</v>
      </c>
      <c r="G51" s="136"/>
      <c r="H51" s="136"/>
      <c r="I51" s="136">
        <f>'01 2020126 Pol'!G132</f>
        <v>0</v>
      </c>
      <c r="J51" s="133" t="str">
        <f>IF(I59=0,"",I51/I59*100)</f>
        <v/>
      </c>
    </row>
    <row r="52" spans="1:10" ht="36.75" customHeight="1" x14ac:dyDescent="0.2">
      <c r="A52" s="124"/>
      <c r="B52" s="129" t="s">
        <v>58</v>
      </c>
      <c r="C52" s="243" t="s">
        <v>59</v>
      </c>
      <c r="D52" s="244"/>
      <c r="E52" s="244"/>
      <c r="F52" s="135" t="s">
        <v>26</v>
      </c>
      <c r="G52" s="136"/>
      <c r="H52" s="136"/>
      <c r="I52" s="136">
        <f>'01 2020126 Pol'!G138</f>
        <v>0</v>
      </c>
      <c r="J52" s="133" t="str">
        <f>IF(I59=0,"",I52/I59*100)</f>
        <v/>
      </c>
    </row>
    <row r="53" spans="1:10" ht="36.75" customHeight="1" x14ac:dyDescent="0.2">
      <c r="A53" s="124"/>
      <c r="B53" s="129" t="s">
        <v>60</v>
      </c>
      <c r="C53" s="243" t="s">
        <v>61</v>
      </c>
      <c r="D53" s="244"/>
      <c r="E53" s="244"/>
      <c r="F53" s="135" t="s">
        <v>26</v>
      </c>
      <c r="G53" s="136"/>
      <c r="H53" s="136"/>
      <c r="I53" s="136">
        <f>'01 2020126 Pol'!G250</f>
        <v>0</v>
      </c>
      <c r="J53" s="133" t="str">
        <f>IF(I59=0,"",I53/I59*100)</f>
        <v/>
      </c>
    </row>
    <row r="54" spans="1:10" ht="36.75" customHeight="1" x14ac:dyDescent="0.2">
      <c r="A54" s="124"/>
      <c r="B54" s="129" t="s">
        <v>62</v>
      </c>
      <c r="C54" s="243" t="s">
        <v>63</v>
      </c>
      <c r="D54" s="244"/>
      <c r="E54" s="244"/>
      <c r="F54" s="135" t="s">
        <v>27</v>
      </c>
      <c r="G54" s="136"/>
      <c r="H54" s="136"/>
      <c r="I54" s="136">
        <f>'01 2020126 Pol'!G252</f>
        <v>0</v>
      </c>
      <c r="J54" s="133" t="str">
        <f>IF(I59=0,"",I54/I59*100)</f>
        <v/>
      </c>
    </row>
    <row r="55" spans="1:10" ht="36.75" customHeight="1" x14ac:dyDescent="0.2">
      <c r="A55" s="124"/>
      <c r="B55" s="129" t="s">
        <v>64</v>
      </c>
      <c r="C55" s="243" t="s">
        <v>65</v>
      </c>
      <c r="D55" s="244"/>
      <c r="E55" s="244"/>
      <c r="F55" s="135" t="s">
        <v>28</v>
      </c>
      <c r="G55" s="136"/>
      <c r="H55" s="136"/>
      <c r="I55" s="136">
        <f>'01 2020126 Pol'!G282</f>
        <v>0</v>
      </c>
      <c r="J55" s="133" t="str">
        <f>IF(I59=0,"",I55/I59*100)</f>
        <v/>
      </c>
    </row>
    <row r="56" spans="1:10" ht="36.75" customHeight="1" x14ac:dyDescent="0.2">
      <c r="A56" s="124"/>
      <c r="B56" s="129" t="s">
        <v>66</v>
      </c>
      <c r="C56" s="243" t="s">
        <v>67</v>
      </c>
      <c r="D56" s="244"/>
      <c r="E56" s="244"/>
      <c r="F56" s="135" t="s">
        <v>68</v>
      </c>
      <c r="G56" s="136"/>
      <c r="H56" s="136"/>
      <c r="I56" s="136">
        <f>'01 2020126 Pol'!G290</f>
        <v>0</v>
      </c>
      <c r="J56" s="133" t="str">
        <f>IF(I59=0,"",I56/I59*100)</f>
        <v/>
      </c>
    </row>
    <row r="57" spans="1:10" ht="36.75" customHeight="1" x14ac:dyDescent="0.2">
      <c r="A57" s="124"/>
      <c r="B57" s="129" t="s">
        <v>69</v>
      </c>
      <c r="C57" s="243" t="s">
        <v>29</v>
      </c>
      <c r="D57" s="244"/>
      <c r="E57" s="244"/>
      <c r="F57" s="135" t="s">
        <v>69</v>
      </c>
      <c r="G57" s="136"/>
      <c r="H57" s="136"/>
      <c r="I57" s="136">
        <f>'01 2020126 Pol'!G297</f>
        <v>0</v>
      </c>
      <c r="J57" s="133" t="str">
        <f>IF(I59=0,"",I57/I59*100)</f>
        <v/>
      </c>
    </row>
    <row r="58" spans="1:10" ht="36.75" customHeight="1" x14ac:dyDescent="0.2">
      <c r="A58" s="124"/>
      <c r="B58" s="129" t="s">
        <v>70</v>
      </c>
      <c r="C58" s="243" t="s">
        <v>30</v>
      </c>
      <c r="D58" s="244"/>
      <c r="E58" s="244"/>
      <c r="F58" s="135" t="s">
        <v>70</v>
      </c>
      <c r="G58" s="136"/>
      <c r="H58" s="136"/>
      <c r="I58" s="136">
        <f>'01 2020126 Pol'!G305</f>
        <v>0</v>
      </c>
      <c r="J58" s="133" t="str">
        <f>IF(I59=0,"",I58/I59*100)</f>
        <v/>
      </c>
    </row>
    <row r="59" spans="1:10" ht="25.5" customHeight="1" x14ac:dyDescent="0.2">
      <c r="A59" s="125"/>
      <c r="B59" s="130" t="s">
        <v>1</v>
      </c>
      <c r="C59" s="131"/>
      <c r="D59" s="132"/>
      <c r="E59" s="132"/>
      <c r="F59" s="137"/>
      <c r="G59" s="138"/>
      <c r="H59" s="138"/>
      <c r="I59" s="138">
        <f>SUM(I49:I58)</f>
        <v>0</v>
      </c>
      <c r="J59" s="134">
        <f>SUM(J49:J58)</f>
        <v>0</v>
      </c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tabSelected="1" workbookViewId="0">
      <pane ySplit="7" topLeftCell="A8" activePane="bottomLeft" state="frozen"/>
      <selection pane="bottomLeft" activeCell="Z8" sqref="Z8:AA8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19" max="19" width="9.28515625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F1" t="s">
        <v>71</v>
      </c>
    </row>
    <row r="2" spans="1:59" ht="25.15" customHeight="1" x14ac:dyDescent="0.2">
      <c r="A2" s="140" t="s">
        <v>8</v>
      </c>
      <c r="B2" s="49" t="s">
        <v>41</v>
      </c>
      <c r="C2" s="264" t="s">
        <v>302</v>
      </c>
      <c r="D2" s="265"/>
      <c r="E2" s="265"/>
      <c r="F2" s="265"/>
      <c r="G2" s="266"/>
      <c r="AF2" t="s">
        <v>72</v>
      </c>
    </row>
    <row r="3" spans="1:59" ht="25.15" customHeight="1" x14ac:dyDescent="0.2">
      <c r="A3" s="140" t="s">
        <v>9</v>
      </c>
      <c r="B3" s="49" t="s">
        <v>43</v>
      </c>
      <c r="C3" s="264" t="s">
        <v>44</v>
      </c>
      <c r="D3" s="265"/>
      <c r="E3" s="265"/>
      <c r="F3" s="265"/>
      <c r="G3" s="266"/>
      <c r="AB3" s="122" t="s">
        <v>72</v>
      </c>
      <c r="AF3" t="s">
        <v>73</v>
      </c>
    </row>
    <row r="4" spans="1:59" ht="25.15" customHeight="1" x14ac:dyDescent="0.2">
      <c r="A4" s="141" t="s">
        <v>10</v>
      </c>
      <c r="B4" s="142" t="s">
        <v>41</v>
      </c>
      <c r="C4" s="267" t="s">
        <v>42</v>
      </c>
      <c r="D4" s="268"/>
      <c r="E4" s="268"/>
      <c r="F4" s="268"/>
      <c r="G4" s="269"/>
      <c r="AF4" t="s">
        <v>74</v>
      </c>
    </row>
    <row r="5" spans="1:59" x14ac:dyDescent="0.2">
      <c r="D5" s="10"/>
    </row>
    <row r="6" spans="1:59" ht="38.25" x14ac:dyDescent="0.2">
      <c r="A6" s="144" t="s">
        <v>75</v>
      </c>
      <c r="B6" s="146" t="s">
        <v>76</v>
      </c>
      <c r="C6" s="146" t="s">
        <v>77</v>
      </c>
      <c r="D6" s="145" t="s">
        <v>78</v>
      </c>
      <c r="E6" s="144" t="s">
        <v>79</v>
      </c>
      <c r="F6" s="143" t="s">
        <v>80</v>
      </c>
      <c r="G6" s="144" t="s">
        <v>31</v>
      </c>
      <c r="H6" s="147" t="s">
        <v>32</v>
      </c>
      <c r="I6" s="147" t="s">
        <v>81</v>
      </c>
      <c r="J6" s="147" t="s">
        <v>33</v>
      </c>
      <c r="K6" s="147" t="s">
        <v>82</v>
      </c>
      <c r="L6" s="147" t="s">
        <v>83</v>
      </c>
      <c r="M6" s="147" t="s">
        <v>84</v>
      </c>
      <c r="N6" s="147" t="s">
        <v>85</v>
      </c>
      <c r="O6" s="147" t="s">
        <v>86</v>
      </c>
      <c r="P6" s="147" t="s">
        <v>87</v>
      </c>
      <c r="Q6" s="147" t="s">
        <v>88</v>
      </c>
      <c r="R6" s="147" t="s">
        <v>89</v>
      </c>
      <c r="S6" s="147" t="s">
        <v>90</v>
      </c>
      <c r="T6" s="147" t="s">
        <v>91</v>
      </c>
      <c r="U6" s="147" t="s">
        <v>92</v>
      </c>
      <c r="V6" s="147" t="s">
        <v>93</v>
      </c>
      <c r="W6" s="147" t="s">
        <v>94</v>
      </c>
    </row>
    <row r="7" spans="1:59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3" t="s">
        <v>95</v>
      </c>
      <c r="B8" s="164" t="s">
        <v>52</v>
      </c>
      <c r="C8" s="185" t="s">
        <v>53</v>
      </c>
      <c r="D8" s="165"/>
      <c r="E8" s="166"/>
      <c r="F8" s="167"/>
      <c r="G8" s="167">
        <f>SUMIF(AF9:AF109,"&lt;&gt;NOR",G9:G109)</f>
        <v>0</v>
      </c>
      <c r="H8" s="167"/>
      <c r="I8" s="167">
        <f>SUM(I9:I109)</f>
        <v>0</v>
      </c>
      <c r="J8" s="167"/>
      <c r="K8" s="167">
        <f>SUM(K9:K109)</f>
        <v>0</v>
      </c>
      <c r="L8" s="167"/>
      <c r="M8" s="167">
        <f>SUM(M9:M109)</f>
        <v>0</v>
      </c>
      <c r="N8" s="167"/>
      <c r="O8" s="167">
        <f>SUM(O9:O109)</f>
        <v>16.66</v>
      </c>
      <c r="P8" s="167"/>
      <c r="Q8" s="167">
        <f>SUM(Q9:Q109)</f>
        <v>0</v>
      </c>
      <c r="R8" s="167"/>
      <c r="S8" s="168"/>
      <c r="T8" s="162"/>
      <c r="U8" s="162">
        <f>SUM(U9:U109)</f>
        <v>750.71</v>
      </c>
      <c r="V8" s="162"/>
      <c r="W8" s="162"/>
      <c r="AF8" t="s">
        <v>96</v>
      </c>
    </row>
    <row r="9" spans="1:59" outlineLevel="1" x14ac:dyDescent="0.2">
      <c r="A9" s="169">
        <v>1</v>
      </c>
      <c r="B9" s="170" t="s">
        <v>97</v>
      </c>
      <c r="C9" s="186" t="s">
        <v>98</v>
      </c>
      <c r="D9" s="171" t="s">
        <v>99</v>
      </c>
      <c r="E9" s="172">
        <v>106.9765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15</v>
      </c>
      <c r="M9" s="174">
        <f>G9*(1+L9/100)</f>
        <v>0</v>
      </c>
      <c r="N9" s="174">
        <v>4.0000000000000003E-5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5" t="s">
        <v>100</v>
      </c>
      <c r="T9" s="157">
        <v>7.8E-2</v>
      </c>
      <c r="U9" s="157">
        <f>ROUND(E9*T9,2)</f>
        <v>8.34</v>
      </c>
      <c r="V9" s="157"/>
      <c r="W9" s="157" t="s">
        <v>101</v>
      </c>
      <c r="X9" s="148"/>
      <c r="Y9" s="148"/>
      <c r="Z9" s="148"/>
      <c r="AA9" s="148"/>
      <c r="AB9" s="148"/>
      <c r="AC9" s="148"/>
      <c r="AD9" s="148"/>
      <c r="AE9" s="148"/>
      <c r="AF9" s="148" t="s">
        <v>102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187" t="s">
        <v>103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104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55"/>
      <c r="B11" s="156"/>
      <c r="C11" s="187" t="s">
        <v>105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 t="s">
        <v>104</v>
      </c>
      <c r="AG11" s="148">
        <v>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187" t="s">
        <v>106</v>
      </c>
      <c r="D12" s="158"/>
      <c r="E12" s="159">
        <v>7.56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104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5"/>
      <c r="B13" s="156"/>
      <c r="C13" s="187" t="s">
        <v>107</v>
      </c>
      <c r="D13" s="158"/>
      <c r="E13" s="159">
        <v>5.7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104</v>
      </c>
      <c r="AG13" s="148">
        <v>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187" t="s">
        <v>108</v>
      </c>
      <c r="D14" s="158"/>
      <c r="E14" s="159">
        <v>0.54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104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5"/>
      <c r="B15" s="156"/>
      <c r="C15" s="187" t="s">
        <v>109</v>
      </c>
      <c r="D15" s="158"/>
      <c r="E15" s="159">
        <v>1.8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104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87" t="s">
        <v>110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104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7" t="s">
        <v>111</v>
      </c>
      <c r="D17" s="158"/>
      <c r="E17" s="159">
        <v>5.28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104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88" t="s">
        <v>112</v>
      </c>
      <c r="D18" s="160"/>
      <c r="E18" s="161">
        <v>20.88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104</v>
      </c>
      <c r="AG18" s="148">
        <v>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7" t="s">
        <v>113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104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5"/>
      <c r="B20" s="156"/>
      <c r="C20" s="187" t="s">
        <v>105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104</v>
      </c>
      <c r="AG20" s="148">
        <v>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7" t="s">
        <v>114</v>
      </c>
      <c r="D21" s="158"/>
      <c r="E21" s="159">
        <v>9.7200000000000006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104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187" t="s">
        <v>115</v>
      </c>
      <c r="D22" s="158"/>
      <c r="E22" s="159">
        <v>37.4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104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87" t="s">
        <v>116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104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187" t="s">
        <v>117</v>
      </c>
      <c r="D24" s="158"/>
      <c r="E24" s="159">
        <v>1.8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104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8" t="s">
        <v>112</v>
      </c>
      <c r="D25" s="160"/>
      <c r="E25" s="161">
        <v>48.92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104</v>
      </c>
      <c r="AG25" s="148">
        <v>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187" t="s">
        <v>118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104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5"/>
      <c r="B27" s="156"/>
      <c r="C27" s="187" t="s">
        <v>105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104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187" t="s">
        <v>119</v>
      </c>
      <c r="D28" s="158"/>
      <c r="E28" s="159">
        <v>5.4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104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55"/>
      <c r="B29" s="156"/>
      <c r="C29" s="187" t="s">
        <v>120</v>
      </c>
      <c r="D29" s="158"/>
      <c r="E29" s="159">
        <v>20.399999999999999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104</v>
      </c>
      <c r="AG29" s="148">
        <v>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87" t="s">
        <v>121</v>
      </c>
      <c r="D30" s="158"/>
      <c r="E30" s="159">
        <v>4.93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104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87" t="s">
        <v>122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104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187" t="s">
        <v>123</v>
      </c>
      <c r="D32" s="158"/>
      <c r="E32" s="159">
        <v>2.4300000000000002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104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187" t="s">
        <v>116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104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87" t="s">
        <v>124</v>
      </c>
      <c r="D34" s="158"/>
      <c r="E34" s="159">
        <v>4.0164999999999997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104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88" t="s">
        <v>112</v>
      </c>
      <c r="D35" s="160"/>
      <c r="E35" s="161">
        <v>37.176499999999997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104</v>
      </c>
      <c r="AG35" s="148">
        <v>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69">
        <v>2</v>
      </c>
      <c r="B36" s="170" t="s">
        <v>125</v>
      </c>
      <c r="C36" s="186" t="s">
        <v>126</v>
      </c>
      <c r="D36" s="171" t="s">
        <v>99</v>
      </c>
      <c r="E36" s="172">
        <v>64.8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15</v>
      </c>
      <c r="M36" s="174">
        <f>G36*(1+L36/100)</f>
        <v>0</v>
      </c>
      <c r="N36" s="174">
        <v>2.3210000000000001E-2</v>
      </c>
      <c r="O36" s="174">
        <f>ROUND(E36*N36,2)</f>
        <v>1.5</v>
      </c>
      <c r="P36" s="174">
        <v>0</v>
      </c>
      <c r="Q36" s="174">
        <f>ROUND(E36*P36,2)</f>
        <v>0</v>
      </c>
      <c r="R36" s="174"/>
      <c r="S36" s="175" t="s">
        <v>100</v>
      </c>
      <c r="T36" s="157">
        <v>0.56884000000000001</v>
      </c>
      <c r="U36" s="157">
        <f>ROUND(E36*T36,2)</f>
        <v>36.86</v>
      </c>
      <c r="V36" s="157"/>
      <c r="W36" s="157" t="s">
        <v>101</v>
      </c>
      <c r="X36" s="148"/>
      <c r="Y36" s="148"/>
      <c r="Z36" s="148"/>
      <c r="AA36" s="148"/>
      <c r="AB36" s="148"/>
      <c r="AC36" s="148"/>
      <c r="AD36" s="148"/>
      <c r="AE36" s="148"/>
      <c r="AF36" s="148" t="s">
        <v>102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87" t="s">
        <v>127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104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187" t="s">
        <v>128</v>
      </c>
      <c r="D38" s="158"/>
      <c r="E38" s="159">
        <v>64.8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104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69">
        <v>3</v>
      </c>
      <c r="B39" s="170" t="s">
        <v>129</v>
      </c>
      <c r="C39" s="186" t="s">
        <v>130</v>
      </c>
      <c r="D39" s="171" t="s">
        <v>99</v>
      </c>
      <c r="E39" s="172">
        <v>550.43129999999996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15</v>
      </c>
      <c r="M39" s="174">
        <f>G39*(1+L39/100)</f>
        <v>0</v>
      </c>
      <c r="N39" s="174">
        <v>2.453E-2</v>
      </c>
      <c r="O39" s="174">
        <f>ROUND(E39*N39,2)</f>
        <v>13.5</v>
      </c>
      <c r="P39" s="174">
        <v>0</v>
      </c>
      <c r="Q39" s="174">
        <f>ROUND(E39*P39,2)</f>
        <v>0</v>
      </c>
      <c r="R39" s="174"/>
      <c r="S39" s="175" t="s">
        <v>100</v>
      </c>
      <c r="T39" s="157">
        <v>0.68884000000000001</v>
      </c>
      <c r="U39" s="157">
        <f>ROUND(E39*T39,2)</f>
        <v>379.16</v>
      </c>
      <c r="V39" s="157"/>
      <c r="W39" s="157" t="s">
        <v>101</v>
      </c>
      <c r="X39" s="148"/>
      <c r="Y39" s="148"/>
      <c r="Z39" s="148"/>
      <c r="AA39" s="148"/>
      <c r="AB39" s="148"/>
      <c r="AC39" s="148"/>
      <c r="AD39" s="148"/>
      <c r="AE39" s="148"/>
      <c r="AF39" s="148" t="s">
        <v>102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87" t="s">
        <v>103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104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5"/>
      <c r="B41" s="156"/>
      <c r="C41" s="187" t="s">
        <v>131</v>
      </c>
      <c r="D41" s="158"/>
      <c r="E41" s="159">
        <v>49.607999999999997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104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187" t="s">
        <v>132</v>
      </c>
      <c r="D42" s="158"/>
      <c r="E42" s="159">
        <v>88.099199999999996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104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5"/>
      <c r="B43" s="156"/>
      <c r="C43" s="187" t="s">
        <v>133</v>
      </c>
      <c r="D43" s="158"/>
      <c r="E43" s="159">
        <v>9.6338000000000008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104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55"/>
      <c r="B44" s="156"/>
      <c r="C44" s="187" t="s">
        <v>134</v>
      </c>
      <c r="D44" s="158"/>
      <c r="E44" s="159">
        <v>12.138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 t="s">
        <v>104</v>
      </c>
      <c r="AG44" s="148">
        <v>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187" t="s">
        <v>105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104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5"/>
      <c r="B46" s="156"/>
      <c r="C46" s="187" t="s">
        <v>135</v>
      </c>
      <c r="D46" s="158"/>
      <c r="E46" s="159">
        <v>-7.56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104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5"/>
      <c r="B47" s="156"/>
      <c r="C47" s="187" t="s">
        <v>136</v>
      </c>
      <c r="D47" s="158"/>
      <c r="E47" s="159">
        <v>-5.7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 t="s">
        <v>104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55"/>
      <c r="B48" s="156"/>
      <c r="C48" s="187" t="s">
        <v>137</v>
      </c>
      <c r="D48" s="158"/>
      <c r="E48" s="159">
        <v>-0.54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104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87" t="s">
        <v>138</v>
      </c>
      <c r="D49" s="158"/>
      <c r="E49" s="159">
        <v>-1.8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104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55"/>
      <c r="B50" s="156"/>
      <c r="C50" s="187" t="s">
        <v>110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 t="s">
        <v>104</v>
      </c>
      <c r="AG50" s="148">
        <v>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87" t="s">
        <v>139</v>
      </c>
      <c r="D51" s="158"/>
      <c r="E51" s="159">
        <v>-5.28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104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87" t="s">
        <v>140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104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5"/>
      <c r="B53" s="156"/>
      <c r="C53" s="187" t="s">
        <v>141</v>
      </c>
      <c r="D53" s="158"/>
      <c r="E53" s="159">
        <v>3.18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 t="s">
        <v>104</v>
      </c>
      <c r="AG53" s="148">
        <v>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88" t="s">
        <v>112</v>
      </c>
      <c r="D54" s="160"/>
      <c r="E54" s="161">
        <v>141.779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104</v>
      </c>
      <c r="AG54" s="148">
        <v>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187" t="s">
        <v>113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104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87" t="s">
        <v>142</v>
      </c>
      <c r="D56" s="158"/>
      <c r="E56" s="159">
        <v>281.29919999999998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104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55"/>
      <c r="B57" s="156"/>
      <c r="C57" s="187" t="s">
        <v>143</v>
      </c>
      <c r="D57" s="158"/>
      <c r="E57" s="159">
        <v>10.192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 t="s">
        <v>104</v>
      </c>
      <c r="AG57" s="148">
        <v>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87" t="s">
        <v>105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104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87" t="s">
        <v>144</v>
      </c>
      <c r="D59" s="158"/>
      <c r="E59" s="159">
        <v>-9.7200000000000006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104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5"/>
      <c r="B60" s="156"/>
      <c r="C60" s="187" t="s">
        <v>145</v>
      </c>
      <c r="D60" s="158"/>
      <c r="E60" s="159">
        <v>-37.4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104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187" t="s">
        <v>116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104</v>
      </c>
      <c r="AG61" s="148">
        <v>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5"/>
      <c r="B62" s="156"/>
      <c r="C62" s="187" t="s">
        <v>146</v>
      </c>
      <c r="D62" s="158"/>
      <c r="E62" s="159">
        <v>-1.8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104</v>
      </c>
      <c r="AG62" s="148">
        <v>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55"/>
      <c r="B63" s="156"/>
      <c r="C63" s="187" t="s">
        <v>140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 t="s">
        <v>104</v>
      </c>
      <c r="AG63" s="148">
        <v>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187" t="s">
        <v>147</v>
      </c>
      <c r="D64" s="158"/>
      <c r="E64" s="159">
        <v>15.288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104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88" t="s">
        <v>112</v>
      </c>
      <c r="D65" s="160"/>
      <c r="E65" s="161">
        <v>257.85919999999999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104</v>
      </c>
      <c r="AG65" s="148">
        <v>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55"/>
      <c r="B66" s="156"/>
      <c r="C66" s="187" t="s">
        <v>118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 t="s">
        <v>104</v>
      </c>
      <c r="AG66" s="148">
        <v>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7" t="s">
        <v>148</v>
      </c>
      <c r="D67" s="158"/>
      <c r="E67" s="159">
        <v>170.96960000000001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104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187" t="s">
        <v>105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104</v>
      </c>
      <c r="AG68" s="148">
        <v>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5"/>
      <c r="B69" s="156"/>
      <c r="C69" s="187" t="s">
        <v>149</v>
      </c>
      <c r="D69" s="158"/>
      <c r="E69" s="159">
        <v>-5.4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104</v>
      </c>
      <c r="AG69" s="148">
        <v>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87" t="s">
        <v>150</v>
      </c>
      <c r="D70" s="158"/>
      <c r="E70" s="159">
        <v>-20.399999999999999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104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187" t="s">
        <v>151</v>
      </c>
      <c r="D71" s="158"/>
      <c r="E71" s="159">
        <v>-4.93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104</v>
      </c>
      <c r="AG71" s="148">
        <v>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55"/>
      <c r="B72" s="156"/>
      <c r="C72" s="187" t="s">
        <v>122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 t="s">
        <v>104</v>
      </c>
      <c r="AG72" s="148">
        <v>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5"/>
      <c r="B73" s="156"/>
      <c r="C73" s="187" t="s">
        <v>152</v>
      </c>
      <c r="D73" s="158"/>
      <c r="E73" s="159">
        <v>10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 t="s">
        <v>104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55"/>
      <c r="B74" s="156"/>
      <c r="C74" s="187" t="s">
        <v>153</v>
      </c>
      <c r="D74" s="158"/>
      <c r="E74" s="159">
        <v>7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 t="s">
        <v>104</v>
      </c>
      <c r="AG74" s="148">
        <v>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5"/>
      <c r="B75" s="156"/>
      <c r="C75" s="187" t="s">
        <v>154</v>
      </c>
      <c r="D75" s="158"/>
      <c r="E75" s="159">
        <v>-2.4300000000000002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 t="s">
        <v>104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55"/>
      <c r="B76" s="156"/>
      <c r="C76" s="187" t="s">
        <v>116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 t="s">
        <v>104</v>
      </c>
      <c r="AG76" s="148">
        <v>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55"/>
      <c r="B77" s="156"/>
      <c r="C77" s="187" t="s">
        <v>155</v>
      </c>
      <c r="D77" s="158"/>
      <c r="E77" s="159">
        <v>-4.0164999999999997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 t="s">
        <v>104</v>
      </c>
      <c r="AG77" s="148">
        <v>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5"/>
      <c r="B78" s="156"/>
      <c r="C78" s="188" t="s">
        <v>112</v>
      </c>
      <c r="D78" s="160"/>
      <c r="E78" s="161">
        <v>150.79310000000001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 t="s">
        <v>104</v>
      </c>
      <c r="AG78" s="148">
        <v>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ht="22.5" outlineLevel="1" x14ac:dyDescent="0.2">
      <c r="A79" s="169">
        <v>4</v>
      </c>
      <c r="B79" s="170" t="s">
        <v>156</v>
      </c>
      <c r="C79" s="186" t="s">
        <v>157</v>
      </c>
      <c r="D79" s="171" t="s">
        <v>99</v>
      </c>
      <c r="E79" s="172">
        <v>41.682000000000002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15</v>
      </c>
      <c r="M79" s="174">
        <f>G79*(1+L79/100)</f>
        <v>0</v>
      </c>
      <c r="N79" s="174">
        <v>2.5839999999999998E-2</v>
      </c>
      <c r="O79" s="174">
        <f>ROUND(E79*N79,2)</f>
        <v>1.08</v>
      </c>
      <c r="P79" s="174">
        <v>0</v>
      </c>
      <c r="Q79" s="174">
        <f>ROUND(E79*P79,2)</f>
        <v>0</v>
      </c>
      <c r="R79" s="174"/>
      <c r="S79" s="175" t="s">
        <v>100</v>
      </c>
      <c r="T79" s="157">
        <v>0.97945000000000004</v>
      </c>
      <c r="U79" s="157">
        <f>ROUND(E79*T79,2)</f>
        <v>40.83</v>
      </c>
      <c r="V79" s="157"/>
      <c r="W79" s="157" t="s">
        <v>101</v>
      </c>
      <c r="X79" s="148"/>
      <c r="Y79" s="148"/>
      <c r="Z79" s="148"/>
      <c r="AA79" s="148"/>
      <c r="AB79" s="148"/>
      <c r="AC79" s="148"/>
      <c r="AD79" s="148"/>
      <c r="AE79" s="148"/>
      <c r="AF79" s="148" t="s">
        <v>102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55"/>
      <c r="B80" s="156"/>
      <c r="C80" s="187" t="s">
        <v>103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 t="s">
        <v>104</v>
      </c>
      <c r="AG80" s="148">
        <v>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5"/>
      <c r="B81" s="156"/>
      <c r="C81" s="187" t="s">
        <v>158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 t="s">
        <v>104</v>
      </c>
      <c r="AG81" s="148">
        <v>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5"/>
      <c r="B82" s="156"/>
      <c r="C82" s="187" t="s">
        <v>159</v>
      </c>
      <c r="D82" s="158"/>
      <c r="E82" s="159">
        <v>1.59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 t="s">
        <v>104</v>
      </c>
      <c r="AG82" s="148">
        <v>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 x14ac:dyDescent="0.2">
      <c r="A83" s="155"/>
      <c r="B83" s="156"/>
      <c r="C83" s="187" t="s">
        <v>160</v>
      </c>
      <c r="D83" s="158"/>
      <c r="E83" s="159">
        <v>1.08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 t="s">
        <v>104</v>
      </c>
      <c r="AG83" s="148">
        <v>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 x14ac:dyDescent="0.2">
      <c r="A84" s="155"/>
      <c r="B84" s="156"/>
      <c r="C84" s="188" t="s">
        <v>112</v>
      </c>
      <c r="D84" s="160"/>
      <c r="E84" s="161">
        <v>2.67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 t="s">
        <v>104</v>
      </c>
      <c r="AG84" s="148">
        <v>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 x14ac:dyDescent="0.2">
      <c r="A85" s="155"/>
      <c r="B85" s="156"/>
      <c r="C85" s="187" t="s">
        <v>113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 t="s">
        <v>104</v>
      </c>
      <c r="AG85" s="148">
        <v>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55"/>
      <c r="B86" s="156"/>
      <c r="C86" s="187" t="s">
        <v>158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 t="s">
        <v>104</v>
      </c>
      <c r="AG86" s="148">
        <v>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 x14ac:dyDescent="0.2">
      <c r="A87" s="155"/>
      <c r="B87" s="156"/>
      <c r="C87" s="187" t="s">
        <v>161</v>
      </c>
      <c r="D87" s="158"/>
      <c r="E87" s="159">
        <v>15.288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 t="s">
        <v>104</v>
      </c>
      <c r="AG87" s="148">
        <v>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 x14ac:dyDescent="0.2">
      <c r="A88" s="155"/>
      <c r="B88" s="156"/>
      <c r="C88" s="187" t="s">
        <v>162</v>
      </c>
      <c r="D88" s="158"/>
      <c r="E88" s="159">
        <v>9.7200000000000006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 t="s">
        <v>104</v>
      </c>
      <c r="AG88" s="148">
        <v>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outlineLevel="1" x14ac:dyDescent="0.2">
      <c r="A89" s="155"/>
      <c r="B89" s="156"/>
      <c r="C89" s="188" t="s">
        <v>112</v>
      </c>
      <c r="D89" s="160"/>
      <c r="E89" s="161">
        <v>25.007999999999999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 t="s">
        <v>104</v>
      </c>
      <c r="AG89" s="148">
        <v>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outlineLevel="1" x14ac:dyDescent="0.2">
      <c r="A90" s="155"/>
      <c r="B90" s="156"/>
      <c r="C90" s="187" t="s">
        <v>118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 t="s">
        <v>104</v>
      </c>
      <c r="AG90" s="148">
        <v>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5"/>
      <c r="B91" s="156"/>
      <c r="C91" s="187" t="s">
        <v>158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 t="s">
        <v>104</v>
      </c>
      <c r="AG91" s="148">
        <v>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55"/>
      <c r="B92" s="156"/>
      <c r="C92" s="187" t="s">
        <v>163</v>
      </c>
      <c r="D92" s="158"/>
      <c r="E92" s="159">
        <v>8.6639999999999997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 t="s">
        <v>104</v>
      </c>
      <c r="AG92" s="148">
        <v>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55"/>
      <c r="B93" s="156"/>
      <c r="C93" s="187" t="s">
        <v>164</v>
      </c>
      <c r="D93" s="158"/>
      <c r="E93" s="159">
        <v>4.32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 t="s">
        <v>104</v>
      </c>
      <c r="AG93" s="148">
        <v>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55"/>
      <c r="B94" s="156"/>
      <c r="C94" s="187" t="s">
        <v>165</v>
      </c>
      <c r="D94" s="158"/>
      <c r="E94" s="159">
        <v>1.02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 t="s">
        <v>104</v>
      </c>
      <c r="AG94" s="148">
        <v>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55"/>
      <c r="B95" s="156"/>
      <c r="C95" s="188" t="s">
        <v>112</v>
      </c>
      <c r="D95" s="160"/>
      <c r="E95" s="161">
        <v>14.004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 t="s">
        <v>104</v>
      </c>
      <c r="AG95" s="148">
        <v>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69">
        <v>5</v>
      </c>
      <c r="B96" s="170" t="s">
        <v>166</v>
      </c>
      <c r="C96" s="186" t="s">
        <v>167</v>
      </c>
      <c r="D96" s="171" t="s">
        <v>99</v>
      </c>
      <c r="E96" s="172">
        <v>64.8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15</v>
      </c>
      <c r="M96" s="174">
        <f>G96*(1+L96/100)</f>
        <v>0</v>
      </c>
      <c r="N96" s="174">
        <v>7.6000000000000004E-4</v>
      </c>
      <c r="O96" s="174">
        <f>ROUND(E96*N96,2)</f>
        <v>0.05</v>
      </c>
      <c r="P96" s="174">
        <v>0</v>
      </c>
      <c r="Q96" s="174">
        <f>ROUND(E96*P96,2)</f>
        <v>0</v>
      </c>
      <c r="R96" s="174"/>
      <c r="S96" s="175" t="s">
        <v>100</v>
      </c>
      <c r="T96" s="157">
        <v>0.23</v>
      </c>
      <c r="U96" s="157">
        <f>ROUND(E96*T96,2)</f>
        <v>14.9</v>
      </c>
      <c r="V96" s="157"/>
      <c r="W96" s="157" t="s">
        <v>101</v>
      </c>
      <c r="X96" s="148"/>
      <c r="Y96" s="148"/>
      <c r="Z96" s="148"/>
      <c r="AA96" s="148"/>
      <c r="AB96" s="148"/>
      <c r="AC96" s="148"/>
      <c r="AD96" s="148"/>
      <c r="AE96" s="148"/>
      <c r="AF96" s="148" t="s">
        <v>102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55"/>
      <c r="B97" s="156"/>
      <c r="C97" s="261" t="s">
        <v>168</v>
      </c>
      <c r="D97" s="262"/>
      <c r="E97" s="262"/>
      <c r="F97" s="262"/>
      <c r="G97" s="262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 t="s">
        <v>169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 x14ac:dyDescent="0.2">
      <c r="A98" s="155"/>
      <c r="B98" s="156"/>
      <c r="C98" s="187" t="s">
        <v>127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 t="s">
        <v>104</v>
      </c>
      <c r="AG98" s="148">
        <v>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5"/>
      <c r="B99" s="156"/>
      <c r="C99" s="187" t="s">
        <v>128</v>
      </c>
      <c r="D99" s="158"/>
      <c r="E99" s="159">
        <v>64.8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 t="s">
        <v>104</v>
      </c>
      <c r="AG99" s="148">
        <v>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69">
        <v>6</v>
      </c>
      <c r="B100" s="170" t="s">
        <v>170</v>
      </c>
      <c r="C100" s="186" t="s">
        <v>171</v>
      </c>
      <c r="D100" s="171" t="s">
        <v>99</v>
      </c>
      <c r="E100" s="172">
        <v>592.11329999999998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15</v>
      </c>
      <c r="M100" s="174">
        <f>G100*(1+L100/100)</f>
        <v>0</v>
      </c>
      <c r="N100" s="174">
        <v>8.7000000000000001E-4</v>
      </c>
      <c r="O100" s="174">
        <f>ROUND(E100*N100,2)</f>
        <v>0.52</v>
      </c>
      <c r="P100" s="174">
        <v>0</v>
      </c>
      <c r="Q100" s="174">
        <f>ROUND(E100*P100,2)</f>
        <v>0</v>
      </c>
      <c r="R100" s="174"/>
      <c r="S100" s="175" t="s">
        <v>100</v>
      </c>
      <c r="T100" s="157">
        <v>0.26500000000000001</v>
      </c>
      <c r="U100" s="157">
        <f>ROUND(E100*T100,2)</f>
        <v>156.91</v>
      </c>
      <c r="V100" s="157"/>
      <c r="W100" s="157" t="s">
        <v>101</v>
      </c>
      <c r="X100" s="148"/>
      <c r="Y100" s="148"/>
      <c r="Z100" s="148"/>
      <c r="AA100" s="148"/>
      <c r="AB100" s="148"/>
      <c r="AC100" s="148"/>
      <c r="AD100" s="148"/>
      <c r="AE100" s="148"/>
      <c r="AF100" s="148" t="s">
        <v>102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5"/>
      <c r="B101" s="156"/>
      <c r="C101" s="261" t="s">
        <v>168</v>
      </c>
      <c r="D101" s="262"/>
      <c r="E101" s="262"/>
      <c r="F101" s="262"/>
      <c r="G101" s="262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 t="s">
        <v>169</v>
      </c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55"/>
      <c r="B102" s="156"/>
      <c r="C102" s="187" t="s">
        <v>172</v>
      </c>
      <c r="D102" s="158"/>
      <c r="E102" s="159">
        <v>550.43129999999996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 t="s">
        <v>104</v>
      </c>
      <c r="AG102" s="148">
        <v>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55"/>
      <c r="B103" s="156"/>
      <c r="C103" s="187" t="s">
        <v>173</v>
      </c>
      <c r="D103" s="158"/>
      <c r="E103" s="159">
        <v>41.682000000000002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 t="s">
        <v>104</v>
      </c>
      <c r="AG103" s="148">
        <v>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69">
        <v>7</v>
      </c>
      <c r="B104" s="170" t="s">
        <v>174</v>
      </c>
      <c r="C104" s="186" t="s">
        <v>175</v>
      </c>
      <c r="D104" s="171" t="s">
        <v>99</v>
      </c>
      <c r="E104" s="172">
        <v>64.8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15</v>
      </c>
      <c r="M104" s="174">
        <f>G104*(1+L104/100)</f>
        <v>0</v>
      </c>
      <c r="N104" s="174">
        <v>2.0000000000000002E-5</v>
      </c>
      <c r="O104" s="174">
        <f>ROUND(E104*N104,2)</f>
        <v>0</v>
      </c>
      <c r="P104" s="174">
        <v>0</v>
      </c>
      <c r="Q104" s="174">
        <f>ROUND(E104*P104,2)</f>
        <v>0</v>
      </c>
      <c r="R104" s="174"/>
      <c r="S104" s="175" t="s">
        <v>100</v>
      </c>
      <c r="T104" s="157">
        <v>0.11</v>
      </c>
      <c r="U104" s="157">
        <f>ROUND(E104*T104,2)</f>
        <v>7.13</v>
      </c>
      <c r="V104" s="157"/>
      <c r="W104" s="157" t="s">
        <v>101</v>
      </c>
      <c r="X104" s="148"/>
      <c r="Y104" s="148"/>
      <c r="Z104" s="148"/>
      <c r="AA104" s="148"/>
      <c r="AB104" s="148"/>
      <c r="AC104" s="148"/>
      <c r="AD104" s="148"/>
      <c r="AE104" s="148"/>
      <c r="AF104" s="148" t="s">
        <v>102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55"/>
      <c r="B105" s="156"/>
      <c r="C105" s="187" t="s">
        <v>127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 t="s">
        <v>104</v>
      </c>
      <c r="AG105" s="148">
        <v>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55"/>
      <c r="B106" s="156"/>
      <c r="C106" s="187" t="s">
        <v>128</v>
      </c>
      <c r="D106" s="158"/>
      <c r="E106" s="159">
        <v>64.8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 t="s">
        <v>104</v>
      </c>
      <c r="AG106" s="148">
        <v>0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outlineLevel="1" x14ac:dyDescent="0.2">
      <c r="A107" s="169">
        <v>8</v>
      </c>
      <c r="B107" s="170" t="s">
        <v>176</v>
      </c>
      <c r="C107" s="186" t="s">
        <v>177</v>
      </c>
      <c r="D107" s="171" t="s">
        <v>99</v>
      </c>
      <c r="E107" s="172">
        <v>592.11329999999998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15</v>
      </c>
      <c r="M107" s="174">
        <f>G107*(1+L107/100)</f>
        <v>0</v>
      </c>
      <c r="N107" s="174">
        <v>2.0000000000000002E-5</v>
      </c>
      <c r="O107" s="174">
        <f>ROUND(E107*N107,2)</f>
        <v>0.01</v>
      </c>
      <c r="P107" s="174">
        <v>0</v>
      </c>
      <c r="Q107" s="174">
        <f>ROUND(E107*P107,2)</f>
        <v>0</v>
      </c>
      <c r="R107" s="174"/>
      <c r="S107" s="175" t="s">
        <v>100</v>
      </c>
      <c r="T107" s="157">
        <v>0.18</v>
      </c>
      <c r="U107" s="157">
        <f>ROUND(E107*T107,2)</f>
        <v>106.58</v>
      </c>
      <c r="V107" s="157"/>
      <c r="W107" s="157" t="s">
        <v>101</v>
      </c>
      <c r="X107" s="148"/>
      <c r="Y107" s="148"/>
      <c r="Z107" s="148"/>
      <c r="AA107" s="148"/>
      <c r="AB107" s="148"/>
      <c r="AC107" s="148"/>
      <c r="AD107" s="148"/>
      <c r="AE107" s="148"/>
      <c r="AF107" s="148" t="s">
        <v>102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55"/>
      <c r="B108" s="156"/>
      <c r="C108" s="187" t="s">
        <v>172</v>
      </c>
      <c r="D108" s="158"/>
      <c r="E108" s="159">
        <v>550.43129999999996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 t="s">
        <v>104</v>
      </c>
      <c r="AG108" s="148">
        <v>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outlineLevel="1" x14ac:dyDescent="0.2">
      <c r="A109" s="155"/>
      <c r="B109" s="156"/>
      <c r="C109" s="187" t="s">
        <v>173</v>
      </c>
      <c r="D109" s="158"/>
      <c r="E109" s="159">
        <v>41.682000000000002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 t="s">
        <v>104</v>
      </c>
      <c r="AG109" s="148">
        <v>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x14ac:dyDescent="0.2">
      <c r="A110" s="163" t="s">
        <v>95</v>
      </c>
      <c r="B110" s="164" t="s">
        <v>54</v>
      </c>
      <c r="C110" s="185" t="s">
        <v>55</v>
      </c>
      <c r="D110" s="165"/>
      <c r="E110" s="166"/>
      <c r="F110" s="167"/>
      <c r="G110" s="167">
        <f>SUMIF(AF111:AF131,"&lt;&gt;NOR",G111:G131)</f>
        <v>0</v>
      </c>
      <c r="H110" s="167"/>
      <c r="I110" s="167">
        <f>SUM(I111:I131)</f>
        <v>0</v>
      </c>
      <c r="J110" s="167"/>
      <c r="K110" s="167">
        <f>SUM(K111:K131)</f>
        <v>0</v>
      </c>
      <c r="L110" s="167"/>
      <c r="M110" s="167">
        <f>SUM(M111:M131)</f>
        <v>0</v>
      </c>
      <c r="N110" s="167"/>
      <c r="O110" s="167">
        <f>SUM(O111:O131)</f>
        <v>16.13</v>
      </c>
      <c r="P110" s="167"/>
      <c r="Q110" s="167">
        <f>SUM(Q111:Q131)</f>
        <v>0</v>
      </c>
      <c r="R110" s="167"/>
      <c r="S110" s="168"/>
      <c r="T110" s="162"/>
      <c r="U110" s="162">
        <f>SUM(U111:U131)</f>
        <v>226.01000000000002</v>
      </c>
      <c r="V110" s="162"/>
      <c r="W110" s="162"/>
      <c r="AF110" t="s">
        <v>96</v>
      </c>
    </row>
    <row r="111" spans="1:59" outlineLevel="1" x14ac:dyDescent="0.2">
      <c r="A111" s="169">
        <v>9</v>
      </c>
      <c r="B111" s="170" t="s">
        <v>178</v>
      </c>
      <c r="C111" s="186" t="s">
        <v>179</v>
      </c>
      <c r="D111" s="171" t="s">
        <v>99</v>
      </c>
      <c r="E111" s="172">
        <v>768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15</v>
      </c>
      <c r="M111" s="174">
        <f>G111*(1+L111/100)</f>
        <v>0</v>
      </c>
      <c r="N111" s="174">
        <v>1.8380000000000001E-2</v>
      </c>
      <c r="O111" s="174">
        <f>ROUND(E111*N111,2)</f>
        <v>14.12</v>
      </c>
      <c r="P111" s="174">
        <v>0</v>
      </c>
      <c r="Q111" s="174">
        <f>ROUND(E111*P111,2)</f>
        <v>0</v>
      </c>
      <c r="R111" s="174"/>
      <c r="S111" s="175" t="s">
        <v>100</v>
      </c>
      <c r="T111" s="157">
        <v>0.123</v>
      </c>
      <c r="U111" s="157">
        <f>ROUND(E111*T111,2)</f>
        <v>94.46</v>
      </c>
      <c r="V111" s="157"/>
      <c r="W111" s="157" t="s">
        <v>101</v>
      </c>
      <c r="X111" s="148"/>
      <c r="Y111" s="148"/>
      <c r="Z111" s="148"/>
      <c r="AA111" s="148"/>
      <c r="AB111" s="148"/>
      <c r="AC111" s="148"/>
      <c r="AD111" s="148"/>
      <c r="AE111" s="148"/>
      <c r="AF111" s="148" t="s">
        <v>102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5"/>
      <c r="B112" s="156"/>
      <c r="C112" s="261" t="s">
        <v>180</v>
      </c>
      <c r="D112" s="262"/>
      <c r="E112" s="262"/>
      <c r="F112" s="262"/>
      <c r="G112" s="262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 t="s">
        <v>169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55"/>
      <c r="B113" s="156"/>
      <c r="C113" s="187" t="s">
        <v>103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 t="s">
        <v>104</v>
      </c>
      <c r="AG113" s="148">
        <v>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55"/>
      <c r="B114" s="156"/>
      <c r="C114" s="187" t="s">
        <v>181</v>
      </c>
      <c r="D114" s="158"/>
      <c r="E114" s="159">
        <v>144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 t="s">
        <v>104</v>
      </c>
      <c r="AG114" s="148">
        <v>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5"/>
      <c r="B115" s="156"/>
      <c r="C115" s="187" t="s">
        <v>113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 t="s">
        <v>104</v>
      </c>
      <c r="AG115" s="148">
        <v>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55"/>
      <c r="B116" s="156"/>
      <c r="C116" s="187" t="s">
        <v>182</v>
      </c>
      <c r="D116" s="158"/>
      <c r="E116" s="159">
        <v>336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 t="s">
        <v>104</v>
      </c>
      <c r="AG116" s="148">
        <v>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 x14ac:dyDescent="0.2">
      <c r="A117" s="155"/>
      <c r="B117" s="156"/>
      <c r="C117" s="187" t="s">
        <v>118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 t="s">
        <v>104</v>
      </c>
      <c r="AG117" s="148">
        <v>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outlineLevel="1" x14ac:dyDescent="0.2">
      <c r="A118" s="155"/>
      <c r="B118" s="156"/>
      <c r="C118" s="187" t="s">
        <v>183</v>
      </c>
      <c r="D118" s="158"/>
      <c r="E118" s="159">
        <v>204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 t="s">
        <v>104</v>
      </c>
      <c r="AG118" s="148">
        <v>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55"/>
      <c r="B119" s="156"/>
      <c r="C119" s="187" t="s">
        <v>184</v>
      </c>
      <c r="D119" s="158"/>
      <c r="E119" s="159">
        <v>12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 t="s">
        <v>104</v>
      </c>
      <c r="AG119" s="148">
        <v>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55"/>
      <c r="B120" s="156"/>
      <c r="C120" s="187" t="s">
        <v>127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104</v>
      </c>
      <c r="AG120" s="148">
        <v>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5"/>
      <c r="B121" s="156"/>
      <c r="C121" s="187" t="s">
        <v>185</v>
      </c>
      <c r="D121" s="158"/>
      <c r="E121" s="159">
        <v>72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104</v>
      </c>
      <c r="AG121" s="148">
        <v>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69">
        <v>10</v>
      </c>
      <c r="B122" s="170" t="s">
        <v>186</v>
      </c>
      <c r="C122" s="186" t="s">
        <v>187</v>
      </c>
      <c r="D122" s="171" t="s">
        <v>99</v>
      </c>
      <c r="E122" s="172">
        <v>2304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15</v>
      </c>
      <c r="M122" s="174">
        <f>G122*(1+L122/100)</f>
        <v>0</v>
      </c>
      <c r="N122" s="174">
        <v>8.1999999999999998E-4</v>
      </c>
      <c r="O122" s="174">
        <f>ROUND(E122*N122,2)</f>
        <v>1.89</v>
      </c>
      <c r="P122" s="174">
        <v>0</v>
      </c>
      <c r="Q122" s="174">
        <f>ROUND(E122*P122,2)</f>
        <v>0</v>
      </c>
      <c r="R122" s="174"/>
      <c r="S122" s="175" t="s">
        <v>100</v>
      </c>
      <c r="T122" s="157">
        <v>6.0000000000000001E-3</v>
      </c>
      <c r="U122" s="157">
        <f>ROUND(E122*T122,2)</f>
        <v>13.82</v>
      </c>
      <c r="V122" s="157"/>
      <c r="W122" s="157" t="s">
        <v>101</v>
      </c>
      <c r="X122" s="148"/>
      <c r="Y122" s="148"/>
      <c r="Z122" s="148"/>
      <c r="AA122" s="148"/>
      <c r="AB122" s="148"/>
      <c r="AC122" s="148"/>
      <c r="AD122" s="148"/>
      <c r="AE122" s="148"/>
      <c r="AF122" s="148" t="s">
        <v>102</v>
      </c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55"/>
      <c r="B123" s="156"/>
      <c r="C123" s="187" t="s">
        <v>188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 t="s">
        <v>104</v>
      </c>
      <c r="AG123" s="148">
        <v>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55"/>
      <c r="B124" s="156"/>
      <c r="C124" s="187" t="s">
        <v>189</v>
      </c>
      <c r="D124" s="158"/>
      <c r="E124" s="159">
        <v>2304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 t="s">
        <v>104</v>
      </c>
      <c r="AG124" s="148">
        <v>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76">
        <v>11</v>
      </c>
      <c r="B125" s="177" t="s">
        <v>190</v>
      </c>
      <c r="C125" s="189" t="s">
        <v>191</v>
      </c>
      <c r="D125" s="178" t="s">
        <v>99</v>
      </c>
      <c r="E125" s="179">
        <v>768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15</v>
      </c>
      <c r="M125" s="181">
        <f>G125*(1+L125/100)</f>
        <v>0</v>
      </c>
      <c r="N125" s="181">
        <v>0</v>
      </c>
      <c r="O125" s="181">
        <f>ROUND(E125*N125,2)</f>
        <v>0</v>
      </c>
      <c r="P125" s="181">
        <v>0</v>
      </c>
      <c r="Q125" s="181">
        <f>ROUND(E125*P125,2)</f>
        <v>0</v>
      </c>
      <c r="R125" s="181"/>
      <c r="S125" s="182" t="s">
        <v>100</v>
      </c>
      <c r="T125" s="157">
        <v>0.105</v>
      </c>
      <c r="U125" s="157">
        <f>ROUND(E125*T125,2)</f>
        <v>80.64</v>
      </c>
      <c r="V125" s="157"/>
      <c r="W125" s="157" t="s">
        <v>101</v>
      </c>
      <c r="X125" s="148"/>
      <c r="Y125" s="148"/>
      <c r="Z125" s="148"/>
      <c r="AA125" s="148"/>
      <c r="AB125" s="148"/>
      <c r="AC125" s="148"/>
      <c r="AD125" s="148"/>
      <c r="AE125" s="148"/>
      <c r="AF125" s="148" t="s">
        <v>102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76">
        <v>12</v>
      </c>
      <c r="B126" s="177" t="s">
        <v>192</v>
      </c>
      <c r="C126" s="189" t="s">
        <v>193</v>
      </c>
      <c r="D126" s="178" t="s">
        <v>99</v>
      </c>
      <c r="E126" s="179">
        <v>768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81">
        <v>0</v>
      </c>
      <c r="O126" s="181">
        <f>ROUND(E126*N126,2)</f>
        <v>0</v>
      </c>
      <c r="P126" s="181">
        <v>0</v>
      </c>
      <c r="Q126" s="181">
        <f>ROUND(E126*P126,2)</f>
        <v>0</v>
      </c>
      <c r="R126" s="181"/>
      <c r="S126" s="182" t="s">
        <v>100</v>
      </c>
      <c r="T126" s="157">
        <v>3.0300000000000001E-2</v>
      </c>
      <c r="U126" s="157">
        <f>ROUND(E126*T126,2)</f>
        <v>23.27</v>
      </c>
      <c r="V126" s="157"/>
      <c r="W126" s="157" t="s">
        <v>101</v>
      </c>
      <c r="X126" s="148"/>
      <c r="Y126" s="148"/>
      <c r="Z126" s="148"/>
      <c r="AA126" s="148"/>
      <c r="AB126" s="148"/>
      <c r="AC126" s="148"/>
      <c r="AD126" s="148"/>
      <c r="AE126" s="148"/>
      <c r="AF126" s="148" t="s">
        <v>102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69">
        <v>13</v>
      </c>
      <c r="B127" s="170" t="s">
        <v>194</v>
      </c>
      <c r="C127" s="186" t="s">
        <v>195</v>
      </c>
      <c r="D127" s="171" t="s">
        <v>99</v>
      </c>
      <c r="E127" s="172">
        <v>2304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15</v>
      </c>
      <c r="M127" s="174">
        <f>G127*(1+L127/100)</f>
        <v>0</v>
      </c>
      <c r="N127" s="174">
        <v>5.0000000000000002E-5</v>
      </c>
      <c r="O127" s="174">
        <f>ROUND(E127*N127,2)</f>
        <v>0.12</v>
      </c>
      <c r="P127" s="174">
        <v>0</v>
      </c>
      <c r="Q127" s="174">
        <f>ROUND(E127*P127,2)</f>
        <v>0</v>
      </c>
      <c r="R127" s="174"/>
      <c r="S127" s="175" t="s">
        <v>100</v>
      </c>
      <c r="T127" s="157">
        <v>0</v>
      </c>
      <c r="U127" s="157">
        <f>ROUND(E127*T127,2)</f>
        <v>0</v>
      </c>
      <c r="V127" s="157"/>
      <c r="W127" s="157" t="s">
        <v>101</v>
      </c>
      <c r="X127" s="148"/>
      <c r="Y127" s="148"/>
      <c r="Z127" s="148"/>
      <c r="AA127" s="148"/>
      <c r="AB127" s="148"/>
      <c r="AC127" s="148"/>
      <c r="AD127" s="148"/>
      <c r="AE127" s="148"/>
      <c r="AF127" s="148" t="s">
        <v>102</v>
      </c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55"/>
      <c r="B128" s="156"/>
      <c r="C128" s="187" t="s">
        <v>188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 t="s">
        <v>104</v>
      </c>
      <c r="AG128" s="148">
        <v>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55"/>
      <c r="B129" s="156"/>
      <c r="C129" s="187" t="s">
        <v>189</v>
      </c>
      <c r="D129" s="158"/>
      <c r="E129" s="159">
        <v>2304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 t="s">
        <v>104</v>
      </c>
      <c r="AG129" s="148">
        <v>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 x14ac:dyDescent="0.2">
      <c r="A130" s="176">
        <v>14</v>
      </c>
      <c r="B130" s="177" t="s">
        <v>196</v>
      </c>
      <c r="C130" s="189" t="s">
        <v>197</v>
      </c>
      <c r="D130" s="178" t="s">
        <v>99</v>
      </c>
      <c r="E130" s="179">
        <v>768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1"/>
      <c r="S130" s="182" t="s">
        <v>100</v>
      </c>
      <c r="T130" s="157">
        <v>1.7999999999999999E-2</v>
      </c>
      <c r="U130" s="157">
        <f>ROUND(E130*T130,2)</f>
        <v>13.82</v>
      </c>
      <c r="V130" s="157"/>
      <c r="W130" s="157" t="s">
        <v>101</v>
      </c>
      <c r="X130" s="148"/>
      <c r="Y130" s="148"/>
      <c r="Z130" s="148"/>
      <c r="AA130" s="148"/>
      <c r="AB130" s="148"/>
      <c r="AC130" s="148"/>
      <c r="AD130" s="148"/>
      <c r="AE130" s="148"/>
      <c r="AF130" s="148" t="s">
        <v>102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ht="22.5" outlineLevel="1" x14ac:dyDescent="0.2">
      <c r="A131" s="176">
        <v>15</v>
      </c>
      <c r="B131" s="177" t="s">
        <v>198</v>
      </c>
      <c r="C131" s="189" t="s">
        <v>199</v>
      </c>
      <c r="D131" s="178" t="s">
        <v>200</v>
      </c>
      <c r="E131" s="179">
        <v>15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81">
        <v>0</v>
      </c>
      <c r="O131" s="181">
        <f>ROUND(E131*N131,2)</f>
        <v>0</v>
      </c>
      <c r="P131" s="181">
        <v>0</v>
      </c>
      <c r="Q131" s="181">
        <f>ROUND(E131*P131,2)</f>
        <v>0</v>
      </c>
      <c r="R131" s="181"/>
      <c r="S131" s="182" t="s">
        <v>201</v>
      </c>
      <c r="T131" s="157">
        <v>0</v>
      </c>
      <c r="U131" s="157">
        <f>ROUND(E131*T131,2)</f>
        <v>0</v>
      </c>
      <c r="V131" s="157"/>
      <c r="W131" s="157" t="s">
        <v>101</v>
      </c>
      <c r="X131" s="148"/>
      <c r="Y131" s="148"/>
      <c r="Z131" s="148"/>
      <c r="AA131" s="148"/>
      <c r="AB131" s="148"/>
      <c r="AC131" s="148"/>
      <c r="AD131" s="148"/>
      <c r="AE131" s="148"/>
      <c r="AF131" s="148" t="s">
        <v>102</v>
      </c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ht="25.5" x14ac:dyDescent="0.2">
      <c r="A132" s="163" t="s">
        <v>95</v>
      </c>
      <c r="B132" s="164" t="s">
        <v>56</v>
      </c>
      <c r="C132" s="185" t="s">
        <v>57</v>
      </c>
      <c r="D132" s="165"/>
      <c r="E132" s="166"/>
      <c r="F132" s="167"/>
      <c r="G132" s="167">
        <f>SUMIF(AF133:AF137,"&lt;&gt;NOR",G133:G137)</f>
        <v>0</v>
      </c>
      <c r="H132" s="167"/>
      <c r="I132" s="167">
        <f>SUM(I133:I137)</f>
        <v>0</v>
      </c>
      <c r="J132" s="167"/>
      <c r="K132" s="167">
        <f>SUM(K133:K137)</f>
        <v>0</v>
      </c>
      <c r="L132" s="167"/>
      <c r="M132" s="167">
        <f>SUM(M133:M137)</f>
        <v>0</v>
      </c>
      <c r="N132" s="167"/>
      <c r="O132" s="167">
        <f>SUM(O133:O137)</f>
        <v>0</v>
      </c>
      <c r="P132" s="167"/>
      <c r="Q132" s="167">
        <f>SUM(Q133:Q137)</f>
        <v>0</v>
      </c>
      <c r="R132" s="167"/>
      <c r="S132" s="168"/>
      <c r="T132" s="162"/>
      <c r="U132" s="162">
        <f>SUM(U133:U137)</f>
        <v>0</v>
      </c>
      <c r="V132" s="162"/>
      <c r="W132" s="162"/>
      <c r="AF132" t="s">
        <v>96</v>
      </c>
    </row>
    <row r="133" spans="1:59" ht="22.5" outlineLevel="1" x14ac:dyDescent="0.2">
      <c r="A133" s="169">
        <v>16</v>
      </c>
      <c r="B133" s="170" t="s">
        <v>202</v>
      </c>
      <c r="C133" s="186" t="s">
        <v>203</v>
      </c>
      <c r="D133" s="171" t="s">
        <v>200</v>
      </c>
      <c r="E133" s="172">
        <v>32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15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/>
      <c r="S133" s="175" t="s">
        <v>201</v>
      </c>
      <c r="T133" s="157">
        <v>0</v>
      </c>
      <c r="U133" s="157">
        <f>ROUND(E133*T133,2)</f>
        <v>0</v>
      </c>
      <c r="V133" s="157"/>
      <c r="W133" s="157" t="s">
        <v>101</v>
      </c>
      <c r="X133" s="148"/>
      <c r="Y133" s="148"/>
      <c r="Z133" s="148"/>
      <c r="AA133" s="148"/>
      <c r="AB133" s="148"/>
      <c r="AC133" s="148"/>
      <c r="AD133" s="148"/>
      <c r="AE133" s="148"/>
      <c r="AF133" s="148" t="s">
        <v>102</v>
      </c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55"/>
      <c r="B134" s="156"/>
      <c r="C134" s="187" t="s">
        <v>204</v>
      </c>
      <c r="D134" s="158"/>
      <c r="E134" s="159">
        <v>32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 t="s">
        <v>104</v>
      </c>
      <c r="AG134" s="148">
        <v>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76">
        <v>17</v>
      </c>
      <c r="B135" s="177" t="s">
        <v>205</v>
      </c>
      <c r="C135" s="189" t="s">
        <v>206</v>
      </c>
      <c r="D135" s="178" t="s">
        <v>207</v>
      </c>
      <c r="E135" s="179">
        <v>5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15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/>
      <c r="S135" s="182" t="s">
        <v>201</v>
      </c>
      <c r="T135" s="157">
        <v>0</v>
      </c>
      <c r="U135" s="157">
        <f>ROUND(E135*T135,2)</f>
        <v>0</v>
      </c>
      <c r="V135" s="157"/>
      <c r="W135" s="157" t="s">
        <v>101</v>
      </c>
      <c r="X135" s="148"/>
      <c r="Y135" s="148"/>
      <c r="Z135" s="148"/>
      <c r="AA135" s="148"/>
      <c r="AB135" s="148"/>
      <c r="AC135" s="148"/>
      <c r="AD135" s="148"/>
      <c r="AE135" s="148"/>
      <c r="AF135" s="148" t="s">
        <v>102</v>
      </c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outlineLevel="1" x14ac:dyDescent="0.2">
      <c r="A136" s="176">
        <v>18</v>
      </c>
      <c r="B136" s="177" t="s">
        <v>208</v>
      </c>
      <c r="C136" s="189" t="s">
        <v>209</v>
      </c>
      <c r="D136" s="178" t="s">
        <v>207</v>
      </c>
      <c r="E136" s="179">
        <v>1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15</v>
      </c>
      <c r="M136" s="181">
        <f>G136*(1+L136/100)</f>
        <v>0</v>
      </c>
      <c r="N136" s="181">
        <v>0</v>
      </c>
      <c r="O136" s="181">
        <f>ROUND(E136*N136,2)</f>
        <v>0</v>
      </c>
      <c r="P136" s="181">
        <v>0</v>
      </c>
      <c r="Q136" s="181">
        <f>ROUND(E136*P136,2)</f>
        <v>0</v>
      </c>
      <c r="R136" s="181"/>
      <c r="S136" s="182" t="s">
        <v>201</v>
      </c>
      <c r="T136" s="157">
        <v>0</v>
      </c>
      <c r="U136" s="157">
        <f>ROUND(E136*T136,2)</f>
        <v>0</v>
      </c>
      <c r="V136" s="157"/>
      <c r="W136" s="157" t="s">
        <v>101</v>
      </c>
      <c r="X136" s="148"/>
      <c r="Y136" s="148"/>
      <c r="Z136" s="148"/>
      <c r="AA136" s="148"/>
      <c r="AB136" s="148"/>
      <c r="AC136" s="148"/>
      <c r="AD136" s="148"/>
      <c r="AE136" s="148"/>
      <c r="AF136" s="148" t="s">
        <v>102</v>
      </c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ht="22.5" outlineLevel="1" x14ac:dyDescent="0.2">
      <c r="A137" s="176">
        <v>19</v>
      </c>
      <c r="B137" s="177" t="s">
        <v>210</v>
      </c>
      <c r="C137" s="189" t="s">
        <v>211</v>
      </c>
      <c r="D137" s="178" t="s">
        <v>207</v>
      </c>
      <c r="E137" s="179">
        <v>1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15</v>
      </c>
      <c r="M137" s="181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1"/>
      <c r="S137" s="182" t="s">
        <v>201</v>
      </c>
      <c r="T137" s="157">
        <v>0</v>
      </c>
      <c r="U137" s="157">
        <f>ROUND(E137*T137,2)</f>
        <v>0</v>
      </c>
      <c r="V137" s="157"/>
      <c r="W137" s="157" t="s">
        <v>101</v>
      </c>
      <c r="X137" s="148"/>
      <c r="Y137" s="148"/>
      <c r="Z137" s="148"/>
      <c r="AA137" s="148"/>
      <c r="AB137" s="148"/>
      <c r="AC137" s="148"/>
      <c r="AD137" s="148"/>
      <c r="AE137" s="148"/>
      <c r="AF137" s="148" t="s">
        <v>102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x14ac:dyDescent="0.2">
      <c r="A138" s="163" t="s">
        <v>95</v>
      </c>
      <c r="B138" s="164" t="s">
        <v>58</v>
      </c>
      <c r="C138" s="185" t="s">
        <v>59</v>
      </c>
      <c r="D138" s="165"/>
      <c r="E138" s="166"/>
      <c r="F138" s="167"/>
      <c r="G138" s="167">
        <f>SUMIF(AF139:AF249,"&lt;&gt;NOR",G139:G249)</f>
        <v>0</v>
      </c>
      <c r="H138" s="167"/>
      <c r="I138" s="167">
        <f>SUM(I139:I249)</f>
        <v>0</v>
      </c>
      <c r="J138" s="167"/>
      <c r="K138" s="167">
        <f>SUM(K139:K249)</f>
        <v>0</v>
      </c>
      <c r="L138" s="167"/>
      <c r="M138" s="167">
        <f>SUM(M139:M249)</f>
        <v>0</v>
      </c>
      <c r="N138" s="167"/>
      <c r="O138" s="167">
        <f>SUM(O139:O249)</f>
        <v>0.04</v>
      </c>
      <c r="P138" s="167"/>
      <c r="Q138" s="167">
        <f>SUM(Q139:Q249)</f>
        <v>42.599999999999994</v>
      </c>
      <c r="R138" s="167"/>
      <c r="S138" s="168"/>
      <c r="T138" s="162"/>
      <c r="U138" s="162">
        <f>SUM(U139:U249)</f>
        <v>192.80999999999997</v>
      </c>
      <c r="V138" s="162"/>
      <c r="W138" s="162"/>
      <c r="AF138" t="s">
        <v>96</v>
      </c>
    </row>
    <row r="139" spans="1:59" outlineLevel="1" x14ac:dyDescent="0.2">
      <c r="A139" s="169">
        <v>20</v>
      </c>
      <c r="B139" s="170" t="s">
        <v>212</v>
      </c>
      <c r="C139" s="186" t="s">
        <v>213</v>
      </c>
      <c r="D139" s="171" t="s">
        <v>214</v>
      </c>
      <c r="E139" s="172">
        <v>71.5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15</v>
      </c>
      <c r="M139" s="174">
        <f>G139*(1+L139/100)</f>
        <v>0</v>
      </c>
      <c r="N139" s="174">
        <v>4.8999999999999998E-4</v>
      </c>
      <c r="O139" s="174">
        <f>ROUND(E139*N139,2)</f>
        <v>0.04</v>
      </c>
      <c r="P139" s="174">
        <v>2E-3</v>
      </c>
      <c r="Q139" s="174">
        <f>ROUND(E139*P139,2)</f>
        <v>0.14000000000000001</v>
      </c>
      <c r="R139" s="174"/>
      <c r="S139" s="175" t="s">
        <v>100</v>
      </c>
      <c r="T139" s="157">
        <v>8.2000000000000003E-2</v>
      </c>
      <c r="U139" s="157">
        <f>ROUND(E139*T139,2)</f>
        <v>5.86</v>
      </c>
      <c r="V139" s="157"/>
      <c r="W139" s="157" t="s">
        <v>101</v>
      </c>
      <c r="X139" s="148"/>
      <c r="Y139" s="148"/>
      <c r="Z139" s="148"/>
      <c r="AA139" s="148"/>
      <c r="AB139" s="148"/>
      <c r="AC139" s="148"/>
      <c r="AD139" s="148"/>
      <c r="AE139" s="148"/>
      <c r="AF139" s="148" t="s">
        <v>102</v>
      </c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outlineLevel="1" x14ac:dyDescent="0.2">
      <c r="A140" s="155"/>
      <c r="B140" s="156"/>
      <c r="C140" s="261" t="s">
        <v>215</v>
      </c>
      <c r="D140" s="262"/>
      <c r="E140" s="262"/>
      <c r="F140" s="262"/>
      <c r="G140" s="262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 t="s">
        <v>169</v>
      </c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69">
        <v>21</v>
      </c>
      <c r="B141" s="170" t="s">
        <v>216</v>
      </c>
      <c r="C141" s="186" t="s">
        <v>217</v>
      </c>
      <c r="D141" s="171" t="s">
        <v>99</v>
      </c>
      <c r="E141" s="172">
        <v>656.91330000000005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15</v>
      </c>
      <c r="M141" s="174">
        <f>G141*(1+L141/100)</f>
        <v>0</v>
      </c>
      <c r="N141" s="174">
        <v>0</v>
      </c>
      <c r="O141" s="174">
        <f>ROUND(E141*N141,2)</f>
        <v>0</v>
      </c>
      <c r="P141" s="174">
        <v>1.6E-2</v>
      </c>
      <c r="Q141" s="174">
        <f>ROUND(E141*P141,2)</f>
        <v>10.51</v>
      </c>
      <c r="R141" s="174"/>
      <c r="S141" s="175" t="s">
        <v>100</v>
      </c>
      <c r="T141" s="157">
        <v>0.06</v>
      </c>
      <c r="U141" s="157">
        <f>ROUND(E141*T141,2)</f>
        <v>39.409999999999997</v>
      </c>
      <c r="V141" s="157"/>
      <c r="W141" s="157" t="s">
        <v>101</v>
      </c>
      <c r="X141" s="148"/>
      <c r="Y141" s="148"/>
      <c r="Z141" s="148"/>
      <c r="AA141" s="148"/>
      <c r="AB141" s="148"/>
      <c r="AC141" s="148"/>
      <c r="AD141" s="148"/>
      <c r="AE141" s="148"/>
      <c r="AF141" s="148" t="s">
        <v>102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187" t="s">
        <v>103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104</v>
      </c>
      <c r="AG142" s="148">
        <v>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 x14ac:dyDescent="0.2">
      <c r="A143" s="155"/>
      <c r="B143" s="156"/>
      <c r="C143" s="187" t="s">
        <v>131</v>
      </c>
      <c r="D143" s="158"/>
      <c r="E143" s="159">
        <v>49.607999999999997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 t="s">
        <v>104</v>
      </c>
      <c r="AG143" s="148">
        <v>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 x14ac:dyDescent="0.2">
      <c r="A144" s="155"/>
      <c r="B144" s="156"/>
      <c r="C144" s="187" t="s">
        <v>132</v>
      </c>
      <c r="D144" s="158"/>
      <c r="E144" s="159">
        <v>88.099199999999996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 t="s">
        <v>104</v>
      </c>
      <c r="AG144" s="148">
        <v>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55"/>
      <c r="B145" s="156"/>
      <c r="C145" s="187" t="s">
        <v>133</v>
      </c>
      <c r="D145" s="158"/>
      <c r="E145" s="159">
        <v>9.6338000000000008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 t="s">
        <v>104</v>
      </c>
      <c r="AG145" s="148">
        <v>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55"/>
      <c r="B146" s="156"/>
      <c r="C146" s="187" t="s">
        <v>134</v>
      </c>
      <c r="D146" s="158"/>
      <c r="E146" s="159">
        <v>12.138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 t="s">
        <v>104</v>
      </c>
      <c r="AG146" s="148">
        <v>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55"/>
      <c r="B147" s="156"/>
      <c r="C147" s="187" t="s">
        <v>105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 t="s">
        <v>104</v>
      </c>
      <c r="AG147" s="148">
        <v>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187" t="s">
        <v>135</v>
      </c>
      <c r="D148" s="158"/>
      <c r="E148" s="159">
        <v>-7.56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104</v>
      </c>
      <c r="AG148" s="148">
        <v>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55"/>
      <c r="B149" s="156"/>
      <c r="C149" s="187" t="s">
        <v>136</v>
      </c>
      <c r="D149" s="158"/>
      <c r="E149" s="159">
        <v>-5.7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 t="s">
        <v>104</v>
      </c>
      <c r="AG149" s="148">
        <v>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55"/>
      <c r="B150" s="156"/>
      <c r="C150" s="187" t="s">
        <v>137</v>
      </c>
      <c r="D150" s="158"/>
      <c r="E150" s="159">
        <v>-0.54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 t="s">
        <v>104</v>
      </c>
      <c r="AG150" s="148">
        <v>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55"/>
      <c r="B151" s="156"/>
      <c r="C151" s="187" t="s">
        <v>138</v>
      </c>
      <c r="D151" s="158"/>
      <c r="E151" s="159">
        <v>-1.8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 t="s">
        <v>104</v>
      </c>
      <c r="AG151" s="148">
        <v>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 x14ac:dyDescent="0.2">
      <c r="A152" s="155"/>
      <c r="B152" s="156"/>
      <c r="C152" s="187" t="s">
        <v>110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 t="s">
        <v>104</v>
      </c>
      <c r="AG152" s="148">
        <v>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 x14ac:dyDescent="0.2">
      <c r="A153" s="155"/>
      <c r="B153" s="156"/>
      <c r="C153" s="187" t="s">
        <v>139</v>
      </c>
      <c r="D153" s="158"/>
      <c r="E153" s="159">
        <v>-5.28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 t="s">
        <v>104</v>
      </c>
      <c r="AG153" s="148">
        <v>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outlineLevel="1" x14ac:dyDescent="0.2">
      <c r="A154" s="155"/>
      <c r="B154" s="156"/>
      <c r="C154" s="187" t="s">
        <v>158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 t="s">
        <v>104</v>
      </c>
      <c r="AG154" s="148">
        <v>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outlineLevel="1" x14ac:dyDescent="0.2">
      <c r="A155" s="155"/>
      <c r="B155" s="156"/>
      <c r="C155" s="187" t="s">
        <v>159</v>
      </c>
      <c r="D155" s="158"/>
      <c r="E155" s="159">
        <v>1.59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 t="s">
        <v>104</v>
      </c>
      <c r="AG155" s="148">
        <v>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outlineLevel="1" x14ac:dyDescent="0.2">
      <c r="A156" s="155"/>
      <c r="B156" s="156"/>
      <c r="C156" s="187" t="s">
        <v>160</v>
      </c>
      <c r="D156" s="158"/>
      <c r="E156" s="159">
        <v>1.08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 t="s">
        <v>104</v>
      </c>
      <c r="AG156" s="148">
        <v>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 x14ac:dyDescent="0.2">
      <c r="A157" s="155"/>
      <c r="B157" s="156"/>
      <c r="C157" s="187" t="s">
        <v>140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 t="s">
        <v>104</v>
      </c>
      <c r="AG157" s="148">
        <v>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55"/>
      <c r="B158" s="156"/>
      <c r="C158" s="187" t="s">
        <v>141</v>
      </c>
      <c r="D158" s="158"/>
      <c r="E158" s="159">
        <v>3.18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 t="s">
        <v>104</v>
      </c>
      <c r="AG158" s="148">
        <v>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outlineLevel="1" x14ac:dyDescent="0.2">
      <c r="A159" s="155"/>
      <c r="B159" s="156"/>
      <c r="C159" s="188" t="s">
        <v>112</v>
      </c>
      <c r="D159" s="160"/>
      <c r="E159" s="161">
        <v>144.44900000000001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 t="s">
        <v>104</v>
      </c>
      <c r="AG159" s="148">
        <v>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55"/>
      <c r="B160" s="156"/>
      <c r="C160" s="187" t="s">
        <v>113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 t="s">
        <v>104</v>
      </c>
      <c r="AG160" s="148">
        <v>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outlineLevel="1" x14ac:dyDescent="0.2">
      <c r="A161" s="155"/>
      <c r="B161" s="156"/>
      <c r="C161" s="187" t="s">
        <v>142</v>
      </c>
      <c r="D161" s="158"/>
      <c r="E161" s="159">
        <v>281.29919999999998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 t="s">
        <v>104</v>
      </c>
      <c r="AG161" s="148">
        <v>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outlineLevel="1" x14ac:dyDescent="0.2">
      <c r="A162" s="155"/>
      <c r="B162" s="156"/>
      <c r="C162" s="187" t="s">
        <v>143</v>
      </c>
      <c r="D162" s="158"/>
      <c r="E162" s="159">
        <v>10.192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 t="s">
        <v>104</v>
      </c>
      <c r="AG162" s="148">
        <v>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55"/>
      <c r="B163" s="156"/>
      <c r="C163" s="187" t="s">
        <v>105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 t="s">
        <v>104</v>
      </c>
      <c r="AG163" s="148">
        <v>0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outlineLevel="1" x14ac:dyDescent="0.2">
      <c r="A164" s="155"/>
      <c r="B164" s="156"/>
      <c r="C164" s="187" t="s">
        <v>144</v>
      </c>
      <c r="D164" s="158"/>
      <c r="E164" s="159">
        <v>-9.7200000000000006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 t="s">
        <v>104</v>
      </c>
      <c r="AG164" s="148">
        <v>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outlineLevel="1" x14ac:dyDescent="0.2">
      <c r="A165" s="155"/>
      <c r="B165" s="156"/>
      <c r="C165" s="187" t="s">
        <v>145</v>
      </c>
      <c r="D165" s="158"/>
      <c r="E165" s="159">
        <v>-37.4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 t="s">
        <v>104</v>
      </c>
      <c r="AG165" s="148">
        <v>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outlineLevel="1" x14ac:dyDescent="0.2">
      <c r="A166" s="155"/>
      <c r="B166" s="156"/>
      <c r="C166" s="187" t="s">
        <v>116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 t="s">
        <v>104</v>
      </c>
      <c r="AG166" s="148">
        <v>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outlineLevel="1" x14ac:dyDescent="0.2">
      <c r="A167" s="155"/>
      <c r="B167" s="156"/>
      <c r="C167" s="187" t="s">
        <v>146</v>
      </c>
      <c r="D167" s="158"/>
      <c r="E167" s="159">
        <v>-1.8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 t="s">
        <v>104</v>
      </c>
      <c r="AG167" s="148">
        <v>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outlineLevel="1" x14ac:dyDescent="0.2">
      <c r="A168" s="155"/>
      <c r="B168" s="156"/>
      <c r="C168" s="187" t="s">
        <v>158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 t="s">
        <v>104</v>
      </c>
      <c r="AG168" s="148">
        <v>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</row>
    <row r="169" spans="1:59" outlineLevel="1" x14ac:dyDescent="0.2">
      <c r="A169" s="155"/>
      <c r="B169" s="156"/>
      <c r="C169" s="187" t="s">
        <v>161</v>
      </c>
      <c r="D169" s="158"/>
      <c r="E169" s="159">
        <v>15.288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 t="s">
        <v>104</v>
      </c>
      <c r="AG169" s="148">
        <v>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</row>
    <row r="170" spans="1:59" outlineLevel="1" x14ac:dyDescent="0.2">
      <c r="A170" s="155"/>
      <c r="B170" s="156"/>
      <c r="C170" s="187" t="s">
        <v>162</v>
      </c>
      <c r="D170" s="158"/>
      <c r="E170" s="159">
        <v>9.7200000000000006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 t="s">
        <v>104</v>
      </c>
      <c r="AG170" s="148">
        <v>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</row>
    <row r="171" spans="1:59" outlineLevel="1" x14ac:dyDescent="0.2">
      <c r="A171" s="155"/>
      <c r="B171" s="156"/>
      <c r="C171" s="187" t="s">
        <v>140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 t="s">
        <v>104</v>
      </c>
      <c r="AG171" s="148">
        <v>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</row>
    <row r="172" spans="1:59" outlineLevel="1" x14ac:dyDescent="0.2">
      <c r="A172" s="155"/>
      <c r="B172" s="156"/>
      <c r="C172" s="187" t="s">
        <v>147</v>
      </c>
      <c r="D172" s="158"/>
      <c r="E172" s="159">
        <v>15.288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 t="s">
        <v>104</v>
      </c>
      <c r="AG172" s="148">
        <v>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</row>
    <row r="173" spans="1:59" outlineLevel="1" x14ac:dyDescent="0.2">
      <c r="A173" s="155"/>
      <c r="B173" s="156"/>
      <c r="C173" s="188" t="s">
        <v>112</v>
      </c>
      <c r="D173" s="160"/>
      <c r="E173" s="161">
        <v>282.86720000000003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 t="s">
        <v>104</v>
      </c>
      <c r="AG173" s="148">
        <v>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</row>
    <row r="174" spans="1:59" outlineLevel="1" x14ac:dyDescent="0.2">
      <c r="A174" s="155"/>
      <c r="B174" s="156"/>
      <c r="C174" s="187" t="s">
        <v>118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 t="s">
        <v>104</v>
      </c>
      <c r="AG174" s="148">
        <v>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</row>
    <row r="175" spans="1:59" outlineLevel="1" x14ac:dyDescent="0.2">
      <c r="A175" s="155"/>
      <c r="B175" s="156"/>
      <c r="C175" s="187" t="s">
        <v>148</v>
      </c>
      <c r="D175" s="158"/>
      <c r="E175" s="159">
        <v>170.96960000000001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 t="s">
        <v>104</v>
      </c>
      <c r="AG175" s="148">
        <v>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</row>
    <row r="176" spans="1:59" outlineLevel="1" x14ac:dyDescent="0.2">
      <c r="A176" s="155"/>
      <c r="B176" s="156"/>
      <c r="C176" s="187" t="s">
        <v>105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 t="s">
        <v>104</v>
      </c>
      <c r="AG176" s="148">
        <v>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</row>
    <row r="177" spans="1:59" outlineLevel="1" x14ac:dyDescent="0.2">
      <c r="A177" s="155"/>
      <c r="B177" s="156"/>
      <c r="C177" s="187" t="s">
        <v>149</v>
      </c>
      <c r="D177" s="158"/>
      <c r="E177" s="159">
        <v>-5.4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 t="s">
        <v>104</v>
      </c>
      <c r="AG177" s="148">
        <v>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</row>
    <row r="178" spans="1:59" outlineLevel="1" x14ac:dyDescent="0.2">
      <c r="A178" s="155"/>
      <c r="B178" s="156"/>
      <c r="C178" s="187" t="s">
        <v>150</v>
      </c>
      <c r="D178" s="158"/>
      <c r="E178" s="159">
        <v>-20.399999999999999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 t="s">
        <v>104</v>
      </c>
      <c r="AG178" s="148">
        <v>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</row>
    <row r="179" spans="1:59" outlineLevel="1" x14ac:dyDescent="0.2">
      <c r="A179" s="155"/>
      <c r="B179" s="156"/>
      <c r="C179" s="187" t="s">
        <v>151</v>
      </c>
      <c r="D179" s="158"/>
      <c r="E179" s="159">
        <v>-4.93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 t="s">
        <v>104</v>
      </c>
      <c r="AG179" s="148">
        <v>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</row>
    <row r="180" spans="1:59" outlineLevel="1" x14ac:dyDescent="0.2">
      <c r="A180" s="155"/>
      <c r="B180" s="156"/>
      <c r="C180" s="187" t="s">
        <v>122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 t="s">
        <v>104</v>
      </c>
      <c r="AG180" s="148">
        <v>0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</row>
    <row r="181" spans="1:59" outlineLevel="1" x14ac:dyDescent="0.2">
      <c r="A181" s="155"/>
      <c r="B181" s="156"/>
      <c r="C181" s="187" t="s">
        <v>152</v>
      </c>
      <c r="D181" s="158"/>
      <c r="E181" s="159">
        <v>10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 t="s">
        <v>104</v>
      </c>
      <c r="AG181" s="148">
        <v>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</row>
    <row r="182" spans="1:59" outlineLevel="1" x14ac:dyDescent="0.2">
      <c r="A182" s="155"/>
      <c r="B182" s="156"/>
      <c r="C182" s="187" t="s">
        <v>153</v>
      </c>
      <c r="D182" s="158"/>
      <c r="E182" s="159">
        <v>7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 t="s">
        <v>104</v>
      </c>
      <c r="AG182" s="148">
        <v>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</row>
    <row r="183" spans="1:59" outlineLevel="1" x14ac:dyDescent="0.2">
      <c r="A183" s="155"/>
      <c r="B183" s="156"/>
      <c r="C183" s="187" t="s">
        <v>154</v>
      </c>
      <c r="D183" s="158"/>
      <c r="E183" s="159">
        <v>-2.4300000000000002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 t="s">
        <v>104</v>
      </c>
      <c r="AG183" s="148">
        <v>0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</row>
    <row r="184" spans="1:59" outlineLevel="1" x14ac:dyDescent="0.2">
      <c r="A184" s="155"/>
      <c r="B184" s="156"/>
      <c r="C184" s="187" t="s">
        <v>116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 t="s">
        <v>104</v>
      </c>
      <c r="AG184" s="148">
        <v>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</row>
    <row r="185" spans="1:59" outlineLevel="1" x14ac:dyDescent="0.2">
      <c r="A185" s="155"/>
      <c r="B185" s="156"/>
      <c r="C185" s="187" t="s">
        <v>155</v>
      </c>
      <c r="D185" s="158"/>
      <c r="E185" s="159">
        <v>-4.0164999999999997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 t="s">
        <v>104</v>
      </c>
      <c r="AG185" s="148">
        <v>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</row>
    <row r="186" spans="1:59" outlineLevel="1" x14ac:dyDescent="0.2">
      <c r="A186" s="155"/>
      <c r="B186" s="156"/>
      <c r="C186" s="187" t="s">
        <v>158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 t="s">
        <v>104</v>
      </c>
      <c r="AG186" s="148">
        <v>0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</row>
    <row r="187" spans="1:59" outlineLevel="1" x14ac:dyDescent="0.2">
      <c r="A187" s="155"/>
      <c r="B187" s="156"/>
      <c r="C187" s="187" t="s">
        <v>163</v>
      </c>
      <c r="D187" s="158"/>
      <c r="E187" s="159">
        <v>8.6639999999999997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 t="s">
        <v>104</v>
      </c>
      <c r="AG187" s="148">
        <v>0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</row>
    <row r="188" spans="1:59" outlineLevel="1" x14ac:dyDescent="0.2">
      <c r="A188" s="155"/>
      <c r="B188" s="156"/>
      <c r="C188" s="187" t="s">
        <v>164</v>
      </c>
      <c r="D188" s="158"/>
      <c r="E188" s="159">
        <v>4.32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 t="s">
        <v>104</v>
      </c>
      <c r="AG188" s="148">
        <v>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</row>
    <row r="189" spans="1:59" outlineLevel="1" x14ac:dyDescent="0.2">
      <c r="A189" s="155"/>
      <c r="B189" s="156"/>
      <c r="C189" s="187" t="s">
        <v>165</v>
      </c>
      <c r="D189" s="158"/>
      <c r="E189" s="159">
        <v>1.02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 t="s">
        <v>104</v>
      </c>
      <c r="AG189" s="148">
        <v>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</row>
    <row r="190" spans="1:59" outlineLevel="1" x14ac:dyDescent="0.2">
      <c r="A190" s="155"/>
      <c r="B190" s="156"/>
      <c r="C190" s="188" t="s">
        <v>112</v>
      </c>
      <c r="D190" s="160"/>
      <c r="E190" s="161">
        <v>164.7971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 t="s">
        <v>104</v>
      </c>
      <c r="AG190" s="148">
        <v>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</row>
    <row r="191" spans="1:59" outlineLevel="1" x14ac:dyDescent="0.2">
      <c r="A191" s="155"/>
      <c r="B191" s="156"/>
      <c r="C191" s="187" t="s">
        <v>127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 t="s">
        <v>104</v>
      </c>
      <c r="AG191" s="148">
        <v>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</row>
    <row r="192" spans="1:59" outlineLevel="1" x14ac:dyDescent="0.2">
      <c r="A192" s="155"/>
      <c r="B192" s="156"/>
      <c r="C192" s="187" t="s">
        <v>128</v>
      </c>
      <c r="D192" s="158"/>
      <c r="E192" s="159">
        <v>64.8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 t="s">
        <v>104</v>
      </c>
      <c r="AG192" s="148">
        <v>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</row>
    <row r="193" spans="1:59" outlineLevel="1" x14ac:dyDescent="0.2">
      <c r="A193" s="155"/>
      <c r="B193" s="156"/>
      <c r="C193" s="188" t="s">
        <v>112</v>
      </c>
      <c r="D193" s="160"/>
      <c r="E193" s="161">
        <v>64.8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 t="s">
        <v>104</v>
      </c>
      <c r="AG193" s="148">
        <v>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</row>
    <row r="194" spans="1:59" outlineLevel="1" x14ac:dyDescent="0.2">
      <c r="A194" s="169">
        <v>22</v>
      </c>
      <c r="B194" s="170" t="s">
        <v>218</v>
      </c>
      <c r="C194" s="186" t="s">
        <v>219</v>
      </c>
      <c r="D194" s="171" t="s">
        <v>99</v>
      </c>
      <c r="E194" s="172">
        <v>592.11329999999998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15</v>
      </c>
      <c r="M194" s="174">
        <f>G194*(1+L194/100)</f>
        <v>0</v>
      </c>
      <c r="N194" s="174">
        <v>0</v>
      </c>
      <c r="O194" s="174">
        <f>ROUND(E194*N194,2)</f>
        <v>0</v>
      </c>
      <c r="P194" s="174">
        <v>0.05</v>
      </c>
      <c r="Q194" s="174">
        <f>ROUND(E194*P194,2)</f>
        <v>29.61</v>
      </c>
      <c r="R194" s="174"/>
      <c r="S194" s="175" t="s">
        <v>100</v>
      </c>
      <c r="T194" s="157">
        <v>0.23</v>
      </c>
      <c r="U194" s="157">
        <f>ROUND(E194*T194,2)</f>
        <v>136.19</v>
      </c>
      <c r="V194" s="157"/>
      <c r="W194" s="157" t="s">
        <v>101</v>
      </c>
      <c r="X194" s="148"/>
      <c r="Y194" s="148"/>
      <c r="Z194" s="148"/>
      <c r="AA194" s="148"/>
      <c r="AB194" s="148"/>
      <c r="AC194" s="148"/>
      <c r="AD194" s="148"/>
      <c r="AE194" s="148"/>
      <c r="AF194" s="148" t="s">
        <v>102</v>
      </c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</row>
    <row r="195" spans="1:59" outlineLevel="1" x14ac:dyDescent="0.2">
      <c r="A195" s="155"/>
      <c r="B195" s="156"/>
      <c r="C195" s="187" t="s">
        <v>220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 t="s">
        <v>104</v>
      </c>
      <c r="AG195" s="148">
        <v>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</row>
    <row r="196" spans="1:59" outlineLevel="1" x14ac:dyDescent="0.2">
      <c r="A196" s="155"/>
      <c r="B196" s="156"/>
      <c r="C196" s="187" t="s">
        <v>103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 t="s">
        <v>104</v>
      </c>
      <c r="AG196" s="148">
        <v>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</row>
    <row r="197" spans="1:59" outlineLevel="1" x14ac:dyDescent="0.2">
      <c r="A197" s="155"/>
      <c r="B197" s="156"/>
      <c r="C197" s="187" t="s">
        <v>131</v>
      </c>
      <c r="D197" s="158"/>
      <c r="E197" s="159">
        <v>49.607999999999997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 t="s">
        <v>104</v>
      </c>
      <c r="AG197" s="148">
        <v>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</row>
    <row r="198" spans="1:59" outlineLevel="1" x14ac:dyDescent="0.2">
      <c r="A198" s="155"/>
      <c r="B198" s="156"/>
      <c r="C198" s="187" t="s">
        <v>132</v>
      </c>
      <c r="D198" s="158"/>
      <c r="E198" s="159">
        <v>88.099199999999996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 t="s">
        <v>104</v>
      </c>
      <c r="AG198" s="148">
        <v>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</row>
    <row r="199" spans="1:59" outlineLevel="1" x14ac:dyDescent="0.2">
      <c r="A199" s="155"/>
      <c r="B199" s="156"/>
      <c r="C199" s="187" t="s">
        <v>133</v>
      </c>
      <c r="D199" s="158"/>
      <c r="E199" s="159">
        <v>9.6338000000000008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 t="s">
        <v>104</v>
      </c>
      <c r="AG199" s="148">
        <v>0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</row>
    <row r="200" spans="1:59" outlineLevel="1" x14ac:dyDescent="0.2">
      <c r="A200" s="155"/>
      <c r="B200" s="156"/>
      <c r="C200" s="187" t="s">
        <v>134</v>
      </c>
      <c r="D200" s="158"/>
      <c r="E200" s="159">
        <v>12.138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 t="s">
        <v>104</v>
      </c>
      <c r="AG200" s="148">
        <v>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</row>
    <row r="201" spans="1:59" outlineLevel="1" x14ac:dyDescent="0.2">
      <c r="A201" s="155"/>
      <c r="B201" s="156"/>
      <c r="C201" s="187" t="s">
        <v>105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 t="s">
        <v>104</v>
      </c>
      <c r="AG201" s="148">
        <v>0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</row>
    <row r="202" spans="1:59" outlineLevel="1" x14ac:dyDescent="0.2">
      <c r="A202" s="155"/>
      <c r="B202" s="156"/>
      <c r="C202" s="187" t="s">
        <v>135</v>
      </c>
      <c r="D202" s="158"/>
      <c r="E202" s="159">
        <v>-7.56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 t="s">
        <v>104</v>
      </c>
      <c r="AG202" s="148">
        <v>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</row>
    <row r="203" spans="1:59" outlineLevel="1" x14ac:dyDescent="0.2">
      <c r="A203" s="155"/>
      <c r="B203" s="156"/>
      <c r="C203" s="187" t="s">
        <v>136</v>
      </c>
      <c r="D203" s="158"/>
      <c r="E203" s="159">
        <v>-5.7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 t="s">
        <v>104</v>
      </c>
      <c r="AG203" s="148">
        <v>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</row>
    <row r="204" spans="1:59" outlineLevel="1" x14ac:dyDescent="0.2">
      <c r="A204" s="155"/>
      <c r="B204" s="156"/>
      <c r="C204" s="187" t="s">
        <v>137</v>
      </c>
      <c r="D204" s="158"/>
      <c r="E204" s="159">
        <v>-0.54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 t="s">
        <v>104</v>
      </c>
      <c r="AG204" s="148">
        <v>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</row>
    <row r="205" spans="1:59" outlineLevel="1" x14ac:dyDescent="0.2">
      <c r="A205" s="155"/>
      <c r="B205" s="156"/>
      <c r="C205" s="187" t="s">
        <v>138</v>
      </c>
      <c r="D205" s="158"/>
      <c r="E205" s="159">
        <v>-1.8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 t="s">
        <v>104</v>
      </c>
      <c r="AG205" s="148">
        <v>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</row>
    <row r="206" spans="1:59" outlineLevel="1" x14ac:dyDescent="0.2">
      <c r="A206" s="155"/>
      <c r="B206" s="156"/>
      <c r="C206" s="187" t="s">
        <v>110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 t="s">
        <v>104</v>
      </c>
      <c r="AG206" s="148">
        <v>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</row>
    <row r="207" spans="1:59" outlineLevel="1" x14ac:dyDescent="0.2">
      <c r="A207" s="155"/>
      <c r="B207" s="156"/>
      <c r="C207" s="187" t="s">
        <v>139</v>
      </c>
      <c r="D207" s="158"/>
      <c r="E207" s="159">
        <v>-5.28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 t="s">
        <v>104</v>
      </c>
      <c r="AG207" s="148">
        <v>0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</row>
    <row r="208" spans="1:59" outlineLevel="1" x14ac:dyDescent="0.2">
      <c r="A208" s="155"/>
      <c r="B208" s="156"/>
      <c r="C208" s="187" t="s">
        <v>158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 t="s">
        <v>104</v>
      </c>
      <c r="AG208" s="148">
        <v>0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</row>
    <row r="209" spans="1:59" outlineLevel="1" x14ac:dyDescent="0.2">
      <c r="A209" s="155"/>
      <c r="B209" s="156"/>
      <c r="C209" s="187" t="s">
        <v>159</v>
      </c>
      <c r="D209" s="158"/>
      <c r="E209" s="159">
        <v>1.59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 t="s">
        <v>104</v>
      </c>
      <c r="AG209" s="148">
        <v>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</row>
    <row r="210" spans="1:59" outlineLevel="1" x14ac:dyDescent="0.2">
      <c r="A210" s="155"/>
      <c r="B210" s="156"/>
      <c r="C210" s="187" t="s">
        <v>160</v>
      </c>
      <c r="D210" s="158"/>
      <c r="E210" s="159">
        <v>1.08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 t="s">
        <v>104</v>
      </c>
      <c r="AG210" s="148">
        <v>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</row>
    <row r="211" spans="1:59" outlineLevel="1" x14ac:dyDescent="0.2">
      <c r="A211" s="155"/>
      <c r="B211" s="156"/>
      <c r="C211" s="187" t="s">
        <v>140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 t="s">
        <v>104</v>
      </c>
      <c r="AG211" s="148">
        <v>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</row>
    <row r="212" spans="1:59" outlineLevel="1" x14ac:dyDescent="0.2">
      <c r="A212" s="155"/>
      <c r="B212" s="156"/>
      <c r="C212" s="187" t="s">
        <v>141</v>
      </c>
      <c r="D212" s="158"/>
      <c r="E212" s="159">
        <v>3.18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 t="s">
        <v>104</v>
      </c>
      <c r="AG212" s="148">
        <v>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</row>
    <row r="213" spans="1:59" outlineLevel="1" x14ac:dyDescent="0.2">
      <c r="A213" s="155"/>
      <c r="B213" s="156"/>
      <c r="C213" s="188" t="s">
        <v>112</v>
      </c>
      <c r="D213" s="160"/>
      <c r="E213" s="161">
        <v>144.44900000000001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 t="s">
        <v>104</v>
      </c>
      <c r="AG213" s="148">
        <v>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</row>
    <row r="214" spans="1:59" outlineLevel="1" x14ac:dyDescent="0.2">
      <c r="A214" s="155"/>
      <c r="B214" s="156"/>
      <c r="C214" s="187" t="s">
        <v>113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 t="s">
        <v>104</v>
      </c>
      <c r="AG214" s="148">
        <v>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</row>
    <row r="215" spans="1:59" outlineLevel="1" x14ac:dyDescent="0.2">
      <c r="A215" s="155"/>
      <c r="B215" s="156"/>
      <c r="C215" s="187" t="s">
        <v>142</v>
      </c>
      <c r="D215" s="158"/>
      <c r="E215" s="159">
        <v>281.29919999999998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 t="s">
        <v>104</v>
      </c>
      <c r="AG215" s="148">
        <v>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</row>
    <row r="216" spans="1:59" outlineLevel="1" x14ac:dyDescent="0.2">
      <c r="A216" s="155"/>
      <c r="B216" s="156"/>
      <c r="C216" s="187" t="s">
        <v>143</v>
      </c>
      <c r="D216" s="158"/>
      <c r="E216" s="159">
        <v>10.192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 t="s">
        <v>104</v>
      </c>
      <c r="AG216" s="148">
        <v>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</row>
    <row r="217" spans="1:59" outlineLevel="1" x14ac:dyDescent="0.2">
      <c r="A217" s="155"/>
      <c r="B217" s="156"/>
      <c r="C217" s="187" t="s">
        <v>105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 t="s">
        <v>104</v>
      </c>
      <c r="AG217" s="148">
        <v>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</row>
    <row r="218" spans="1:59" outlineLevel="1" x14ac:dyDescent="0.2">
      <c r="A218" s="155"/>
      <c r="B218" s="156"/>
      <c r="C218" s="187" t="s">
        <v>144</v>
      </c>
      <c r="D218" s="158"/>
      <c r="E218" s="159">
        <v>-9.7200000000000006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 t="s">
        <v>104</v>
      </c>
      <c r="AG218" s="148">
        <v>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</row>
    <row r="219" spans="1:59" outlineLevel="1" x14ac:dyDescent="0.2">
      <c r="A219" s="155"/>
      <c r="B219" s="156"/>
      <c r="C219" s="187" t="s">
        <v>145</v>
      </c>
      <c r="D219" s="158"/>
      <c r="E219" s="159">
        <v>-37.4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 t="s">
        <v>104</v>
      </c>
      <c r="AG219" s="148">
        <v>0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</row>
    <row r="220" spans="1:59" outlineLevel="1" x14ac:dyDescent="0.2">
      <c r="A220" s="155"/>
      <c r="B220" s="156"/>
      <c r="C220" s="187" t="s">
        <v>116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 t="s">
        <v>104</v>
      </c>
      <c r="AG220" s="148">
        <v>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</row>
    <row r="221" spans="1:59" outlineLevel="1" x14ac:dyDescent="0.2">
      <c r="A221" s="155"/>
      <c r="B221" s="156"/>
      <c r="C221" s="187" t="s">
        <v>146</v>
      </c>
      <c r="D221" s="158"/>
      <c r="E221" s="159">
        <v>-1.8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 t="s">
        <v>104</v>
      </c>
      <c r="AG221" s="148">
        <v>0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</row>
    <row r="222" spans="1:59" outlineLevel="1" x14ac:dyDescent="0.2">
      <c r="A222" s="155"/>
      <c r="B222" s="156"/>
      <c r="C222" s="187" t="s">
        <v>158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 t="s">
        <v>104</v>
      </c>
      <c r="AG222" s="148">
        <v>0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</row>
    <row r="223" spans="1:59" outlineLevel="1" x14ac:dyDescent="0.2">
      <c r="A223" s="155"/>
      <c r="B223" s="156"/>
      <c r="C223" s="187" t="s">
        <v>161</v>
      </c>
      <c r="D223" s="158"/>
      <c r="E223" s="159">
        <v>15.288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 t="s">
        <v>104</v>
      </c>
      <c r="AG223" s="148">
        <v>0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</row>
    <row r="224" spans="1:59" outlineLevel="1" x14ac:dyDescent="0.2">
      <c r="A224" s="155"/>
      <c r="B224" s="156"/>
      <c r="C224" s="187" t="s">
        <v>162</v>
      </c>
      <c r="D224" s="158"/>
      <c r="E224" s="159">
        <v>9.7200000000000006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 t="s">
        <v>104</v>
      </c>
      <c r="AG224" s="148">
        <v>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</row>
    <row r="225" spans="1:59" outlineLevel="1" x14ac:dyDescent="0.2">
      <c r="A225" s="155"/>
      <c r="B225" s="156"/>
      <c r="C225" s="187" t="s">
        <v>140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 t="s">
        <v>104</v>
      </c>
      <c r="AG225" s="148">
        <v>0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</row>
    <row r="226" spans="1:59" outlineLevel="1" x14ac:dyDescent="0.2">
      <c r="A226" s="155"/>
      <c r="B226" s="156"/>
      <c r="C226" s="187" t="s">
        <v>147</v>
      </c>
      <c r="D226" s="158"/>
      <c r="E226" s="159">
        <v>15.288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 t="s">
        <v>104</v>
      </c>
      <c r="AG226" s="148">
        <v>0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</row>
    <row r="227" spans="1:59" outlineLevel="1" x14ac:dyDescent="0.2">
      <c r="A227" s="155"/>
      <c r="B227" s="156"/>
      <c r="C227" s="188" t="s">
        <v>112</v>
      </c>
      <c r="D227" s="160"/>
      <c r="E227" s="161">
        <v>282.86720000000003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 t="s">
        <v>104</v>
      </c>
      <c r="AG227" s="148">
        <v>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</row>
    <row r="228" spans="1:59" outlineLevel="1" x14ac:dyDescent="0.2">
      <c r="A228" s="155"/>
      <c r="B228" s="156"/>
      <c r="C228" s="187" t="s">
        <v>118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 t="s">
        <v>104</v>
      </c>
      <c r="AG228" s="148">
        <v>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</row>
    <row r="229" spans="1:59" outlineLevel="1" x14ac:dyDescent="0.2">
      <c r="A229" s="155"/>
      <c r="B229" s="156"/>
      <c r="C229" s="187" t="s">
        <v>148</v>
      </c>
      <c r="D229" s="158"/>
      <c r="E229" s="159">
        <v>170.96960000000001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 t="s">
        <v>104</v>
      </c>
      <c r="AG229" s="148">
        <v>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</row>
    <row r="230" spans="1:59" outlineLevel="1" x14ac:dyDescent="0.2">
      <c r="A230" s="155"/>
      <c r="B230" s="156"/>
      <c r="C230" s="187" t="s">
        <v>105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 t="s">
        <v>104</v>
      </c>
      <c r="AG230" s="148">
        <v>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</row>
    <row r="231" spans="1:59" outlineLevel="1" x14ac:dyDescent="0.2">
      <c r="A231" s="155"/>
      <c r="B231" s="156"/>
      <c r="C231" s="187" t="s">
        <v>149</v>
      </c>
      <c r="D231" s="158"/>
      <c r="E231" s="159">
        <v>-5.4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 t="s">
        <v>104</v>
      </c>
      <c r="AG231" s="148">
        <v>0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</row>
    <row r="232" spans="1:59" outlineLevel="1" x14ac:dyDescent="0.2">
      <c r="A232" s="155"/>
      <c r="B232" s="156"/>
      <c r="C232" s="187" t="s">
        <v>150</v>
      </c>
      <c r="D232" s="158"/>
      <c r="E232" s="159">
        <v>-20.399999999999999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 t="s">
        <v>104</v>
      </c>
      <c r="AG232" s="148">
        <v>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</row>
    <row r="233" spans="1:59" outlineLevel="1" x14ac:dyDescent="0.2">
      <c r="A233" s="155"/>
      <c r="B233" s="156"/>
      <c r="C233" s="187" t="s">
        <v>151</v>
      </c>
      <c r="D233" s="158"/>
      <c r="E233" s="159">
        <v>-4.93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 t="s">
        <v>104</v>
      </c>
      <c r="AG233" s="148">
        <v>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</row>
    <row r="234" spans="1:59" outlineLevel="1" x14ac:dyDescent="0.2">
      <c r="A234" s="155"/>
      <c r="B234" s="156"/>
      <c r="C234" s="187" t="s">
        <v>122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 t="s">
        <v>104</v>
      </c>
      <c r="AG234" s="148">
        <v>0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</row>
    <row r="235" spans="1:59" outlineLevel="1" x14ac:dyDescent="0.2">
      <c r="A235" s="155"/>
      <c r="B235" s="156"/>
      <c r="C235" s="187" t="s">
        <v>152</v>
      </c>
      <c r="D235" s="158"/>
      <c r="E235" s="159">
        <v>10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 t="s">
        <v>104</v>
      </c>
      <c r="AG235" s="148">
        <v>0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</row>
    <row r="236" spans="1:59" outlineLevel="1" x14ac:dyDescent="0.2">
      <c r="A236" s="155"/>
      <c r="B236" s="156"/>
      <c r="C236" s="187" t="s">
        <v>153</v>
      </c>
      <c r="D236" s="158"/>
      <c r="E236" s="159">
        <v>7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 t="s">
        <v>104</v>
      </c>
      <c r="AG236" s="148">
        <v>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</row>
    <row r="237" spans="1:59" outlineLevel="1" x14ac:dyDescent="0.2">
      <c r="A237" s="155"/>
      <c r="B237" s="156"/>
      <c r="C237" s="187" t="s">
        <v>154</v>
      </c>
      <c r="D237" s="158"/>
      <c r="E237" s="159">
        <v>-2.4300000000000002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 t="s">
        <v>104</v>
      </c>
      <c r="AG237" s="148">
        <v>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</row>
    <row r="238" spans="1:59" outlineLevel="1" x14ac:dyDescent="0.2">
      <c r="A238" s="155"/>
      <c r="B238" s="156"/>
      <c r="C238" s="187" t="s">
        <v>116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 t="s">
        <v>104</v>
      </c>
      <c r="AG238" s="148">
        <v>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</row>
    <row r="239" spans="1:59" outlineLevel="1" x14ac:dyDescent="0.2">
      <c r="A239" s="155"/>
      <c r="B239" s="156"/>
      <c r="C239" s="187" t="s">
        <v>155</v>
      </c>
      <c r="D239" s="158"/>
      <c r="E239" s="159">
        <v>-4.0164999999999997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 t="s">
        <v>104</v>
      </c>
      <c r="AG239" s="148">
        <v>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</row>
    <row r="240" spans="1:59" outlineLevel="1" x14ac:dyDescent="0.2">
      <c r="A240" s="155"/>
      <c r="B240" s="156"/>
      <c r="C240" s="187" t="s">
        <v>158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 t="s">
        <v>104</v>
      </c>
      <c r="AG240" s="148">
        <v>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</row>
    <row r="241" spans="1:59" outlineLevel="1" x14ac:dyDescent="0.2">
      <c r="A241" s="155"/>
      <c r="B241" s="156"/>
      <c r="C241" s="187" t="s">
        <v>163</v>
      </c>
      <c r="D241" s="158"/>
      <c r="E241" s="159">
        <v>8.6639999999999997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 t="s">
        <v>104</v>
      </c>
      <c r="AG241" s="148">
        <v>0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</row>
    <row r="242" spans="1:59" outlineLevel="1" x14ac:dyDescent="0.2">
      <c r="A242" s="155"/>
      <c r="B242" s="156"/>
      <c r="C242" s="187" t="s">
        <v>164</v>
      </c>
      <c r="D242" s="158"/>
      <c r="E242" s="159">
        <v>4.32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 t="s">
        <v>104</v>
      </c>
      <c r="AG242" s="148">
        <v>0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</row>
    <row r="243" spans="1:59" outlineLevel="1" x14ac:dyDescent="0.2">
      <c r="A243" s="155"/>
      <c r="B243" s="156"/>
      <c r="C243" s="187" t="s">
        <v>165</v>
      </c>
      <c r="D243" s="158"/>
      <c r="E243" s="159">
        <v>1.02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 t="s">
        <v>104</v>
      </c>
      <c r="AG243" s="148">
        <v>0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</row>
    <row r="244" spans="1:59" outlineLevel="1" x14ac:dyDescent="0.2">
      <c r="A244" s="169">
        <v>23</v>
      </c>
      <c r="B244" s="170" t="s">
        <v>221</v>
      </c>
      <c r="C244" s="186" t="s">
        <v>222</v>
      </c>
      <c r="D244" s="171" t="s">
        <v>99</v>
      </c>
      <c r="E244" s="172">
        <v>13.837400000000001</v>
      </c>
      <c r="F244" s="173"/>
      <c r="G244" s="174">
        <f>ROUND(E244*F244,2)</f>
        <v>0</v>
      </c>
      <c r="H244" s="173"/>
      <c r="I244" s="174">
        <f>ROUND(E244*H244,2)</f>
        <v>0</v>
      </c>
      <c r="J244" s="173"/>
      <c r="K244" s="174">
        <f>ROUND(E244*J244,2)</f>
        <v>0</v>
      </c>
      <c r="L244" s="174">
        <v>15</v>
      </c>
      <c r="M244" s="174">
        <f>G244*(1+L244/100)</f>
        <v>0</v>
      </c>
      <c r="N244" s="174">
        <v>0</v>
      </c>
      <c r="O244" s="174">
        <f>ROUND(E244*N244,2)</f>
        <v>0</v>
      </c>
      <c r="P244" s="174">
        <v>0.16900000000000001</v>
      </c>
      <c r="Q244" s="174">
        <f>ROUND(E244*P244,2)</f>
        <v>2.34</v>
      </c>
      <c r="R244" s="174"/>
      <c r="S244" s="175" t="s">
        <v>100</v>
      </c>
      <c r="T244" s="157">
        <v>0.82</v>
      </c>
      <c r="U244" s="157">
        <f>ROUND(E244*T244,2)</f>
        <v>11.35</v>
      </c>
      <c r="V244" s="157"/>
      <c r="W244" s="157" t="s">
        <v>101</v>
      </c>
      <c r="X244" s="148"/>
      <c r="Y244" s="148"/>
      <c r="Z244" s="148"/>
      <c r="AA244" s="148"/>
      <c r="AB244" s="148"/>
      <c r="AC244" s="148"/>
      <c r="AD244" s="148"/>
      <c r="AE244" s="148"/>
      <c r="AF244" s="148" t="s">
        <v>102</v>
      </c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</row>
    <row r="245" spans="1:59" outlineLevel="1" x14ac:dyDescent="0.2">
      <c r="A245" s="155"/>
      <c r="B245" s="156"/>
      <c r="C245" s="187" t="s">
        <v>118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 t="s">
        <v>104</v>
      </c>
      <c r="AG245" s="148">
        <v>0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</row>
    <row r="246" spans="1:59" outlineLevel="1" x14ac:dyDescent="0.2">
      <c r="A246" s="155"/>
      <c r="B246" s="156"/>
      <c r="C246" s="187" t="s">
        <v>223</v>
      </c>
      <c r="D246" s="158"/>
      <c r="E246" s="159">
        <v>6.6424000000000003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 t="s">
        <v>104</v>
      </c>
      <c r="AG246" s="148">
        <v>0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</row>
    <row r="247" spans="1:59" outlineLevel="1" x14ac:dyDescent="0.2">
      <c r="A247" s="155"/>
      <c r="B247" s="156"/>
      <c r="C247" s="187" t="s">
        <v>224</v>
      </c>
      <c r="D247" s="158"/>
      <c r="E247" s="159">
        <v>2.1659999999999999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 t="s">
        <v>104</v>
      </c>
      <c r="AG247" s="148">
        <v>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</row>
    <row r="248" spans="1:59" outlineLevel="1" x14ac:dyDescent="0.2">
      <c r="A248" s="155"/>
      <c r="B248" s="156"/>
      <c r="C248" s="187" t="s">
        <v>225</v>
      </c>
      <c r="D248" s="158"/>
      <c r="E248" s="159">
        <v>-0.66700000000000004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 t="s">
        <v>104</v>
      </c>
      <c r="AG248" s="148">
        <v>0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</row>
    <row r="249" spans="1:59" outlineLevel="1" x14ac:dyDescent="0.2">
      <c r="A249" s="155"/>
      <c r="B249" s="156"/>
      <c r="C249" s="187" t="s">
        <v>226</v>
      </c>
      <c r="D249" s="158"/>
      <c r="E249" s="159">
        <v>5.6959999999999997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 t="s">
        <v>104</v>
      </c>
      <c r="AG249" s="148">
        <v>0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</row>
    <row r="250" spans="1:59" x14ac:dyDescent="0.2">
      <c r="A250" s="163" t="s">
        <v>95</v>
      </c>
      <c r="B250" s="164" t="s">
        <v>60</v>
      </c>
      <c r="C250" s="185" t="s">
        <v>61</v>
      </c>
      <c r="D250" s="165"/>
      <c r="E250" s="166"/>
      <c r="F250" s="167"/>
      <c r="G250" s="167">
        <f>SUMIF(AF251:AF251,"&lt;&gt;NOR",G251:G251)</f>
        <v>0</v>
      </c>
      <c r="H250" s="167"/>
      <c r="I250" s="167">
        <f>SUM(I251:I251)</f>
        <v>0</v>
      </c>
      <c r="J250" s="167"/>
      <c r="K250" s="167">
        <f>SUM(K251:K251)</f>
        <v>0</v>
      </c>
      <c r="L250" s="167"/>
      <c r="M250" s="167">
        <f>SUM(M251:M251)</f>
        <v>0</v>
      </c>
      <c r="N250" s="167"/>
      <c r="O250" s="167">
        <f>SUM(O251:O251)</f>
        <v>0</v>
      </c>
      <c r="P250" s="167"/>
      <c r="Q250" s="167">
        <f>SUM(Q251:Q251)</f>
        <v>0</v>
      </c>
      <c r="R250" s="167"/>
      <c r="S250" s="168"/>
      <c r="T250" s="162"/>
      <c r="U250" s="162">
        <f>SUM(U251:U251)</f>
        <v>62.1</v>
      </c>
      <c r="V250" s="162"/>
      <c r="W250" s="162"/>
      <c r="AF250" t="s">
        <v>96</v>
      </c>
    </row>
    <row r="251" spans="1:59" outlineLevel="1" x14ac:dyDescent="0.2">
      <c r="A251" s="176">
        <v>24</v>
      </c>
      <c r="B251" s="177" t="s">
        <v>227</v>
      </c>
      <c r="C251" s="189" t="s">
        <v>228</v>
      </c>
      <c r="D251" s="178" t="s">
        <v>229</v>
      </c>
      <c r="E251" s="179">
        <v>32.820309999999999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15</v>
      </c>
      <c r="M251" s="181">
        <f>G251*(1+L251/100)</f>
        <v>0</v>
      </c>
      <c r="N251" s="181">
        <v>0</v>
      </c>
      <c r="O251" s="181">
        <f>ROUND(E251*N251,2)</f>
        <v>0</v>
      </c>
      <c r="P251" s="181">
        <v>0</v>
      </c>
      <c r="Q251" s="181">
        <f>ROUND(E251*P251,2)</f>
        <v>0</v>
      </c>
      <c r="R251" s="181"/>
      <c r="S251" s="182" t="s">
        <v>100</v>
      </c>
      <c r="T251" s="157">
        <v>1.8919999999999999</v>
      </c>
      <c r="U251" s="157">
        <f>ROUND(E251*T251,2)</f>
        <v>62.1</v>
      </c>
      <c r="V251" s="157"/>
      <c r="W251" s="157" t="s">
        <v>230</v>
      </c>
      <c r="X251" s="148"/>
      <c r="Y251" s="148"/>
      <c r="Z251" s="148"/>
      <c r="AA251" s="148"/>
      <c r="AB251" s="148"/>
      <c r="AC251" s="148"/>
      <c r="AD251" s="148"/>
      <c r="AE251" s="148"/>
      <c r="AF251" s="148" t="s">
        <v>231</v>
      </c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</row>
    <row r="252" spans="1:59" x14ac:dyDescent="0.2">
      <c r="A252" s="163" t="s">
        <v>95</v>
      </c>
      <c r="B252" s="164" t="s">
        <v>62</v>
      </c>
      <c r="C252" s="185" t="s">
        <v>63</v>
      </c>
      <c r="D252" s="165"/>
      <c r="E252" s="166"/>
      <c r="F252" s="167"/>
      <c r="G252" s="167">
        <f>SUMIF(AF253:AF281,"&lt;&gt;NOR",G253:G281)</f>
        <v>0</v>
      </c>
      <c r="H252" s="167"/>
      <c r="I252" s="167">
        <f>SUM(I253:I281)</f>
        <v>0</v>
      </c>
      <c r="J252" s="167"/>
      <c r="K252" s="167">
        <f>SUM(K253:K281)</f>
        <v>0</v>
      </c>
      <c r="L252" s="167"/>
      <c r="M252" s="167">
        <f>SUM(M253:M281)</f>
        <v>0</v>
      </c>
      <c r="N252" s="167"/>
      <c r="O252" s="167">
        <f>SUM(O253:O281)</f>
        <v>0.44</v>
      </c>
      <c r="P252" s="167"/>
      <c r="Q252" s="167">
        <f>SUM(Q253:Q281)</f>
        <v>0.38</v>
      </c>
      <c r="R252" s="167"/>
      <c r="S252" s="168"/>
      <c r="T252" s="162"/>
      <c r="U252" s="162">
        <f>SUM(U253:U281)</f>
        <v>80.029999999999987</v>
      </c>
      <c r="V252" s="162"/>
      <c r="W252" s="162"/>
      <c r="AF252" t="s">
        <v>96</v>
      </c>
    </row>
    <row r="253" spans="1:59" ht="22.5" outlineLevel="1" x14ac:dyDescent="0.2">
      <c r="A253" s="169">
        <v>25</v>
      </c>
      <c r="B253" s="170" t="s">
        <v>232</v>
      </c>
      <c r="C253" s="186" t="s">
        <v>233</v>
      </c>
      <c r="D253" s="171" t="s">
        <v>214</v>
      </c>
      <c r="E253" s="172">
        <v>85.06</v>
      </c>
      <c r="F253" s="173"/>
      <c r="G253" s="174">
        <f>ROUND(E253*F253,2)</f>
        <v>0</v>
      </c>
      <c r="H253" s="173"/>
      <c r="I253" s="174">
        <f>ROUND(E253*H253,2)</f>
        <v>0</v>
      </c>
      <c r="J253" s="173"/>
      <c r="K253" s="174">
        <f>ROUND(E253*J253,2)</f>
        <v>0</v>
      </c>
      <c r="L253" s="174">
        <v>15</v>
      </c>
      <c r="M253" s="174">
        <f>G253*(1+L253/100)</f>
        <v>0</v>
      </c>
      <c r="N253" s="174">
        <v>1.24E-3</v>
      </c>
      <c r="O253" s="174">
        <f>ROUND(E253*N253,2)</f>
        <v>0.11</v>
      </c>
      <c r="P253" s="174">
        <v>0</v>
      </c>
      <c r="Q253" s="174">
        <f>ROUND(E253*P253,2)</f>
        <v>0</v>
      </c>
      <c r="R253" s="174"/>
      <c r="S253" s="175" t="s">
        <v>100</v>
      </c>
      <c r="T253" s="157">
        <v>0.40010000000000001</v>
      </c>
      <c r="U253" s="157">
        <f>ROUND(E253*T253,2)</f>
        <v>34.03</v>
      </c>
      <c r="V253" s="157"/>
      <c r="W253" s="157" t="s">
        <v>101</v>
      </c>
      <c r="X253" s="148"/>
      <c r="Y253" s="148"/>
      <c r="Z253" s="148"/>
      <c r="AA253" s="148"/>
      <c r="AB253" s="148"/>
      <c r="AC253" s="148"/>
      <c r="AD253" s="148"/>
      <c r="AE253" s="148"/>
      <c r="AF253" s="148" t="s">
        <v>102</v>
      </c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</row>
    <row r="254" spans="1:59" outlineLevel="1" x14ac:dyDescent="0.2">
      <c r="A254" s="155"/>
      <c r="B254" s="156"/>
      <c r="C254" s="187" t="s">
        <v>234</v>
      </c>
      <c r="D254" s="158"/>
      <c r="E254" s="159">
        <v>5.3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 t="s">
        <v>104</v>
      </c>
      <c r="AG254" s="148">
        <v>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</row>
    <row r="255" spans="1:59" outlineLevel="1" x14ac:dyDescent="0.2">
      <c r="A255" s="155"/>
      <c r="B255" s="156"/>
      <c r="C255" s="187" t="s">
        <v>235</v>
      </c>
      <c r="D255" s="158"/>
      <c r="E255" s="159">
        <v>50.96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 t="s">
        <v>104</v>
      </c>
      <c r="AG255" s="148">
        <v>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</row>
    <row r="256" spans="1:59" outlineLevel="1" x14ac:dyDescent="0.2">
      <c r="A256" s="155"/>
      <c r="B256" s="156"/>
      <c r="C256" s="187" t="s">
        <v>236</v>
      </c>
      <c r="D256" s="158"/>
      <c r="E256" s="159">
        <v>28.8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 t="s">
        <v>104</v>
      </c>
      <c r="AG256" s="148">
        <v>0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</row>
    <row r="257" spans="1:59" outlineLevel="1" x14ac:dyDescent="0.2">
      <c r="A257" s="169">
        <v>26</v>
      </c>
      <c r="B257" s="170" t="s">
        <v>237</v>
      </c>
      <c r="C257" s="186" t="s">
        <v>238</v>
      </c>
      <c r="D257" s="171" t="s">
        <v>214</v>
      </c>
      <c r="E257" s="172">
        <v>57.6</v>
      </c>
      <c r="F257" s="173"/>
      <c r="G257" s="174">
        <f>ROUND(E257*F257,2)</f>
        <v>0</v>
      </c>
      <c r="H257" s="173"/>
      <c r="I257" s="174">
        <f>ROUND(E257*H257,2)</f>
        <v>0</v>
      </c>
      <c r="J257" s="173"/>
      <c r="K257" s="174">
        <f>ROUND(E257*J257,2)</f>
        <v>0</v>
      </c>
      <c r="L257" s="174">
        <v>15</v>
      </c>
      <c r="M257" s="174">
        <f>G257*(1+L257/100)</f>
        <v>0</v>
      </c>
      <c r="N257" s="174">
        <v>3.5400000000000002E-3</v>
      </c>
      <c r="O257" s="174">
        <f>ROUND(E257*N257,2)</f>
        <v>0.2</v>
      </c>
      <c r="P257" s="174">
        <v>0</v>
      </c>
      <c r="Q257" s="174">
        <f>ROUND(E257*P257,2)</f>
        <v>0</v>
      </c>
      <c r="R257" s="174"/>
      <c r="S257" s="175" t="s">
        <v>100</v>
      </c>
      <c r="T257" s="157">
        <v>0.219</v>
      </c>
      <c r="U257" s="157">
        <f>ROUND(E257*T257,2)</f>
        <v>12.61</v>
      </c>
      <c r="V257" s="157"/>
      <c r="W257" s="157" t="s">
        <v>101</v>
      </c>
      <c r="X257" s="148"/>
      <c r="Y257" s="148"/>
      <c r="Z257" s="148"/>
      <c r="AA257" s="148"/>
      <c r="AB257" s="148"/>
      <c r="AC257" s="148"/>
      <c r="AD257" s="148"/>
      <c r="AE257" s="148"/>
      <c r="AF257" s="148" t="s">
        <v>102</v>
      </c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</row>
    <row r="258" spans="1:59" outlineLevel="1" x14ac:dyDescent="0.2">
      <c r="A258" s="155"/>
      <c r="B258" s="156"/>
      <c r="C258" s="261" t="s">
        <v>239</v>
      </c>
      <c r="D258" s="262"/>
      <c r="E258" s="262"/>
      <c r="F258" s="262"/>
      <c r="G258" s="262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 t="s">
        <v>169</v>
      </c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</row>
    <row r="259" spans="1:59" outlineLevel="1" x14ac:dyDescent="0.2">
      <c r="A259" s="155"/>
      <c r="B259" s="156"/>
      <c r="C259" s="187" t="s">
        <v>240</v>
      </c>
      <c r="D259" s="158"/>
      <c r="E259" s="159">
        <v>22.2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 t="s">
        <v>104</v>
      </c>
      <c r="AG259" s="148">
        <v>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</row>
    <row r="260" spans="1:59" outlineLevel="1" x14ac:dyDescent="0.2">
      <c r="A260" s="155"/>
      <c r="B260" s="156"/>
      <c r="C260" s="187" t="s">
        <v>241</v>
      </c>
      <c r="D260" s="158"/>
      <c r="E260" s="159">
        <v>23.6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 t="s">
        <v>104</v>
      </c>
      <c r="AG260" s="148">
        <v>0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</row>
    <row r="261" spans="1:59" outlineLevel="1" x14ac:dyDescent="0.2">
      <c r="A261" s="155"/>
      <c r="B261" s="156"/>
      <c r="C261" s="187" t="s">
        <v>242</v>
      </c>
      <c r="D261" s="158"/>
      <c r="E261" s="159">
        <v>11.8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 t="s">
        <v>104</v>
      </c>
      <c r="AG261" s="148">
        <v>0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</row>
    <row r="262" spans="1:59" ht="22.5" outlineLevel="1" x14ac:dyDescent="0.2">
      <c r="A262" s="169">
        <v>27</v>
      </c>
      <c r="B262" s="170" t="s">
        <v>243</v>
      </c>
      <c r="C262" s="186" t="s">
        <v>244</v>
      </c>
      <c r="D262" s="171" t="s">
        <v>214</v>
      </c>
      <c r="E262" s="172">
        <v>53.6</v>
      </c>
      <c r="F262" s="173"/>
      <c r="G262" s="174">
        <f>ROUND(E262*F262,2)</f>
        <v>0</v>
      </c>
      <c r="H262" s="173"/>
      <c r="I262" s="174">
        <f>ROUND(E262*H262,2)</f>
        <v>0</v>
      </c>
      <c r="J262" s="173"/>
      <c r="K262" s="174">
        <f>ROUND(E262*J262,2)</f>
        <v>0</v>
      </c>
      <c r="L262" s="174">
        <v>15</v>
      </c>
      <c r="M262" s="174">
        <f>G262*(1+L262/100)</f>
        <v>0</v>
      </c>
      <c r="N262" s="174">
        <v>2.3600000000000001E-3</v>
      </c>
      <c r="O262" s="174">
        <f>ROUND(E262*N262,2)</f>
        <v>0.13</v>
      </c>
      <c r="P262" s="174">
        <v>0</v>
      </c>
      <c r="Q262" s="174">
        <f>ROUND(E262*P262,2)</f>
        <v>0</v>
      </c>
      <c r="R262" s="174"/>
      <c r="S262" s="175" t="s">
        <v>100</v>
      </c>
      <c r="T262" s="157">
        <v>0.28999999999999998</v>
      </c>
      <c r="U262" s="157">
        <f>ROUND(E262*T262,2)</f>
        <v>15.54</v>
      </c>
      <c r="V262" s="157"/>
      <c r="W262" s="157" t="s">
        <v>101</v>
      </c>
      <c r="X262" s="148"/>
      <c r="Y262" s="148"/>
      <c r="Z262" s="148"/>
      <c r="AA262" s="148"/>
      <c r="AB262" s="148"/>
      <c r="AC262" s="148"/>
      <c r="AD262" s="148"/>
      <c r="AE262" s="148"/>
      <c r="AF262" s="148" t="s">
        <v>102</v>
      </c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</row>
    <row r="263" spans="1:59" outlineLevel="1" x14ac:dyDescent="0.2">
      <c r="A263" s="155"/>
      <c r="B263" s="156"/>
      <c r="C263" s="261" t="s">
        <v>245</v>
      </c>
      <c r="D263" s="262"/>
      <c r="E263" s="262"/>
      <c r="F263" s="262"/>
      <c r="G263" s="262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 t="s">
        <v>169</v>
      </c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</row>
    <row r="264" spans="1:59" outlineLevel="1" x14ac:dyDescent="0.2">
      <c r="A264" s="155"/>
      <c r="B264" s="156"/>
      <c r="C264" s="187" t="s">
        <v>246</v>
      </c>
      <c r="D264" s="158"/>
      <c r="E264" s="159">
        <v>3.6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 t="s">
        <v>104</v>
      </c>
      <c r="AG264" s="148">
        <v>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</row>
    <row r="265" spans="1:59" outlineLevel="1" x14ac:dyDescent="0.2">
      <c r="A265" s="155"/>
      <c r="B265" s="156"/>
      <c r="C265" s="187" t="s">
        <v>247</v>
      </c>
      <c r="D265" s="158"/>
      <c r="E265" s="159">
        <v>32.4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 t="s">
        <v>104</v>
      </c>
      <c r="AG265" s="148">
        <v>0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</row>
    <row r="266" spans="1:59" outlineLevel="1" x14ac:dyDescent="0.2">
      <c r="A266" s="155"/>
      <c r="B266" s="156"/>
      <c r="C266" s="187" t="s">
        <v>248</v>
      </c>
      <c r="D266" s="158"/>
      <c r="E266" s="159">
        <v>14.4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 t="s">
        <v>104</v>
      </c>
      <c r="AG266" s="148">
        <v>0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</row>
    <row r="267" spans="1:59" outlineLevel="1" x14ac:dyDescent="0.2">
      <c r="A267" s="155"/>
      <c r="B267" s="156"/>
      <c r="C267" s="187" t="s">
        <v>249</v>
      </c>
      <c r="D267" s="158"/>
      <c r="E267" s="159">
        <v>3.2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 t="s">
        <v>104</v>
      </c>
      <c r="AG267" s="148">
        <v>0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</row>
    <row r="268" spans="1:59" ht="22.5" outlineLevel="1" x14ac:dyDescent="0.2">
      <c r="A268" s="169">
        <v>28</v>
      </c>
      <c r="B268" s="170" t="s">
        <v>250</v>
      </c>
      <c r="C268" s="186" t="s">
        <v>251</v>
      </c>
      <c r="D268" s="171" t="s">
        <v>214</v>
      </c>
      <c r="E268" s="172">
        <v>53.6</v>
      </c>
      <c r="F268" s="173"/>
      <c r="G268" s="174">
        <f>ROUND(E268*F268,2)</f>
        <v>0</v>
      </c>
      <c r="H268" s="173"/>
      <c r="I268" s="174">
        <f>ROUND(E268*H268,2)</f>
        <v>0</v>
      </c>
      <c r="J268" s="173"/>
      <c r="K268" s="174">
        <f>ROUND(E268*J268,2)</f>
        <v>0</v>
      </c>
      <c r="L268" s="174">
        <v>15</v>
      </c>
      <c r="M268" s="174">
        <f>G268*(1+L268/100)</f>
        <v>0</v>
      </c>
      <c r="N268" s="174">
        <v>0</v>
      </c>
      <c r="O268" s="174">
        <f>ROUND(E268*N268,2)</f>
        <v>0</v>
      </c>
      <c r="P268" s="174">
        <v>1.3500000000000001E-3</v>
      </c>
      <c r="Q268" s="174">
        <f>ROUND(E268*P268,2)</f>
        <v>7.0000000000000007E-2</v>
      </c>
      <c r="R268" s="174"/>
      <c r="S268" s="175" t="s">
        <v>100</v>
      </c>
      <c r="T268" s="157">
        <v>9.1999999999999998E-2</v>
      </c>
      <c r="U268" s="157">
        <f>ROUND(E268*T268,2)</f>
        <v>4.93</v>
      </c>
      <c r="V268" s="157"/>
      <c r="W268" s="157" t="s">
        <v>101</v>
      </c>
      <c r="X268" s="148"/>
      <c r="Y268" s="148"/>
      <c r="Z268" s="148"/>
      <c r="AA268" s="148"/>
      <c r="AB268" s="148"/>
      <c r="AC268" s="148"/>
      <c r="AD268" s="148"/>
      <c r="AE268" s="148"/>
      <c r="AF268" s="148" t="s">
        <v>102</v>
      </c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</row>
    <row r="269" spans="1:59" outlineLevel="1" x14ac:dyDescent="0.2">
      <c r="A269" s="155"/>
      <c r="B269" s="156"/>
      <c r="C269" s="187" t="s">
        <v>246</v>
      </c>
      <c r="D269" s="158"/>
      <c r="E269" s="159">
        <v>3.6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 t="s">
        <v>104</v>
      </c>
      <c r="AG269" s="148">
        <v>0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</row>
    <row r="270" spans="1:59" outlineLevel="1" x14ac:dyDescent="0.2">
      <c r="A270" s="155"/>
      <c r="B270" s="156"/>
      <c r="C270" s="187" t="s">
        <v>247</v>
      </c>
      <c r="D270" s="158"/>
      <c r="E270" s="159">
        <v>32.4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 t="s">
        <v>104</v>
      </c>
      <c r="AG270" s="148">
        <v>0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</row>
    <row r="271" spans="1:59" outlineLevel="1" x14ac:dyDescent="0.2">
      <c r="A271" s="155"/>
      <c r="B271" s="156"/>
      <c r="C271" s="187" t="s">
        <v>248</v>
      </c>
      <c r="D271" s="158"/>
      <c r="E271" s="159">
        <v>14.4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 t="s">
        <v>104</v>
      </c>
      <c r="AG271" s="148">
        <v>0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</row>
    <row r="272" spans="1:59" outlineLevel="1" x14ac:dyDescent="0.2">
      <c r="A272" s="155"/>
      <c r="B272" s="156"/>
      <c r="C272" s="187" t="s">
        <v>249</v>
      </c>
      <c r="D272" s="158"/>
      <c r="E272" s="159">
        <v>3.2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 t="s">
        <v>104</v>
      </c>
      <c r="AG272" s="148">
        <v>0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</row>
    <row r="273" spans="1:59" outlineLevel="1" x14ac:dyDescent="0.2">
      <c r="A273" s="169">
        <v>29</v>
      </c>
      <c r="B273" s="170" t="s">
        <v>252</v>
      </c>
      <c r="C273" s="186" t="s">
        <v>253</v>
      </c>
      <c r="D273" s="171" t="s">
        <v>214</v>
      </c>
      <c r="E273" s="172">
        <v>85.06</v>
      </c>
      <c r="F273" s="173"/>
      <c r="G273" s="174">
        <f>ROUND(E273*F273,2)</f>
        <v>0</v>
      </c>
      <c r="H273" s="173"/>
      <c r="I273" s="174">
        <f>ROUND(E273*H273,2)</f>
        <v>0</v>
      </c>
      <c r="J273" s="173"/>
      <c r="K273" s="174">
        <f>ROUND(E273*J273,2)</f>
        <v>0</v>
      </c>
      <c r="L273" s="174">
        <v>15</v>
      </c>
      <c r="M273" s="174">
        <f>G273*(1+L273/100)</f>
        <v>0</v>
      </c>
      <c r="N273" s="174">
        <v>0</v>
      </c>
      <c r="O273" s="174">
        <f>ROUND(E273*N273,2)</f>
        <v>0</v>
      </c>
      <c r="P273" s="174">
        <v>1.75E-3</v>
      </c>
      <c r="Q273" s="174">
        <f>ROUND(E273*P273,2)</f>
        <v>0.15</v>
      </c>
      <c r="R273" s="174"/>
      <c r="S273" s="175" t="s">
        <v>100</v>
      </c>
      <c r="T273" s="157">
        <v>8.0500000000000002E-2</v>
      </c>
      <c r="U273" s="157">
        <f>ROUND(E273*T273,2)</f>
        <v>6.85</v>
      </c>
      <c r="V273" s="157"/>
      <c r="W273" s="157" t="s">
        <v>101</v>
      </c>
      <c r="X273" s="148"/>
      <c r="Y273" s="148"/>
      <c r="Z273" s="148"/>
      <c r="AA273" s="148"/>
      <c r="AB273" s="148"/>
      <c r="AC273" s="148"/>
      <c r="AD273" s="148"/>
      <c r="AE273" s="148"/>
      <c r="AF273" s="148" t="s">
        <v>102</v>
      </c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</row>
    <row r="274" spans="1:59" outlineLevel="1" x14ac:dyDescent="0.2">
      <c r="A274" s="155"/>
      <c r="B274" s="156"/>
      <c r="C274" s="187" t="s">
        <v>234</v>
      </c>
      <c r="D274" s="158"/>
      <c r="E274" s="159">
        <v>5.3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 t="s">
        <v>104</v>
      </c>
      <c r="AG274" s="148">
        <v>0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</row>
    <row r="275" spans="1:59" outlineLevel="1" x14ac:dyDescent="0.2">
      <c r="A275" s="155"/>
      <c r="B275" s="156"/>
      <c r="C275" s="187" t="s">
        <v>235</v>
      </c>
      <c r="D275" s="158"/>
      <c r="E275" s="159">
        <v>50.96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 t="s">
        <v>104</v>
      </c>
      <c r="AG275" s="148">
        <v>0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</row>
    <row r="276" spans="1:59" outlineLevel="1" x14ac:dyDescent="0.2">
      <c r="A276" s="155"/>
      <c r="B276" s="156"/>
      <c r="C276" s="187" t="s">
        <v>236</v>
      </c>
      <c r="D276" s="158"/>
      <c r="E276" s="159">
        <v>28.8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 t="s">
        <v>104</v>
      </c>
      <c r="AG276" s="148">
        <v>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</row>
    <row r="277" spans="1:59" outlineLevel="1" x14ac:dyDescent="0.2">
      <c r="A277" s="169">
        <v>30</v>
      </c>
      <c r="B277" s="170" t="s">
        <v>254</v>
      </c>
      <c r="C277" s="186" t="s">
        <v>255</v>
      </c>
      <c r="D277" s="171" t="s">
        <v>214</v>
      </c>
      <c r="E277" s="172">
        <v>57.6</v>
      </c>
      <c r="F277" s="173"/>
      <c r="G277" s="174">
        <f>ROUND(E277*F277,2)</f>
        <v>0</v>
      </c>
      <c r="H277" s="173"/>
      <c r="I277" s="174">
        <f>ROUND(E277*H277,2)</f>
        <v>0</v>
      </c>
      <c r="J277" s="173"/>
      <c r="K277" s="174">
        <f>ROUND(E277*J277,2)</f>
        <v>0</v>
      </c>
      <c r="L277" s="174">
        <v>15</v>
      </c>
      <c r="M277" s="174">
        <f>G277*(1+L277/100)</f>
        <v>0</v>
      </c>
      <c r="N277" s="174">
        <v>0</v>
      </c>
      <c r="O277" s="174">
        <f>ROUND(E277*N277,2)</f>
        <v>0</v>
      </c>
      <c r="P277" s="174">
        <v>2.8500000000000001E-3</v>
      </c>
      <c r="Q277" s="174">
        <f>ROUND(E277*P277,2)</f>
        <v>0.16</v>
      </c>
      <c r="R277" s="174"/>
      <c r="S277" s="175" t="s">
        <v>100</v>
      </c>
      <c r="T277" s="157">
        <v>6.9000000000000006E-2</v>
      </c>
      <c r="U277" s="157">
        <f>ROUND(E277*T277,2)</f>
        <v>3.97</v>
      </c>
      <c r="V277" s="157"/>
      <c r="W277" s="157" t="s">
        <v>101</v>
      </c>
      <c r="X277" s="148"/>
      <c r="Y277" s="148"/>
      <c r="Z277" s="148"/>
      <c r="AA277" s="148"/>
      <c r="AB277" s="148"/>
      <c r="AC277" s="148"/>
      <c r="AD277" s="148"/>
      <c r="AE277" s="148"/>
      <c r="AF277" s="148" t="s">
        <v>102</v>
      </c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</row>
    <row r="278" spans="1:59" outlineLevel="1" x14ac:dyDescent="0.2">
      <c r="A278" s="155"/>
      <c r="B278" s="156"/>
      <c r="C278" s="187" t="s">
        <v>240</v>
      </c>
      <c r="D278" s="158"/>
      <c r="E278" s="159">
        <v>22.2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 t="s">
        <v>104</v>
      </c>
      <c r="AG278" s="148">
        <v>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</row>
    <row r="279" spans="1:59" outlineLevel="1" x14ac:dyDescent="0.2">
      <c r="A279" s="155"/>
      <c r="B279" s="156"/>
      <c r="C279" s="187" t="s">
        <v>241</v>
      </c>
      <c r="D279" s="158"/>
      <c r="E279" s="159">
        <v>23.6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 t="s">
        <v>104</v>
      </c>
      <c r="AG279" s="148">
        <v>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</row>
    <row r="280" spans="1:59" outlineLevel="1" x14ac:dyDescent="0.2">
      <c r="A280" s="155"/>
      <c r="B280" s="156"/>
      <c r="C280" s="187" t="s">
        <v>242</v>
      </c>
      <c r="D280" s="158"/>
      <c r="E280" s="159">
        <v>11.8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 t="s">
        <v>104</v>
      </c>
      <c r="AG280" s="148">
        <v>0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</row>
    <row r="281" spans="1:59" outlineLevel="1" x14ac:dyDescent="0.2">
      <c r="A281" s="176">
        <v>31</v>
      </c>
      <c r="B281" s="177" t="s">
        <v>256</v>
      </c>
      <c r="C281" s="189" t="s">
        <v>257</v>
      </c>
      <c r="D281" s="178" t="s">
        <v>229</v>
      </c>
      <c r="E281" s="179">
        <v>0.43586999999999998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15</v>
      </c>
      <c r="M281" s="181">
        <f>G281*(1+L281/100)</f>
        <v>0</v>
      </c>
      <c r="N281" s="181">
        <v>0</v>
      </c>
      <c r="O281" s="181">
        <f>ROUND(E281*N281,2)</f>
        <v>0</v>
      </c>
      <c r="P281" s="181">
        <v>0</v>
      </c>
      <c r="Q281" s="181">
        <f>ROUND(E281*P281,2)</f>
        <v>0</v>
      </c>
      <c r="R281" s="181"/>
      <c r="S281" s="182" t="s">
        <v>100</v>
      </c>
      <c r="T281" s="157">
        <v>4.82</v>
      </c>
      <c r="U281" s="157">
        <f>ROUND(E281*T281,2)</f>
        <v>2.1</v>
      </c>
      <c r="V281" s="157"/>
      <c r="W281" s="157" t="s">
        <v>230</v>
      </c>
      <c r="X281" s="148"/>
      <c r="Y281" s="148"/>
      <c r="Z281" s="148"/>
      <c r="AA281" s="148"/>
      <c r="AB281" s="148"/>
      <c r="AC281" s="148"/>
      <c r="AD281" s="148"/>
      <c r="AE281" s="148"/>
      <c r="AF281" s="148" t="s">
        <v>231</v>
      </c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</row>
    <row r="282" spans="1:59" x14ac:dyDescent="0.2">
      <c r="A282" s="163" t="s">
        <v>95</v>
      </c>
      <c r="B282" s="164" t="s">
        <v>64</v>
      </c>
      <c r="C282" s="185" t="s">
        <v>65</v>
      </c>
      <c r="D282" s="165"/>
      <c r="E282" s="166"/>
      <c r="F282" s="167"/>
      <c r="G282" s="167">
        <f>SUMIF(AF283:AF289,"&lt;&gt;NOR",G283:G289)</f>
        <v>0</v>
      </c>
      <c r="H282" s="167"/>
      <c r="I282" s="167">
        <f>SUM(I283:I289)</f>
        <v>0</v>
      </c>
      <c r="J282" s="167"/>
      <c r="K282" s="167">
        <f>SUM(K283:K289)</f>
        <v>0</v>
      </c>
      <c r="L282" s="167"/>
      <c r="M282" s="167">
        <f>SUM(M283:M289)</f>
        <v>0</v>
      </c>
      <c r="N282" s="167"/>
      <c r="O282" s="167">
        <f>SUM(O283:O289)</f>
        <v>0</v>
      </c>
      <c r="P282" s="167"/>
      <c r="Q282" s="167">
        <f>SUM(Q283:Q289)</f>
        <v>0</v>
      </c>
      <c r="R282" s="167"/>
      <c r="S282" s="168"/>
      <c r="T282" s="162"/>
      <c r="U282" s="162">
        <f>SUM(U283:U289)</f>
        <v>8.26</v>
      </c>
      <c r="V282" s="162"/>
      <c r="W282" s="162"/>
      <c r="AF282" t="s">
        <v>96</v>
      </c>
    </row>
    <row r="283" spans="1:59" ht="22.5" outlineLevel="1" x14ac:dyDescent="0.2">
      <c r="A283" s="169">
        <v>32</v>
      </c>
      <c r="B283" s="170" t="s">
        <v>258</v>
      </c>
      <c r="C283" s="186" t="s">
        <v>259</v>
      </c>
      <c r="D283" s="171" t="s">
        <v>214</v>
      </c>
      <c r="E283" s="172">
        <v>71.2</v>
      </c>
      <c r="F283" s="173"/>
      <c r="G283" s="174">
        <f>ROUND(E283*F283,2)</f>
        <v>0</v>
      </c>
      <c r="H283" s="173"/>
      <c r="I283" s="174">
        <f>ROUND(E283*H283,2)</f>
        <v>0</v>
      </c>
      <c r="J283" s="173"/>
      <c r="K283" s="174">
        <f>ROUND(E283*J283,2)</f>
        <v>0</v>
      </c>
      <c r="L283" s="174">
        <v>15</v>
      </c>
      <c r="M283" s="174">
        <f>G283*(1+L283/100)</f>
        <v>0</v>
      </c>
      <c r="N283" s="174">
        <v>6.9999999999999994E-5</v>
      </c>
      <c r="O283" s="174">
        <f>ROUND(E283*N283,2)</f>
        <v>0</v>
      </c>
      <c r="P283" s="174">
        <v>0</v>
      </c>
      <c r="Q283" s="174">
        <f>ROUND(E283*P283,2)</f>
        <v>0</v>
      </c>
      <c r="R283" s="174"/>
      <c r="S283" s="175" t="s">
        <v>100</v>
      </c>
      <c r="T283" s="157">
        <v>8.0170000000000005E-2</v>
      </c>
      <c r="U283" s="157">
        <f>ROUND(E283*T283,2)</f>
        <v>5.71</v>
      </c>
      <c r="V283" s="157"/>
      <c r="W283" s="157" t="s">
        <v>101</v>
      </c>
      <c r="X283" s="148"/>
      <c r="Y283" s="148"/>
      <c r="Z283" s="148"/>
      <c r="AA283" s="148"/>
      <c r="AB283" s="148"/>
      <c r="AC283" s="148"/>
      <c r="AD283" s="148"/>
      <c r="AE283" s="148"/>
      <c r="AF283" s="148" t="s">
        <v>102</v>
      </c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</row>
    <row r="284" spans="1:59" outlineLevel="1" x14ac:dyDescent="0.2">
      <c r="A284" s="155"/>
      <c r="B284" s="156"/>
      <c r="C284" s="187" t="s">
        <v>260</v>
      </c>
      <c r="D284" s="158"/>
      <c r="E284" s="159">
        <v>12.8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 t="s">
        <v>104</v>
      </c>
      <c r="AG284" s="148">
        <v>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</row>
    <row r="285" spans="1:59" outlineLevel="1" x14ac:dyDescent="0.2">
      <c r="A285" s="155"/>
      <c r="B285" s="156"/>
      <c r="C285" s="187" t="s">
        <v>261</v>
      </c>
      <c r="D285" s="158"/>
      <c r="E285" s="159">
        <v>29.4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 t="s">
        <v>104</v>
      </c>
      <c r="AG285" s="148">
        <v>0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</row>
    <row r="286" spans="1:59" outlineLevel="1" x14ac:dyDescent="0.2">
      <c r="A286" s="155"/>
      <c r="B286" s="156"/>
      <c r="C286" s="187" t="s">
        <v>262</v>
      </c>
      <c r="D286" s="158"/>
      <c r="E286" s="159">
        <v>29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 t="s">
        <v>104</v>
      </c>
      <c r="AG286" s="148">
        <v>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</row>
    <row r="287" spans="1:59" outlineLevel="1" x14ac:dyDescent="0.2">
      <c r="A287" s="176">
        <v>33</v>
      </c>
      <c r="B287" s="177" t="s">
        <v>263</v>
      </c>
      <c r="C287" s="189" t="s">
        <v>264</v>
      </c>
      <c r="D287" s="178" t="s">
        <v>214</v>
      </c>
      <c r="E287" s="179">
        <v>75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15</v>
      </c>
      <c r="M287" s="181">
        <f>G287*(1+L287/100)</f>
        <v>0</v>
      </c>
      <c r="N287" s="181">
        <v>0</v>
      </c>
      <c r="O287" s="181">
        <f>ROUND(E287*N287,2)</f>
        <v>0</v>
      </c>
      <c r="P287" s="181">
        <v>0</v>
      </c>
      <c r="Q287" s="181">
        <f>ROUND(E287*P287,2)</f>
        <v>0</v>
      </c>
      <c r="R287" s="181"/>
      <c r="S287" s="182" t="s">
        <v>100</v>
      </c>
      <c r="T287" s="157">
        <v>3.4000000000000002E-2</v>
      </c>
      <c r="U287" s="157">
        <f>ROUND(E287*T287,2)</f>
        <v>2.5499999999999998</v>
      </c>
      <c r="V287" s="157"/>
      <c r="W287" s="157" t="s">
        <v>101</v>
      </c>
      <c r="X287" s="148"/>
      <c r="Y287" s="148"/>
      <c r="Z287" s="148"/>
      <c r="AA287" s="148"/>
      <c r="AB287" s="148"/>
      <c r="AC287" s="148"/>
      <c r="AD287" s="148"/>
      <c r="AE287" s="148"/>
      <c r="AF287" s="148" t="s">
        <v>102</v>
      </c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</row>
    <row r="288" spans="1:59" ht="22.5" outlineLevel="1" x14ac:dyDescent="0.2">
      <c r="A288" s="176">
        <v>34</v>
      </c>
      <c r="B288" s="177" t="s">
        <v>265</v>
      </c>
      <c r="C288" s="189" t="s">
        <v>266</v>
      </c>
      <c r="D288" s="178" t="s">
        <v>267</v>
      </c>
      <c r="E288" s="179">
        <v>1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15</v>
      </c>
      <c r="M288" s="181">
        <f>G288*(1+L288/100)</f>
        <v>0</v>
      </c>
      <c r="N288" s="181">
        <v>0</v>
      </c>
      <c r="O288" s="181">
        <f>ROUND(E288*N288,2)</f>
        <v>0</v>
      </c>
      <c r="P288" s="181">
        <v>0</v>
      </c>
      <c r="Q288" s="181">
        <f>ROUND(E288*P288,2)</f>
        <v>0</v>
      </c>
      <c r="R288" s="181"/>
      <c r="S288" s="182" t="s">
        <v>201</v>
      </c>
      <c r="T288" s="157">
        <v>0</v>
      </c>
      <c r="U288" s="157">
        <f>ROUND(E288*T288,2)</f>
        <v>0</v>
      </c>
      <c r="V288" s="157"/>
      <c r="W288" s="157" t="s">
        <v>101</v>
      </c>
      <c r="X288" s="148"/>
      <c r="Y288" s="148"/>
      <c r="Z288" s="148"/>
      <c r="AA288" s="148"/>
      <c r="AB288" s="148"/>
      <c r="AC288" s="148"/>
      <c r="AD288" s="148"/>
      <c r="AE288" s="148"/>
      <c r="AF288" s="148" t="s">
        <v>102</v>
      </c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</row>
    <row r="289" spans="1:59" outlineLevel="1" x14ac:dyDescent="0.2">
      <c r="A289" s="176">
        <v>35</v>
      </c>
      <c r="B289" s="177" t="s">
        <v>268</v>
      </c>
      <c r="C289" s="189" t="s">
        <v>269</v>
      </c>
      <c r="D289" s="178" t="s">
        <v>207</v>
      </c>
      <c r="E289" s="179">
        <v>3</v>
      </c>
      <c r="F289" s="180"/>
      <c r="G289" s="181">
        <f>ROUND(E289*F289,2)</f>
        <v>0</v>
      </c>
      <c r="H289" s="180"/>
      <c r="I289" s="181">
        <f>ROUND(E289*H289,2)</f>
        <v>0</v>
      </c>
      <c r="J289" s="180"/>
      <c r="K289" s="181">
        <f>ROUND(E289*J289,2)</f>
        <v>0</v>
      </c>
      <c r="L289" s="181">
        <v>15</v>
      </c>
      <c r="M289" s="181">
        <f>G289*(1+L289/100)</f>
        <v>0</v>
      </c>
      <c r="N289" s="181">
        <v>0</v>
      </c>
      <c r="O289" s="181">
        <f>ROUND(E289*N289,2)</f>
        <v>0</v>
      </c>
      <c r="P289" s="181">
        <v>0</v>
      </c>
      <c r="Q289" s="181">
        <f>ROUND(E289*P289,2)</f>
        <v>0</v>
      </c>
      <c r="R289" s="181"/>
      <c r="S289" s="182" t="s">
        <v>201</v>
      </c>
      <c r="T289" s="157">
        <v>0</v>
      </c>
      <c r="U289" s="157">
        <f>ROUND(E289*T289,2)</f>
        <v>0</v>
      </c>
      <c r="V289" s="157"/>
      <c r="W289" s="157" t="s">
        <v>101</v>
      </c>
      <c r="X289" s="148"/>
      <c r="Y289" s="148"/>
      <c r="Z289" s="148"/>
      <c r="AA289" s="148"/>
      <c r="AB289" s="148"/>
      <c r="AC289" s="148"/>
      <c r="AD289" s="148"/>
      <c r="AE289" s="148"/>
      <c r="AF289" s="148" t="s">
        <v>102</v>
      </c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</row>
    <row r="290" spans="1:59" x14ac:dyDescent="0.2">
      <c r="A290" s="163" t="s">
        <v>95</v>
      </c>
      <c r="B290" s="164" t="s">
        <v>66</v>
      </c>
      <c r="C290" s="185" t="s">
        <v>67</v>
      </c>
      <c r="D290" s="165"/>
      <c r="E290" s="166"/>
      <c r="F290" s="167"/>
      <c r="G290" s="167">
        <f>SUMIF(AF291:AF296,"&lt;&gt;NOR",G291:G296)</f>
        <v>0</v>
      </c>
      <c r="H290" s="167"/>
      <c r="I290" s="167">
        <f>SUM(I291:I296)</f>
        <v>0</v>
      </c>
      <c r="J290" s="167"/>
      <c r="K290" s="167">
        <f>SUM(K291:K296)</f>
        <v>0</v>
      </c>
      <c r="L290" s="167"/>
      <c r="M290" s="167">
        <f>SUM(M291:M296)</f>
        <v>0</v>
      </c>
      <c r="N290" s="167"/>
      <c r="O290" s="167">
        <f>SUM(O291:O296)</f>
        <v>0</v>
      </c>
      <c r="P290" s="167"/>
      <c r="Q290" s="167">
        <f>SUM(Q291:Q296)</f>
        <v>0</v>
      </c>
      <c r="R290" s="167"/>
      <c r="S290" s="168"/>
      <c r="T290" s="162"/>
      <c r="U290" s="162">
        <f>SUM(U291:U296)</f>
        <v>82.53</v>
      </c>
      <c r="V290" s="162"/>
      <c r="W290" s="162"/>
      <c r="AF290" t="s">
        <v>96</v>
      </c>
    </row>
    <row r="291" spans="1:59" outlineLevel="1" x14ac:dyDescent="0.2">
      <c r="A291" s="176">
        <v>36</v>
      </c>
      <c r="B291" s="177" t="s">
        <v>270</v>
      </c>
      <c r="C291" s="189" t="s">
        <v>271</v>
      </c>
      <c r="D291" s="178" t="s">
        <v>229</v>
      </c>
      <c r="E291" s="179">
        <v>42.983170000000001</v>
      </c>
      <c r="F291" s="180"/>
      <c r="G291" s="181">
        <f t="shared" ref="G291:G296" si="0">ROUND(E291*F291,2)</f>
        <v>0</v>
      </c>
      <c r="H291" s="180"/>
      <c r="I291" s="181">
        <f t="shared" ref="I291:I296" si="1">ROUND(E291*H291,2)</f>
        <v>0</v>
      </c>
      <c r="J291" s="180"/>
      <c r="K291" s="181">
        <f t="shared" ref="K291:K296" si="2">ROUND(E291*J291,2)</f>
        <v>0</v>
      </c>
      <c r="L291" s="181">
        <v>15</v>
      </c>
      <c r="M291" s="181">
        <f t="shared" ref="M291:M296" si="3">G291*(1+L291/100)</f>
        <v>0</v>
      </c>
      <c r="N291" s="181">
        <v>0</v>
      </c>
      <c r="O291" s="181">
        <f t="shared" ref="O291:O296" si="4">ROUND(E291*N291,2)</f>
        <v>0</v>
      </c>
      <c r="P291" s="181">
        <v>0</v>
      </c>
      <c r="Q291" s="181">
        <f t="shared" ref="Q291:Q296" si="5">ROUND(E291*P291,2)</f>
        <v>0</v>
      </c>
      <c r="R291" s="181"/>
      <c r="S291" s="182" t="s">
        <v>100</v>
      </c>
      <c r="T291" s="157">
        <v>0.28000000000000003</v>
      </c>
      <c r="U291" s="157">
        <f t="shared" ref="U291:U296" si="6">ROUND(E291*T291,2)</f>
        <v>12.04</v>
      </c>
      <c r="V291" s="157"/>
      <c r="W291" s="157" t="s">
        <v>272</v>
      </c>
      <c r="X291" s="148"/>
      <c r="Y291" s="148"/>
      <c r="Z291" s="148"/>
      <c r="AA291" s="148"/>
      <c r="AB291" s="148"/>
      <c r="AC291" s="148"/>
      <c r="AD291" s="148"/>
      <c r="AE291" s="148"/>
      <c r="AF291" s="148" t="s">
        <v>273</v>
      </c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</row>
    <row r="292" spans="1:59" outlineLevel="1" x14ac:dyDescent="0.2">
      <c r="A292" s="176">
        <v>37</v>
      </c>
      <c r="B292" s="177" t="s">
        <v>274</v>
      </c>
      <c r="C292" s="189" t="s">
        <v>275</v>
      </c>
      <c r="D292" s="178" t="s">
        <v>229</v>
      </c>
      <c r="E292" s="179">
        <v>42.983170000000001</v>
      </c>
      <c r="F292" s="180"/>
      <c r="G292" s="181">
        <f t="shared" si="0"/>
        <v>0</v>
      </c>
      <c r="H292" s="180"/>
      <c r="I292" s="181">
        <f t="shared" si="1"/>
        <v>0</v>
      </c>
      <c r="J292" s="180"/>
      <c r="K292" s="181">
        <f t="shared" si="2"/>
        <v>0</v>
      </c>
      <c r="L292" s="181">
        <v>15</v>
      </c>
      <c r="M292" s="181">
        <f t="shared" si="3"/>
        <v>0</v>
      </c>
      <c r="N292" s="181">
        <v>0</v>
      </c>
      <c r="O292" s="181">
        <f t="shared" si="4"/>
        <v>0</v>
      </c>
      <c r="P292" s="181">
        <v>0</v>
      </c>
      <c r="Q292" s="181">
        <f t="shared" si="5"/>
        <v>0</v>
      </c>
      <c r="R292" s="181"/>
      <c r="S292" s="182" t="s">
        <v>100</v>
      </c>
      <c r="T292" s="157">
        <v>0.49</v>
      </c>
      <c r="U292" s="157">
        <f t="shared" si="6"/>
        <v>21.06</v>
      </c>
      <c r="V292" s="157"/>
      <c r="W292" s="157" t="s">
        <v>272</v>
      </c>
      <c r="X292" s="148"/>
      <c r="Y292" s="148"/>
      <c r="Z292" s="148"/>
      <c r="AA292" s="148"/>
      <c r="AB292" s="148"/>
      <c r="AC292" s="148"/>
      <c r="AD292" s="148"/>
      <c r="AE292" s="148"/>
      <c r="AF292" s="148" t="s">
        <v>273</v>
      </c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</row>
    <row r="293" spans="1:59" outlineLevel="1" x14ac:dyDescent="0.2">
      <c r="A293" s="176">
        <v>38</v>
      </c>
      <c r="B293" s="177" t="s">
        <v>276</v>
      </c>
      <c r="C293" s="189" t="s">
        <v>277</v>
      </c>
      <c r="D293" s="178" t="s">
        <v>229</v>
      </c>
      <c r="E293" s="179">
        <v>386.84856000000002</v>
      </c>
      <c r="F293" s="180"/>
      <c r="G293" s="181">
        <f t="shared" si="0"/>
        <v>0</v>
      </c>
      <c r="H293" s="180"/>
      <c r="I293" s="181">
        <f t="shared" si="1"/>
        <v>0</v>
      </c>
      <c r="J293" s="180"/>
      <c r="K293" s="181">
        <f t="shared" si="2"/>
        <v>0</v>
      </c>
      <c r="L293" s="181">
        <v>15</v>
      </c>
      <c r="M293" s="181">
        <f t="shared" si="3"/>
        <v>0</v>
      </c>
      <c r="N293" s="181">
        <v>0</v>
      </c>
      <c r="O293" s="181">
        <f t="shared" si="4"/>
        <v>0</v>
      </c>
      <c r="P293" s="181">
        <v>0</v>
      </c>
      <c r="Q293" s="181">
        <f t="shared" si="5"/>
        <v>0</v>
      </c>
      <c r="R293" s="181"/>
      <c r="S293" s="182" t="s">
        <v>100</v>
      </c>
      <c r="T293" s="157">
        <v>0</v>
      </c>
      <c r="U293" s="157">
        <f t="shared" si="6"/>
        <v>0</v>
      </c>
      <c r="V293" s="157"/>
      <c r="W293" s="157" t="s">
        <v>272</v>
      </c>
      <c r="X293" s="148"/>
      <c r="Y293" s="148"/>
      <c r="Z293" s="148"/>
      <c r="AA293" s="148"/>
      <c r="AB293" s="148"/>
      <c r="AC293" s="148"/>
      <c r="AD293" s="148"/>
      <c r="AE293" s="148"/>
      <c r="AF293" s="148" t="s">
        <v>273</v>
      </c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</row>
    <row r="294" spans="1:59" outlineLevel="1" x14ac:dyDescent="0.2">
      <c r="A294" s="176">
        <v>39</v>
      </c>
      <c r="B294" s="177" t="s">
        <v>278</v>
      </c>
      <c r="C294" s="189" t="s">
        <v>279</v>
      </c>
      <c r="D294" s="178" t="s">
        <v>229</v>
      </c>
      <c r="E294" s="179">
        <v>42.983170000000001</v>
      </c>
      <c r="F294" s="180"/>
      <c r="G294" s="181">
        <f t="shared" si="0"/>
        <v>0</v>
      </c>
      <c r="H294" s="180"/>
      <c r="I294" s="181">
        <f t="shared" si="1"/>
        <v>0</v>
      </c>
      <c r="J294" s="180"/>
      <c r="K294" s="181">
        <f t="shared" si="2"/>
        <v>0</v>
      </c>
      <c r="L294" s="181">
        <v>15</v>
      </c>
      <c r="M294" s="181">
        <f t="shared" si="3"/>
        <v>0</v>
      </c>
      <c r="N294" s="181">
        <v>0</v>
      </c>
      <c r="O294" s="181">
        <f t="shared" si="4"/>
        <v>0</v>
      </c>
      <c r="P294" s="181">
        <v>0</v>
      </c>
      <c r="Q294" s="181">
        <f t="shared" si="5"/>
        <v>0</v>
      </c>
      <c r="R294" s="181"/>
      <c r="S294" s="182" t="s">
        <v>100</v>
      </c>
      <c r="T294" s="157">
        <v>0.94</v>
      </c>
      <c r="U294" s="157">
        <f t="shared" si="6"/>
        <v>40.4</v>
      </c>
      <c r="V294" s="157"/>
      <c r="W294" s="157" t="s">
        <v>272</v>
      </c>
      <c r="X294" s="148"/>
      <c r="Y294" s="148"/>
      <c r="Z294" s="148"/>
      <c r="AA294" s="148"/>
      <c r="AB294" s="148"/>
      <c r="AC294" s="148"/>
      <c r="AD294" s="148"/>
      <c r="AE294" s="148"/>
      <c r="AF294" s="148" t="s">
        <v>273</v>
      </c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</row>
    <row r="295" spans="1:59" outlineLevel="1" x14ac:dyDescent="0.2">
      <c r="A295" s="176">
        <v>40</v>
      </c>
      <c r="B295" s="177" t="s">
        <v>280</v>
      </c>
      <c r="C295" s="189" t="s">
        <v>281</v>
      </c>
      <c r="D295" s="178" t="s">
        <v>229</v>
      </c>
      <c r="E295" s="179">
        <v>85.966350000000006</v>
      </c>
      <c r="F295" s="180"/>
      <c r="G295" s="181">
        <f t="shared" si="0"/>
        <v>0</v>
      </c>
      <c r="H295" s="180"/>
      <c r="I295" s="181">
        <f t="shared" si="1"/>
        <v>0</v>
      </c>
      <c r="J295" s="180"/>
      <c r="K295" s="181">
        <f t="shared" si="2"/>
        <v>0</v>
      </c>
      <c r="L295" s="181">
        <v>15</v>
      </c>
      <c r="M295" s="181">
        <f t="shared" si="3"/>
        <v>0</v>
      </c>
      <c r="N295" s="181">
        <v>0</v>
      </c>
      <c r="O295" s="181">
        <f t="shared" si="4"/>
        <v>0</v>
      </c>
      <c r="P295" s="181">
        <v>0</v>
      </c>
      <c r="Q295" s="181">
        <f t="shared" si="5"/>
        <v>0</v>
      </c>
      <c r="R295" s="181"/>
      <c r="S295" s="182" t="s">
        <v>100</v>
      </c>
      <c r="T295" s="157">
        <v>0.105</v>
      </c>
      <c r="U295" s="157">
        <f t="shared" si="6"/>
        <v>9.0299999999999994</v>
      </c>
      <c r="V295" s="157"/>
      <c r="W295" s="157" t="s">
        <v>272</v>
      </c>
      <c r="X295" s="148"/>
      <c r="Y295" s="148"/>
      <c r="Z295" s="148"/>
      <c r="AA295" s="148"/>
      <c r="AB295" s="148"/>
      <c r="AC295" s="148"/>
      <c r="AD295" s="148"/>
      <c r="AE295" s="148"/>
      <c r="AF295" s="148" t="s">
        <v>273</v>
      </c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</row>
    <row r="296" spans="1:59" outlineLevel="1" x14ac:dyDescent="0.2">
      <c r="A296" s="176">
        <v>41</v>
      </c>
      <c r="B296" s="177" t="s">
        <v>282</v>
      </c>
      <c r="C296" s="189" t="s">
        <v>283</v>
      </c>
      <c r="D296" s="178" t="s">
        <v>229</v>
      </c>
      <c r="E296" s="179">
        <v>42.983170000000001</v>
      </c>
      <c r="F296" s="180"/>
      <c r="G296" s="181">
        <f t="shared" si="0"/>
        <v>0</v>
      </c>
      <c r="H296" s="180"/>
      <c r="I296" s="181">
        <f t="shared" si="1"/>
        <v>0</v>
      </c>
      <c r="J296" s="180"/>
      <c r="K296" s="181">
        <f t="shared" si="2"/>
        <v>0</v>
      </c>
      <c r="L296" s="181">
        <v>15</v>
      </c>
      <c r="M296" s="181">
        <f t="shared" si="3"/>
        <v>0</v>
      </c>
      <c r="N296" s="181">
        <v>0</v>
      </c>
      <c r="O296" s="181">
        <f t="shared" si="4"/>
        <v>0</v>
      </c>
      <c r="P296" s="181">
        <v>0</v>
      </c>
      <c r="Q296" s="181">
        <f t="shared" si="5"/>
        <v>0</v>
      </c>
      <c r="R296" s="181"/>
      <c r="S296" s="182" t="s">
        <v>201</v>
      </c>
      <c r="T296" s="157">
        <v>0</v>
      </c>
      <c r="U296" s="157">
        <f t="shared" si="6"/>
        <v>0</v>
      </c>
      <c r="V296" s="157"/>
      <c r="W296" s="157" t="s">
        <v>272</v>
      </c>
      <c r="X296" s="148"/>
      <c r="Y296" s="148"/>
      <c r="Z296" s="148"/>
      <c r="AA296" s="148"/>
      <c r="AB296" s="148"/>
      <c r="AC296" s="148"/>
      <c r="AD296" s="148"/>
      <c r="AE296" s="148"/>
      <c r="AF296" s="148" t="s">
        <v>273</v>
      </c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</row>
    <row r="297" spans="1:59" x14ac:dyDescent="0.2">
      <c r="A297" s="163" t="s">
        <v>95</v>
      </c>
      <c r="B297" s="164" t="s">
        <v>69</v>
      </c>
      <c r="C297" s="185" t="s">
        <v>29</v>
      </c>
      <c r="D297" s="165"/>
      <c r="E297" s="166"/>
      <c r="F297" s="167"/>
      <c r="G297" s="167">
        <f>SUMIF(AF298:AF304,"&lt;&gt;NOR",G298:G304)</f>
        <v>0</v>
      </c>
      <c r="H297" s="167"/>
      <c r="I297" s="167">
        <f>SUM(I298:I304)</f>
        <v>0</v>
      </c>
      <c r="J297" s="167"/>
      <c r="K297" s="167">
        <f>SUM(K298:K304)</f>
        <v>0</v>
      </c>
      <c r="L297" s="167"/>
      <c r="M297" s="167">
        <f>SUM(M298:M304)</f>
        <v>0</v>
      </c>
      <c r="N297" s="167"/>
      <c r="O297" s="167">
        <f>SUM(O298:O304)</f>
        <v>0</v>
      </c>
      <c r="P297" s="167"/>
      <c r="Q297" s="167">
        <f>SUM(Q298:Q304)</f>
        <v>0</v>
      </c>
      <c r="R297" s="167"/>
      <c r="S297" s="168"/>
      <c r="T297" s="162"/>
      <c r="U297" s="162">
        <f>SUM(U298:U304)</f>
        <v>0</v>
      </c>
      <c r="V297" s="162"/>
      <c r="W297" s="162"/>
      <c r="AF297" t="s">
        <v>96</v>
      </c>
    </row>
    <row r="298" spans="1:59" outlineLevel="1" x14ac:dyDescent="0.2">
      <c r="A298" s="169">
        <v>42</v>
      </c>
      <c r="B298" s="170" t="s">
        <v>284</v>
      </c>
      <c r="C298" s="186" t="s">
        <v>285</v>
      </c>
      <c r="D298" s="171" t="s">
        <v>286</v>
      </c>
      <c r="E298" s="172">
        <v>1</v>
      </c>
      <c r="F298" s="173"/>
      <c r="G298" s="174">
        <f>ROUND(E298*F298,2)</f>
        <v>0</v>
      </c>
      <c r="H298" s="173"/>
      <c r="I298" s="174">
        <f>ROUND(E298*H298,2)</f>
        <v>0</v>
      </c>
      <c r="J298" s="173"/>
      <c r="K298" s="174">
        <f>ROUND(E298*J298,2)</f>
        <v>0</v>
      </c>
      <c r="L298" s="174">
        <v>15</v>
      </c>
      <c r="M298" s="174">
        <f>G298*(1+L298/100)</f>
        <v>0</v>
      </c>
      <c r="N298" s="174">
        <v>0</v>
      </c>
      <c r="O298" s="174">
        <f>ROUND(E298*N298,2)</f>
        <v>0</v>
      </c>
      <c r="P298" s="174">
        <v>0</v>
      </c>
      <c r="Q298" s="174">
        <f>ROUND(E298*P298,2)</f>
        <v>0</v>
      </c>
      <c r="R298" s="174"/>
      <c r="S298" s="175" t="s">
        <v>201</v>
      </c>
      <c r="T298" s="157">
        <v>0</v>
      </c>
      <c r="U298" s="157">
        <f>ROUND(E298*T298,2)</f>
        <v>0</v>
      </c>
      <c r="V298" s="157"/>
      <c r="W298" s="157" t="s">
        <v>287</v>
      </c>
      <c r="X298" s="148"/>
      <c r="Y298" s="148"/>
      <c r="Z298" s="148"/>
      <c r="AA298" s="148"/>
      <c r="AB298" s="148"/>
      <c r="AC298" s="148"/>
      <c r="AD298" s="148"/>
      <c r="AE298" s="148"/>
      <c r="AF298" s="148" t="s">
        <v>288</v>
      </c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</row>
    <row r="299" spans="1:59" outlineLevel="1" x14ac:dyDescent="0.2">
      <c r="A299" s="155"/>
      <c r="B299" s="156"/>
      <c r="C299" s="261" t="s">
        <v>289</v>
      </c>
      <c r="D299" s="262"/>
      <c r="E299" s="262"/>
      <c r="F299" s="262"/>
      <c r="G299" s="262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 t="s">
        <v>169</v>
      </c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</row>
    <row r="300" spans="1:59" outlineLevel="1" x14ac:dyDescent="0.2">
      <c r="A300" s="155"/>
      <c r="B300" s="156"/>
      <c r="C300" s="272" t="s">
        <v>290</v>
      </c>
      <c r="D300" s="273"/>
      <c r="E300" s="273"/>
      <c r="F300" s="273"/>
      <c r="G300" s="273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 t="s">
        <v>169</v>
      </c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</row>
    <row r="301" spans="1:59" outlineLevel="1" x14ac:dyDescent="0.2">
      <c r="A301" s="155"/>
      <c r="B301" s="156"/>
      <c r="C301" s="272" t="s">
        <v>291</v>
      </c>
      <c r="D301" s="273"/>
      <c r="E301" s="273"/>
      <c r="F301" s="273"/>
      <c r="G301" s="273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 t="s">
        <v>169</v>
      </c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</row>
    <row r="302" spans="1:59" outlineLevel="1" x14ac:dyDescent="0.2">
      <c r="A302" s="155"/>
      <c r="B302" s="156"/>
      <c r="C302" s="272" t="s">
        <v>292</v>
      </c>
      <c r="D302" s="273"/>
      <c r="E302" s="273"/>
      <c r="F302" s="273"/>
      <c r="G302" s="273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 t="s">
        <v>169</v>
      </c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</row>
    <row r="303" spans="1:59" outlineLevel="1" x14ac:dyDescent="0.2">
      <c r="A303" s="155"/>
      <c r="B303" s="156"/>
      <c r="C303" s="272" t="s">
        <v>293</v>
      </c>
      <c r="D303" s="273"/>
      <c r="E303" s="273"/>
      <c r="F303" s="273"/>
      <c r="G303" s="273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 t="s">
        <v>169</v>
      </c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</row>
    <row r="304" spans="1:59" outlineLevel="1" x14ac:dyDescent="0.2">
      <c r="A304" s="155"/>
      <c r="B304" s="156"/>
      <c r="C304" s="272" t="s">
        <v>294</v>
      </c>
      <c r="D304" s="273"/>
      <c r="E304" s="273"/>
      <c r="F304" s="273"/>
      <c r="G304" s="273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 t="s">
        <v>169</v>
      </c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</row>
    <row r="305" spans="1:59" x14ac:dyDescent="0.2">
      <c r="A305" s="163" t="s">
        <v>95</v>
      </c>
      <c r="B305" s="164" t="s">
        <v>70</v>
      </c>
      <c r="C305" s="185" t="s">
        <v>30</v>
      </c>
      <c r="D305" s="165"/>
      <c r="E305" s="166"/>
      <c r="F305" s="167"/>
      <c r="G305" s="167">
        <f>SUMIF(AF306:AF307,"&lt;&gt;NOR",G306:G307)</f>
        <v>0</v>
      </c>
      <c r="H305" s="167"/>
      <c r="I305" s="167">
        <f>SUM(I306:I307)</f>
        <v>0</v>
      </c>
      <c r="J305" s="167"/>
      <c r="K305" s="167">
        <f>SUM(K306:K307)</f>
        <v>0</v>
      </c>
      <c r="L305" s="167"/>
      <c r="M305" s="167">
        <f>SUM(M306:M307)</f>
        <v>0</v>
      </c>
      <c r="N305" s="167"/>
      <c r="O305" s="167">
        <f>SUM(O306:O307)</f>
        <v>0</v>
      </c>
      <c r="P305" s="167"/>
      <c r="Q305" s="167">
        <f>SUM(Q306:Q307)</f>
        <v>0</v>
      </c>
      <c r="R305" s="167"/>
      <c r="S305" s="168"/>
      <c r="T305" s="162"/>
      <c r="U305" s="162">
        <f>SUM(U306:U307)</f>
        <v>0</v>
      </c>
      <c r="V305" s="162"/>
      <c r="W305" s="162"/>
      <c r="AF305" t="s">
        <v>96</v>
      </c>
    </row>
    <row r="306" spans="1:59" outlineLevel="1" x14ac:dyDescent="0.2">
      <c r="A306" s="169">
        <v>43</v>
      </c>
      <c r="B306" s="170" t="s">
        <v>295</v>
      </c>
      <c r="C306" s="186" t="s">
        <v>296</v>
      </c>
      <c r="D306" s="171" t="s">
        <v>286</v>
      </c>
      <c r="E306" s="172">
        <v>1</v>
      </c>
      <c r="F306" s="173"/>
      <c r="G306" s="174">
        <f>ROUND(E306*F306,2)</f>
        <v>0</v>
      </c>
      <c r="H306" s="173"/>
      <c r="I306" s="174">
        <f>ROUND(E306*H306,2)</f>
        <v>0</v>
      </c>
      <c r="J306" s="173"/>
      <c r="K306" s="174">
        <f>ROUND(E306*J306,2)</f>
        <v>0</v>
      </c>
      <c r="L306" s="174">
        <v>15</v>
      </c>
      <c r="M306" s="174">
        <f>G306*(1+L306/100)</f>
        <v>0</v>
      </c>
      <c r="N306" s="174">
        <v>0</v>
      </c>
      <c r="O306" s="174">
        <f>ROUND(E306*N306,2)</f>
        <v>0</v>
      </c>
      <c r="P306" s="174">
        <v>0</v>
      </c>
      <c r="Q306" s="174">
        <f>ROUND(E306*P306,2)</f>
        <v>0</v>
      </c>
      <c r="R306" s="174"/>
      <c r="S306" s="175" t="s">
        <v>201</v>
      </c>
      <c r="T306" s="157">
        <v>0</v>
      </c>
      <c r="U306" s="157">
        <f>ROUND(E306*T306,2)</f>
        <v>0</v>
      </c>
      <c r="V306" s="157"/>
      <c r="W306" s="157" t="s">
        <v>287</v>
      </c>
      <c r="X306" s="148"/>
      <c r="Y306" s="148"/>
      <c r="Z306" s="148"/>
      <c r="AA306" s="148"/>
      <c r="AB306" s="148"/>
      <c r="AC306" s="148"/>
      <c r="AD306" s="148"/>
      <c r="AE306" s="148"/>
      <c r="AF306" s="148" t="s">
        <v>288</v>
      </c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</row>
    <row r="307" spans="1:59" ht="33.75" outlineLevel="1" x14ac:dyDescent="0.2">
      <c r="A307" s="155"/>
      <c r="B307" s="156"/>
      <c r="C307" s="261" t="s">
        <v>297</v>
      </c>
      <c r="D307" s="262"/>
      <c r="E307" s="262"/>
      <c r="F307" s="262"/>
      <c r="G307" s="262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 t="s">
        <v>169</v>
      </c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83" t="str">
        <f>C307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307" s="148"/>
      <c r="BB307" s="148"/>
      <c r="BC307" s="148"/>
      <c r="BD307" s="148"/>
      <c r="BE307" s="148"/>
      <c r="BF307" s="148"/>
      <c r="BG307" s="148"/>
    </row>
    <row r="308" spans="1:59" x14ac:dyDescent="0.2">
      <c r="A308" s="3"/>
      <c r="B308" s="4"/>
      <c r="C308" s="190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AD308">
        <v>15</v>
      </c>
      <c r="AE308">
        <v>21</v>
      </c>
      <c r="AF308" t="s">
        <v>83</v>
      </c>
    </row>
    <row r="309" spans="1:59" x14ac:dyDescent="0.2">
      <c r="A309" s="151"/>
      <c r="B309" s="152" t="s">
        <v>31</v>
      </c>
      <c r="C309" s="191"/>
      <c r="D309" s="153"/>
      <c r="E309" s="154"/>
      <c r="F309" s="154"/>
      <c r="G309" s="184">
        <f>G8+G110+G132+G138+G250+G252+G282+G290+G297+G305</f>
        <v>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AD309">
        <f>SUMIF(L7:L307,AD308,G7:G307)</f>
        <v>0</v>
      </c>
      <c r="AE309">
        <f>SUMIF(L7:L307,AE308,G7:G307)</f>
        <v>0</v>
      </c>
      <c r="AF309" t="s">
        <v>298</v>
      </c>
    </row>
    <row r="310" spans="1:59" x14ac:dyDescent="0.2">
      <c r="A310" s="3"/>
      <c r="B310" s="4"/>
      <c r="C310" s="190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59" x14ac:dyDescent="0.2">
      <c r="A311" s="3"/>
      <c r="B311" s="4"/>
      <c r="C311" s="190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59" x14ac:dyDescent="0.2">
      <c r="A312" s="270" t="s">
        <v>299</v>
      </c>
      <c r="B312" s="270"/>
      <c r="C312" s="271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59" x14ac:dyDescent="0.2">
      <c r="A313" s="249"/>
      <c r="B313" s="250"/>
      <c r="C313" s="251"/>
      <c r="D313" s="250"/>
      <c r="E313" s="250"/>
      <c r="F313" s="250"/>
      <c r="G313" s="25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AF313" t="s">
        <v>300</v>
      </c>
    </row>
    <row r="314" spans="1:59" x14ac:dyDescent="0.2">
      <c r="A314" s="253"/>
      <c r="B314" s="254"/>
      <c r="C314" s="255"/>
      <c r="D314" s="254"/>
      <c r="E314" s="254"/>
      <c r="F314" s="254"/>
      <c r="G314" s="25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59" x14ac:dyDescent="0.2">
      <c r="A315" s="253"/>
      <c r="B315" s="254"/>
      <c r="C315" s="255"/>
      <c r="D315" s="254"/>
      <c r="E315" s="254"/>
      <c r="F315" s="254"/>
      <c r="G315" s="25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59" x14ac:dyDescent="0.2">
      <c r="A316" s="253"/>
      <c r="B316" s="254"/>
      <c r="C316" s="255"/>
      <c r="D316" s="254"/>
      <c r="E316" s="254"/>
      <c r="F316" s="254"/>
      <c r="G316" s="25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59" x14ac:dyDescent="0.2">
      <c r="A317" s="257"/>
      <c r="B317" s="258"/>
      <c r="C317" s="259"/>
      <c r="D317" s="258"/>
      <c r="E317" s="258"/>
      <c r="F317" s="258"/>
      <c r="G317" s="26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59" x14ac:dyDescent="0.2">
      <c r="A318" s="3"/>
      <c r="B318" s="4"/>
      <c r="C318" s="190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59" x14ac:dyDescent="0.2">
      <c r="C319" s="192"/>
      <c r="D319" s="10"/>
      <c r="AF319" t="s">
        <v>301</v>
      </c>
    </row>
    <row r="320" spans="1:59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9">
    <mergeCell ref="A1:G1"/>
    <mergeCell ref="C2:G2"/>
    <mergeCell ref="C3:G3"/>
    <mergeCell ref="C4:G4"/>
    <mergeCell ref="A312:C312"/>
    <mergeCell ref="C303:G303"/>
    <mergeCell ref="C304:G304"/>
    <mergeCell ref="C307:G307"/>
    <mergeCell ref="C258:G258"/>
    <mergeCell ref="C263:G263"/>
    <mergeCell ref="C299:G299"/>
    <mergeCell ref="C300:G300"/>
    <mergeCell ref="C301:G301"/>
    <mergeCell ref="C302:G302"/>
    <mergeCell ref="A313:G317"/>
    <mergeCell ref="C97:G97"/>
    <mergeCell ref="C101:G101"/>
    <mergeCell ref="C112:G112"/>
    <mergeCell ref="C140:G1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2020126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2020126 Pol'!Názvy_tisku</vt:lpstr>
      <vt:lpstr>oadresa</vt:lpstr>
      <vt:lpstr>Stavba!Objednatel</vt:lpstr>
      <vt:lpstr>Stavba!Objekt</vt:lpstr>
      <vt:lpstr>'01 2020126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Ing. Petra Stejskalová</cp:lastModifiedBy>
  <cp:lastPrinted>2019-03-19T12:27:02Z</cp:lastPrinted>
  <dcterms:created xsi:type="dcterms:W3CDTF">2009-04-08T07:15:50Z</dcterms:created>
  <dcterms:modified xsi:type="dcterms:W3CDTF">2021-02-16T08:57:29Z</dcterms:modified>
</cp:coreProperties>
</file>