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 225" sheetId="1" r:id="rId1"/>
  </sheets>
  <definedNames/>
  <calcPr fullCalcOnLoad="1"/>
</workbook>
</file>

<file path=xl/sharedStrings.xml><?xml version="1.0" encoding="utf-8"?>
<sst xmlns="http://schemas.openxmlformats.org/spreadsheetml/2006/main" count="1197" uniqueCount="476">
  <si>
    <t>ASPE10</t>
  </si>
  <si>
    <t>S</t>
  </si>
  <si>
    <t>Firma: Firma</t>
  </si>
  <si>
    <t>Příloha k formuláři pro ocenění nabídky</t>
  </si>
  <si>
    <t>Stavba:</t>
  </si>
  <si>
    <t>18-09-047</t>
  </si>
  <si>
    <t>Rekonstrukce mostu ev.č. M-25 Česká Kamenice</t>
  </si>
  <si>
    <t>O</t>
  </si>
  <si>
    <t>Rozpočet:</t>
  </si>
  <si>
    <t>0,00</t>
  </si>
  <si>
    <t>15,00</t>
  </si>
  <si>
    <t>21,00</t>
  </si>
  <si>
    <t>3</t>
  </si>
  <si>
    <t>2</t>
  </si>
  <si>
    <t>SO 225</t>
  </si>
  <si>
    <t>Most přes Lísecký potok u č.p.110, Líska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</si>
  <si>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</si>
  <si>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</si>
  <si>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</si>
  <si>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</si>
  <si>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</si>
  <si>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</si>
  <si>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</si>
  <si>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</si>
  <si>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</si>
  <si>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</si>
  <si>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</si>
  <si>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</si>
  <si>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</si>
  <si>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</si>
  <si>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</si>
  <si>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</si>
  <si>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</si>
  <si>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</si>
  <si>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</si>
  <si>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</si>
  <si>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014111</t>
  </si>
  <si>
    <t/>
  </si>
  <si>
    <t>POPLATKY ZA SKLÁDKU TYP S-IO (INERTNÍ ODPAD)</t>
  </si>
  <si>
    <t>M3</t>
  </si>
  <si>
    <t>PP</t>
  </si>
  <si>
    <t>odpad charakteru zeminy bez kontaminace, možnost využití posoudí TDI</t>
  </si>
  <si>
    <t>VV</t>
  </si>
  <si>
    <t>podkladní vrstvy vozovky z kameniva na mostě a předpolích  (MĚŘENO Z VÝKRESU M2) 90.000*0.45=40,500 [A] 
výkop v korytě pro zapuštění dlažby do dna  (6.5*0.5*1.5)/2=2,438 [B] 
obnažení klenby (plocha v příčném řezu měřeno z výkresu) 12.000*4.25=51,000 [C] 
obnažení rubu opěrné beton. stěny na výtoku 5.5*0.5*0.5=1,375 [D] 
odbourání kamenných čelních zdí klenby 15.000*0.5*2=15,000 [E] 
Celkem: A+B+C+D+E=110,313 [F]</t>
  </si>
  <si>
    <t>TS</t>
  </si>
  <si>
    <t>zahrnuje veškeré poplatky provozovateli skládky související s uložením odpadu na skládce.</t>
  </si>
  <si>
    <t>014121</t>
  </si>
  <si>
    <t>POPLATKY ZA SKLÁDKU TYP S-OO (OSTATNÍ ODPAD)</t>
  </si>
  <si>
    <t>odpad s příměsí cementu, možnost využití posoudí TDI</t>
  </si>
  <si>
    <t>koruna betonové stěny 0.5*0.3*5.5=0,825 [A]</t>
  </si>
  <si>
    <t>014131</t>
  </si>
  <si>
    <t>POPLATKY ZA SKLÁDKU TYP S-NO (NEBEZPEČNÝ ODPAD)</t>
  </si>
  <si>
    <t>odpad s příměsí asfaltu, možnost využití posoudí TDI</t>
  </si>
  <si>
    <t>živice na mostě a předpolích (MĚŘENO Z VÝKRESU M2) 74.000*0.1=7,400 [A]</t>
  </si>
  <si>
    <t>02520</t>
  </si>
  <si>
    <t>ZKOUŠENÍ MATERIÁLŮ NEZÁVISLOU ZKUŠEBNOU</t>
  </si>
  <si>
    <t>KPL</t>
  </si>
  <si>
    <t>včetně odběru vzorků</t>
  </si>
  <si>
    <t>zkoušky betonu rubové obetonávky a říms</t>
  </si>
  <si>
    <t>zahrnuje veškeré náklady spojené s objednatelem požadovanými zkouškami</t>
  </si>
  <si>
    <t>02620</t>
  </si>
  <si>
    <t>ZKOUŠENÍ KONSTRUKCÍ A PRACÍ NEZÁVISLOU ZKUŠEBNOU</t>
  </si>
  <si>
    <t>zkoužky hutnění zásypu a podkladu vozovvek</t>
  </si>
  <si>
    <t>02710</t>
  </si>
  <si>
    <t>POMOC PRÁCE ZŘÍZ NEBO ZAJIŠŤ OBJÍŽĎKY A PŘÍSTUP CESTY</t>
  </si>
  <si>
    <t>přístup do koryta - žebřík a schůdky (materiál podávaný shora mechanizací), sestup pro kráčející bagr, zábor pro zařízení staveniště na levobřežním předpolí</t>
  </si>
  <si>
    <t>zahrnuje veškeré náklady spojené s objednatelem požadovanými zařízeními</t>
  </si>
  <si>
    <t>7</t>
  </si>
  <si>
    <t>027121</t>
  </si>
  <si>
    <t>PROVIZORNÍ PŘÍSTUPOVÉ CESTY - ZŘÍZENÍ</t>
  </si>
  <si>
    <t>M2</t>
  </si>
  <si>
    <t>Zemní Násypy na předpolích mostu pro nájezd na provizorium, položka zahrnuje podkladní betonové panely pro založení provizorního mostu 
35.000+25.000=60,000 [A]</t>
  </si>
  <si>
    <t>8</t>
  </si>
  <si>
    <t>027123</t>
  </si>
  <si>
    <t>PROVIZORNÍ PŘÍSTUPOVÉ CESTY - ZRUŠENÍ</t>
  </si>
  <si>
    <t>02720</t>
  </si>
  <si>
    <t>POMOC PRÁCE ZŘÍZ NEBO ZAJIŠŤ REGULACI A OCHRANU DOPRAVY</t>
  </si>
  <si>
    <t>včetně případných změn dopravních opatření</t>
  </si>
  <si>
    <t>manipilace a přemísťování dopravního značení dle DIO podle postupu výstavby</t>
  </si>
  <si>
    <t>02730</t>
  </si>
  <si>
    <t>POMOC PRÁCE ZŘÍZ NEBO ZAJIŠŤ OCHRANU INŽENÝRSKÝCH SÍTÍ</t>
  </si>
  <si>
    <t>respektování stávajících vzdušných vedení 
provizorní podepření stávajícího sloupu CETIN (pravobřežní strana nátok)  
stabilizace např. pmocí trojnožky či jiné kce dle možností zhotovitele</t>
  </si>
  <si>
    <t>11</t>
  </si>
  <si>
    <t>02740</t>
  </si>
  <si>
    <t>POMOC PRÁCE ZŘÍZ NEBO ZAJIŠŤ PROVIZORNÍ MOSTY</t>
  </si>
  <si>
    <t>manipulace s provizoriem ve vlastnictví města - bylo již dříve vyprojektováno</t>
  </si>
  <si>
    <t>12</t>
  </si>
  <si>
    <t>02741</t>
  </si>
  <si>
    <t>PROVIZORNÍ MOSTY</t>
  </si>
  <si>
    <t>KČ</t>
  </si>
  <si>
    <t>Provizorní most, cena 800 000 Kč bez DPH. Rozsah dodávky provizorního mostu stanoví investor. Provizorní most bude po dokončení stavby zhotovitelem demontován a uložen na místně příslušné místo investora.</t>
  </si>
  <si>
    <t>1*800000=800 000,000 [A]</t>
  </si>
  <si>
    <t>13</t>
  </si>
  <si>
    <t>027411</t>
  </si>
  <si>
    <t>PROVIZORNÍ MOSTY - MONTÁŽ</t>
  </si>
  <si>
    <t>provizorium ve vlastnictví města - bylo již dříve vyprojektováno 
39.000=39,000 [A]</t>
  </si>
  <si>
    <t>14</t>
  </si>
  <si>
    <t>027413</t>
  </si>
  <si>
    <t>PROVIZORNÍ MOSTY - DEMONTÁŽ</t>
  </si>
  <si>
    <t>15</t>
  </si>
  <si>
    <t>02742</t>
  </si>
  <si>
    <t>PROVIZORNÍ LÁVKY</t>
  </si>
  <si>
    <t>provizorní lávka na příkaz TDI</t>
  </si>
  <si>
    <t>13.0*1.5=19,500 [A]</t>
  </si>
  <si>
    <t>16</t>
  </si>
  <si>
    <t>02910</t>
  </si>
  <si>
    <t>OSTATNÍ POŽADAVKY - ZEMĚMĚŘIČSKÁ MĚŘENÍ</t>
  </si>
  <si>
    <t>vytýčení dll potřeby stavby a zaměření skutečného provedení</t>
  </si>
  <si>
    <t>zahrnuje veškeré náklady spojené s objednatelem požadovanými pracemi,  
- pro stanovení orientační investorské ceny určete jednotkovou cenu jako 1% odhadované ceny stavby</t>
  </si>
  <si>
    <t>17</t>
  </si>
  <si>
    <t>029412</t>
  </si>
  <si>
    <t>OSTATNÍ POŽADAVKY - VYPRACOVÁNÍ MOSTNÍHO LISTU</t>
  </si>
  <si>
    <t>KUS</t>
  </si>
  <si>
    <t>dle ČSN 73 6220</t>
  </si>
  <si>
    <t>na základě DSPS</t>
  </si>
  <si>
    <t>zahrnuje veškeré náklady spojené s objednatelem požadovanými pracemi</t>
  </si>
  <si>
    <t>18</t>
  </si>
  <si>
    <t>02943</t>
  </si>
  <si>
    <t>OSTATNÍ POŽADAVKY - VYPRACOVÁNÍ RDS</t>
  </si>
  <si>
    <t>na základě ověření tvaru po obnažení rubu klenby a křídel</t>
  </si>
  <si>
    <t>výztuž rubové obetoonávky klenby , čelních zdí a křídel, výztuž říms, výkres zábradlí</t>
  </si>
  <si>
    <t>19</t>
  </si>
  <si>
    <t>02944</t>
  </si>
  <si>
    <t>OSTAT POŽADAVKY - DOKUMENTACE SKUTEČ PROVEDENÍ V DIGIT FORMĚ</t>
  </si>
  <si>
    <t>včetně zapracování změn během výstavby</t>
  </si>
  <si>
    <t>na základě zaměření skutečného provedení</t>
  </si>
  <si>
    <t>20</t>
  </si>
  <si>
    <t>02946</t>
  </si>
  <si>
    <t>OSTAT POŽADAVKY - FOTODOKUMENTACE</t>
  </si>
  <si>
    <t>včetně předání na CD</t>
  </si>
  <si>
    <t>dokumentace stavu mostu a přilehlých nemovitostí (i komunikací) před, během a po stavbě</t>
  </si>
  <si>
    <t>položka zahrnuje: 
- fotodokumentaci zadavatelem požadovaného děje a konstrukcí v požadovaných časových intervalech 
- zadavatelem specifikované výstupy (fotografie v papírovém a digitálním formátu) v požadovaném počtu</t>
  </si>
  <si>
    <t>21</t>
  </si>
  <si>
    <t>02953</t>
  </si>
  <si>
    <t>OSTATNÍ POŽADAVKY - HLAVNÍ MOSTNÍ PROHLÍDKA</t>
  </si>
  <si>
    <t>dle ČSN 73 6221</t>
  </si>
  <si>
    <t>po úplném dokončení mostu před uvedením do provozu</t>
  </si>
  <si>
    <t>položka zahrnuje : 
- úkony dle ČSN 73 6221 
- provedení hlavní mostní prohlídky oprávněnou fyzickou nebo právnickou osobou 
- vyhotovení záznamu (protokolu), který jednoznačně definuje stav mostu</t>
  </si>
  <si>
    <t>22</t>
  </si>
  <si>
    <t>02960</t>
  </si>
  <si>
    <t>OSTATNÍ POŽADAVKY - ODBORNÝ DOZOR</t>
  </si>
  <si>
    <t>technická pomoc pro zhotovitele, TDI a AD zajistí investor</t>
  </si>
  <si>
    <t>zahrnuje veškeré náklady spojené s objednatelem požadovaným dozorem</t>
  </si>
  <si>
    <t>23</t>
  </si>
  <si>
    <t>02990</t>
  </si>
  <si>
    <t>OSTATNÍ POŽADAVKY - INFORMAČNÍ TABULE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</si>
  <si>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</si>
  <si>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Zemní práce</t>
  </si>
  <si>
    <t>24</t>
  </si>
  <si>
    <t>11120</t>
  </si>
  <si>
    <t>ODSTRANĚNÍ KŘOVIN</t>
  </si>
  <si>
    <t>(MĚŘENO Z VÝKRESU M2) 
na předpolích (40.000+15.000+15.000+11.000)=81,000 [A]</t>
  </si>
  <si>
    <t>odstranění křovin a stromů do průměru 100 mm 
doprava dřevin bez ohledu na vzdálenost 
spálení na hromadách nebo štěpkování</t>
  </si>
  <si>
    <t>25</t>
  </si>
  <si>
    <t>113138</t>
  </si>
  <si>
    <t>ODSTRANĚNÍ KRYTU ZPEVNĚNÝCH PLOCH S ASFALT POJIVEM, ODVOZ DO 20KM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</si>
  <si>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</si>
  <si>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26</t>
  </si>
  <si>
    <t>113328</t>
  </si>
  <si>
    <t>ODSTRAN PODKL ZPEVNĚNÝCH PLOCH Z KAMENIVA NESTMEL, ODVOZ DO 20KM</t>
  </si>
  <si>
    <t>podkladní vrstvy vozovky z kameniva na mostě a předpolích  (MĚŘENO Z VÝKRESU M2) 90.000*0.45=40,500 [A]</t>
  </si>
  <si>
    <t>27</t>
  </si>
  <si>
    <t>121108</t>
  </si>
  <si>
    <t>SEJMUTÍ ORNICE NEBO LESNÍ PŮDY S ODVOZEM DO 20KM</t>
  </si>
  <si>
    <t>vhodnost pro zpětné použití posoudí TDI</t>
  </si>
  <si>
    <t>(MĚŘENO Z VÝKRESU M2) 
na předpolích (40.000+15.000+15.000+11.000)*0.15=12,150 [A]</t>
  </si>
  <si>
    <t>položka zahrnuje sejmutí ornice bez ohledu na tloušťku vrstvy a její vodorovnou dopravu 
nezahrnuje uložení na trvalou skládku</t>
  </si>
  <si>
    <t>28</t>
  </si>
  <si>
    <t>124838</t>
  </si>
  <si>
    <t>VYKOPÁVKY PRO KORYTA VODOTEČÍ TŘ. II, ODVOZ DO 20KM</t>
  </si>
  <si>
    <t>výkop v korytě pro zapuštění dlažby do dna  (6.5*0.5*1.5)/2=2,438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</si>
  <si>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</si>
  <si>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29</t>
  </si>
  <si>
    <t>131838</t>
  </si>
  <si>
    <t>HLOUBENÍ JAM ZAPAŽ I NEPAŽ TŘ. II, ODVOZ DO 20KM</t>
  </si>
  <si>
    <t>SYMETRICKÉ OBNAŽENÍ KLENBY 
obnažení klenby (plocha v příčném řezu měřeno z výkresu) 12.000*4.25=51,000 [A] 
obnažení rubu opěrné beton. stěny na výtoku 5.5*0.5*0.5=1,375 [B] 
Celkem: A+B=52,375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</si>
  <si>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</si>
  <si>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30</t>
  </si>
  <si>
    <t>17180</t>
  </si>
  <si>
    <t>ULOŽENÍ SYPANINY DO NÁSYPŮ Z NAKUPOVANÝCH MATERIÁLŮ</t>
  </si>
  <si>
    <t>vhodnost místní zeminy určí TDI</t>
  </si>
  <si>
    <t>SYMETRICKÉ UKLÁDÁNÍ MATERIÁLU NA KLENBU 
obsyp rubové obetonávky klenby (plocha v příčném řezu měřeno z výkresu) 4.800*4.25=20,400 [A] 
obsyp beton. stěny 5.5*0.5*0.5=1,375 [B] 
Celkem: A+B=21,775 [C]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</si>
  <si>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</si>
  <si>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31</t>
  </si>
  <si>
    <t>17581</t>
  </si>
  <si>
    <t>OBSYP POTRUBÍ A OBJEKTŮ Z NAKUPOVANÝCH MATERIÁLŮ</t>
  </si>
  <si>
    <t>drenážní ŠD</t>
  </si>
  <si>
    <t>obsyp drenáže v patě klenby a podél křídel (4.1+4.85)*0.25*0.6=1,343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</si>
  <si>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</si>
  <si>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32</t>
  </si>
  <si>
    <t>17750</t>
  </si>
  <si>
    <t>ZEMNÍ HRÁZKY ZE ZEMIN NEPROPUSTNÝCH</t>
  </si>
  <si>
    <t>zemní hrázka pro usměrnění vody v potoce, přesouvání dle postupu výstavby</t>
  </si>
  <si>
    <t>20.0*1.0*1.0=20,000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</si>
  <si>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</si>
  <si>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33</t>
  </si>
  <si>
    <t>18010</t>
  </si>
  <si>
    <t>VŠEOBECNÉ ÚPRAVY ZASTAVĚNÉHO ÚZEMÍ</t>
  </si>
  <si>
    <t>navrácení zastavěných ploch do původního stavu, demontáž a zpětné osazení demontovaného oplocení které bude bránit výstavbě, výsadba keřu dle specifikace TDI 
50.000+15.000+10.000+11.000=86,000 [A]</t>
  </si>
  <si>
    <t>Všeobecné úpravy musí zahrnovat úpravu území po uskutečnění stavby, tak jak je požadováno v zadávací dokumentaci s výjimkou těch prací, pro které jsou uvedeny samostatné položky.</t>
  </si>
  <si>
    <t>34</t>
  </si>
  <si>
    <t>18220</t>
  </si>
  <si>
    <t>ROZPROSTŘENÍ ORNICE VE SVAHU</t>
  </si>
  <si>
    <t>vhodnost místní ornice posoudí TDI</t>
  </si>
  <si>
    <t>položka zahrnuje: 
nutné přemístění ornice z dočasných skládek vzdálených do 50m 
rozprostření ornice v předepsané tloušťce ve svahu přes 1:5</t>
  </si>
  <si>
    <t>35</t>
  </si>
  <si>
    <t>18241</t>
  </si>
  <si>
    <t>ZALOŽENÍ TRÁVNÍKU RUČNÍM VÝSEVEM</t>
  </si>
  <si>
    <t>vhodné travní semeno určí TDI</t>
  </si>
  <si>
    <t>Zahrnuje dodání předepsané travní směsi, její výsev na ornici, zalévání, první pokosení, to vše bez ohledu na sklon terénu</t>
  </si>
  <si>
    <t>36</t>
  </si>
  <si>
    <t>18247</t>
  </si>
  <si>
    <t>OŠETŘOVÁNÍ TRÁVNÍKU</t>
  </si>
  <si>
    <t>Zahrnuje pokosení se shrabáním, naložení shrabků na dopravní prostředek, s odvozem a se složením, to vše bez ohledu na sklon terénu 
zahrnuje nutné zalití a hnojení</t>
  </si>
  <si>
    <t>Základy</t>
  </si>
  <si>
    <t>37</t>
  </si>
  <si>
    <t>21203</t>
  </si>
  <si>
    <t>TRATIVODY KOMPLET Z TRUB NEKOV DN DO 150MM</t>
  </si>
  <si>
    <t>M</t>
  </si>
  <si>
    <t>podél paty obetonávky klenby a křídel 4.1+4.8+(2.0*4)=16,900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</si>
  <si>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</si>
  <si>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38</t>
  </si>
  <si>
    <t>261512</t>
  </si>
  <si>
    <t>VRTY PRO KOTVENÍ A INJEKTÁŽ TŘ V NA POVRCHU D DO 16MM</t>
  </si>
  <si>
    <t>včetně kotevního tmelu chemické kotvy</t>
  </si>
  <si>
    <t>pro spřažení rubové obetonávky klenby 6.3*5.3*9*0.25=75,128 [A] 
pro kotvení obetonávky křídel (bude-li provedena demolice koruny křídel) 5.5*5*2*0.25=13,750 [B] 
Celkem: A+B=88,878 [C]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</si>
  <si>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</si>
  <si>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39</t>
  </si>
  <si>
    <t>261612</t>
  </si>
  <si>
    <t>VRTY PRO KOTVENÍ A INJEKTÁŽ TŘ VI NA POVRCHU D DO 16MM</t>
  </si>
  <si>
    <t>pro kotvení mostného zábradlí 10*4*2*0.15=12,000 [A]</t>
  </si>
  <si>
    <t>Svislé konstrukce</t>
  </si>
  <si>
    <t>40</t>
  </si>
  <si>
    <t>317325</t>
  </si>
  <si>
    <t>ŘÍMSY ZE ŽELEZOBETONU DO C30/37 (B37)</t>
  </si>
  <si>
    <t>římsy na čelech a křídlech (2.3+5.9+9.3)*0.8*0.3=4,200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</si>
  <si>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</si>
  <si>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41</t>
  </si>
  <si>
    <t>317365</t>
  </si>
  <si>
    <t>VÝZTUŽ ŘÍMS Z OCELI 10505, B500B</t>
  </si>
  <si>
    <t>T</t>
  </si>
  <si>
    <t>odhad stupně vyztužení: 
římsy na čelech a křídlech (2.3+5.9+9.3)*0.8*0.3*0.04*7.85=1,319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</si>
  <si>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</si>
  <si>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42</t>
  </si>
  <si>
    <t>333221</t>
  </si>
  <si>
    <t>OBKLAD MOSTNÍCH OPĚR A KŘÍDEL KVÁDROVÝ A ŘÁDKOVÝ</t>
  </si>
  <si>
    <t>vhodnost místního kamene posoudí TDI</t>
  </si>
  <si>
    <t>obklad čelních zdí klenby (plocha obetonávky+čela) a křídel 18.000*0.2*2=7,200 [A]</t>
  </si>
  <si>
    <t>položka zahrnuje dodávku a osazení dvoustranně lícovaného kamene, jeho případné kotvení se všemi souvisejícími materiály a pracemi, dodávku předepsané malty, spárování.</t>
  </si>
  <si>
    <t>43</t>
  </si>
  <si>
    <t>333324</t>
  </si>
  <si>
    <t>MOSTNÍ OPĚRY A KŘÍDLA ZE ŽELEZOVÉHO BETONU DO C25/30 (B30)</t>
  </si>
  <si>
    <t>čelní zdi a křídla (1.3*9.3*0.3)+(1.3*(2.3+5.9)*0.3)=6,825 [A] 
obetonávka, resp. nová koruna bet. stěny na výtoku 5.5*0.5*0.3=0,825 [B] 
Celkem: A+B=7,650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</si>
  <si>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</si>
  <si>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44</t>
  </si>
  <si>
    <t>333365</t>
  </si>
  <si>
    <t>VÝZTUŽ MOSTNÍCH OPĚR A KŘÍDEL Z OCELI 10505, B500B</t>
  </si>
  <si>
    <t>odhad stupně vyztužení: 
čelní zdi a křídla ((1.3*9.3*0.3)+(1.3*(2.3+5.9)*0.3))*0.025*7.85=1,339 [A] 
obetonávka, resp. nová koruna bet. stěny na výtoku 5.5*0.5*0.3*0.015*7.85=0,097 [B] 
Celkem: A+B=1,436 [C]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</si>
  <si>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</si>
  <si>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45</t>
  </si>
  <si>
    <t>333366</t>
  </si>
  <si>
    <t>VÝZTUŽ MOSTNÍCH OPĚR A KŘÍDEL Z KARI SÍTÍ</t>
  </si>
  <si>
    <t>odhad stupně vyztužení: 
obetonávka, resp. nová koruna bet. stěny na výtoku 5.5*0.5*0.3*0.01*7.85=0,065 [A]</t>
  </si>
  <si>
    <t>Vodorovné konstrukce</t>
  </si>
  <si>
    <t>46</t>
  </si>
  <si>
    <t>421324</t>
  </si>
  <si>
    <t>MOSTNÍ NOSNÉ DESKOVÉ KONSTR ZE ŽELEZOBETONU DO C25/30 (B30)</t>
  </si>
  <si>
    <t>rubová obetonávka klenby (výpočet z šířky a plochy) 4.600*5.3=24,380 [A]</t>
  </si>
  <si>
    <t>47</t>
  </si>
  <si>
    <t>421365</t>
  </si>
  <si>
    <t>VÝZTUŽ MOSTNÍ DESKOVÉ KONSTRUKCE Z OCELI 10505, B500B</t>
  </si>
  <si>
    <t>odhad stupně vyztužení: 
rubová obetonávka klenby (výpočet z šířky a plochy řezu) 4.600*5.3*0.01*7.85=1,914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</si>
  <si>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</si>
  <si>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48</t>
  </si>
  <si>
    <t>421366</t>
  </si>
  <si>
    <t>VÝZTUŽ MOSTNÍ DESKOVÉ KONSTRUKCE Z KARI SÍTÍ</t>
  </si>
  <si>
    <t>49</t>
  </si>
  <si>
    <t>46321</t>
  </si>
  <si>
    <t>ROVNANINA Z LOMOVÉHO KAMENE</t>
  </si>
  <si>
    <t>těžká kamenná rovnanina, kameny hmotnosti min.250kg zarovnané do profilu</t>
  </si>
  <si>
    <t>čedič na svazích koryta na výtoku, s vyklínováním, podél paty opěr jako ochrana proti vymílání (15.000*0.5)+(10.000*0.5)=12,500 [A]</t>
  </si>
  <si>
    <t>položka zahrnuje: 
- dodávku a vyrovnání lomového kamene předepsané frakce do předepsaného tvaru včetně mimostaveništní a vnitrostaveništní dopravy 
není-li v zadávací dokumentaci uvedeno jinak, jedná se o nakupovaný materiál</t>
  </si>
  <si>
    <t>50</t>
  </si>
  <si>
    <t>465511</t>
  </si>
  <si>
    <t>DLAŽBY Z LOMOVÉHO KAMENE NA SUCHO</t>
  </si>
  <si>
    <t>dlažba dna koryta pětiboký čedič s vyklínováním (plocha měřeno z výkresu) 20.000*0.3=6,000 [A]</t>
  </si>
  <si>
    <t>položka zahrnuje: 
- nutné zemní práce (svahování, úpravu pláně a pod.) 
- dodávku a položení dlažby z lomového kamene do předepsaného tvaru 
- spárování, těsnění, tmelení a vyplnění spar případně s vyklínováním 
- úprava povrchu pro odvedení srážkové vody 
- nezahrnuje podklad pod dlažbu, vykazuje se samostatně položkami SD 45</t>
  </si>
  <si>
    <t>Komunikace</t>
  </si>
  <si>
    <t>51</t>
  </si>
  <si>
    <t>56313</t>
  </si>
  <si>
    <t>VOZOVKOVÉ VRSTVY Z MECHANICKY ZPEVNĚNÉHO KAMENIVA TL. DO 150MM</t>
  </si>
  <si>
    <t>na mostě i předpolích (měřeno z výkresu) 90.000*0.15=13,500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</si>
  <si>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</si>
  <si>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52</t>
  </si>
  <si>
    <t>56330</t>
  </si>
  <si>
    <t>VOZOVKOVÉ VRSTVY ZE ŠTĚRKODRTI</t>
  </si>
  <si>
    <t>ŠD 32/63 250mm</t>
  </si>
  <si>
    <t>na mostě i předpolích (měřeno z výkresu) 90.000*0.25=22,500 [A]</t>
  </si>
  <si>
    <t>53</t>
  </si>
  <si>
    <t>567303</t>
  </si>
  <si>
    <t>VRSTVY PRO OBNOVU A OPRAVY ZE ŠTĚRKODRTI</t>
  </si>
  <si>
    <t>zásyp fr.0/125 koryta na výtoku z mostu 10.000*0.3=3,000 [A]</t>
  </si>
  <si>
    <t>54</t>
  </si>
  <si>
    <t>567304</t>
  </si>
  <si>
    <t>VRSTVY PRO OBNOVU A OPRAVY ZE ŠTĚRKOPÍSKU</t>
  </si>
  <si>
    <t>podkladní vrstva pod dlažbu dna koryta 25.000*0.2=5,000 [A]</t>
  </si>
  <si>
    <t>55</t>
  </si>
  <si>
    <t>572123</t>
  </si>
  <si>
    <t>INFILTRAČNÍ POSTŘIK Z EMULZE DO 1,0KG/M2</t>
  </si>
  <si>
    <t>PI-E 1.0kg/m2</t>
  </si>
  <si>
    <t>na mostě i předpolích (měřeno z výkresu) 90.000=90,000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</si>
  <si>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</si>
  <si>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56</t>
  </si>
  <si>
    <t>572213</t>
  </si>
  <si>
    <t>SPOJOVACÍ POSTŘIK Z EMULZE DO 0,5KG/M2</t>
  </si>
  <si>
    <t>PS-PMB 0.4kg/m2</t>
  </si>
  <si>
    <t>57</t>
  </si>
  <si>
    <t>5740E6</t>
  </si>
  <si>
    <t>ASFALTOVÝ BETON PRO PODKLADNÍ VRSTVY ACP 16+, 16S</t>
  </si>
  <si>
    <t>ACP 16S</t>
  </si>
  <si>
    <t>na mostě i předpolích (měřeno z výkresu) 90.000*0.05=4,500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</si>
  <si>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</si>
  <si>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58</t>
  </si>
  <si>
    <t>574A04</t>
  </si>
  <si>
    <t>ASFALTOVÝ BETON PRO OBRUSNÉ VRSTVY ACO 11+, 11S</t>
  </si>
  <si>
    <t>ACO 11S</t>
  </si>
  <si>
    <t>na mostě i předpolích (měřeno z výkresu) 90.000*0.04=3,600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</si>
  <si>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</si>
  <si>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59</t>
  </si>
  <si>
    <t>574C06</t>
  </si>
  <si>
    <t>ASFALTOVÝ BETON PRO LOŽNÍ VRSTVY ACL 16+, 16S</t>
  </si>
  <si>
    <t>ACL 16S</t>
  </si>
  <si>
    <t>na mostě i předpolích (měřeno z výkresu) 90.000*0.06=5,400 [A]</t>
  </si>
  <si>
    <t>60</t>
  </si>
  <si>
    <t>58910</t>
  </si>
  <si>
    <t>VÝPLŇ SPAR ASFALTEM</t>
  </si>
  <si>
    <t>podél říms a v napojení vozovek (2.5+6.0+9.3)+3.0+3.0=23,800 [A]</t>
  </si>
  <si>
    <t>položka zahrnuje: 
- dodávku předepsaného materiálu 
- vyčištění a výplň spar tímto materiálem</t>
  </si>
  <si>
    <t>Úpravy povrchů, podlahy, výplně otvorů</t>
  </si>
  <si>
    <t>61</t>
  </si>
  <si>
    <t>626111</t>
  </si>
  <si>
    <t>REPROFILACE PODHLEDŮ, SVISLÝCH PLOCH SANAČNÍ MALTOU JEDNOVRST TL 10MM</t>
  </si>
  <si>
    <t>sanace s reprofilací 30'%</t>
  </si>
  <si>
    <t>betonová stěna na výtoku plocha 23.000/100*30=6,900 [D]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</si>
  <si>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</si>
  <si>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62</t>
  </si>
  <si>
    <t>626113</t>
  </si>
  <si>
    <t>REPROFILACE PODHLEDŮ, SVISLÝCH PLOCH SANAČNÍ MALTOU JEDNOVRST TL 30MM</t>
  </si>
  <si>
    <t>sanace s reprofilací 15'%</t>
  </si>
  <si>
    <t>betonová stěna na výtoku plocha 23.000/100*15=3,450 [D]</t>
  </si>
  <si>
    <t>63</t>
  </si>
  <si>
    <t>626133</t>
  </si>
  <si>
    <t>REPROFIL PODHL, SVIS PLOCH SANAČ MALTOU TŘÍVRST TL DO 100MM</t>
  </si>
  <si>
    <t>sanace s reprofilací 5'%</t>
  </si>
  <si>
    <t>betonová stěna na výtoku plocha 23.000/100*5=1,150 [D]</t>
  </si>
  <si>
    <t>64</t>
  </si>
  <si>
    <t>62641</t>
  </si>
  <si>
    <t>SJEDNOCUJÍCÍ STĚRKA JEMNOU MALTOU TL CCA 2MM</t>
  </si>
  <si>
    <t>sanace bez reprofilace 100%</t>
  </si>
  <si>
    <t>betonová stěna na výtoku plocha 23.000/100*100=23,000 [D]</t>
  </si>
  <si>
    <t>65</t>
  </si>
  <si>
    <t>62747</t>
  </si>
  <si>
    <t>SPÁROVÁNÍ STARÉHO ZDIVA ZVLÁŠT MALTOU</t>
  </si>
  <si>
    <t>hloubkové spárování</t>
  </si>
  <si>
    <t>podhled klenby 3.5*5.3=18,550 [A] 
líce opěr 1.7*5.3*2=18,020 [B] 
čela klenby 6.9*0.5=3,450 [C] 
Celkem: A+B+C=40,020 [D]</t>
  </si>
  <si>
    <t>položka zahrnuje: 
dodávku veškerého materiálu potřebného pro předepsanou úpravu v předepsané kvalitě 
vyčištění spar (vyškrábání), vypláchnutí spar vodou, očištění povrchu 
spárování 
odklizení suti a přebytečného materiálu 
potřebná lešení</t>
  </si>
  <si>
    <t>Přidružená stavební výroba</t>
  </si>
  <si>
    <t>66</t>
  </si>
  <si>
    <t>711412</t>
  </si>
  <si>
    <t>IZOLACE MOSTOVEK CELOPLOŠNÁ ASFALTOVÝMI PÁSY</t>
  </si>
  <si>
    <t>NAIP</t>
  </si>
  <si>
    <t>10% navíc na přesahy: 
izolace obetonávky 6.5*4.25*1.1=30,388 [A] 
izolace rubu čel 12.000*2*1.1=26,400 [B] 
Celkem: A+B=56,788 [C]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</si>
  <si>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</si>
  <si>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67</t>
  </si>
  <si>
    <t>711509</t>
  </si>
  <si>
    <t>OCHRANA IZOLACE NA POVRCHU TEXTILIÍ</t>
  </si>
  <si>
    <t>položka zahrnuje: 
- dodání  předepsaného ochranného materiálu 
- zřízení ochrany izolace</t>
  </si>
  <si>
    <t>Ostatní konstrukce a práce</t>
  </si>
  <si>
    <t>68</t>
  </si>
  <si>
    <t>9111A1</t>
  </si>
  <si>
    <t>ZÁBRADLÍ SILNIČNÍ S VODOR MADLY - DODÁVKA A MONTÁŽ</t>
  </si>
  <si>
    <t>pravobřežní předpolí 3.25+5.75=9,000 [A]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</si>
  <si>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</si>
  <si>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69</t>
  </si>
  <si>
    <t>9112A3</t>
  </si>
  <si>
    <t>ZÁBRADLÍ MOSTNÍ S VODOR MADLY - DEMONTÁŽ S PŘESUNEM</t>
  </si>
  <si>
    <t>stávající zábradlí 5.7+3.2+8.0+2.4+5.5=24,800 [A]</t>
  </si>
  <si>
    <t>položka zahrnuje: 
- demontáž a odstranění zařízení 
- jeho odvoz na předepsané místo</t>
  </si>
  <si>
    <t>70</t>
  </si>
  <si>
    <t>9112B1</t>
  </si>
  <si>
    <t>ZÁBRADLÍ MOSTNÍ SE SVISLOU VÝPLNÍ - DODÁVKA A MONTÁŽ</t>
  </si>
  <si>
    <t>na mostě 9.3+2.5+5.9=17,700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</si>
  <si>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</si>
  <si>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71</t>
  </si>
  <si>
    <t>911CA2</t>
  </si>
  <si>
    <t>SVODIDLO BETON, ÚROVEŇ ZADRŽ N2 VÝŠ 0,8M - MONTÁŽ S PŘESUNEM (BEZ DODÁVKY)</t>
  </si>
  <si>
    <t>zábrana proti vjezdu na obou stranách mostu 2*10.0=20,000 [A]</t>
  </si>
  <si>
    <t>položka zahrnuje: 
- dopravu demontovaného zařízení z dočasné skládky 
- jeho montáž a osazení na určeném místě 
- nutnou opravu poškozených částí 
- případnou náhradu zničených částí 
nezahrnuje podkladní vrstvu</t>
  </si>
  <si>
    <t>72</t>
  </si>
  <si>
    <t>911CA3</t>
  </si>
  <si>
    <t>SVODIDLO BETON, ÚROVEŇ ZADRŽ N2 VÝŠ 0,8M - DEMONTÁŽ S PŘESUNEM</t>
  </si>
  <si>
    <t>73</t>
  </si>
  <si>
    <t>911CA9</t>
  </si>
  <si>
    <t>SVODIDLO BETON, ÚROVEŇ ZADRŽ N2 VÝŠ 0,8M - NÁJEM</t>
  </si>
  <si>
    <t>MDEN</t>
  </si>
  <si>
    <t>zábrana proti vjezdu na obou stranách mostu 2*10.0*30*4=2 400,000 [A]</t>
  </si>
  <si>
    <t>položka zahrnuje denní sazbu za pronájem zařízení 
počet měrných jednotek se určí jako součin délky zařízení a počtu dnů použití</t>
  </si>
  <si>
    <t>74</t>
  </si>
  <si>
    <t>91355</t>
  </si>
  <si>
    <t>EVIDENČNÍ ČÍSLO MOSTU</t>
  </si>
  <si>
    <t>M-25 na obbou stranách mostu, resp. předpolích</t>
  </si>
  <si>
    <t>položka zahrnuje štítek s evidenčním číslem mostu, sloupek dopravní značky včetně osazení a nutných zemních prací a zabetonování</t>
  </si>
  <si>
    <t>75</t>
  </si>
  <si>
    <t>914112</t>
  </si>
  <si>
    <t>DOPRAVNÍ ZNAČKY ZÁKLAD VELIKOSTI OCEL NEREFLEXNÍ - MONTÁŽ S PŘEMÍST</t>
  </si>
  <si>
    <t>položka zahrnuje: 
- dopravu demontované značky z dočasné skládky 
- osazení a montáž značky na místě určeném projektem 
- nutnou opravu poškozených částí 
nezahrnuje dodávku značky</t>
  </si>
  <si>
    <t>76</t>
  </si>
  <si>
    <t>914113</t>
  </si>
  <si>
    <t>DOPRAVNÍ ZNAČKY ZÁKLADNÍ VELIKOSTI OCELOVÉ NEREFLEXNÍ - DEMONTÁŽ</t>
  </si>
  <si>
    <t>Položka zahrnuje odstranění, demontáž a odklizení materiálu s odvozem na předepsané místo</t>
  </si>
  <si>
    <t>77</t>
  </si>
  <si>
    <t>914119</t>
  </si>
  <si>
    <t>DOPRAV ZNAČKY ZÁKLAD VEL OCEL NEREFLEXNÍ - NÁJEMNÉ</t>
  </si>
  <si>
    <t>KSDEN</t>
  </si>
  <si>
    <t>předpoklad 4 měsíců 10*4*30=1 200,000 [A]</t>
  </si>
  <si>
    <t>položka zahrnuje sazbu za pronájem dopravních značek a zařízení, počet jednotek je určen jako součin počtu značek a počtu dní použití</t>
  </si>
  <si>
    <t>78</t>
  </si>
  <si>
    <t>917224</t>
  </si>
  <si>
    <t>SILNIČNÍ A CHODNÍKOVÉ OBRUBY Z BETONOVÝCH OBRUBNÍKŮ ŠÍŘ 150MM</t>
  </si>
  <si>
    <t>náběhy na konci říms do betonového lože 6.0+1.0+1.5+1.0=9,500 [A]</t>
  </si>
  <si>
    <t>Položka zahrnuje: 
dodání a pokládku betonových obrubníků o rozměrech předepsaných zadávací dokumentací 
betonové lože i boční betonovou opěrku.</t>
  </si>
  <si>
    <t>79</t>
  </si>
  <si>
    <t>919111</t>
  </si>
  <si>
    <t>ŘEZÁNÍ ASFALTOVÉHO KRYTU VOZOVEK TL DO 50MM</t>
  </si>
  <si>
    <t>va napojení vozovkových vrstev 3.0+3.0=6,000 [A]</t>
  </si>
  <si>
    <t>položka zahrnuje řezání vozovkové vrstvy v předepsané tloušťce, včetně spotřeby vody</t>
  </si>
  <si>
    <t>80</t>
  </si>
  <si>
    <t>93133</t>
  </si>
  <si>
    <t>TĚSNĚNÍ DILATAČNÍCH SPAR POLYURETANOVÝM TMELEM</t>
  </si>
  <si>
    <t>pracovní a dilatační spáry v římse 4*1.0*0.02*0.03=0,002 [A]</t>
  </si>
  <si>
    <t>položka zahrnuje dodávku a osazení předepsaného materiálu, očištění ploch spáry před úpravou, očištění okolí spáry po úpravě 
nezahrnuje těsnící profil</t>
  </si>
  <si>
    <t>81</t>
  </si>
  <si>
    <t>935212</t>
  </si>
  <si>
    <t>PŘÍKOPOVÉ ŽLABY Z BETON TVÁRNIC ŠÍŘ DO 600MM DO BETONU TL 250MM</t>
  </si>
  <si>
    <t>betonový skluz pravobřežní na výtoku 8.0=8,000 [A]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</si>
  <si>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</si>
  <si>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82</t>
  </si>
  <si>
    <t>93610</t>
  </si>
  <si>
    <t>DROBNÉ DOPLŇK KONSTR DŘEVĚNÉ</t>
  </si>
  <si>
    <t>dřevěný práh, pr. 300/300, modřín, 2.5*0.3*0.3*2=0,450 [A] 
horní práh výměna dle stávajícího stavu, posoudí TDI</t>
  </si>
  <si>
    <t>- dílenská dokumentace, včetně technologického předpisu spojování, 
- dodání dřeva v požadované kvalitě a výroba konstrukce (vč. pomůcek,  přípravků a prostředků pro výrobu) bez ohledu na náročnost a její objem, dílenská montáž, montážní dokumentace, 
- dodání spojovacího materiálu, 
- zřízení  montážních  a  dilatačních  spojů,  spar, včetně potřebných úprav, vložek, opracování, očištění a ošetření, 
- podpěr. konstr. a lešení všech druhů pro montáž konstrukcí i doplňkových, včetně  požadovaných  otvorů, ochranných a bezpečnostních opatření a základů pro tyto konstrukce a lešení, 
- jakákoliv doprava a manipulace dílců a montážních sestav, včetně dopravy konstrukce z výrobny na stavbu, 
- montáž konstrukce na stavbě, včetně montážních prostředků a pomůcek a zednických výpomocí,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 kotevních  otvorů (případně podlití patních desek) maltou, betonem nebo jinou speciální hmotou, vyplnění jam zeminou, 
- ošetření kotevní oblasti proti vzniku trhlin, vlivu povětrnosti a pod., 
- osazení značek, včetně jejich zaměření. 
Dokumentace pro zadání stavby může dále předepsat, že cena položky ještě obsahuje např.: 
- veškeré úpravy dřeva pro zlepšení jeho užitných vlastností (impregnace, zpevňování a pod.), 
- veškeré druhy povrchových úprav, 
- zvláštní spojové prostředky, rozebíratelnost konstrukce, 
- osazení měřících zařízení a úprav pro ně.</t>
  </si>
  <si>
    <t>83</t>
  </si>
  <si>
    <t>936501</t>
  </si>
  <si>
    <t>DROBNÉ DOPLŇK KONSTR KOVOVÉ NEREZ</t>
  </si>
  <si>
    <t>KG</t>
  </si>
  <si>
    <t>nerez kotvy zábradlí 10*4*2*0.2*1.5=24,000 [A]</t>
  </si>
  <si>
    <t>položka zahrnuje: 
- dílenská dokumentace, včetně technologického předpisu spojování 
- dodání  materiálu  v požadované kvalitě a výroba konstrukce i dílenská (včetně  pomůcek,  přípravků a prostředků pro výrobu) bez ohledu na náročnost a její hmotnost, dílenská montáž 
- dodání spojovacího materiálu 
- zřízení  montážních  a  dilatačních  spojů,  spar, včetně potřebných úprav, vložek, opracování, očištění a ošetření 
- podpěr. konstr. a lešení všech druhů pro montáž konstrukcí i doplňkových, včetně požadovaných otvorů, ochranných a bezpečnostních opatření a základů pro tyto konstrukce a lešení 
- jakákoliv doprava a manipulace dílců  a  montážních  sestav,  včetně  dopravy konstrukce z výrobny na stavbu 
- montáž konstrukce na staveništi, včetně montážních prostředků a pomůcek a zednických výpomocí 
- výplň, těsnění a tmelení spar a spojů 
- čištění konstrukce a odstranění všech vrubů (vrypy, otlačeniny a pod.) 
- všechny druhy ocelového kotvení 
- dílenskou přejímku a montážní prohlídku, včetně požadovaných dokladů 
- zřízení kotevních otvorů nebo jam, nejsou-li částí jiné konstrukce, jejich úpravy, očištění a ošetření 
- osazení kotvení nebo přímo částí konstrukce do podpůrné konstrukce nebo do zeminy 
- výplň kotevních otvorů  (příp.  podlití  patních  desek)  maltou,  betonem  nebo  jinou speciální hmotou, vyplnění jam zeminou 
- předepsanou protikorozní ochranu a nátěry konstrukcí 
- osazení měřících zařízení a úpravy pro ně 
- ochranná opatření před účinky bludných proudů</t>
  </si>
  <si>
    <t>84</t>
  </si>
  <si>
    <t>938443</t>
  </si>
  <si>
    <t>OČIŠTĚNÍ ZDIVA OTRYSKÁNÍM TLAKOVOU VODOU DO 1000 BARŮ</t>
  </si>
  <si>
    <t>podhled klenby 3.5*5.3=18,550 [A] 
líce opěr 1.7*5.3*2=18,020 [B] 
čela klenby 6.9*0.5=3,450 [C] 
betonová stěna na výtoku plocha 23.000=23,000 [D] 
Celkem: A+B+C+D=63,020 [E]</t>
  </si>
  <si>
    <t>položka zahrnuje očištění předepsaným způsobem včetně odklizení vzniklého odpadu</t>
  </si>
  <si>
    <t>85</t>
  </si>
  <si>
    <t>94190</t>
  </si>
  <si>
    <t>LEHKÉ PRACOVNÍ LEŠENÍ DO 1,5 KPA</t>
  </si>
  <si>
    <t>M3OP</t>
  </si>
  <si>
    <t>pod klenbou a podél křídel a čel (10.0*2.0*4.0)+(5.3*2.2*2.0)=103,320 [A]</t>
  </si>
  <si>
    <t>Položka zahrnuje dovoz, montáž, údržbu, opotřebení (nájemné), demontáž, konzervaci, odvoz.</t>
  </si>
  <si>
    <t>86</t>
  </si>
  <si>
    <t>966138</t>
  </si>
  <si>
    <t>BOURÁNÍ KONSTRUKCÍ Z KAMENE NA MC S ODVOZEM DO 20KM</t>
  </si>
  <si>
    <t>odbourání kamenných čelních zdí klenby 15.000*0.5*2=15,000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</si>
  <si>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</si>
  <si>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87</t>
  </si>
  <si>
    <t>966158</t>
  </si>
  <si>
    <t>BOURÁNÍ KONSTRUKCÍ Z PROST BETONU S ODVOZEM DO 20KM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</si>
</sst>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 wrapText="1"/>
    </xf>
    <xf numFmtId="177" fontId="4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177" fontId="4" fillId="2" borderId="0" xfId="0" applyNumberFormat="1" applyFont="1" applyFill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4"/>
  <sheetViews>
    <sheetView tabSelected="1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12</v>
      </c>
    </row>
    <row r="2" spans="2:16" ht="24.75" customHeight="1">
      <c r="B2" s="1"/>
      <c r="C2" s="1"/>
      <c r="D2" s="1"/>
      <c r="E2" s="2" t="s">
        <v>3</v>
      </c>
      <c r="F2" s="1"/>
      <c r="G2" s="1"/>
      <c r="H2" s="5"/>
      <c r="I2" s="5"/>
      <c r="O2">
        <f>0+O8+O101+O154+O167+O192+O213+O254+O275+O284</f>
      </c>
      <c r="P2" t="s">
        <v>12</v>
      </c>
    </row>
    <row r="3" spans="1:16" ht="15" customHeight="1">
      <c r="A3" t="s">
        <v>1</v>
      </c>
      <c r="B3" s="8" t="s">
        <v>4</v>
      </c>
      <c r="C3" s="9" t="s">
        <v>5</v>
      </c>
      <c r="D3" s="1"/>
      <c r="E3" s="10" t="s">
        <v>6</v>
      </c>
      <c r="F3" s="1"/>
      <c r="G3" s="4"/>
      <c r="H3" s="3" t="s">
        <v>14</v>
      </c>
      <c r="I3" s="36">
        <f>0+I8+I101+I154+I167+I192+I213+I254+I275+I284</f>
      </c>
      <c r="O3" t="s">
        <v>9</v>
      </c>
      <c r="P3" t="s">
        <v>13</v>
      </c>
    </row>
    <row r="4" spans="1:16" ht="15" customHeight="1">
      <c r="A4" t="s">
        <v>7</v>
      </c>
      <c r="B4" s="12" t="s">
        <v>8</v>
      </c>
      <c r="C4" s="13" t="s">
        <v>14</v>
      </c>
      <c r="D4" s="5"/>
      <c r="E4" s="14" t="s">
        <v>15</v>
      </c>
      <c r="F4" s="5"/>
      <c r="G4" s="5"/>
      <c r="H4" s="15"/>
      <c r="I4" s="15"/>
      <c r="O4" t="s">
        <v>10</v>
      </c>
      <c r="P4" t="s">
        <v>13</v>
      </c>
    </row>
    <row r="5" spans="1:16" ht="12.75" customHeight="1">
      <c r="A5" s="11" t="s">
        <v>16</v>
      </c>
      <c r="B5" s="11" t="s">
        <v>18</v>
      </c>
      <c r="C5" s="11" t="s">
        <v>20</v>
      </c>
      <c r="D5" s="11" t="s">
        <v>21</v>
      </c>
      <c r="E5" s="11" t="s">
        <v>22</v>
      </c>
      <c r="F5" s="11" t="s">
        <v>24</v>
      </c>
      <c r="G5" s="11" t="s">
        <v>26</v>
      </c>
      <c r="H5" s="11" t="s">
        <v>28</v>
      </c>
      <c r="I5" s="11"/>
      <c r="O5" t="s">
        <v>11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29</v>
      </c>
      <c r="I6" s="11" t="s">
        <v>31</v>
      </c>
    </row>
    <row r="7" spans="1:9" ht="12.75" customHeight="1">
      <c r="A7" s="11" t="s">
        <v>17</v>
      </c>
      <c r="B7" s="11" t="s">
        <v>19</v>
      </c>
      <c r="C7" s="11" t="s">
        <v>13</v>
      </c>
      <c r="D7" s="11" t="s">
        <v>12</v>
      </c>
      <c r="E7" s="11" t="s">
        <v>23</v>
      </c>
      <c r="F7" s="11" t="s">
        <v>25</v>
      </c>
      <c r="G7" s="11" t="s">
        <v>27</v>
      </c>
      <c r="H7" s="11" t="s">
        <v>30</v>
      </c>
      <c r="I7" s="11" t="s">
        <v>32</v>
      </c>
    </row>
    <row r="8" spans="1:18" ht="12.75" customHeight="1">
      <c r="A8" s="15" t="s">
        <v>33</v>
      </c>
      <c r="B8" s="15"/>
      <c r="C8" s="20" t="s">
        <v>17</v>
      </c>
      <c r="D8" s="15"/>
      <c r="E8" s="21" t="s">
        <v>34</v>
      </c>
      <c r="F8" s="15"/>
      <c r="G8" s="15"/>
      <c r="H8" s="15"/>
      <c r="I8" s="22">
        <f>0+Q8</f>
      </c>
      <c r="O8">
        <f>0+R8</f>
      </c>
      <c r="Q8">
        <f>0+I9+I13+I17+I21+I25+I29+I33+I37+I41+I45+I49+I53+I57+I61+I65+I69+I73+I77+I81+I85+I89+I93+I97</f>
      </c>
      <c r="R8">
        <f>0+O9+O13+O17+O21+O25+O29+O33+O37+O41+O45+O49+O53+O57+O61+O65+O69+O73+O77+O81+O85+O89+O93+O97</f>
      </c>
    </row>
    <row r="9" spans="1:16" ht="12.75">
      <c r="A9" s="19" t="s">
        <v>35</v>
      </c>
      <c r="B9" s="23" t="s">
        <v>19</v>
      </c>
      <c r="C9" s="23" t="s">
        <v>36</v>
      </c>
      <c r="D9" s="19" t="s">
        <v>37</v>
      </c>
      <c r="E9" s="24" t="s">
        <v>38</v>
      </c>
      <c r="F9" s="25" t="s">
        <v>39</v>
      </c>
      <c r="G9" s="26">
        <v>110.313</v>
      </c>
      <c r="H9" s="27">
        <v>0</v>
      </c>
      <c r="I9" s="27">
        <f>ROUND(ROUND(H9,2)*ROUND(G9,3),2)</f>
      </c>
      <c r="O9">
        <f>(I9*21)/100</f>
      </c>
      <c r="P9" t="s">
        <v>13</v>
      </c>
    </row>
    <row r="10" spans="1:5" ht="12.75">
      <c r="A10" s="28" t="s">
        <v>40</v>
      </c>
      <c r="E10" s="29" t="s">
        <v>41</v>
      </c>
    </row>
    <row r="11" spans="1:5" ht="89.25">
      <c r="A11" s="30" t="s">
        <v>42</v>
      </c>
      <c r="E11" s="31" t="s">
        <v>43</v>
      </c>
    </row>
    <row r="12" spans="1:5" ht="25.5">
      <c r="A12" t="s">
        <v>44</v>
      </c>
      <c r="E12" s="29" t="s">
        <v>45</v>
      </c>
    </row>
    <row r="13" spans="1:16" ht="12.75">
      <c r="A13" s="19" t="s">
        <v>35</v>
      </c>
      <c r="B13" s="23" t="s">
        <v>13</v>
      </c>
      <c r="C13" s="23" t="s">
        <v>46</v>
      </c>
      <c r="D13" s="19" t="s">
        <v>37</v>
      </c>
      <c r="E13" s="24" t="s">
        <v>47</v>
      </c>
      <c r="F13" s="25" t="s">
        <v>39</v>
      </c>
      <c r="G13" s="26">
        <v>0.825</v>
      </c>
      <c r="H13" s="27">
        <v>0</v>
      </c>
      <c r="I13" s="27">
        <f>ROUND(ROUND(H13,2)*ROUND(G13,3),2)</f>
      </c>
      <c r="O13">
        <f>(I13*21)/100</f>
      </c>
      <c r="P13" t="s">
        <v>13</v>
      </c>
    </row>
    <row r="14" spans="1:5" ht="12.75">
      <c r="A14" s="28" t="s">
        <v>40</v>
      </c>
      <c r="E14" s="29" t="s">
        <v>48</v>
      </c>
    </row>
    <row r="15" spans="1:5" ht="12.75">
      <c r="A15" s="30" t="s">
        <v>42</v>
      </c>
      <c r="E15" s="31" t="s">
        <v>49</v>
      </c>
    </row>
    <row r="16" spans="1:5" ht="25.5">
      <c r="A16" t="s">
        <v>44</v>
      </c>
      <c r="E16" s="29" t="s">
        <v>45</v>
      </c>
    </row>
    <row r="17" spans="1:16" ht="12.75">
      <c r="A17" s="19" t="s">
        <v>35</v>
      </c>
      <c r="B17" s="23" t="s">
        <v>12</v>
      </c>
      <c r="C17" s="23" t="s">
        <v>50</v>
      </c>
      <c r="D17" s="19" t="s">
        <v>37</v>
      </c>
      <c r="E17" s="24" t="s">
        <v>51</v>
      </c>
      <c r="F17" s="25" t="s">
        <v>39</v>
      </c>
      <c r="G17" s="26">
        <v>7.4</v>
      </c>
      <c r="H17" s="27">
        <v>0</v>
      </c>
      <c r="I17" s="27">
        <f>ROUND(ROUND(H17,2)*ROUND(G17,3),2)</f>
      </c>
      <c r="O17">
        <f>(I17*21)/100</f>
      </c>
      <c r="P17" t="s">
        <v>13</v>
      </c>
    </row>
    <row r="18" spans="1:5" ht="12.75">
      <c r="A18" s="28" t="s">
        <v>40</v>
      </c>
      <c r="E18" s="29" t="s">
        <v>52</v>
      </c>
    </row>
    <row r="19" spans="1:5" ht="12.75">
      <c r="A19" s="30" t="s">
        <v>42</v>
      </c>
      <c r="E19" s="31" t="s">
        <v>53</v>
      </c>
    </row>
    <row r="20" spans="1:5" ht="25.5">
      <c r="A20" t="s">
        <v>44</v>
      </c>
      <c r="E20" s="29" t="s">
        <v>45</v>
      </c>
    </row>
    <row r="21" spans="1:16" ht="12.75">
      <c r="A21" s="19" t="s">
        <v>35</v>
      </c>
      <c r="B21" s="23" t="s">
        <v>23</v>
      </c>
      <c r="C21" s="23" t="s">
        <v>54</v>
      </c>
      <c r="D21" s="19" t="s">
        <v>37</v>
      </c>
      <c r="E21" s="24" t="s">
        <v>55</v>
      </c>
      <c r="F21" s="25" t="s">
        <v>56</v>
      </c>
      <c r="G21" s="26">
        <v>1</v>
      </c>
      <c r="H21" s="27">
        <v>0</v>
      </c>
      <c r="I21" s="27">
        <f>ROUND(ROUND(H21,2)*ROUND(G21,3),2)</f>
      </c>
      <c r="O21">
        <f>(I21*21)/100</f>
      </c>
      <c r="P21" t="s">
        <v>13</v>
      </c>
    </row>
    <row r="22" spans="1:5" ht="12.75">
      <c r="A22" s="28" t="s">
        <v>40</v>
      </c>
      <c r="E22" s="29" t="s">
        <v>57</v>
      </c>
    </row>
    <row r="23" spans="1:5" ht="12.75">
      <c r="A23" s="30" t="s">
        <v>42</v>
      </c>
      <c r="E23" s="31" t="s">
        <v>58</v>
      </c>
    </row>
    <row r="24" spans="1:5" ht="12.75">
      <c r="A24" t="s">
        <v>44</v>
      </c>
      <c r="E24" s="29" t="s">
        <v>59</v>
      </c>
    </row>
    <row r="25" spans="1:16" ht="12.75">
      <c r="A25" s="19" t="s">
        <v>35</v>
      </c>
      <c r="B25" s="23" t="s">
        <v>25</v>
      </c>
      <c r="C25" s="23" t="s">
        <v>60</v>
      </c>
      <c r="D25" s="19" t="s">
        <v>37</v>
      </c>
      <c r="E25" s="24" t="s">
        <v>61</v>
      </c>
      <c r="F25" s="25" t="s">
        <v>56</v>
      </c>
      <c r="G25" s="26">
        <v>1</v>
      </c>
      <c r="H25" s="27">
        <v>0</v>
      </c>
      <c r="I25" s="27">
        <f>ROUND(ROUND(H25,2)*ROUND(G25,3),2)</f>
      </c>
      <c r="O25">
        <f>(I25*21)/100</f>
      </c>
      <c r="P25" t="s">
        <v>13</v>
      </c>
    </row>
    <row r="26" spans="1:5" ht="12.75">
      <c r="A26" s="28" t="s">
        <v>40</v>
      </c>
      <c r="E26" s="29" t="s">
        <v>37</v>
      </c>
    </row>
    <row r="27" spans="1:5" ht="12.75">
      <c r="A27" s="30" t="s">
        <v>42</v>
      </c>
      <c r="E27" s="31" t="s">
        <v>62</v>
      </c>
    </row>
    <row r="28" spans="1:5" ht="12.75">
      <c r="A28" t="s">
        <v>44</v>
      </c>
      <c r="E28" s="29" t="s">
        <v>59</v>
      </c>
    </row>
    <row r="29" spans="1:16" ht="12.75">
      <c r="A29" s="19" t="s">
        <v>35</v>
      </c>
      <c r="B29" s="23" t="s">
        <v>27</v>
      </c>
      <c r="C29" s="23" t="s">
        <v>63</v>
      </c>
      <c r="D29" s="19" t="s">
        <v>37</v>
      </c>
      <c r="E29" s="24" t="s">
        <v>64</v>
      </c>
      <c r="F29" s="25" t="s">
        <v>56</v>
      </c>
      <c r="G29" s="26">
        <v>1</v>
      </c>
      <c r="H29" s="27">
        <v>0</v>
      </c>
      <c r="I29" s="27">
        <f>ROUND(ROUND(H29,2)*ROUND(G29,3),2)</f>
      </c>
      <c r="O29">
        <f>(I29*21)/100</f>
      </c>
      <c r="P29" t="s">
        <v>13</v>
      </c>
    </row>
    <row r="30" spans="1:5" ht="12.75">
      <c r="A30" s="28" t="s">
        <v>40</v>
      </c>
      <c r="E30" s="29" t="s">
        <v>37</v>
      </c>
    </row>
    <row r="31" spans="1:5" ht="25.5">
      <c r="A31" s="30" t="s">
        <v>42</v>
      </c>
      <c r="E31" s="31" t="s">
        <v>65</v>
      </c>
    </row>
    <row r="32" spans="1:5" ht="12.75">
      <c r="A32" t="s">
        <v>44</v>
      </c>
      <c r="E32" s="29" t="s">
        <v>66</v>
      </c>
    </row>
    <row r="33" spans="1:16" ht="12.75">
      <c r="A33" s="19" t="s">
        <v>35</v>
      </c>
      <c r="B33" s="23" t="s">
        <v>67</v>
      </c>
      <c r="C33" s="23" t="s">
        <v>68</v>
      </c>
      <c r="D33" s="19" t="s">
        <v>37</v>
      </c>
      <c r="E33" s="24" t="s">
        <v>69</v>
      </c>
      <c r="F33" s="25" t="s">
        <v>70</v>
      </c>
      <c r="G33" s="26">
        <v>60</v>
      </c>
      <c r="H33" s="27">
        <v>0</v>
      </c>
      <c r="I33" s="27">
        <f>ROUND(ROUND(H33,2)*ROUND(G33,3),2)</f>
      </c>
      <c r="O33">
        <f>(I33*21)/100</f>
      </c>
      <c r="P33" t="s">
        <v>13</v>
      </c>
    </row>
    <row r="34" spans="1:5" ht="12.75">
      <c r="A34" s="28" t="s">
        <v>40</v>
      </c>
      <c r="E34" s="29" t="s">
        <v>37</v>
      </c>
    </row>
    <row r="35" spans="1:5" ht="38.25">
      <c r="A35" s="30" t="s">
        <v>42</v>
      </c>
      <c r="E35" s="31" t="s">
        <v>71</v>
      </c>
    </row>
    <row r="36" spans="1:5" ht="12.75">
      <c r="A36" t="s">
        <v>44</v>
      </c>
      <c r="E36" s="29" t="s">
        <v>66</v>
      </c>
    </row>
    <row r="37" spans="1:16" ht="12.75">
      <c r="A37" s="19" t="s">
        <v>35</v>
      </c>
      <c r="B37" s="23" t="s">
        <v>72</v>
      </c>
      <c r="C37" s="23" t="s">
        <v>73</v>
      </c>
      <c r="D37" s="19" t="s">
        <v>37</v>
      </c>
      <c r="E37" s="24" t="s">
        <v>74</v>
      </c>
      <c r="F37" s="25" t="s">
        <v>70</v>
      </c>
      <c r="G37" s="26">
        <v>60</v>
      </c>
      <c r="H37" s="27">
        <v>0</v>
      </c>
      <c r="I37" s="27">
        <f>ROUND(ROUND(H37,2)*ROUND(G37,3),2)</f>
      </c>
      <c r="O37">
        <f>(I37*21)/100</f>
      </c>
      <c r="P37" t="s">
        <v>13</v>
      </c>
    </row>
    <row r="38" spans="1:5" ht="12.75">
      <c r="A38" s="28" t="s">
        <v>40</v>
      </c>
      <c r="E38" s="29" t="s">
        <v>37</v>
      </c>
    </row>
    <row r="39" spans="1:5" ht="38.25">
      <c r="A39" s="30" t="s">
        <v>42</v>
      </c>
      <c r="E39" s="31" t="s">
        <v>71</v>
      </c>
    </row>
    <row r="40" spans="1:5" ht="12.75">
      <c r="A40" t="s">
        <v>44</v>
      </c>
      <c r="E40" s="29" t="s">
        <v>66</v>
      </c>
    </row>
    <row r="41" spans="1:16" ht="12.75">
      <c r="A41" s="19" t="s">
        <v>35</v>
      </c>
      <c r="B41" s="23" t="s">
        <v>30</v>
      </c>
      <c r="C41" s="23" t="s">
        <v>75</v>
      </c>
      <c r="D41" s="19" t="s">
        <v>37</v>
      </c>
      <c r="E41" s="24" t="s">
        <v>76</v>
      </c>
      <c r="F41" s="25" t="s">
        <v>56</v>
      </c>
      <c r="G41" s="26">
        <v>1</v>
      </c>
      <c r="H41" s="27">
        <v>0</v>
      </c>
      <c r="I41" s="27">
        <f>ROUND(ROUND(H41,2)*ROUND(G41,3),2)</f>
      </c>
      <c r="O41">
        <f>(I41*21)/100</f>
      </c>
      <c r="P41" t="s">
        <v>13</v>
      </c>
    </row>
    <row r="42" spans="1:5" ht="12.75">
      <c r="A42" s="28" t="s">
        <v>40</v>
      </c>
      <c r="E42" s="29" t="s">
        <v>77</v>
      </c>
    </row>
    <row r="43" spans="1:5" ht="12.75">
      <c r="A43" s="30" t="s">
        <v>42</v>
      </c>
      <c r="E43" s="31" t="s">
        <v>78</v>
      </c>
    </row>
    <row r="44" spans="1:5" ht="12.75">
      <c r="A44" t="s">
        <v>44</v>
      </c>
      <c r="E44" s="29" t="s">
        <v>66</v>
      </c>
    </row>
    <row r="45" spans="1:16" ht="12.75">
      <c r="A45" s="19" t="s">
        <v>35</v>
      </c>
      <c r="B45" s="23" t="s">
        <v>32</v>
      </c>
      <c r="C45" s="23" t="s">
        <v>79</v>
      </c>
      <c r="D45" s="19" t="s">
        <v>37</v>
      </c>
      <c r="E45" s="24" t="s">
        <v>80</v>
      </c>
      <c r="F45" s="25" t="s">
        <v>56</v>
      </c>
      <c r="G45" s="26">
        <v>1</v>
      </c>
      <c r="H45" s="27">
        <v>0</v>
      </c>
      <c r="I45" s="27">
        <f>ROUND(ROUND(H45,2)*ROUND(G45,3),2)</f>
      </c>
      <c r="O45">
        <f>(I45*21)/100</f>
      </c>
      <c r="P45" t="s">
        <v>13</v>
      </c>
    </row>
    <row r="46" spans="1:5" ht="12.75">
      <c r="A46" s="28" t="s">
        <v>40</v>
      </c>
      <c r="E46" s="29" t="s">
        <v>37</v>
      </c>
    </row>
    <row r="47" spans="1:5" ht="38.25">
      <c r="A47" s="30" t="s">
        <v>42</v>
      </c>
      <c r="E47" s="31" t="s">
        <v>81</v>
      </c>
    </row>
    <row r="48" spans="1:5" ht="12.75">
      <c r="A48" t="s">
        <v>44</v>
      </c>
      <c r="E48" s="29" t="s">
        <v>66</v>
      </c>
    </row>
    <row r="49" spans="1:16" ht="12.75">
      <c r="A49" s="19" t="s">
        <v>35</v>
      </c>
      <c r="B49" s="23" t="s">
        <v>82</v>
      </c>
      <c r="C49" s="23" t="s">
        <v>83</v>
      </c>
      <c r="D49" s="19" t="s">
        <v>37</v>
      </c>
      <c r="E49" s="24" t="s">
        <v>84</v>
      </c>
      <c r="F49" s="25" t="s">
        <v>56</v>
      </c>
      <c r="G49" s="26">
        <v>1</v>
      </c>
      <c r="H49" s="27">
        <v>0</v>
      </c>
      <c r="I49" s="27">
        <f>ROUND(ROUND(H49,2)*ROUND(G49,3),2)</f>
      </c>
      <c r="O49">
        <f>(I49*21)/100</f>
      </c>
      <c r="P49" t="s">
        <v>13</v>
      </c>
    </row>
    <row r="50" spans="1:5" ht="12.75">
      <c r="A50" s="28" t="s">
        <v>40</v>
      </c>
      <c r="E50" s="29" t="s">
        <v>37</v>
      </c>
    </row>
    <row r="51" spans="1:5" ht="12.75">
      <c r="A51" s="30" t="s">
        <v>42</v>
      </c>
      <c r="E51" s="31" t="s">
        <v>85</v>
      </c>
    </row>
    <row r="52" spans="1:5" ht="12.75">
      <c r="A52" t="s">
        <v>44</v>
      </c>
      <c r="E52" s="29" t="s">
        <v>66</v>
      </c>
    </row>
    <row r="53" spans="1:16" ht="12.75">
      <c r="A53" s="19" t="s">
        <v>35</v>
      </c>
      <c r="B53" s="23" t="s">
        <v>86</v>
      </c>
      <c r="C53" s="23" t="s">
        <v>87</v>
      </c>
      <c r="D53" s="19" t="s">
        <v>37</v>
      </c>
      <c r="E53" s="24" t="s">
        <v>88</v>
      </c>
      <c r="F53" s="25" t="s">
        <v>89</v>
      </c>
      <c r="G53" s="26">
        <v>800000</v>
      </c>
      <c r="H53" s="27">
        <v>0</v>
      </c>
      <c r="I53" s="27">
        <f>ROUND(ROUND(H53,2)*ROUND(G53,3),2)</f>
      </c>
      <c r="O53">
        <f>(I53*21)/100</f>
      </c>
      <c r="P53" t="s">
        <v>13</v>
      </c>
    </row>
    <row r="54" spans="1:5" ht="38.25">
      <c r="A54" s="28" t="s">
        <v>40</v>
      </c>
      <c r="E54" s="29" t="s">
        <v>90</v>
      </c>
    </row>
    <row r="55" spans="1:5" ht="12.75">
      <c r="A55" s="30" t="s">
        <v>42</v>
      </c>
      <c r="E55" s="31" t="s">
        <v>91</v>
      </c>
    </row>
    <row r="56" spans="1:5" ht="12.75">
      <c r="A56" t="s">
        <v>44</v>
      </c>
      <c r="E56" s="29" t="s">
        <v>66</v>
      </c>
    </row>
    <row r="57" spans="1:16" ht="12.75">
      <c r="A57" s="19" t="s">
        <v>35</v>
      </c>
      <c r="B57" s="23" t="s">
        <v>92</v>
      </c>
      <c r="C57" s="23" t="s">
        <v>93</v>
      </c>
      <c r="D57" s="19" t="s">
        <v>37</v>
      </c>
      <c r="E57" s="24" t="s">
        <v>94</v>
      </c>
      <c r="F57" s="25" t="s">
        <v>70</v>
      </c>
      <c r="G57" s="26">
        <v>39</v>
      </c>
      <c r="H57" s="27">
        <v>0</v>
      </c>
      <c r="I57" s="27">
        <f>ROUND(ROUND(H57,2)*ROUND(G57,3),2)</f>
      </c>
      <c r="O57">
        <f>(I57*21)/100</f>
      </c>
      <c r="P57" t="s">
        <v>13</v>
      </c>
    </row>
    <row r="58" spans="1:5" ht="12.75">
      <c r="A58" s="28" t="s">
        <v>40</v>
      </c>
      <c r="E58" s="29" t="s">
        <v>37</v>
      </c>
    </row>
    <row r="59" spans="1:5" ht="25.5">
      <c r="A59" s="30" t="s">
        <v>42</v>
      </c>
      <c r="E59" s="31" t="s">
        <v>95</v>
      </c>
    </row>
    <row r="60" spans="1:5" ht="12.75">
      <c r="A60" t="s">
        <v>44</v>
      </c>
      <c r="E60" s="29" t="s">
        <v>66</v>
      </c>
    </row>
    <row r="61" spans="1:16" ht="12.75">
      <c r="A61" s="19" t="s">
        <v>35</v>
      </c>
      <c r="B61" s="23" t="s">
        <v>96</v>
      </c>
      <c r="C61" s="23" t="s">
        <v>97</v>
      </c>
      <c r="D61" s="19" t="s">
        <v>37</v>
      </c>
      <c r="E61" s="24" t="s">
        <v>98</v>
      </c>
      <c r="F61" s="25" t="s">
        <v>70</v>
      </c>
      <c r="G61" s="26">
        <v>39</v>
      </c>
      <c r="H61" s="27">
        <v>0</v>
      </c>
      <c r="I61" s="27">
        <f>ROUND(ROUND(H61,2)*ROUND(G61,3),2)</f>
      </c>
      <c r="O61">
        <f>(I61*21)/100</f>
      </c>
      <c r="P61" t="s">
        <v>13</v>
      </c>
    </row>
    <row r="62" spans="1:5" ht="12.75">
      <c r="A62" s="28" t="s">
        <v>40</v>
      </c>
      <c r="E62" s="29" t="s">
        <v>37</v>
      </c>
    </row>
    <row r="63" spans="1:5" ht="25.5">
      <c r="A63" s="30" t="s">
        <v>42</v>
      </c>
      <c r="E63" s="31" t="s">
        <v>95</v>
      </c>
    </row>
    <row r="64" spans="1:5" ht="12.75">
      <c r="A64" t="s">
        <v>44</v>
      </c>
      <c r="E64" s="29" t="s">
        <v>66</v>
      </c>
    </row>
    <row r="65" spans="1:16" ht="12.75">
      <c r="A65" s="19" t="s">
        <v>35</v>
      </c>
      <c r="B65" s="23" t="s">
        <v>99</v>
      </c>
      <c r="C65" s="23" t="s">
        <v>100</v>
      </c>
      <c r="D65" s="19" t="s">
        <v>37</v>
      </c>
      <c r="E65" s="24" t="s">
        <v>101</v>
      </c>
      <c r="F65" s="25" t="s">
        <v>70</v>
      </c>
      <c r="G65" s="26">
        <v>19.5</v>
      </c>
      <c r="H65" s="27">
        <v>0</v>
      </c>
      <c r="I65" s="27">
        <f>ROUND(ROUND(H65,2)*ROUND(G65,3),2)</f>
      </c>
      <c r="O65">
        <f>(I65*21)/100</f>
      </c>
      <c r="P65" t="s">
        <v>13</v>
      </c>
    </row>
    <row r="66" spans="1:5" ht="12.75">
      <c r="A66" s="28" t="s">
        <v>40</v>
      </c>
      <c r="E66" s="29" t="s">
        <v>102</v>
      </c>
    </row>
    <row r="67" spans="1:5" ht="12.75">
      <c r="A67" s="30" t="s">
        <v>42</v>
      </c>
      <c r="E67" s="31" t="s">
        <v>103</v>
      </c>
    </row>
    <row r="68" spans="1:5" ht="12.75">
      <c r="A68" t="s">
        <v>44</v>
      </c>
      <c r="E68" s="29" t="s">
        <v>66</v>
      </c>
    </row>
    <row r="69" spans="1:16" ht="12.75">
      <c r="A69" s="19" t="s">
        <v>35</v>
      </c>
      <c r="B69" s="23" t="s">
        <v>104</v>
      </c>
      <c r="C69" s="23" t="s">
        <v>105</v>
      </c>
      <c r="D69" s="19" t="s">
        <v>37</v>
      </c>
      <c r="E69" s="24" t="s">
        <v>106</v>
      </c>
      <c r="F69" s="25" t="s">
        <v>56</v>
      </c>
      <c r="G69" s="26">
        <v>1</v>
      </c>
      <c r="H69" s="27">
        <v>0</v>
      </c>
      <c r="I69" s="27">
        <f>ROUND(ROUND(H69,2)*ROUND(G69,3),2)</f>
      </c>
      <c r="O69">
        <f>(I69*21)/100</f>
      </c>
      <c r="P69" t="s">
        <v>13</v>
      </c>
    </row>
    <row r="70" spans="1:5" ht="12.75">
      <c r="A70" s="28" t="s">
        <v>40</v>
      </c>
      <c r="E70" s="29" t="s">
        <v>37</v>
      </c>
    </row>
    <row r="71" spans="1:5" ht="12.75">
      <c r="A71" s="30" t="s">
        <v>42</v>
      </c>
      <c r="E71" s="31" t="s">
        <v>107</v>
      </c>
    </row>
    <row r="72" spans="1:5" ht="38.25">
      <c r="A72" t="s">
        <v>44</v>
      </c>
      <c r="E72" s="29" t="s">
        <v>108</v>
      </c>
    </row>
    <row r="73" spans="1:16" ht="12.75">
      <c r="A73" s="19" t="s">
        <v>35</v>
      </c>
      <c r="B73" s="23" t="s">
        <v>109</v>
      </c>
      <c r="C73" s="23" t="s">
        <v>110</v>
      </c>
      <c r="D73" s="19" t="s">
        <v>37</v>
      </c>
      <c r="E73" s="24" t="s">
        <v>111</v>
      </c>
      <c r="F73" s="25" t="s">
        <v>112</v>
      </c>
      <c r="G73" s="26">
        <v>1</v>
      </c>
      <c r="H73" s="27">
        <v>0</v>
      </c>
      <c r="I73" s="27">
        <f>ROUND(ROUND(H73,2)*ROUND(G73,3),2)</f>
      </c>
      <c r="O73">
        <f>(I73*21)/100</f>
      </c>
      <c r="P73" t="s">
        <v>13</v>
      </c>
    </row>
    <row r="74" spans="1:5" ht="12.75">
      <c r="A74" s="28" t="s">
        <v>40</v>
      </c>
      <c r="E74" s="29" t="s">
        <v>113</v>
      </c>
    </row>
    <row r="75" spans="1:5" ht="12.75">
      <c r="A75" s="30" t="s">
        <v>42</v>
      </c>
      <c r="E75" s="31" t="s">
        <v>114</v>
      </c>
    </row>
    <row r="76" spans="1:5" ht="12.75">
      <c r="A76" t="s">
        <v>44</v>
      </c>
      <c r="E76" s="29" t="s">
        <v>115</v>
      </c>
    </row>
    <row r="77" spans="1:16" ht="12.75">
      <c r="A77" s="19" t="s">
        <v>35</v>
      </c>
      <c r="B77" s="23" t="s">
        <v>116</v>
      </c>
      <c r="C77" s="23" t="s">
        <v>117</v>
      </c>
      <c r="D77" s="19" t="s">
        <v>37</v>
      </c>
      <c r="E77" s="24" t="s">
        <v>118</v>
      </c>
      <c r="F77" s="25" t="s">
        <v>56</v>
      </c>
      <c r="G77" s="26">
        <v>1</v>
      </c>
      <c r="H77" s="27">
        <v>0</v>
      </c>
      <c r="I77" s="27">
        <f>ROUND(ROUND(H77,2)*ROUND(G77,3),2)</f>
      </c>
      <c r="O77">
        <f>(I77*21)/100</f>
      </c>
      <c r="P77" t="s">
        <v>13</v>
      </c>
    </row>
    <row r="78" spans="1:5" ht="12.75">
      <c r="A78" s="28" t="s">
        <v>40</v>
      </c>
      <c r="E78" s="29" t="s">
        <v>119</v>
      </c>
    </row>
    <row r="79" spans="1:5" ht="25.5">
      <c r="A79" s="30" t="s">
        <v>42</v>
      </c>
      <c r="E79" s="31" t="s">
        <v>120</v>
      </c>
    </row>
    <row r="80" spans="1:5" ht="12.75">
      <c r="A80" t="s">
        <v>44</v>
      </c>
      <c r="E80" s="29" t="s">
        <v>115</v>
      </c>
    </row>
    <row r="81" spans="1:16" ht="12.75">
      <c r="A81" s="19" t="s">
        <v>35</v>
      </c>
      <c r="B81" s="23" t="s">
        <v>121</v>
      </c>
      <c r="C81" s="23" t="s">
        <v>122</v>
      </c>
      <c r="D81" s="19" t="s">
        <v>37</v>
      </c>
      <c r="E81" s="24" t="s">
        <v>123</v>
      </c>
      <c r="F81" s="25" t="s">
        <v>56</v>
      </c>
      <c r="G81" s="26">
        <v>1</v>
      </c>
      <c r="H81" s="27">
        <v>0</v>
      </c>
      <c r="I81" s="27">
        <f>ROUND(ROUND(H81,2)*ROUND(G81,3),2)</f>
      </c>
      <c r="O81">
        <f>(I81*21)/100</f>
      </c>
      <c r="P81" t="s">
        <v>13</v>
      </c>
    </row>
    <row r="82" spans="1:5" ht="12.75">
      <c r="A82" s="28" t="s">
        <v>40</v>
      </c>
      <c r="E82" s="29" t="s">
        <v>124</v>
      </c>
    </row>
    <row r="83" spans="1:5" ht="12.75">
      <c r="A83" s="30" t="s">
        <v>42</v>
      </c>
      <c r="E83" s="31" t="s">
        <v>125</v>
      </c>
    </row>
    <row r="84" spans="1:5" ht="12.75">
      <c r="A84" t="s">
        <v>44</v>
      </c>
      <c r="E84" s="29" t="s">
        <v>115</v>
      </c>
    </row>
    <row r="85" spans="1:16" ht="12.75">
      <c r="A85" s="19" t="s">
        <v>35</v>
      </c>
      <c r="B85" s="23" t="s">
        <v>126</v>
      </c>
      <c r="C85" s="23" t="s">
        <v>127</v>
      </c>
      <c r="D85" s="19" t="s">
        <v>37</v>
      </c>
      <c r="E85" s="24" t="s">
        <v>128</v>
      </c>
      <c r="F85" s="25" t="s">
        <v>56</v>
      </c>
      <c r="G85" s="26">
        <v>1</v>
      </c>
      <c r="H85" s="27">
        <v>0</v>
      </c>
      <c r="I85" s="27">
        <f>ROUND(ROUND(H85,2)*ROUND(G85,3),2)</f>
      </c>
      <c r="O85">
        <f>(I85*21)/100</f>
      </c>
      <c r="P85" t="s">
        <v>13</v>
      </c>
    </row>
    <row r="86" spans="1:5" ht="12.75">
      <c r="A86" s="28" t="s">
        <v>40</v>
      </c>
      <c r="E86" s="29" t="s">
        <v>129</v>
      </c>
    </row>
    <row r="87" spans="1:5" ht="25.5">
      <c r="A87" s="30" t="s">
        <v>42</v>
      </c>
      <c r="E87" s="31" t="s">
        <v>130</v>
      </c>
    </row>
    <row r="88" spans="1:5" ht="63.75">
      <c r="A88" t="s">
        <v>44</v>
      </c>
      <c r="E88" s="29" t="s">
        <v>131</v>
      </c>
    </row>
    <row r="89" spans="1:16" ht="12.75">
      <c r="A89" s="19" t="s">
        <v>35</v>
      </c>
      <c r="B89" s="23" t="s">
        <v>132</v>
      </c>
      <c r="C89" s="23" t="s">
        <v>133</v>
      </c>
      <c r="D89" s="19" t="s">
        <v>37</v>
      </c>
      <c r="E89" s="24" t="s">
        <v>134</v>
      </c>
      <c r="F89" s="25" t="s">
        <v>112</v>
      </c>
      <c r="G89" s="26">
        <v>1</v>
      </c>
      <c r="H89" s="27">
        <v>0</v>
      </c>
      <c r="I89" s="27">
        <f>ROUND(ROUND(H89,2)*ROUND(G89,3),2)</f>
      </c>
      <c r="O89">
        <f>(I89*21)/100</f>
      </c>
      <c r="P89" t="s">
        <v>13</v>
      </c>
    </row>
    <row r="90" spans="1:5" ht="12.75">
      <c r="A90" s="28" t="s">
        <v>40</v>
      </c>
      <c r="E90" s="29" t="s">
        <v>135</v>
      </c>
    </row>
    <row r="91" spans="1:5" ht="12.75">
      <c r="A91" s="30" t="s">
        <v>42</v>
      </c>
      <c r="E91" s="31" t="s">
        <v>136</v>
      </c>
    </row>
    <row r="92" spans="1:5" ht="51">
      <c r="A92" t="s">
        <v>44</v>
      </c>
      <c r="E92" s="29" t="s">
        <v>137</v>
      </c>
    </row>
    <row r="93" spans="1:16" ht="12.75">
      <c r="A93" s="19" t="s">
        <v>35</v>
      </c>
      <c r="B93" s="23" t="s">
        <v>138</v>
      </c>
      <c r="C93" s="23" t="s">
        <v>139</v>
      </c>
      <c r="D93" s="19" t="s">
        <v>37</v>
      </c>
      <c r="E93" s="24" t="s">
        <v>140</v>
      </c>
      <c r="F93" s="25" t="s">
        <v>56</v>
      </c>
      <c r="G93" s="26">
        <v>1</v>
      </c>
      <c r="H93" s="27">
        <v>0</v>
      </c>
      <c r="I93" s="27">
        <f>ROUND(ROUND(H93,2)*ROUND(G93,3),2)</f>
      </c>
      <c r="O93">
        <f>(I93*21)/100</f>
      </c>
      <c r="P93" t="s">
        <v>13</v>
      </c>
    </row>
    <row r="94" spans="1:5" ht="12.75">
      <c r="A94" s="28" t="s">
        <v>40</v>
      </c>
      <c r="E94" s="29" t="s">
        <v>141</v>
      </c>
    </row>
    <row r="95" spans="1:5" ht="12.75">
      <c r="A95" s="30" t="s">
        <v>42</v>
      </c>
      <c r="E95" s="31" t="s">
        <v>37</v>
      </c>
    </row>
    <row r="96" spans="1:5" ht="12.75">
      <c r="A96" t="s">
        <v>44</v>
      </c>
      <c r="E96" s="29" t="s">
        <v>142</v>
      </c>
    </row>
    <row r="97" spans="1:16" ht="12.75">
      <c r="A97" s="19" t="s">
        <v>35</v>
      </c>
      <c r="B97" s="23" t="s">
        <v>143</v>
      </c>
      <c r="C97" s="23" t="s">
        <v>144</v>
      </c>
      <c r="D97" s="19" t="s">
        <v>37</v>
      </c>
      <c r="E97" s="24" t="s">
        <v>145</v>
      </c>
      <c r="F97" s="25" t="s">
        <v>56</v>
      </c>
      <c r="G97" s="26">
        <v>1</v>
      </c>
      <c r="H97" s="27">
        <v>0</v>
      </c>
      <c r="I97" s="27">
        <f>ROUND(ROUND(H97,2)*ROUND(G97,3),2)</f>
      </c>
      <c r="O97">
        <f>(I97*21)/100</f>
      </c>
      <c r="P97" t="s">
        <v>13</v>
      </c>
    </row>
    <row r="98" spans="1:5" ht="12.75">
      <c r="A98" s="28" t="s">
        <v>40</v>
      </c>
      <c r="E98" s="29" t="s">
        <v>37</v>
      </c>
    </row>
    <row r="99" spans="1:5" ht="12.75">
      <c r="A99" s="30" t="s">
        <v>42</v>
      </c>
      <c r="E99" s="31" t="s">
        <v>37</v>
      </c>
    </row>
    <row r="100" spans="1:5" ht="89.25">
      <c r="A100" t="s">
        <v>44</v>
      </c>
      <c r="E100" s="29" t="s">
        <v>146</v>
      </c>
    </row>
    <row r="101" spans="1:18" ht="12.75" customHeight="1">
      <c r="A101" s="5" t="s">
        <v>33</v>
      </c>
      <c r="B101" s="5"/>
      <c r="C101" s="34" t="s">
        <v>19</v>
      </c>
      <c r="D101" s="5"/>
      <c r="E101" s="21" t="s">
        <v>147</v>
      </c>
      <c r="F101" s="5"/>
      <c r="G101" s="5"/>
      <c r="H101" s="5"/>
      <c r="I101" s="35">
        <f>0+Q101</f>
      </c>
      <c r="O101">
        <f>0+R101</f>
      </c>
      <c r="Q101">
        <f>0+I102+I106+I110+I114+I118+I122+I126+I130+I134+I138+I142+I146+I150</f>
      </c>
      <c r="R101">
        <f>0+O102+O106+O110+O114+O118+O122+O126+O130+O134+O138+O142+O146+O150</f>
      </c>
    </row>
    <row r="102" spans="1:16" ht="12.75">
      <c r="A102" s="19" t="s">
        <v>35</v>
      </c>
      <c r="B102" s="23" t="s">
        <v>148</v>
      </c>
      <c r="C102" s="23" t="s">
        <v>149</v>
      </c>
      <c r="D102" s="19" t="s">
        <v>37</v>
      </c>
      <c r="E102" s="24" t="s">
        <v>150</v>
      </c>
      <c r="F102" s="25" t="s">
        <v>70</v>
      </c>
      <c r="G102" s="26">
        <v>81</v>
      </c>
      <c r="H102" s="27">
        <v>0</v>
      </c>
      <c r="I102" s="27">
        <f>ROUND(ROUND(H102,2)*ROUND(G102,3),2)</f>
      </c>
      <c r="O102">
        <f>(I102*21)/100</f>
      </c>
      <c r="P102" t="s">
        <v>13</v>
      </c>
    </row>
    <row r="103" spans="1:5" ht="12.75">
      <c r="A103" s="28" t="s">
        <v>40</v>
      </c>
      <c r="E103" s="29" t="s">
        <v>37</v>
      </c>
    </row>
    <row r="104" spans="1:5" ht="25.5">
      <c r="A104" s="30" t="s">
        <v>42</v>
      </c>
      <c r="E104" s="31" t="s">
        <v>151</v>
      </c>
    </row>
    <row r="105" spans="1:5" ht="38.25">
      <c r="A105" t="s">
        <v>44</v>
      </c>
      <c r="E105" s="29" t="s">
        <v>152</v>
      </c>
    </row>
    <row r="106" spans="1:16" ht="25.5">
      <c r="A106" s="19" t="s">
        <v>35</v>
      </c>
      <c r="B106" s="23" t="s">
        <v>153</v>
      </c>
      <c r="C106" s="23" t="s">
        <v>154</v>
      </c>
      <c r="D106" s="19" t="s">
        <v>37</v>
      </c>
      <c r="E106" s="24" t="s">
        <v>155</v>
      </c>
      <c r="F106" s="25" t="s">
        <v>39</v>
      </c>
      <c r="G106" s="26">
        <v>7.4</v>
      </c>
      <c r="H106" s="27">
        <v>0</v>
      </c>
      <c r="I106" s="27">
        <f>ROUND(ROUND(H106,2)*ROUND(G106,3),2)</f>
      </c>
      <c r="O106">
        <f>(I106*21)/100</f>
      </c>
      <c r="P106" t="s">
        <v>13</v>
      </c>
    </row>
    <row r="107" spans="1:5" ht="12.75">
      <c r="A107" s="28" t="s">
        <v>40</v>
      </c>
      <c r="E107" s="29" t="s">
        <v>37</v>
      </c>
    </row>
    <row r="108" spans="1:5" ht="12.75">
      <c r="A108" s="30" t="s">
        <v>42</v>
      </c>
      <c r="E108" s="31" t="s">
        <v>53</v>
      </c>
    </row>
    <row r="109" spans="1:5" ht="63.75">
      <c r="A109" t="s">
        <v>44</v>
      </c>
      <c r="E109" s="29" t="s">
        <v>156</v>
      </c>
    </row>
    <row r="110" spans="1:16" ht="25.5">
      <c r="A110" s="19" t="s">
        <v>35</v>
      </c>
      <c r="B110" s="23" t="s">
        <v>157</v>
      </c>
      <c r="C110" s="23" t="s">
        <v>158</v>
      </c>
      <c r="D110" s="19" t="s">
        <v>37</v>
      </c>
      <c r="E110" s="24" t="s">
        <v>159</v>
      </c>
      <c r="F110" s="25" t="s">
        <v>39</v>
      </c>
      <c r="G110" s="26">
        <v>40.5</v>
      </c>
      <c r="H110" s="27">
        <v>0</v>
      </c>
      <c r="I110" s="27">
        <f>ROUND(ROUND(H110,2)*ROUND(G110,3),2)</f>
      </c>
      <c r="O110">
        <f>(I110*21)/100</f>
      </c>
      <c r="P110" t="s">
        <v>13</v>
      </c>
    </row>
    <row r="111" spans="1:5" ht="12.75">
      <c r="A111" s="28" t="s">
        <v>40</v>
      </c>
      <c r="E111" s="29" t="s">
        <v>37</v>
      </c>
    </row>
    <row r="112" spans="1:5" ht="25.5">
      <c r="A112" s="30" t="s">
        <v>42</v>
      </c>
      <c r="E112" s="31" t="s">
        <v>160</v>
      </c>
    </row>
    <row r="113" spans="1:5" ht="63.75">
      <c r="A113" t="s">
        <v>44</v>
      </c>
      <c r="E113" s="29" t="s">
        <v>156</v>
      </c>
    </row>
    <row r="114" spans="1:16" ht="12.75">
      <c r="A114" s="19" t="s">
        <v>35</v>
      </c>
      <c r="B114" s="23" t="s">
        <v>161</v>
      </c>
      <c r="C114" s="23" t="s">
        <v>162</v>
      </c>
      <c r="D114" s="19" t="s">
        <v>37</v>
      </c>
      <c r="E114" s="24" t="s">
        <v>163</v>
      </c>
      <c r="F114" s="25" t="s">
        <v>39</v>
      </c>
      <c r="G114" s="26">
        <v>12.15</v>
      </c>
      <c r="H114" s="27">
        <v>0</v>
      </c>
      <c r="I114" s="27">
        <f>ROUND(ROUND(H114,2)*ROUND(G114,3),2)</f>
      </c>
      <c r="O114">
        <f>(I114*21)/100</f>
      </c>
      <c r="P114" t="s">
        <v>13</v>
      </c>
    </row>
    <row r="115" spans="1:5" ht="12.75">
      <c r="A115" s="28" t="s">
        <v>40</v>
      </c>
      <c r="E115" s="29" t="s">
        <v>164</v>
      </c>
    </row>
    <row r="116" spans="1:5" ht="25.5">
      <c r="A116" s="30" t="s">
        <v>42</v>
      </c>
      <c r="E116" s="31" t="s">
        <v>165</v>
      </c>
    </row>
    <row r="117" spans="1:5" ht="38.25">
      <c r="A117" t="s">
        <v>44</v>
      </c>
      <c r="E117" s="29" t="s">
        <v>166</v>
      </c>
    </row>
    <row r="118" spans="1:16" ht="12.75">
      <c r="A118" s="19" t="s">
        <v>35</v>
      </c>
      <c r="B118" s="23" t="s">
        <v>167</v>
      </c>
      <c r="C118" s="23" t="s">
        <v>168</v>
      </c>
      <c r="D118" s="19" t="s">
        <v>37</v>
      </c>
      <c r="E118" s="24" t="s">
        <v>169</v>
      </c>
      <c r="F118" s="25" t="s">
        <v>39</v>
      </c>
      <c r="G118" s="26">
        <v>2.438</v>
      </c>
      <c r="H118" s="27">
        <v>0</v>
      </c>
      <c r="I118" s="27">
        <f>ROUND(ROUND(H118,2)*ROUND(G118,3),2)</f>
      </c>
      <c r="O118">
        <f>(I118*21)/100</f>
      </c>
      <c r="P118" t="s">
        <v>13</v>
      </c>
    </row>
    <row r="119" spans="1:5" ht="12.75">
      <c r="A119" s="28" t="s">
        <v>40</v>
      </c>
      <c r="E119" s="29" t="s">
        <v>37</v>
      </c>
    </row>
    <row r="120" spans="1:5" ht="12.75">
      <c r="A120" s="30" t="s">
        <v>42</v>
      </c>
      <c r="E120" s="31" t="s">
        <v>170</v>
      </c>
    </row>
    <row r="121" spans="1:5" ht="369.75">
      <c r="A121" t="s">
        <v>44</v>
      </c>
      <c r="E121" s="29" t="s">
        <v>171</v>
      </c>
    </row>
    <row r="122" spans="1:16" ht="12.75">
      <c r="A122" s="19" t="s">
        <v>35</v>
      </c>
      <c r="B122" s="23" t="s">
        <v>172</v>
      </c>
      <c r="C122" s="23" t="s">
        <v>173</v>
      </c>
      <c r="D122" s="19" t="s">
        <v>37</v>
      </c>
      <c r="E122" s="24" t="s">
        <v>174</v>
      </c>
      <c r="F122" s="25" t="s">
        <v>39</v>
      </c>
      <c r="G122" s="26">
        <v>52.375</v>
      </c>
      <c r="H122" s="27">
        <v>0</v>
      </c>
      <c r="I122" s="27">
        <f>ROUND(ROUND(H122,2)*ROUND(G122,3),2)</f>
      </c>
      <c r="O122">
        <f>(I122*21)/100</f>
      </c>
      <c r="P122" t="s">
        <v>13</v>
      </c>
    </row>
    <row r="123" spans="1:5" ht="12.75">
      <c r="A123" s="28" t="s">
        <v>40</v>
      </c>
      <c r="E123" s="29" t="s">
        <v>37</v>
      </c>
    </row>
    <row r="124" spans="1:5" ht="51">
      <c r="A124" s="30" t="s">
        <v>42</v>
      </c>
      <c r="E124" s="31" t="s">
        <v>175</v>
      </c>
    </row>
    <row r="125" spans="1:5" ht="318.75">
      <c r="A125" t="s">
        <v>44</v>
      </c>
      <c r="E125" s="29" t="s">
        <v>176</v>
      </c>
    </row>
    <row r="126" spans="1:16" ht="12.75">
      <c r="A126" s="19" t="s">
        <v>35</v>
      </c>
      <c r="B126" s="23" t="s">
        <v>177</v>
      </c>
      <c r="C126" s="23" t="s">
        <v>178</v>
      </c>
      <c r="D126" s="19" t="s">
        <v>37</v>
      </c>
      <c r="E126" s="24" t="s">
        <v>179</v>
      </c>
      <c r="F126" s="25" t="s">
        <v>39</v>
      </c>
      <c r="G126" s="26">
        <v>21.775</v>
      </c>
      <c r="H126" s="27">
        <v>0</v>
      </c>
      <c r="I126" s="27">
        <f>ROUND(ROUND(H126,2)*ROUND(G126,3),2)</f>
      </c>
      <c r="O126">
        <f>(I126*21)/100</f>
      </c>
      <c r="P126" t="s">
        <v>13</v>
      </c>
    </row>
    <row r="127" spans="1:5" ht="12.75">
      <c r="A127" s="28" t="s">
        <v>40</v>
      </c>
      <c r="E127" s="29" t="s">
        <v>180</v>
      </c>
    </row>
    <row r="128" spans="1:5" ht="63.75">
      <c r="A128" s="30" t="s">
        <v>42</v>
      </c>
      <c r="E128" s="31" t="s">
        <v>181</v>
      </c>
    </row>
    <row r="129" spans="1:5" ht="280.5">
      <c r="A129" t="s">
        <v>44</v>
      </c>
      <c r="E129" s="29" t="s">
        <v>182</v>
      </c>
    </row>
    <row r="130" spans="1:16" ht="12.75">
      <c r="A130" s="19" t="s">
        <v>35</v>
      </c>
      <c r="B130" s="23" t="s">
        <v>183</v>
      </c>
      <c r="C130" s="23" t="s">
        <v>184</v>
      </c>
      <c r="D130" s="19" t="s">
        <v>37</v>
      </c>
      <c r="E130" s="24" t="s">
        <v>185</v>
      </c>
      <c r="F130" s="25" t="s">
        <v>39</v>
      </c>
      <c r="G130" s="26">
        <v>1.343</v>
      </c>
      <c r="H130" s="27">
        <v>0</v>
      </c>
      <c r="I130" s="27">
        <f>ROUND(ROUND(H130,2)*ROUND(G130,3),2)</f>
      </c>
      <c r="O130">
        <f>(I130*21)/100</f>
      </c>
      <c r="P130" t="s">
        <v>13</v>
      </c>
    </row>
    <row r="131" spans="1:5" ht="12.75">
      <c r="A131" s="28" t="s">
        <v>40</v>
      </c>
      <c r="E131" s="29" t="s">
        <v>186</v>
      </c>
    </row>
    <row r="132" spans="1:5" ht="12.75">
      <c r="A132" s="30" t="s">
        <v>42</v>
      </c>
      <c r="E132" s="31" t="s">
        <v>187</v>
      </c>
    </row>
    <row r="133" spans="1:5" ht="293.25">
      <c r="A133" t="s">
        <v>44</v>
      </c>
      <c r="E133" s="29" t="s">
        <v>188</v>
      </c>
    </row>
    <row r="134" spans="1:16" ht="12.75">
      <c r="A134" s="19" t="s">
        <v>35</v>
      </c>
      <c r="B134" s="23" t="s">
        <v>189</v>
      </c>
      <c r="C134" s="23" t="s">
        <v>190</v>
      </c>
      <c r="D134" s="19" t="s">
        <v>37</v>
      </c>
      <c r="E134" s="24" t="s">
        <v>191</v>
      </c>
      <c r="F134" s="25" t="s">
        <v>39</v>
      </c>
      <c r="G134" s="26">
        <v>20</v>
      </c>
      <c r="H134" s="27">
        <v>0</v>
      </c>
      <c r="I134" s="27">
        <f>ROUND(ROUND(H134,2)*ROUND(G134,3),2)</f>
      </c>
      <c r="O134">
        <f>(I134*21)/100</f>
      </c>
      <c r="P134" t="s">
        <v>13</v>
      </c>
    </row>
    <row r="135" spans="1:5" ht="12.75">
      <c r="A135" s="28" t="s">
        <v>40</v>
      </c>
      <c r="E135" s="29" t="s">
        <v>192</v>
      </c>
    </row>
    <row r="136" spans="1:5" ht="12.75">
      <c r="A136" s="30" t="s">
        <v>42</v>
      </c>
      <c r="E136" s="31" t="s">
        <v>193</v>
      </c>
    </row>
    <row r="137" spans="1:5" ht="267.75">
      <c r="A137" t="s">
        <v>44</v>
      </c>
      <c r="E137" s="29" t="s">
        <v>194</v>
      </c>
    </row>
    <row r="138" spans="1:16" ht="12.75">
      <c r="A138" s="19" t="s">
        <v>35</v>
      </c>
      <c r="B138" s="23" t="s">
        <v>195</v>
      </c>
      <c r="C138" s="23" t="s">
        <v>196</v>
      </c>
      <c r="D138" s="19" t="s">
        <v>37</v>
      </c>
      <c r="E138" s="24" t="s">
        <v>197</v>
      </c>
      <c r="F138" s="25" t="s">
        <v>70</v>
      </c>
      <c r="G138" s="26">
        <v>86</v>
      </c>
      <c r="H138" s="27">
        <v>0</v>
      </c>
      <c r="I138" s="27">
        <f>ROUND(ROUND(H138,2)*ROUND(G138,3),2)</f>
      </c>
      <c r="O138">
        <f>(I138*21)/100</f>
      </c>
      <c r="P138" t="s">
        <v>13</v>
      </c>
    </row>
    <row r="139" spans="1:5" ht="12.75">
      <c r="A139" s="28" t="s">
        <v>40</v>
      </c>
      <c r="E139" s="29" t="s">
        <v>37</v>
      </c>
    </row>
    <row r="140" spans="1:5" ht="51">
      <c r="A140" s="30" t="s">
        <v>42</v>
      </c>
      <c r="E140" s="31" t="s">
        <v>198</v>
      </c>
    </row>
    <row r="141" spans="1:5" ht="38.25">
      <c r="A141" t="s">
        <v>44</v>
      </c>
      <c r="E141" s="29" t="s">
        <v>199</v>
      </c>
    </row>
    <row r="142" spans="1:16" ht="12.75">
      <c r="A142" s="19" t="s">
        <v>35</v>
      </c>
      <c r="B142" s="23" t="s">
        <v>200</v>
      </c>
      <c r="C142" s="23" t="s">
        <v>201</v>
      </c>
      <c r="D142" s="19" t="s">
        <v>37</v>
      </c>
      <c r="E142" s="24" t="s">
        <v>202</v>
      </c>
      <c r="F142" s="25" t="s">
        <v>39</v>
      </c>
      <c r="G142" s="26">
        <v>12.15</v>
      </c>
      <c r="H142" s="27">
        <v>0</v>
      </c>
      <c r="I142" s="27">
        <f>ROUND(ROUND(H142,2)*ROUND(G142,3),2)</f>
      </c>
      <c r="O142">
        <f>(I142*21)/100</f>
      </c>
      <c r="P142" t="s">
        <v>13</v>
      </c>
    </row>
    <row r="143" spans="1:5" ht="12.75">
      <c r="A143" s="28" t="s">
        <v>40</v>
      </c>
      <c r="E143" s="29" t="s">
        <v>203</v>
      </c>
    </row>
    <row r="144" spans="1:5" ht="25.5">
      <c r="A144" s="30" t="s">
        <v>42</v>
      </c>
      <c r="E144" s="31" t="s">
        <v>165</v>
      </c>
    </row>
    <row r="145" spans="1:5" ht="38.25">
      <c r="A145" t="s">
        <v>44</v>
      </c>
      <c r="E145" s="29" t="s">
        <v>204</v>
      </c>
    </row>
    <row r="146" spans="1:16" ht="12.75">
      <c r="A146" s="19" t="s">
        <v>35</v>
      </c>
      <c r="B146" s="23" t="s">
        <v>205</v>
      </c>
      <c r="C146" s="23" t="s">
        <v>206</v>
      </c>
      <c r="D146" s="19" t="s">
        <v>37</v>
      </c>
      <c r="E146" s="24" t="s">
        <v>207</v>
      </c>
      <c r="F146" s="25" t="s">
        <v>70</v>
      </c>
      <c r="G146" s="26">
        <v>81</v>
      </c>
      <c r="H146" s="27">
        <v>0</v>
      </c>
      <c r="I146" s="27">
        <f>ROUND(ROUND(H146,2)*ROUND(G146,3),2)</f>
      </c>
      <c r="O146">
        <f>(I146*21)/100</f>
      </c>
      <c r="P146" t="s">
        <v>13</v>
      </c>
    </row>
    <row r="147" spans="1:5" ht="12.75">
      <c r="A147" s="28" t="s">
        <v>40</v>
      </c>
      <c r="E147" s="29" t="s">
        <v>208</v>
      </c>
    </row>
    <row r="148" spans="1:5" ht="25.5">
      <c r="A148" s="30" t="s">
        <v>42</v>
      </c>
      <c r="E148" s="31" t="s">
        <v>151</v>
      </c>
    </row>
    <row r="149" spans="1:5" ht="25.5">
      <c r="A149" t="s">
        <v>44</v>
      </c>
      <c r="E149" s="29" t="s">
        <v>209</v>
      </c>
    </row>
    <row r="150" spans="1:16" ht="12.75">
      <c r="A150" s="19" t="s">
        <v>35</v>
      </c>
      <c r="B150" s="23" t="s">
        <v>210</v>
      </c>
      <c r="C150" s="23" t="s">
        <v>211</v>
      </c>
      <c r="D150" s="19" t="s">
        <v>37</v>
      </c>
      <c r="E150" s="24" t="s">
        <v>212</v>
      </c>
      <c r="F150" s="25" t="s">
        <v>70</v>
      </c>
      <c r="G150" s="26">
        <v>81</v>
      </c>
      <c r="H150" s="27">
        <v>0</v>
      </c>
      <c r="I150" s="27">
        <f>ROUND(ROUND(H150,2)*ROUND(G150,3),2)</f>
      </c>
      <c r="O150">
        <f>(I150*21)/100</f>
      </c>
      <c r="P150" t="s">
        <v>13</v>
      </c>
    </row>
    <row r="151" spans="1:5" ht="12.75">
      <c r="A151" s="28" t="s">
        <v>40</v>
      </c>
      <c r="E151" s="29" t="s">
        <v>37</v>
      </c>
    </row>
    <row r="152" spans="1:5" ht="25.5">
      <c r="A152" s="30" t="s">
        <v>42</v>
      </c>
      <c r="E152" s="31" t="s">
        <v>151</v>
      </c>
    </row>
    <row r="153" spans="1:5" ht="38.25">
      <c r="A153" t="s">
        <v>44</v>
      </c>
      <c r="E153" s="29" t="s">
        <v>213</v>
      </c>
    </row>
    <row r="154" spans="1:18" ht="12.75" customHeight="1">
      <c r="A154" s="5" t="s">
        <v>33</v>
      </c>
      <c r="B154" s="5"/>
      <c r="C154" s="34" t="s">
        <v>13</v>
      </c>
      <c r="D154" s="5"/>
      <c r="E154" s="21" t="s">
        <v>214</v>
      </c>
      <c r="F154" s="5"/>
      <c r="G154" s="5"/>
      <c r="H154" s="5"/>
      <c r="I154" s="35">
        <f>0+Q154</f>
      </c>
      <c r="O154">
        <f>0+R154</f>
      </c>
      <c r="Q154">
        <f>0+I155+I159+I163</f>
      </c>
      <c r="R154">
        <f>0+O155+O159+O163</f>
      </c>
    </row>
    <row r="155" spans="1:16" ht="12.75">
      <c r="A155" s="19" t="s">
        <v>35</v>
      </c>
      <c r="B155" s="23" t="s">
        <v>215</v>
      </c>
      <c r="C155" s="23" t="s">
        <v>216</v>
      </c>
      <c r="D155" s="19" t="s">
        <v>37</v>
      </c>
      <c r="E155" s="24" t="s">
        <v>217</v>
      </c>
      <c r="F155" s="25" t="s">
        <v>218</v>
      </c>
      <c r="G155" s="26">
        <v>16.9</v>
      </c>
      <c r="H155" s="27">
        <v>0</v>
      </c>
      <c r="I155" s="27">
        <f>ROUND(ROUND(H155,2)*ROUND(G155,3),2)</f>
      </c>
      <c r="O155">
        <f>(I155*21)/100</f>
      </c>
      <c r="P155" t="s">
        <v>13</v>
      </c>
    </row>
    <row r="156" spans="1:5" ht="12.75">
      <c r="A156" s="28" t="s">
        <v>40</v>
      </c>
      <c r="E156" s="29" t="s">
        <v>37</v>
      </c>
    </row>
    <row r="157" spans="1:5" ht="12.75">
      <c r="A157" s="30" t="s">
        <v>42</v>
      </c>
      <c r="E157" s="31" t="s">
        <v>219</v>
      </c>
    </row>
    <row r="158" spans="1:5" ht="165.75">
      <c r="A158" t="s">
        <v>44</v>
      </c>
      <c r="E158" s="29" t="s">
        <v>220</v>
      </c>
    </row>
    <row r="159" spans="1:16" ht="12.75">
      <c r="A159" s="19" t="s">
        <v>35</v>
      </c>
      <c r="B159" s="23" t="s">
        <v>221</v>
      </c>
      <c r="C159" s="23" t="s">
        <v>222</v>
      </c>
      <c r="D159" s="19" t="s">
        <v>37</v>
      </c>
      <c r="E159" s="24" t="s">
        <v>223</v>
      </c>
      <c r="F159" s="25" t="s">
        <v>218</v>
      </c>
      <c r="G159" s="26">
        <v>88.878</v>
      </c>
      <c r="H159" s="27">
        <v>0</v>
      </c>
      <c r="I159" s="27">
        <f>ROUND(ROUND(H159,2)*ROUND(G159,3),2)</f>
      </c>
      <c r="O159">
        <f>(I159*21)/100</f>
      </c>
      <c r="P159" t="s">
        <v>13</v>
      </c>
    </row>
    <row r="160" spans="1:5" ht="12.75">
      <c r="A160" s="28" t="s">
        <v>40</v>
      </c>
      <c r="E160" s="29" t="s">
        <v>224</v>
      </c>
    </row>
    <row r="161" spans="1:5" ht="51">
      <c r="A161" s="30" t="s">
        <v>42</v>
      </c>
      <c r="E161" s="31" t="s">
        <v>225</v>
      </c>
    </row>
    <row r="162" spans="1:5" ht="63.75">
      <c r="A162" t="s">
        <v>44</v>
      </c>
      <c r="E162" s="29" t="s">
        <v>226</v>
      </c>
    </row>
    <row r="163" spans="1:16" ht="12.75">
      <c r="A163" s="19" t="s">
        <v>35</v>
      </c>
      <c r="B163" s="23" t="s">
        <v>227</v>
      </c>
      <c r="C163" s="23" t="s">
        <v>228</v>
      </c>
      <c r="D163" s="19" t="s">
        <v>37</v>
      </c>
      <c r="E163" s="24" t="s">
        <v>229</v>
      </c>
      <c r="F163" s="25" t="s">
        <v>218</v>
      </c>
      <c r="G163" s="26">
        <v>12</v>
      </c>
      <c r="H163" s="27">
        <v>0</v>
      </c>
      <c r="I163" s="27">
        <f>ROUND(ROUND(H163,2)*ROUND(G163,3),2)</f>
      </c>
      <c r="O163">
        <f>(I163*21)/100</f>
      </c>
      <c r="P163" t="s">
        <v>13</v>
      </c>
    </row>
    <row r="164" spans="1:5" ht="12.75">
      <c r="A164" s="28" t="s">
        <v>40</v>
      </c>
      <c r="E164" s="29" t="s">
        <v>224</v>
      </c>
    </row>
    <row r="165" spans="1:5" ht="12.75">
      <c r="A165" s="30" t="s">
        <v>42</v>
      </c>
      <c r="E165" s="31" t="s">
        <v>230</v>
      </c>
    </row>
    <row r="166" spans="1:5" ht="63.75">
      <c r="A166" t="s">
        <v>44</v>
      </c>
      <c r="E166" s="29" t="s">
        <v>226</v>
      </c>
    </row>
    <row r="167" spans="1:18" ht="12.75" customHeight="1">
      <c r="A167" s="5" t="s">
        <v>33</v>
      </c>
      <c r="B167" s="5"/>
      <c r="C167" s="34" t="s">
        <v>12</v>
      </c>
      <c r="D167" s="5"/>
      <c r="E167" s="21" t="s">
        <v>231</v>
      </c>
      <c r="F167" s="5"/>
      <c r="G167" s="5"/>
      <c r="H167" s="5"/>
      <c r="I167" s="35">
        <f>0+Q167</f>
      </c>
      <c r="O167">
        <f>0+R167</f>
      </c>
      <c r="Q167">
        <f>0+I168+I172+I176+I180+I184+I188</f>
      </c>
      <c r="R167">
        <f>0+O168+O172+O176+O180+O184+O188</f>
      </c>
    </row>
    <row r="168" spans="1:16" ht="12.75">
      <c r="A168" s="19" t="s">
        <v>35</v>
      </c>
      <c r="B168" s="23" t="s">
        <v>232</v>
      </c>
      <c r="C168" s="23" t="s">
        <v>233</v>
      </c>
      <c r="D168" s="19" t="s">
        <v>37</v>
      </c>
      <c r="E168" s="24" t="s">
        <v>234</v>
      </c>
      <c r="F168" s="25" t="s">
        <v>39</v>
      </c>
      <c r="G168" s="26">
        <v>4.2</v>
      </c>
      <c r="H168" s="27">
        <v>0</v>
      </c>
      <c r="I168" s="27">
        <f>ROUND(ROUND(H168,2)*ROUND(G168,3),2)</f>
      </c>
      <c r="O168">
        <f>(I168*21)/100</f>
      </c>
      <c r="P168" t="s">
        <v>13</v>
      </c>
    </row>
    <row r="169" spans="1:5" ht="12.75">
      <c r="A169" s="28" t="s">
        <v>40</v>
      </c>
      <c r="E169" s="29" t="s">
        <v>37</v>
      </c>
    </row>
    <row r="170" spans="1:5" ht="12.75">
      <c r="A170" s="30" t="s">
        <v>42</v>
      </c>
      <c r="E170" s="31" t="s">
        <v>235</v>
      </c>
    </row>
    <row r="171" spans="1:5" ht="382.5">
      <c r="A171" t="s">
        <v>44</v>
      </c>
      <c r="E171" s="29" t="s">
        <v>236</v>
      </c>
    </row>
    <row r="172" spans="1:16" ht="12.75">
      <c r="A172" s="19" t="s">
        <v>35</v>
      </c>
      <c r="B172" s="23" t="s">
        <v>237</v>
      </c>
      <c r="C172" s="23" t="s">
        <v>238</v>
      </c>
      <c r="D172" s="19" t="s">
        <v>37</v>
      </c>
      <c r="E172" s="24" t="s">
        <v>239</v>
      </c>
      <c r="F172" s="25" t="s">
        <v>240</v>
      </c>
      <c r="G172" s="26">
        <v>1.319</v>
      </c>
      <c r="H172" s="27">
        <v>0</v>
      </c>
      <c r="I172" s="27">
        <f>ROUND(ROUND(H172,2)*ROUND(G172,3),2)</f>
      </c>
      <c r="O172">
        <f>(I172*21)/100</f>
      </c>
      <c r="P172" t="s">
        <v>13</v>
      </c>
    </row>
    <row r="173" spans="1:5" ht="12.75">
      <c r="A173" s="28" t="s">
        <v>40</v>
      </c>
      <c r="E173" s="29" t="s">
        <v>37</v>
      </c>
    </row>
    <row r="174" spans="1:5" ht="25.5">
      <c r="A174" s="30" t="s">
        <v>42</v>
      </c>
      <c r="E174" s="31" t="s">
        <v>241</v>
      </c>
    </row>
    <row r="175" spans="1:5" ht="242.25">
      <c r="A175" t="s">
        <v>44</v>
      </c>
      <c r="E175" s="29" t="s">
        <v>242</v>
      </c>
    </row>
    <row r="176" spans="1:16" ht="12.75">
      <c r="A176" s="19" t="s">
        <v>35</v>
      </c>
      <c r="B176" s="23" t="s">
        <v>243</v>
      </c>
      <c r="C176" s="23" t="s">
        <v>244</v>
      </c>
      <c r="D176" s="19" t="s">
        <v>37</v>
      </c>
      <c r="E176" s="24" t="s">
        <v>245</v>
      </c>
      <c r="F176" s="25" t="s">
        <v>39</v>
      </c>
      <c r="G176" s="26">
        <v>7.2</v>
      </c>
      <c r="H176" s="27">
        <v>0</v>
      </c>
      <c r="I176" s="27">
        <f>ROUND(ROUND(H176,2)*ROUND(G176,3),2)</f>
      </c>
      <c r="O176">
        <f>(I176*21)/100</f>
      </c>
      <c r="P176" t="s">
        <v>13</v>
      </c>
    </row>
    <row r="177" spans="1:5" ht="12.75">
      <c r="A177" s="28" t="s">
        <v>40</v>
      </c>
      <c r="E177" s="29" t="s">
        <v>246</v>
      </c>
    </row>
    <row r="178" spans="1:5" ht="12.75">
      <c r="A178" s="30" t="s">
        <v>42</v>
      </c>
      <c r="E178" s="31" t="s">
        <v>247</v>
      </c>
    </row>
    <row r="179" spans="1:5" ht="38.25">
      <c r="A179" t="s">
        <v>44</v>
      </c>
      <c r="E179" s="29" t="s">
        <v>248</v>
      </c>
    </row>
    <row r="180" spans="1:16" ht="12.75">
      <c r="A180" s="19" t="s">
        <v>35</v>
      </c>
      <c r="B180" s="23" t="s">
        <v>249</v>
      </c>
      <c r="C180" s="23" t="s">
        <v>250</v>
      </c>
      <c r="D180" s="19" t="s">
        <v>37</v>
      </c>
      <c r="E180" s="24" t="s">
        <v>251</v>
      </c>
      <c r="F180" s="25" t="s">
        <v>39</v>
      </c>
      <c r="G180" s="26">
        <v>7.65</v>
      </c>
      <c r="H180" s="27">
        <v>0</v>
      </c>
      <c r="I180" s="27">
        <f>ROUND(ROUND(H180,2)*ROUND(G180,3),2)</f>
      </c>
      <c r="O180">
        <f>(I180*21)/100</f>
      </c>
      <c r="P180" t="s">
        <v>13</v>
      </c>
    </row>
    <row r="181" spans="1:5" ht="12.75">
      <c r="A181" s="28" t="s">
        <v>40</v>
      </c>
      <c r="E181" s="29" t="s">
        <v>37</v>
      </c>
    </row>
    <row r="182" spans="1:5" ht="38.25">
      <c r="A182" s="30" t="s">
        <v>42</v>
      </c>
      <c r="E182" s="31" t="s">
        <v>252</v>
      </c>
    </row>
    <row r="183" spans="1:5" ht="369.75">
      <c r="A183" t="s">
        <v>44</v>
      </c>
      <c r="E183" s="29" t="s">
        <v>253</v>
      </c>
    </row>
    <row r="184" spans="1:16" ht="12.75">
      <c r="A184" s="19" t="s">
        <v>35</v>
      </c>
      <c r="B184" s="23" t="s">
        <v>254</v>
      </c>
      <c r="C184" s="23" t="s">
        <v>255</v>
      </c>
      <c r="D184" s="19" t="s">
        <v>37</v>
      </c>
      <c r="E184" s="24" t="s">
        <v>256</v>
      </c>
      <c r="F184" s="25" t="s">
        <v>240</v>
      </c>
      <c r="G184" s="26">
        <v>1.436</v>
      </c>
      <c r="H184" s="27">
        <v>0</v>
      </c>
      <c r="I184" s="27">
        <f>ROUND(ROUND(H184,2)*ROUND(G184,3),2)</f>
      </c>
      <c r="O184">
        <f>(I184*21)/100</f>
      </c>
      <c r="P184" t="s">
        <v>13</v>
      </c>
    </row>
    <row r="185" spans="1:5" ht="12.75">
      <c r="A185" s="28" t="s">
        <v>40</v>
      </c>
      <c r="E185" s="29" t="s">
        <v>37</v>
      </c>
    </row>
    <row r="186" spans="1:5" ht="63.75">
      <c r="A186" s="30" t="s">
        <v>42</v>
      </c>
      <c r="E186" s="31" t="s">
        <v>257</v>
      </c>
    </row>
    <row r="187" spans="1:5" ht="267.75">
      <c r="A187" t="s">
        <v>44</v>
      </c>
      <c r="E187" s="29" t="s">
        <v>258</v>
      </c>
    </row>
    <row r="188" spans="1:16" ht="12.75">
      <c r="A188" s="19" t="s">
        <v>35</v>
      </c>
      <c r="B188" s="23" t="s">
        <v>259</v>
      </c>
      <c r="C188" s="23" t="s">
        <v>260</v>
      </c>
      <c r="D188" s="19" t="s">
        <v>37</v>
      </c>
      <c r="E188" s="24" t="s">
        <v>261</v>
      </c>
      <c r="F188" s="25" t="s">
        <v>240</v>
      </c>
      <c r="G188" s="26">
        <v>0.065</v>
      </c>
      <c r="H188" s="27">
        <v>0</v>
      </c>
      <c r="I188" s="27">
        <f>ROUND(ROUND(H188,2)*ROUND(G188,3),2)</f>
      </c>
      <c r="O188">
        <f>(I188*21)/100</f>
      </c>
      <c r="P188" t="s">
        <v>13</v>
      </c>
    </row>
    <row r="189" spans="1:5" ht="12.75">
      <c r="A189" s="28" t="s">
        <v>40</v>
      </c>
      <c r="E189" s="29" t="s">
        <v>37</v>
      </c>
    </row>
    <row r="190" spans="1:5" ht="38.25">
      <c r="A190" s="30" t="s">
        <v>42</v>
      </c>
      <c r="E190" s="31" t="s">
        <v>262</v>
      </c>
    </row>
    <row r="191" spans="1:5" ht="267.75">
      <c r="A191" t="s">
        <v>44</v>
      </c>
      <c r="E191" s="29" t="s">
        <v>258</v>
      </c>
    </row>
    <row r="192" spans="1:18" ht="12.75" customHeight="1">
      <c r="A192" s="5" t="s">
        <v>33</v>
      </c>
      <c r="B192" s="5"/>
      <c r="C192" s="34" t="s">
        <v>23</v>
      </c>
      <c r="D192" s="5"/>
      <c r="E192" s="21" t="s">
        <v>263</v>
      </c>
      <c r="F192" s="5"/>
      <c r="G192" s="5"/>
      <c r="H192" s="5"/>
      <c r="I192" s="35">
        <f>0+Q192</f>
      </c>
      <c r="O192">
        <f>0+R192</f>
      </c>
      <c r="Q192">
        <f>0+I193+I197+I201+I205+I209</f>
      </c>
      <c r="R192">
        <f>0+O193+O197+O201+O205+O209</f>
      </c>
    </row>
    <row r="193" spans="1:16" ht="12.75">
      <c r="A193" s="19" t="s">
        <v>35</v>
      </c>
      <c r="B193" s="23" t="s">
        <v>264</v>
      </c>
      <c r="C193" s="23" t="s">
        <v>265</v>
      </c>
      <c r="D193" s="19" t="s">
        <v>37</v>
      </c>
      <c r="E193" s="24" t="s">
        <v>266</v>
      </c>
      <c r="F193" s="25" t="s">
        <v>39</v>
      </c>
      <c r="G193" s="26">
        <v>24.38</v>
      </c>
      <c r="H193" s="27">
        <v>0</v>
      </c>
      <c r="I193" s="27">
        <f>ROUND(ROUND(H193,2)*ROUND(G193,3),2)</f>
      </c>
      <c r="O193">
        <f>(I193*21)/100</f>
      </c>
      <c r="P193" t="s">
        <v>13</v>
      </c>
    </row>
    <row r="194" spans="1:5" ht="12.75">
      <c r="A194" s="28" t="s">
        <v>40</v>
      </c>
      <c r="E194" s="29" t="s">
        <v>37</v>
      </c>
    </row>
    <row r="195" spans="1:5" ht="12.75">
      <c r="A195" s="30" t="s">
        <v>42</v>
      </c>
      <c r="E195" s="31" t="s">
        <v>267</v>
      </c>
    </row>
    <row r="196" spans="1:5" ht="369.75">
      <c r="A196" t="s">
        <v>44</v>
      </c>
      <c r="E196" s="29" t="s">
        <v>253</v>
      </c>
    </row>
    <row r="197" spans="1:16" ht="12.75">
      <c r="A197" s="19" t="s">
        <v>35</v>
      </c>
      <c r="B197" s="23" t="s">
        <v>268</v>
      </c>
      <c r="C197" s="23" t="s">
        <v>269</v>
      </c>
      <c r="D197" s="19" t="s">
        <v>37</v>
      </c>
      <c r="E197" s="24" t="s">
        <v>270</v>
      </c>
      <c r="F197" s="25" t="s">
        <v>240</v>
      </c>
      <c r="G197" s="26">
        <v>1.914</v>
      </c>
      <c r="H197" s="27">
        <v>0</v>
      </c>
      <c r="I197" s="27">
        <f>ROUND(ROUND(H197,2)*ROUND(G197,3),2)</f>
      </c>
      <c r="O197">
        <f>(I197*21)/100</f>
      </c>
      <c r="P197" t="s">
        <v>13</v>
      </c>
    </row>
    <row r="198" spans="1:5" ht="12.75">
      <c r="A198" s="28" t="s">
        <v>40</v>
      </c>
      <c r="E198" s="29" t="s">
        <v>37</v>
      </c>
    </row>
    <row r="199" spans="1:5" ht="38.25">
      <c r="A199" s="30" t="s">
        <v>42</v>
      </c>
      <c r="E199" s="31" t="s">
        <v>271</v>
      </c>
    </row>
    <row r="200" spans="1:5" ht="267.75">
      <c r="A200" t="s">
        <v>44</v>
      </c>
      <c r="E200" s="29" t="s">
        <v>272</v>
      </c>
    </row>
    <row r="201" spans="1:16" ht="12.75">
      <c r="A201" s="19" t="s">
        <v>35</v>
      </c>
      <c r="B201" s="23" t="s">
        <v>273</v>
      </c>
      <c r="C201" s="23" t="s">
        <v>274</v>
      </c>
      <c r="D201" s="19" t="s">
        <v>37</v>
      </c>
      <c r="E201" s="24" t="s">
        <v>275</v>
      </c>
      <c r="F201" s="25" t="s">
        <v>240</v>
      </c>
      <c r="G201" s="26">
        <v>1.914</v>
      </c>
      <c r="H201" s="27">
        <v>0</v>
      </c>
      <c r="I201" s="27">
        <f>ROUND(ROUND(H201,2)*ROUND(G201,3),2)</f>
      </c>
      <c r="O201">
        <f>(I201*21)/100</f>
      </c>
      <c r="P201" t="s">
        <v>13</v>
      </c>
    </row>
    <row r="202" spans="1:5" ht="12.75">
      <c r="A202" s="28" t="s">
        <v>40</v>
      </c>
      <c r="E202" s="29" t="s">
        <v>37</v>
      </c>
    </row>
    <row r="203" spans="1:5" ht="38.25">
      <c r="A203" s="30" t="s">
        <v>42</v>
      </c>
      <c r="E203" s="31" t="s">
        <v>271</v>
      </c>
    </row>
    <row r="204" spans="1:5" ht="267.75">
      <c r="A204" t="s">
        <v>44</v>
      </c>
      <c r="E204" s="29" t="s">
        <v>272</v>
      </c>
    </row>
    <row r="205" spans="1:16" ht="12.75">
      <c r="A205" s="19" t="s">
        <v>35</v>
      </c>
      <c r="B205" s="23" t="s">
        <v>276</v>
      </c>
      <c r="C205" s="23" t="s">
        <v>277</v>
      </c>
      <c r="D205" s="19" t="s">
        <v>37</v>
      </c>
      <c r="E205" s="24" t="s">
        <v>278</v>
      </c>
      <c r="F205" s="25" t="s">
        <v>39</v>
      </c>
      <c r="G205" s="26">
        <v>12.5</v>
      </c>
      <c r="H205" s="27">
        <v>0</v>
      </c>
      <c r="I205" s="27">
        <f>ROUND(ROUND(H205,2)*ROUND(G205,3),2)</f>
      </c>
      <c r="O205">
        <f>(I205*21)/100</f>
      </c>
      <c r="P205" t="s">
        <v>13</v>
      </c>
    </row>
    <row r="206" spans="1:5" ht="12.75">
      <c r="A206" s="28" t="s">
        <v>40</v>
      </c>
      <c r="E206" s="29" t="s">
        <v>279</v>
      </c>
    </row>
    <row r="207" spans="1:5" ht="25.5">
      <c r="A207" s="30" t="s">
        <v>42</v>
      </c>
      <c r="E207" s="31" t="s">
        <v>280</v>
      </c>
    </row>
    <row r="208" spans="1:5" ht="51">
      <c r="A208" t="s">
        <v>44</v>
      </c>
      <c r="E208" s="29" t="s">
        <v>281</v>
      </c>
    </row>
    <row r="209" spans="1:16" ht="12.75">
      <c r="A209" s="19" t="s">
        <v>35</v>
      </c>
      <c r="B209" s="23" t="s">
        <v>282</v>
      </c>
      <c r="C209" s="23" t="s">
        <v>283</v>
      </c>
      <c r="D209" s="19" t="s">
        <v>37</v>
      </c>
      <c r="E209" s="24" t="s">
        <v>284</v>
      </c>
      <c r="F209" s="25" t="s">
        <v>39</v>
      </c>
      <c r="G209" s="26">
        <v>6</v>
      </c>
      <c r="H209" s="27">
        <v>0</v>
      </c>
      <c r="I209" s="27">
        <f>ROUND(ROUND(H209,2)*ROUND(G209,3),2)</f>
      </c>
      <c r="O209">
        <f>(I209*21)/100</f>
      </c>
      <c r="P209" t="s">
        <v>13</v>
      </c>
    </row>
    <row r="210" spans="1:5" ht="12.75">
      <c r="A210" s="28" t="s">
        <v>40</v>
      </c>
      <c r="E210" s="29" t="s">
        <v>37</v>
      </c>
    </row>
    <row r="211" spans="1:5" ht="25.5">
      <c r="A211" s="30" t="s">
        <v>42</v>
      </c>
      <c r="E211" s="31" t="s">
        <v>285</v>
      </c>
    </row>
    <row r="212" spans="1:5" ht="76.5">
      <c r="A212" t="s">
        <v>44</v>
      </c>
      <c r="E212" s="29" t="s">
        <v>286</v>
      </c>
    </row>
    <row r="213" spans="1:18" ht="12.75" customHeight="1">
      <c r="A213" s="5" t="s">
        <v>33</v>
      </c>
      <c r="B213" s="5"/>
      <c r="C213" s="34" t="s">
        <v>25</v>
      </c>
      <c r="D213" s="5"/>
      <c r="E213" s="21" t="s">
        <v>287</v>
      </c>
      <c r="F213" s="5"/>
      <c r="G213" s="5"/>
      <c r="H213" s="5"/>
      <c r="I213" s="35">
        <f>0+Q213</f>
      </c>
      <c r="O213">
        <f>0+R213</f>
      </c>
      <c r="Q213">
        <f>0+I214+I218+I222+I226+I230+I234+I238+I242+I246+I250</f>
      </c>
      <c r="R213">
        <f>0+O214+O218+O222+O226+O230+O234+O238+O242+O246+O250</f>
      </c>
    </row>
    <row r="214" spans="1:16" ht="25.5">
      <c r="A214" s="19" t="s">
        <v>35</v>
      </c>
      <c r="B214" s="23" t="s">
        <v>288</v>
      </c>
      <c r="C214" s="23" t="s">
        <v>289</v>
      </c>
      <c r="D214" s="19" t="s">
        <v>37</v>
      </c>
      <c r="E214" s="24" t="s">
        <v>290</v>
      </c>
      <c r="F214" s="25" t="s">
        <v>70</v>
      </c>
      <c r="G214" s="26">
        <v>13.5</v>
      </c>
      <c r="H214" s="27">
        <v>0</v>
      </c>
      <c r="I214" s="27">
        <f>ROUND(ROUND(H214,2)*ROUND(G214,3),2)</f>
      </c>
      <c r="O214">
        <f>(I214*21)/100</f>
      </c>
      <c r="P214" t="s">
        <v>13</v>
      </c>
    </row>
    <row r="215" spans="1:5" ht="12.75">
      <c r="A215" s="28" t="s">
        <v>40</v>
      </c>
      <c r="E215" s="29" t="s">
        <v>37</v>
      </c>
    </row>
    <row r="216" spans="1:5" ht="12.75">
      <c r="A216" s="30" t="s">
        <v>42</v>
      </c>
      <c r="E216" s="31" t="s">
        <v>291</v>
      </c>
    </row>
    <row r="217" spans="1:5" ht="51">
      <c r="A217" t="s">
        <v>44</v>
      </c>
      <c r="E217" s="29" t="s">
        <v>292</v>
      </c>
    </row>
    <row r="218" spans="1:16" ht="12.75">
      <c r="A218" s="19" t="s">
        <v>35</v>
      </c>
      <c r="B218" s="23" t="s">
        <v>293</v>
      </c>
      <c r="C218" s="23" t="s">
        <v>294</v>
      </c>
      <c r="D218" s="19" t="s">
        <v>37</v>
      </c>
      <c r="E218" s="24" t="s">
        <v>295</v>
      </c>
      <c r="F218" s="25" t="s">
        <v>39</v>
      </c>
      <c r="G218" s="26">
        <v>22.5</v>
      </c>
      <c r="H218" s="27">
        <v>0</v>
      </c>
      <c r="I218" s="27">
        <f>ROUND(ROUND(H218,2)*ROUND(G218,3),2)</f>
      </c>
      <c r="O218">
        <f>(I218*21)/100</f>
      </c>
      <c r="P218" t="s">
        <v>13</v>
      </c>
    </row>
    <row r="219" spans="1:5" ht="12.75">
      <c r="A219" s="28" t="s">
        <v>40</v>
      </c>
      <c r="E219" s="29" t="s">
        <v>296</v>
      </c>
    </row>
    <row r="220" spans="1:5" ht="12.75">
      <c r="A220" s="30" t="s">
        <v>42</v>
      </c>
      <c r="E220" s="31" t="s">
        <v>297</v>
      </c>
    </row>
    <row r="221" spans="1:5" ht="51">
      <c r="A221" t="s">
        <v>44</v>
      </c>
      <c r="E221" s="29" t="s">
        <v>292</v>
      </c>
    </row>
    <row r="222" spans="1:16" ht="12.75">
      <c r="A222" s="19" t="s">
        <v>35</v>
      </c>
      <c r="B222" s="23" t="s">
        <v>298</v>
      </c>
      <c r="C222" s="23" t="s">
        <v>299</v>
      </c>
      <c r="D222" s="19" t="s">
        <v>37</v>
      </c>
      <c r="E222" s="24" t="s">
        <v>300</v>
      </c>
      <c r="F222" s="25" t="s">
        <v>39</v>
      </c>
      <c r="G222" s="26">
        <v>3</v>
      </c>
      <c r="H222" s="27">
        <v>0</v>
      </c>
      <c r="I222" s="27">
        <f>ROUND(ROUND(H222,2)*ROUND(G222,3),2)</f>
      </c>
      <c r="O222">
        <f>(I222*21)/100</f>
      </c>
      <c r="P222" t="s">
        <v>13</v>
      </c>
    </row>
    <row r="223" spans="1:5" ht="12.75">
      <c r="A223" s="28" t="s">
        <v>40</v>
      </c>
      <c r="E223" s="29" t="s">
        <v>37</v>
      </c>
    </row>
    <row r="224" spans="1:5" ht="12.75">
      <c r="A224" s="30" t="s">
        <v>42</v>
      </c>
      <c r="E224" s="31" t="s">
        <v>301</v>
      </c>
    </row>
    <row r="225" spans="1:5" ht="51">
      <c r="A225" t="s">
        <v>44</v>
      </c>
      <c r="E225" s="29" t="s">
        <v>292</v>
      </c>
    </row>
    <row r="226" spans="1:16" ht="12.75">
      <c r="A226" s="19" t="s">
        <v>35</v>
      </c>
      <c r="B226" s="23" t="s">
        <v>302</v>
      </c>
      <c r="C226" s="23" t="s">
        <v>303</v>
      </c>
      <c r="D226" s="19" t="s">
        <v>37</v>
      </c>
      <c r="E226" s="24" t="s">
        <v>304</v>
      </c>
      <c r="F226" s="25" t="s">
        <v>39</v>
      </c>
      <c r="G226" s="26">
        <v>5</v>
      </c>
      <c r="H226" s="27">
        <v>0</v>
      </c>
      <c r="I226" s="27">
        <f>ROUND(ROUND(H226,2)*ROUND(G226,3),2)</f>
      </c>
      <c r="O226">
        <f>(I226*21)/100</f>
      </c>
      <c r="P226" t="s">
        <v>13</v>
      </c>
    </row>
    <row r="227" spans="1:5" ht="12.75">
      <c r="A227" s="28" t="s">
        <v>40</v>
      </c>
      <c r="E227" s="29" t="s">
        <v>37</v>
      </c>
    </row>
    <row r="228" spans="1:5" ht="12.75">
      <c r="A228" s="30" t="s">
        <v>42</v>
      </c>
      <c r="E228" s="31" t="s">
        <v>305</v>
      </c>
    </row>
    <row r="229" spans="1:5" ht="51">
      <c r="A229" t="s">
        <v>44</v>
      </c>
      <c r="E229" s="29" t="s">
        <v>292</v>
      </c>
    </row>
    <row r="230" spans="1:16" ht="12.75">
      <c r="A230" s="19" t="s">
        <v>35</v>
      </c>
      <c r="B230" s="23" t="s">
        <v>306</v>
      </c>
      <c r="C230" s="23" t="s">
        <v>307</v>
      </c>
      <c r="D230" s="19" t="s">
        <v>37</v>
      </c>
      <c r="E230" s="24" t="s">
        <v>308</v>
      </c>
      <c r="F230" s="25" t="s">
        <v>70</v>
      </c>
      <c r="G230" s="26">
        <v>90</v>
      </c>
      <c r="H230" s="27">
        <v>0</v>
      </c>
      <c r="I230" s="27">
        <f>ROUND(ROUND(H230,2)*ROUND(G230,3),2)</f>
      </c>
      <c r="O230">
        <f>(I230*21)/100</f>
      </c>
      <c r="P230" t="s">
        <v>13</v>
      </c>
    </row>
    <row r="231" spans="1:5" ht="12.75">
      <c r="A231" s="28" t="s">
        <v>40</v>
      </c>
      <c r="E231" s="29" t="s">
        <v>309</v>
      </c>
    </row>
    <row r="232" spans="1:5" ht="12.75">
      <c r="A232" s="30" t="s">
        <v>42</v>
      </c>
      <c r="E232" s="31" t="s">
        <v>310</v>
      </c>
    </row>
    <row r="233" spans="1:5" ht="51">
      <c r="A233" t="s">
        <v>44</v>
      </c>
      <c r="E233" s="29" t="s">
        <v>311</v>
      </c>
    </row>
    <row r="234" spans="1:16" ht="12.75">
      <c r="A234" s="19" t="s">
        <v>35</v>
      </c>
      <c r="B234" s="23" t="s">
        <v>312</v>
      </c>
      <c r="C234" s="23" t="s">
        <v>313</v>
      </c>
      <c r="D234" s="19" t="s">
        <v>37</v>
      </c>
      <c r="E234" s="24" t="s">
        <v>314</v>
      </c>
      <c r="F234" s="25" t="s">
        <v>70</v>
      </c>
      <c r="G234" s="26">
        <v>90</v>
      </c>
      <c r="H234" s="27">
        <v>0</v>
      </c>
      <c r="I234" s="27">
        <f>ROUND(ROUND(H234,2)*ROUND(G234,3),2)</f>
      </c>
      <c r="O234">
        <f>(I234*21)/100</f>
      </c>
      <c r="P234" t="s">
        <v>13</v>
      </c>
    </row>
    <row r="235" spans="1:5" ht="12.75">
      <c r="A235" s="28" t="s">
        <v>40</v>
      </c>
      <c r="E235" s="29" t="s">
        <v>315</v>
      </c>
    </row>
    <row r="236" spans="1:5" ht="12.75">
      <c r="A236" s="30" t="s">
        <v>42</v>
      </c>
      <c r="E236" s="31" t="s">
        <v>310</v>
      </c>
    </row>
    <row r="237" spans="1:5" ht="51">
      <c r="A237" t="s">
        <v>44</v>
      </c>
      <c r="E237" s="29" t="s">
        <v>311</v>
      </c>
    </row>
    <row r="238" spans="1:16" ht="12.75">
      <c r="A238" s="19" t="s">
        <v>35</v>
      </c>
      <c r="B238" s="23" t="s">
        <v>316</v>
      </c>
      <c r="C238" s="23" t="s">
        <v>317</v>
      </c>
      <c r="D238" s="19" t="s">
        <v>37</v>
      </c>
      <c r="E238" s="24" t="s">
        <v>318</v>
      </c>
      <c r="F238" s="25" t="s">
        <v>39</v>
      </c>
      <c r="G238" s="26">
        <v>4.5</v>
      </c>
      <c r="H238" s="27">
        <v>0</v>
      </c>
      <c r="I238" s="27">
        <f>ROUND(ROUND(H238,2)*ROUND(G238,3),2)</f>
      </c>
      <c r="O238">
        <f>(I238*21)/100</f>
      </c>
      <c r="P238" t="s">
        <v>13</v>
      </c>
    </row>
    <row r="239" spans="1:5" ht="12.75">
      <c r="A239" s="28" t="s">
        <v>40</v>
      </c>
      <c r="E239" s="29" t="s">
        <v>319</v>
      </c>
    </row>
    <row r="240" spans="1:5" ht="12.75">
      <c r="A240" s="30" t="s">
        <v>42</v>
      </c>
      <c r="E240" s="31" t="s">
        <v>320</v>
      </c>
    </row>
    <row r="241" spans="1:5" ht="140.25">
      <c r="A241" t="s">
        <v>44</v>
      </c>
      <c r="E241" s="29" t="s">
        <v>321</v>
      </c>
    </row>
    <row r="242" spans="1:16" ht="12.75">
      <c r="A242" s="19" t="s">
        <v>35</v>
      </c>
      <c r="B242" s="23" t="s">
        <v>322</v>
      </c>
      <c r="C242" s="23" t="s">
        <v>323</v>
      </c>
      <c r="D242" s="19" t="s">
        <v>37</v>
      </c>
      <c r="E242" s="24" t="s">
        <v>324</v>
      </c>
      <c r="F242" s="25" t="s">
        <v>39</v>
      </c>
      <c r="G242" s="26">
        <v>3.6</v>
      </c>
      <c r="H242" s="27">
        <v>0</v>
      </c>
      <c r="I242" s="27">
        <f>ROUND(ROUND(H242,2)*ROUND(G242,3),2)</f>
      </c>
      <c r="O242">
        <f>(I242*21)/100</f>
      </c>
      <c r="P242" t="s">
        <v>13</v>
      </c>
    </row>
    <row r="243" spans="1:5" ht="12.75">
      <c r="A243" s="28" t="s">
        <v>40</v>
      </c>
      <c r="E243" s="29" t="s">
        <v>325</v>
      </c>
    </row>
    <row r="244" spans="1:5" ht="12.75">
      <c r="A244" s="30" t="s">
        <v>42</v>
      </c>
      <c r="E244" s="31" t="s">
        <v>326</v>
      </c>
    </row>
    <row r="245" spans="1:5" ht="140.25">
      <c r="A245" t="s">
        <v>44</v>
      </c>
      <c r="E245" s="29" t="s">
        <v>327</v>
      </c>
    </row>
    <row r="246" spans="1:16" ht="12.75">
      <c r="A246" s="19" t="s">
        <v>35</v>
      </c>
      <c r="B246" s="23" t="s">
        <v>328</v>
      </c>
      <c r="C246" s="23" t="s">
        <v>329</v>
      </c>
      <c r="D246" s="19" t="s">
        <v>37</v>
      </c>
      <c r="E246" s="24" t="s">
        <v>330</v>
      </c>
      <c r="F246" s="25" t="s">
        <v>39</v>
      </c>
      <c r="G246" s="26">
        <v>5.4</v>
      </c>
      <c r="H246" s="27">
        <v>0</v>
      </c>
      <c r="I246" s="27">
        <f>ROUND(ROUND(H246,2)*ROUND(G246,3),2)</f>
      </c>
      <c r="O246">
        <f>(I246*21)/100</f>
      </c>
      <c r="P246" t="s">
        <v>13</v>
      </c>
    </row>
    <row r="247" spans="1:5" ht="12.75">
      <c r="A247" s="28" t="s">
        <v>40</v>
      </c>
      <c r="E247" s="29" t="s">
        <v>331</v>
      </c>
    </row>
    <row r="248" spans="1:5" ht="12.75">
      <c r="A248" s="30" t="s">
        <v>42</v>
      </c>
      <c r="E248" s="31" t="s">
        <v>332</v>
      </c>
    </row>
    <row r="249" spans="1:5" ht="140.25">
      <c r="A249" t="s">
        <v>44</v>
      </c>
      <c r="E249" s="29" t="s">
        <v>327</v>
      </c>
    </row>
    <row r="250" spans="1:16" ht="12.75">
      <c r="A250" s="19" t="s">
        <v>35</v>
      </c>
      <c r="B250" s="23" t="s">
        <v>333</v>
      </c>
      <c r="C250" s="23" t="s">
        <v>334</v>
      </c>
      <c r="D250" s="19" t="s">
        <v>37</v>
      </c>
      <c r="E250" s="24" t="s">
        <v>335</v>
      </c>
      <c r="F250" s="25" t="s">
        <v>218</v>
      </c>
      <c r="G250" s="26">
        <v>23.8</v>
      </c>
      <c r="H250" s="27">
        <v>0</v>
      </c>
      <c r="I250" s="27">
        <f>ROUND(ROUND(H250,2)*ROUND(G250,3),2)</f>
      </c>
      <c r="O250">
        <f>(I250*21)/100</f>
      </c>
      <c r="P250" t="s">
        <v>13</v>
      </c>
    </row>
    <row r="251" spans="1:5" ht="12.75">
      <c r="A251" s="28" t="s">
        <v>40</v>
      </c>
      <c r="E251" s="29" t="s">
        <v>37</v>
      </c>
    </row>
    <row r="252" spans="1:5" ht="12.75">
      <c r="A252" s="30" t="s">
        <v>42</v>
      </c>
      <c r="E252" s="31" t="s">
        <v>336</v>
      </c>
    </row>
    <row r="253" spans="1:5" ht="38.25">
      <c r="A253" t="s">
        <v>44</v>
      </c>
      <c r="E253" s="29" t="s">
        <v>337</v>
      </c>
    </row>
    <row r="254" spans="1:18" ht="12.75" customHeight="1">
      <c r="A254" s="5" t="s">
        <v>33</v>
      </c>
      <c r="B254" s="5"/>
      <c r="C254" s="34" t="s">
        <v>27</v>
      </c>
      <c r="D254" s="5"/>
      <c r="E254" s="21" t="s">
        <v>338</v>
      </c>
      <c r="F254" s="5"/>
      <c r="G254" s="5"/>
      <c r="H254" s="5"/>
      <c r="I254" s="35">
        <f>0+Q254</f>
      </c>
      <c r="O254">
        <f>0+R254</f>
      </c>
      <c r="Q254">
        <f>0+I255+I259+I263+I267+I271</f>
      </c>
      <c r="R254">
        <f>0+O255+O259+O263+O267+O271</f>
      </c>
    </row>
    <row r="255" spans="1:16" ht="25.5">
      <c r="A255" s="19" t="s">
        <v>35</v>
      </c>
      <c r="B255" s="23" t="s">
        <v>339</v>
      </c>
      <c r="C255" s="23" t="s">
        <v>340</v>
      </c>
      <c r="D255" s="19" t="s">
        <v>37</v>
      </c>
      <c r="E255" s="24" t="s">
        <v>341</v>
      </c>
      <c r="F255" s="25" t="s">
        <v>70</v>
      </c>
      <c r="G255" s="26">
        <v>6.9</v>
      </c>
      <c r="H255" s="27">
        <v>0</v>
      </c>
      <c r="I255" s="27">
        <f>ROUND(ROUND(H255,2)*ROUND(G255,3),2)</f>
      </c>
      <c r="O255">
        <f>(I255*21)/100</f>
      </c>
      <c r="P255" t="s">
        <v>13</v>
      </c>
    </row>
    <row r="256" spans="1:5" ht="12.75">
      <c r="A256" s="28" t="s">
        <v>40</v>
      </c>
      <c r="E256" s="29" t="s">
        <v>342</v>
      </c>
    </row>
    <row r="257" spans="1:5" ht="12.75">
      <c r="A257" s="30" t="s">
        <v>42</v>
      </c>
      <c r="E257" s="31" t="s">
        <v>343</v>
      </c>
    </row>
    <row r="258" spans="1:5" ht="76.5">
      <c r="A258" t="s">
        <v>44</v>
      </c>
      <c r="E258" s="29" t="s">
        <v>344</v>
      </c>
    </row>
    <row r="259" spans="1:16" ht="25.5">
      <c r="A259" s="19" t="s">
        <v>35</v>
      </c>
      <c r="B259" s="23" t="s">
        <v>345</v>
      </c>
      <c r="C259" s="23" t="s">
        <v>346</v>
      </c>
      <c r="D259" s="19" t="s">
        <v>37</v>
      </c>
      <c r="E259" s="24" t="s">
        <v>347</v>
      </c>
      <c r="F259" s="25" t="s">
        <v>70</v>
      </c>
      <c r="G259" s="26">
        <v>3.45</v>
      </c>
      <c r="H259" s="27">
        <v>0</v>
      </c>
      <c r="I259" s="27">
        <f>ROUND(ROUND(H259,2)*ROUND(G259,3),2)</f>
      </c>
      <c r="O259">
        <f>(I259*21)/100</f>
      </c>
      <c r="P259" t="s">
        <v>13</v>
      </c>
    </row>
    <row r="260" spans="1:5" ht="12.75">
      <c r="A260" s="28" t="s">
        <v>40</v>
      </c>
      <c r="E260" s="29" t="s">
        <v>348</v>
      </c>
    </row>
    <row r="261" spans="1:5" ht="12.75">
      <c r="A261" s="30" t="s">
        <v>42</v>
      </c>
      <c r="E261" s="31" t="s">
        <v>349</v>
      </c>
    </row>
    <row r="262" spans="1:5" ht="76.5">
      <c r="A262" t="s">
        <v>44</v>
      </c>
      <c r="E262" s="29" t="s">
        <v>344</v>
      </c>
    </row>
    <row r="263" spans="1:16" ht="12.75">
      <c r="A263" s="19" t="s">
        <v>35</v>
      </c>
      <c r="B263" s="23" t="s">
        <v>350</v>
      </c>
      <c r="C263" s="23" t="s">
        <v>351</v>
      </c>
      <c r="D263" s="19" t="s">
        <v>37</v>
      </c>
      <c r="E263" s="24" t="s">
        <v>352</v>
      </c>
      <c r="F263" s="25" t="s">
        <v>70</v>
      </c>
      <c r="G263" s="26">
        <v>1.15</v>
      </c>
      <c r="H263" s="27">
        <v>0</v>
      </c>
      <c r="I263" s="27">
        <f>ROUND(ROUND(H263,2)*ROUND(G263,3),2)</f>
      </c>
      <c r="O263">
        <f>(I263*21)/100</f>
      </c>
      <c r="P263" t="s">
        <v>13</v>
      </c>
    </row>
    <row r="264" spans="1:5" ht="12.75">
      <c r="A264" s="28" t="s">
        <v>40</v>
      </c>
      <c r="E264" s="29" t="s">
        <v>353</v>
      </c>
    </row>
    <row r="265" spans="1:5" ht="12.75">
      <c r="A265" s="30" t="s">
        <v>42</v>
      </c>
      <c r="E265" s="31" t="s">
        <v>354</v>
      </c>
    </row>
    <row r="266" spans="1:5" ht="76.5">
      <c r="A266" t="s">
        <v>44</v>
      </c>
      <c r="E266" s="29" t="s">
        <v>344</v>
      </c>
    </row>
    <row r="267" spans="1:16" ht="12.75">
      <c r="A267" s="19" t="s">
        <v>35</v>
      </c>
      <c r="B267" s="23" t="s">
        <v>355</v>
      </c>
      <c r="C267" s="23" t="s">
        <v>356</v>
      </c>
      <c r="D267" s="19" t="s">
        <v>37</v>
      </c>
      <c r="E267" s="24" t="s">
        <v>357</v>
      </c>
      <c r="F267" s="25" t="s">
        <v>70</v>
      </c>
      <c r="G267" s="26">
        <v>23</v>
      </c>
      <c r="H267" s="27">
        <v>0</v>
      </c>
      <c r="I267" s="27">
        <f>ROUND(ROUND(H267,2)*ROUND(G267,3),2)</f>
      </c>
      <c r="O267">
        <f>(I267*21)/100</f>
      </c>
      <c r="P267" t="s">
        <v>13</v>
      </c>
    </row>
    <row r="268" spans="1:5" ht="12.75">
      <c r="A268" s="28" t="s">
        <v>40</v>
      </c>
      <c r="E268" s="29" t="s">
        <v>358</v>
      </c>
    </row>
    <row r="269" spans="1:5" ht="12.75">
      <c r="A269" s="30" t="s">
        <v>42</v>
      </c>
      <c r="E269" s="31" t="s">
        <v>359</v>
      </c>
    </row>
    <row r="270" spans="1:5" ht="76.5">
      <c r="A270" t="s">
        <v>44</v>
      </c>
      <c r="E270" s="29" t="s">
        <v>344</v>
      </c>
    </row>
    <row r="271" spans="1:16" ht="12.75">
      <c r="A271" s="19" t="s">
        <v>35</v>
      </c>
      <c r="B271" s="23" t="s">
        <v>360</v>
      </c>
      <c r="C271" s="23" t="s">
        <v>361</v>
      </c>
      <c r="D271" s="19" t="s">
        <v>37</v>
      </c>
      <c r="E271" s="24" t="s">
        <v>362</v>
      </c>
      <c r="F271" s="25" t="s">
        <v>70</v>
      </c>
      <c r="G271" s="26">
        <v>40.02</v>
      </c>
      <c r="H271" s="27">
        <v>0</v>
      </c>
      <c r="I271" s="27">
        <f>ROUND(ROUND(H271,2)*ROUND(G271,3),2)</f>
      </c>
      <c r="O271">
        <f>(I271*21)/100</f>
      </c>
      <c r="P271" t="s">
        <v>13</v>
      </c>
    </row>
    <row r="272" spans="1:5" ht="12.75">
      <c r="A272" s="28" t="s">
        <v>40</v>
      </c>
      <c r="E272" s="29" t="s">
        <v>363</v>
      </c>
    </row>
    <row r="273" spans="1:5" ht="51">
      <c r="A273" s="30" t="s">
        <v>42</v>
      </c>
      <c r="E273" s="31" t="s">
        <v>364</v>
      </c>
    </row>
    <row r="274" spans="1:5" ht="89.25">
      <c r="A274" t="s">
        <v>44</v>
      </c>
      <c r="E274" s="29" t="s">
        <v>365</v>
      </c>
    </row>
    <row r="275" spans="1:18" ht="12.75" customHeight="1">
      <c r="A275" s="5" t="s">
        <v>33</v>
      </c>
      <c r="B275" s="5"/>
      <c r="C275" s="34" t="s">
        <v>67</v>
      </c>
      <c r="D275" s="5"/>
      <c r="E275" s="21" t="s">
        <v>366</v>
      </c>
      <c r="F275" s="5"/>
      <c r="G275" s="5"/>
      <c r="H275" s="5"/>
      <c r="I275" s="35">
        <f>0+Q275</f>
      </c>
      <c r="O275">
        <f>0+R275</f>
      </c>
      <c r="Q275">
        <f>0+I276+I280</f>
      </c>
      <c r="R275">
        <f>0+O276+O280</f>
      </c>
    </row>
    <row r="276" spans="1:16" ht="12.75">
      <c r="A276" s="19" t="s">
        <v>35</v>
      </c>
      <c r="B276" s="23" t="s">
        <v>367</v>
      </c>
      <c r="C276" s="23" t="s">
        <v>368</v>
      </c>
      <c r="D276" s="19" t="s">
        <v>37</v>
      </c>
      <c r="E276" s="24" t="s">
        <v>369</v>
      </c>
      <c r="F276" s="25" t="s">
        <v>70</v>
      </c>
      <c r="G276" s="26">
        <v>56.788</v>
      </c>
      <c r="H276" s="27">
        <v>0</v>
      </c>
      <c r="I276" s="27">
        <f>ROUND(ROUND(H276,2)*ROUND(G276,3),2)</f>
      </c>
      <c r="O276">
        <f>(I276*21)/100</f>
      </c>
      <c r="P276" t="s">
        <v>13</v>
      </c>
    </row>
    <row r="277" spans="1:5" ht="12.75">
      <c r="A277" s="28" t="s">
        <v>40</v>
      </c>
      <c r="E277" s="29" t="s">
        <v>370</v>
      </c>
    </row>
    <row r="278" spans="1:5" ht="51">
      <c r="A278" s="30" t="s">
        <v>42</v>
      </c>
      <c r="E278" s="31" t="s">
        <v>371</v>
      </c>
    </row>
    <row r="279" spans="1:5" ht="204">
      <c r="A279" t="s">
        <v>44</v>
      </c>
      <c r="E279" s="29" t="s">
        <v>372</v>
      </c>
    </row>
    <row r="280" spans="1:16" ht="12.75">
      <c r="A280" s="19" t="s">
        <v>35</v>
      </c>
      <c r="B280" s="23" t="s">
        <v>373</v>
      </c>
      <c r="C280" s="23" t="s">
        <v>374</v>
      </c>
      <c r="D280" s="19" t="s">
        <v>37</v>
      </c>
      <c r="E280" s="24" t="s">
        <v>375</v>
      </c>
      <c r="F280" s="25" t="s">
        <v>70</v>
      </c>
      <c r="G280" s="26">
        <v>56.788</v>
      </c>
      <c r="H280" s="27">
        <v>0</v>
      </c>
      <c r="I280" s="27">
        <f>ROUND(ROUND(H280,2)*ROUND(G280,3),2)</f>
      </c>
      <c r="O280">
        <f>(I280*21)/100</f>
      </c>
      <c r="P280" t="s">
        <v>13</v>
      </c>
    </row>
    <row r="281" spans="1:5" ht="12.75">
      <c r="A281" s="28" t="s">
        <v>40</v>
      </c>
      <c r="E281" s="29" t="s">
        <v>37</v>
      </c>
    </row>
    <row r="282" spans="1:5" ht="51">
      <c r="A282" s="30" t="s">
        <v>42</v>
      </c>
      <c r="E282" s="31" t="s">
        <v>371</v>
      </c>
    </row>
    <row r="283" spans="1:5" ht="38.25">
      <c r="A283" t="s">
        <v>44</v>
      </c>
      <c r="E283" s="29" t="s">
        <v>376</v>
      </c>
    </row>
    <row r="284" spans="1:18" ht="12.75" customHeight="1">
      <c r="A284" s="5" t="s">
        <v>33</v>
      </c>
      <c r="B284" s="5"/>
      <c r="C284" s="34" t="s">
        <v>30</v>
      </c>
      <c r="D284" s="5"/>
      <c r="E284" s="21" t="s">
        <v>377</v>
      </c>
      <c r="F284" s="5"/>
      <c r="G284" s="5"/>
      <c r="H284" s="5"/>
      <c r="I284" s="35">
        <f>0+Q284</f>
      </c>
      <c r="O284">
        <f>0+R284</f>
      </c>
      <c r="Q284">
        <f>0+I285+I289+I293+I297+I301+I305+I309+I313+I317+I321+I325+I329+I333+I337+I341+I345+I349+I353+I357+I361</f>
      </c>
      <c r="R284">
        <f>0+O285+O289+O293+O297+O301+O305+O309+O313+O317+O321+O325+O329+O333+O337+O341+O345+O349+O353+O357+O361</f>
      </c>
    </row>
    <row r="285" spans="1:16" ht="12.75">
      <c r="A285" s="19" t="s">
        <v>35</v>
      </c>
      <c r="B285" s="23" t="s">
        <v>378</v>
      </c>
      <c r="C285" s="23" t="s">
        <v>379</v>
      </c>
      <c r="D285" s="19" t="s">
        <v>37</v>
      </c>
      <c r="E285" s="24" t="s">
        <v>380</v>
      </c>
      <c r="F285" s="25" t="s">
        <v>218</v>
      </c>
      <c r="G285" s="26">
        <v>9</v>
      </c>
      <c r="H285" s="27">
        <v>0</v>
      </c>
      <c r="I285" s="27">
        <f>ROUND(ROUND(H285,2)*ROUND(G285,3),2)</f>
      </c>
      <c r="O285">
        <f>(I285*21)/100</f>
      </c>
      <c r="P285" t="s">
        <v>13</v>
      </c>
    </row>
    <row r="286" spans="1:5" ht="12.75">
      <c r="A286" s="28" t="s">
        <v>40</v>
      </c>
      <c r="E286" s="29" t="s">
        <v>37</v>
      </c>
    </row>
    <row r="287" spans="1:5" ht="12.75">
      <c r="A287" s="30" t="s">
        <v>42</v>
      </c>
      <c r="E287" s="31" t="s">
        <v>381</v>
      </c>
    </row>
    <row r="288" spans="1:5" ht="63.75">
      <c r="A288" t="s">
        <v>44</v>
      </c>
      <c r="E288" s="29" t="s">
        <v>382</v>
      </c>
    </row>
    <row r="289" spans="1:16" ht="12.75">
      <c r="A289" s="19" t="s">
        <v>35</v>
      </c>
      <c r="B289" s="23" t="s">
        <v>383</v>
      </c>
      <c r="C289" s="23" t="s">
        <v>384</v>
      </c>
      <c r="D289" s="19" t="s">
        <v>37</v>
      </c>
      <c r="E289" s="24" t="s">
        <v>385</v>
      </c>
      <c r="F289" s="25" t="s">
        <v>218</v>
      </c>
      <c r="G289" s="26">
        <v>24.8</v>
      </c>
      <c r="H289" s="27">
        <v>0</v>
      </c>
      <c r="I289" s="27">
        <f>ROUND(ROUND(H289,2)*ROUND(G289,3),2)</f>
      </c>
      <c r="O289">
        <f>(I289*21)/100</f>
      </c>
      <c r="P289" t="s">
        <v>13</v>
      </c>
    </row>
    <row r="290" spans="1:5" ht="12.75">
      <c r="A290" s="28" t="s">
        <v>40</v>
      </c>
      <c r="E290" s="29" t="s">
        <v>37</v>
      </c>
    </row>
    <row r="291" spans="1:5" ht="12.75">
      <c r="A291" s="30" t="s">
        <v>42</v>
      </c>
      <c r="E291" s="31" t="s">
        <v>386</v>
      </c>
    </row>
    <row r="292" spans="1:5" ht="38.25">
      <c r="A292" t="s">
        <v>44</v>
      </c>
      <c r="E292" s="29" t="s">
        <v>387</v>
      </c>
    </row>
    <row r="293" spans="1:16" ht="12.75">
      <c r="A293" s="19" t="s">
        <v>35</v>
      </c>
      <c r="B293" s="23" t="s">
        <v>388</v>
      </c>
      <c r="C293" s="23" t="s">
        <v>389</v>
      </c>
      <c r="D293" s="19" t="s">
        <v>37</v>
      </c>
      <c r="E293" s="24" t="s">
        <v>390</v>
      </c>
      <c r="F293" s="25" t="s">
        <v>218</v>
      </c>
      <c r="G293" s="26">
        <v>17.7</v>
      </c>
      <c r="H293" s="27">
        <v>0</v>
      </c>
      <c r="I293" s="27">
        <f>ROUND(ROUND(H293,2)*ROUND(G293,3),2)</f>
      </c>
      <c r="O293">
        <f>(I293*21)/100</f>
      </c>
      <c r="P293" t="s">
        <v>13</v>
      </c>
    </row>
    <row r="294" spans="1:5" ht="12.75">
      <c r="A294" s="28" t="s">
        <v>40</v>
      </c>
      <c r="E294" s="29" t="s">
        <v>37</v>
      </c>
    </row>
    <row r="295" spans="1:5" ht="12.75">
      <c r="A295" s="30" t="s">
        <v>42</v>
      </c>
      <c r="E295" s="31" t="s">
        <v>391</v>
      </c>
    </row>
    <row r="296" spans="1:5" ht="63.75">
      <c r="A296" t="s">
        <v>44</v>
      </c>
      <c r="E296" s="29" t="s">
        <v>392</v>
      </c>
    </row>
    <row r="297" spans="1:16" ht="25.5">
      <c r="A297" s="19" t="s">
        <v>35</v>
      </c>
      <c r="B297" s="23" t="s">
        <v>393</v>
      </c>
      <c r="C297" s="23" t="s">
        <v>394</v>
      </c>
      <c r="D297" s="19" t="s">
        <v>37</v>
      </c>
      <c r="E297" s="24" t="s">
        <v>395</v>
      </c>
      <c r="F297" s="25" t="s">
        <v>218</v>
      </c>
      <c r="G297" s="26">
        <v>20</v>
      </c>
      <c r="H297" s="27">
        <v>0</v>
      </c>
      <c r="I297" s="27">
        <f>ROUND(ROUND(H297,2)*ROUND(G297,3),2)</f>
      </c>
      <c r="O297">
        <f>(I297*21)/100</f>
      </c>
      <c r="P297" t="s">
        <v>13</v>
      </c>
    </row>
    <row r="298" spans="1:5" ht="12.75">
      <c r="A298" s="28" t="s">
        <v>40</v>
      </c>
      <c r="E298" s="29" t="s">
        <v>37</v>
      </c>
    </row>
    <row r="299" spans="1:5" ht="12.75">
      <c r="A299" s="30" t="s">
        <v>42</v>
      </c>
      <c r="E299" s="31" t="s">
        <v>396</v>
      </c>
    </row>
    <row r="300" spans="1:5" ht="76.5">
      <c r="A300" t="s">
        <v>44</v>
      </c>
      <c r="E300" s="29" t="s">
        <v>397</v>
      </c>
    </row>
    <row r="301" spans="1:16" ht="12.75">
      <c r="A301" s="19" t="s">
        <v>35</v>
      </c>
      <c r="B301" s="23" t="s">
        <v>398</v>
      </c>
      <c r="C301" s="23" t="s">
        <v>399</v>
      </c>
      <c r="D301" s="19" t="s">
        <v>37</v>
      </c>
      <c r="E301" s="24" t="s">
        <v>400</v>
      </c>
      <c r="F301" s="25" t="s">
        <v>218</v>
      </c>
      <c r="G301" s="26">
        <v>20</v>
      </c>
      <c r="H301" s="27">
        <v>0</v>
      </c>
      <c r="I301" s="27">
        <f>ROUND(ROUND(H301,2)*ROUND(G301,3),2)</f>
      </c>
      <c r="O301">
        <f>(I301*21)/100</f>
      </c>
      <c r="P301" t="s">
        <v>13</v>
      </c>
    </row>
    <row r="302" spans="1:5" ht="12.75">
      <c r="A302" s="28" t="s">
        <v>40</v>
      </c>
      <c r="E302" s="29" t="s">
        <v>37</v>
      </c>
    </row>
    <row r="303" spans="1:5" ht="12.75">
      <c r="A303" s="30" t="s">
        <v>42</v>
      </c>
      <c r="E303" s="31" t="s">
        <v>396</v>
      </c>
    </row>
    <row r="304" spans="1:5" ht="38.25">
      <c r="A304" t="s">
        <v>44</v>
      </c>
      <c r="E304" s="29" t="s">
        <v>387</v>
      </c>
    </row>
    <row r="305" spans="1:16" ht="12.75">
      <c r="A305" s="19" t="s">
        <v>35</v>
      </c>
      <c r="B305" s="23" t="s">
        <v>401</v>
      </c>
      <c r="C305" s="23" t="s">
        <v>402</v>
      </c>
      <c r="D305" s="19" t="s">
        <v>37</v>
      </c>
      <c r="E305" s="24" t="s">
        <v>403</v>
      </c>
      <c r="F305" s="25" t="s">
        <v>404</v>
      </c>
      <c r="G305" s="26">
        <v>2400</v>
      </c>
      <c r="H305" s="27">
        <v>0</v>
      </c>
      <c r="I305" s="27">
        <f>ROUND(ROUND(H305,2)*ROUND(G305,3),2)</f>
      </c>
      <c r="O305">
        <f>(I305*21)/100</f>
      </c>
      <c r="P305" t="s">
        <v>13</v>
      </c>
    </row>
    <row r="306" spans="1:5" ht="12.75">
      <c r="A306" s="28" t="s">
        <v>40</v>
      </c>
      <c r="E306" s="29" t="s">
        <v>37</v>
      </c>
    </row>
    <row r="307" spans="1:5" ht="12.75">
      <c r="A307" s="30" t="s">
        <v>42</v>
      </c>
      <c r="E307" s="31" t="s">
        <v>405</v>
      </c>
    </row>
    <row r="308" spans="1:5" ht="25.5">
      <c r="A308" t="s">
        <v>44</v>
      </c>
      <c r="E308" s="29" t="s">
        <v>406</v>
      </c>
    </row>
    <row r="309" spans="1:16" ht="12.75">
      <c r="A309" s="19" t="s">
        <v>35</v>
      </c>
      <c r="B309" s="23" t="s">
        <v>407</v>
      </c>
      <c r="C309" s="23" t="s">
        <v>408</v>
      </c>
      <c r="D309" s="19" t="s">
        <v>37</v>
      </c>
      <c r="E309" s="24" t="s">
        <v>409</v>
      </c>
      <c r="F309" s="25" t="s">
        <v>112</v>
      </c>
      <c r="G309" s="26">
        <v>2</v>
      </c>
      <c r="H309" s="27">
        <v>0</v>
      </c>
      <c r="I309" s="27">
        <f>ROUND(ROUND(H309,2)*ROUND(G309,3),2)</f>
      </c>
      <c r="O309">
        <f>(I309*21)/100</f>
      </c>
      <c r="P309" t="s">
        <v>13</v>
      </c>
    </row>
    <row r="310" spans="1:5" ht="12.75">
      <c r="A310" s="28" t="s">
        <v>40</v>
      </c>
      <c r="E310" s="29" t="s">
        <v>113</v>
      </c>
    </row>
    <row r="311" spans="1:5" ht="12.75">
      <c r="A311" s="30" t="s">
        <v>42</v>
      </c>
      <c r="E311" s="31" t="s">
        <v>410</v>
      </c>
    </row>
    <row r="312" spans="1:5" ht="25.5">
      <c r="A312" t="s">
        <v>44</v>
      </c>
      <c r="E312" s="29" t="s">
        <v>411</v>
      </c>
    </row>
    <row r="313" spans="1:16" ht="25.5">
      <c r="A313" s="19" t="s">
        <v>35</v>
      </c>
      <c r="B313" s="23" t="s">
        <v>412</v>
      </c>
      <c r="C313" s="23" t="s">
        <v>413</v>
      </c>
      <c r="D313" s="19" t="s">
        <v>37</v>
      </c>
      <c r="E313" s="24" t="s">
        <v>414</v>
      </c>
      <c r="F313" s="25" t="s">
        <v>112</v>
      </c>
      <c r="G313" s="26">
        <v>10</v>
      </c>
      <c r="H313" s="27">
        <v>0</v>
      </c>
      <c r="I313" s="27">
        <f>ROUND(ROUND(H313,2)*ROUND(G313,3),2)</f>
      </c>
      <c r="O313">
        <f>(I313*21)/100</f>
      </c>
      <c r="P313" t="s">
        <v>13</v>
      </c>
    </row>
    <row r="314" spans="1:5" ht="12.75">
      <c r="A314" s="28" t="s">
        <v>40</v>
      </c>
      <c r="E314" s="29" t="s">
        <v>37</v>
      </c>
    </row>
    <row r="315" spans="1:5" ht="12.75">
      <c r="A315" s="30" t="s">
        <v>42</v>
      </c>
      <c r="E315" s="31" t="s">
        <v>37</v>
      </c>
    </row>
    <row r="316" spans="1:5" ht="63.75">
      <c r="A316" t="s">
        <v>44</v>
      </c>
      <c r="E316" s="29" t="s">
        <v>415</v>
      </c>
    </row>
    <row r="317" spans="1:16" ht="25.5">
      <c r="A317" s="19" t="s">
        <v>35</v>
      </c>
      <c r="B317" s="23" t="s">
        <v>416</v>
      </c>
      <c r="C317" s="23" t="s">
        <v>417</v>
      </c>
      <c r="D317" s="19" t="s">
        <v>37</v>
      </c>
      <c r="E317" s="24" t="s">
        <v>418</v>
      </c>
      <c r="F317" s="25" t="s">
        <v>112</v>
      </c>
      <c r="G317" s="26">
        <v>10</v>
      </c>
      <c r="H317" s="27">
        <v>0</v>
      </c>
      <c r="I317" s="27">
        <f>ROUND(ROUND(H317,2)*ROUND(G317,3),2)</f>
      </c>
      <c r="O317">
        <f>(I317*21)/100</f>
      </c>
      <c r="P317" t="s">
        <v>13</v>
      </c>
    </row>
    <row r="318" spans="1:5" ht="12.75">
      <c r="A318" s="28" t="s">
        <v>40</v>
      </c>
      <c r="E318" s="29" t="s">
        <v>37</v>
      </c>
    </row>
    <row r="319" spans="1:5" ht="12.75">
      <c r="A319" s="30" t="s">
        <v>42</v>
      </c>
      <c r="E319" s="31" t="s">
        <v>37</v>
      </c>
    </row>
    <row r="320" spans="1:5" ht="25.5">
      <c r="A320" t="s">
        <v>44</v>
      </c>
      <c r="E320" s="29" t="s">
        <v>419</v>
      </c>
    </row>
    <row r="321" spans="1:16" ht="12.75">
      <c r="A321" s="19" t="s">
        <v>35</v>
      </c>
      <c r="B321" s="23" t="s">
        <v>420</v>
      </c>
      <c r="C321" s="23" t="s">
        <v>421</v>
      </c>
      <c r="D321" s="19" t="s">
        <v>37</v>
      </c>
      <c r="E321" s="24" t="s">
        <v>422</v>
      </c>
      <c r="F321" s="25" t="s">
        <v>423</v>
      </c>
      <c r="G321" s="26">
        <v>1200</v>
      </c>
      <c r="H321" s="27">
        <v>0</v>
      </c>
      <c r="I321" s="27">
        <f>ROUND(ROUND(H321,2)*ROUND(G321,3),2)</f>
      </c>
      <c r="O321">
        <f>(I321*21)/100</f>
      </c>
      <c r="P321" t="s">
        <v>13</v>
      </c>
    </row>
    <row r="322" spans="1:5" ht="12.75">
      <c r="A322" s="28" t="s">
        <v>40</v>
      </c>
      <c r="E322" s="29" t="s">
        <v>37</v>
      </c>
    </row>
    <row r="323" spans="1:5" ht="12.75">
      <c r="A323" s="30" t="s">
        <v>42</v>
      </c>
      <c r="E323" s="31" t="s">
        <v>424</v>
      </c>
    </row>
    <row r="324" spans="1:5" ht="25.5">
      <c r="A324" t="s">
        <v>44</v>
      </c>
      <c r="E324" s="29" t="s">
        <v>425</v>
      </c>
    </row>
    <row r="325" spans="1:16" ht="12.75">
      <c r="A325" s="19" t="s">
        <v>35</v>
      </c>
      <c r="B325" s="23" t="s">
        <v>426</v>
      </c>
      <c r="C325" s="23" t="s">
        <v>427</v>
      </c>
      <c r="D325" s="19" t="s">
        <v>37</v>
      </c>
      <c r="E325" s="24" t="s">
        <v>428</v>
      </c>
      <c r="F325" s="25" t="s">
        <v>218</v>
      </c>
      <c r="G325" s="26">
        <v>9.5</v>
      </c>
      <c r="H325" s="27">
        <v>0</v>
      </c>
      <c r="I325" s="27">
        <f>ROUND(ROUND(H325,2)*ROUND(G325,3),2)</f>
      </c>
      <c r="O325">
        <f>(I325*21)/100</f>
      </c>
      <c r="P325" t="s">
        <v>13</v>
      </c>
    </row>
    <row r="326" spans="1:5" ht="12.75">
      <c r="A326" s="28" t="s">
        <v>40</v>
      </c>
      <c r="E326" s="29" t="s">
        <v>37</v>
      </c>
    </row>
    <row r="327" spans="1:5" ht="12.75">
      <c r="A327" s="30" t="s">
        <v>42</v>
      </c>
      <c r="E327" s="31" t="s">
        <v>429</v>
      </c>
    </row>
    <row r="328" spans="1:5" ht="51">
      <c r="A328" t="s">
        <v>44</v>
      </c>
      <c r="E328" s="29" t="s">
        <v>430</v>
      </c>
    </row>
    <row r="329" spans="1:16" ht="12.75">
      <c r="A329" s="19" t="s">
        <v>35</v>
      </c>
      <c r="B329" s="23" t="s">
        <v>431</v>
      </c>
      <c r="C329" s="23" t="s">
        <v>432</v>
      </c>
      <c r="D329" s="19" t="s">
        <v>37</v>
      </c>
      <c r="E329" s="24" t="s">
        <v>433</v>
      </c>
      <c r="F329" s="25" t="s">
        <v>218</v>
      </c>
      <c r="G329" s="26">
        <v>6</v>
      </c>
      <c r="H329" s="27">
        <v>0</v>
      </c>
      <c r="I329" s="27">
        <f>ROUND(ROUND(H329,2)*ROUND(G329,3),2)</f>
      </c>
      <c r="O329">
        <f>(I329*21)/100</f>
      </c>
      <c r="P329" t="s">
        <v>13</v>
      </c>
    </row>
    <row r="330" spans="1:5" ht="12.75">
      <c r="A330" s="28" t="s">
        <v>40</v>
      </c>
      <c r="E330" s="29" t="s">
        <v>37</v>
      </c>
    </row>
    <row r="331" spans="1:5" ht="12.75">
      <c r="A331" s="30" t="s">
        <v>42</v>
      </c>
      <c r="E331" s="31" t="s">
        <v>434</v>
      </c>
    </row>
    <row r="332" spans="1:5" ht="25.5">
      <c r="A332" t="s">
        <v>44</v>
      </c>
      <c r="E332" s="29" t="s">
        <v>435</v>
      </c>
    </row>
    <row r="333" spans="1:16" ht="12.75">
      <c r="A333" s="19" t="s">
        <v>35</v>
      </c>
      <c r="B333" s="23" t="s">
        <v>436</v>
      </c>
      <c r="C333" s="23" t="s">
        <v>437</v>
      </c>
      <c r="D333" s="19" t="s">
        <v>37</v>
      </c>
      <c r="E333" s="24" t="s">
        <v>438</v>
      </c>
      <c r="F333" s="25" t="s">
        <v>39</v>
      </c>
      <c r="G333" s="26">
        <v>0.002</v>
      </c>
      <c r="H333" s="27">
        <v>0</v>
      </c>
      <c r="I333" s="27">
        <f>ROUND(ROUND(H333,2)*ROUND(G333,3),2)</f>
      </c>
      <c r="O333">
        <f>(I333*21)/100</f>
      </c>
      <c r="P333" t="s">
        <v>13</v>
      </c>
    </row>
    <row r="334" spans="1:5" ht="12.75">
      <c r="A334" s="28" t="s">
        <v>40</v>
      </c>
      <c r="E334" s="29" t="s">
        <v>37</v>
      </c>
    </row>
    <row r="335" spans="1:5" ht="12.75">
      <c r="A335" s="30" t="s">
        <v>42</v>
      </c>
      <c r="E335" s="31" t="s">
        <v>439</v>
      </c>
    </row>
    <row r="336" spans="1:5" ht="38.25">
      <c r="A336" t="s">
        <v>44</v>
      </c>
      <c r="E336" s="29" t="s">
        <v>440</v>
      </c>
    </row>
    <row r="337" spans="1:16" ht="12.75">
      <c r="A337" s="19" t="s">
        <v>35</v>
      </c>
      <c r="B337" s="23" t="s">
        <v>441</v>
      </c>
      <c r="C337" s="23" t="s">
        <v>442</v>
      </c>
      <c r="D337" s="19" t="s">
        <v>37</v>
      </c>
      <c r="E337" s="24" t="s">
        <v>443</v>
      </c>
      <c r="F337" s="25" t="s">
        <v>218</v>
      </c>
      <c r="G337" s="26">
        <v>8</v>
      </c>
      <c r="H337" s="27">
        <v>0</v>
      </c>
      <c r="I337" s="27">
        <f>ROUND(ROUND(H337,2)*ROUND(G337,3),2)</f>
      </c>
      <c r="O337">
        <f>(I337*21)/100</f>
      </c>
      <c r="P337" t="s">
        <v>13</v>
      </c>
    </row>
    <row r="338" spans="1:5" ht="12.75">
      <c r="A338" s="28" t="s">
        <v>40</v>
      </c>
      <c r="E338" s="29" t="s">
        <v>37</v>
      </c>
    </row>
    <row r="339" spans="1:5" ht="12.75">
      <c r="A339" s="30" t="s">
        <v>42</v>
      </c>
      <c r="E339" s="31" t="s">
        <v>444</v>
      </c>
    </row>
    <row r="340" spans="1:5" ht="89.25">
      <c r="A340" t="s">
        <v>44</v>
      </c>
      <c r="E340" s="29" t="s">
        <v>445</v>
      </c>
    </row>
    <row r="341" spans="1:16" ht="12.75">
      <c r="A341" s="19" t="s">
        <v>35</v>
      </c>
      <c r="B341" s="23" t="s">
        <v>446</v>
      </c>
      <c r="C341" s="23" t="s">
        <v>447</v>
      </c>
      <c r="D341" s="19" t="s">
        <v>37</v>
      </c>
      <c r="E341" s="24" t="s">
        <v>448</v>
      </c>
      <c r="F341" s="25" t="s">
        <v>39</v>
      </c>
      <c r="G341" s="26">
        <v>0.45</v>
      </c>
      <c r="H341" s="27">
        <v>0</v>
      </c>
      <c r="I341" s="27">
        <f>ROUND(ROUND(H341,2)*ROUND(G341,3),2)</f>
      </c>
      <c r="O341">
        <f>(I341*21)/100</f>
      </c>
      <c r="P341" t="s">
        <v>13</v>
      </c>
    </row>
    <row r="342" spans="1:5" ht="12.75">
      <c r="A342" s="28" t="s">
        <v>40</v>
      </c>
      <c r="E342" s="29" t="s">
        <v>37</v>
      </c>
    </row>
    <row r="343" spans="1:5" ht="25.5">
      <c r="A343" s="30" t="s">
        <v>42</v>
      </c>
      <c r="E343" s="31" t="s">
        <v>449</v>
      </c>
    </row>
    <row r="344" spans="1:5" ht="409.5">
      <c r="A344" t="s">
        <v>44</v>
      </c>
      <c r="E344" s="29" t="s">
        <v>450</v>
      </c>
    </row>
    <row r="345" spans="1:16" ht="12.75">
      <c r="A345" s="19" t="s">
        <v>35</v>
      </c>
      <c r="B345" s="23" t="s">
        <v>451</v>
      </c>
      <c r="C345" s="23" t="s">
        <v>452</v>
      </c>
      <c r="D345" s="19" t="s">
        <v>37</v>
      </c>
      <c r="E345" s="24" t="s">
        <v>453</v>
      </c>
      <c r="F345" s="25" t="s">
        <v>454</v>
      </c>
      <c r="G345" s="26">
        <v>24</v>
      </c>
      <c r="H345" s="27">
        <v>0</v>
      </c>
      <c r="I345" s="27">
        <f>ROUND(ROUND(H345,2)*ROUND(G345,3),2)</f>
      </c>
      <c r="O345">
        <f>(I345*21)/100</f>
      </c>
      <c r="P345" t="s">
        <v>13</v>
      </c>
    </row>
    <row r="346" spans="1:5" ht="12.75">
      <c r="A346" s="28" t="s">
        <v>40</v>
      </c>
      <c r="E346" s="29" t="s">
        <v>37</v>
      </c>
    </row>
    <row r="347" spans="1:5" ht="12.75">
      <c r="A347" s="30" t="s">
        <v>42</v>
      </c>
      <c r="E347" s="31" t="s">
        <v>455</v>
      </c>
    </row>
    <row r="348" spans="1:5" ht="357">
      <c r="A348" t="s">
        <v>44</v>
      </c>
      <c r="E348" s="29" t="s">
        <v>456</v>
      </c>
    </row>
    <row r="349" spans="1:16" ht="12.75">
      <c r="A349" s="19" t="s">
        <v>35</v>
      </c>
      <c r="B349" s="23" t="s">
        <v>457</v>
      </c>
      <c r="C349" s="23" t="s">
        <v>458</v>
      </c>
      <c r="D349" s="19" t="s">
        <v>37</v>
      </c>
      <c r="E349" s="24" t="s">
        <v>459</v>
      </c>
      <c r="F349" s="25" t="s">
        <v>70</v>
      </c>
      <c r="G349" s="26">
        <v>63.02</v>
      </c>
      <c r="H349" s="27">
        <v>0</v>
      </c>
      <c r="I349" s="27">
        <f>ROUND(ROUND(H349,2)*ROUND(G349,3),2)</f>
      </c>
      <c r="O349">
        <f>(I349*21)/100</f>
      </c>
      <c r="P349" t="s">
        <v>13</v>
      </c>
    </row>
    <row r="350" spans="1:5" ht="12.75">
      <c r="A350" s="28" t="s">
        <v>40</v>
      </c>
      <c r="E350" s="29" t="s">
        <v>37</v>
      </c>
    </row>
    <row r="351" spans="1:5" ht="63.75">
      <c r="A351" s="30" t="s">
        <v>42</v>
      </c>
      <c r="E351" s="31" t="s">
        <v>460</v>
      </c>
    </row>
    <row r="352" spans="1:5" ht="25.5">
      <c r="A352" t="s">
        <v>44</v>
      </c>
      <c r="E352" s="29" t="s">
        <v>461</v>
      </c>
    </row>
    <row r="353" spans="1:16" ht="12.75">
      <c r="A353" s="19" t="s">
        <v>35</v>
      </c>
      <c r="B353" s="23" t="s">
        <v>462</v>
      </c>
      <c r="C353" s="23" t="s">
        <v>463</v>
      </c>
      <c r="D353" s="19" t="s">
        <v>37</v>
      </c>
      <c r="E353" s="24" t="s">
        <v>464</v>
      </c>
      <c r="F353" s="25" t="s">
        <v>465</v>
      </c>
      <c r="G353" s="26">
        <v>103.32</v>
      </c>
      <c r="H353" s="27">
        <v>0</v>
      </c>
      <c r="I353" s="27">
        <f>ROUND(ROUND(H353,2)*ROUND(G353,3),2)</f>
      </c>
      <c r="O353">
        <f>(I353*21)/100</f>
      </c>
      <c r="P353" t="s">
        <v>13</v>
      </c>
    </row>
    <row r="354" spans="1:5" ht="12.75">
      <c r="A354" s="28" t="s">
        <v>40</v>
      </c>
      <c r="E354" s="29" t="s">
        <v>37</v>
      </c>
    </row>
    <row r="355" spans="1:5" ht="12.75">
      <c r="A355" s="30" t="s">
        <v>42</v>
      </c>
      <c r="E355" s="31" t="s">
        <v>466</v>
      </c>
    </row>
    <row r="356" spans="1:5" ht="25.5">
      <c r="A356" t="s">
        <v>44</v>
      </c>
      <c r="E356" s="29" t="s">
        <v>467</v>
      </c>
    </row>
    <row r="357" spans="1:16" ht="12.75">
      <c r="A357" s="19" t="s">
        <v>35</v>
      </c>
      <c r="B357" s="23" t="s">
        <v>468</v>
      </c>
      <c r="C357" s="23" t="s">
        <v>469</v>
      </c>
      <c r="D357" s="19" t="s">
        <v>37</v>
      </c>
      <c r="E357" s="24" t="s">
        <v>470</v>
      </c>
      <c r="F357" s="25" t="s">
        <v>39</v>
      </c>
      <c r="G357" s="26">
        <v>15</v>
      </c>
      <c r="H357" s="27">
        <v>0</v>
      </c>
      <c r="I357" s="27">
        <f>ROUND(ROUND(H357,2)*ROUND(G357,3),2)</f>
      </c>
      <c r="O357">
        <f>(I357*21)/100</f>
      </c>
      <c r="P357" t="s">
        <v>13</v>
      </c>
    </row>
    <row r="358" spans="1:5" ht="12.75">
      <c r="A358" s="28" t="s">
        <v>40</v>
      </c>
      <c r="E358" s="29" t="s">
        <v>37</v>
      </c>
    </row>
    <row r="359" spans="1:5" ht="12.75">
      <c r="A359" s="30" t="s">
        <v>42</v>
      </c>
      <c r="E359" s="31" t="s">
        <v>471</v>
      </c>
    </row>
    <row r="360" spans="1:5" ht="102">
      <c r="A360" t="s">
        <v>44</v>
      </c>
      <c r="E360" s="29" t="s">
        <v>472</v>
      </c>
    </row>
    <row r="361" spans="1:16" ht="12.75">
      <c r="A361" s="19" t="s">
        <v>35</v>
      </c>
      <c r="B361" s="23" t="s">
        <v>473</v>
      </c>
      <c r="C361" s="23" t="s">
        <v>474</v>
      </c>
      <c r="D361" s="19" t="s">
        <v>37</v>
      </c>
      <c r="E361" s="24" t="s">
        <v>475</v>
      </c>
      <c r="F361" s="25" t="s">
        <v>39</v>
      </c>
      <c r="G361" s="26">
        <v>0.825</v>
      </c>
      <c r="H361" s="27">
        <v>0</v>
      </c>
      <c r="I361" s="27">
        <f>ROUND(ROUND(H361,2)*ROUND(G361,3),2)</f>
      </c>
      <c r="O361">
        <f>(I361*21)/100</f>
      </c>
      <c r="P361" t="s">
        <v>13</v>
      </c>
    </row>
    <row r="362" spans="1:5" ht="12.75">
      <c r="A362" s="28" t="s">
        <v>40</v>
      </c>
      <c r="E362" s="29" t="s">
        <v>37</v>
      </c>
    </row>
    <row r="363" spans="1:5" ht="12.75">
      <c r="A363" s="30" t="s">
        <v>42</v>
      </c>
      <c r="E363" s="31" t="s">
        <v>49</v>
      </c>
    </row>
    <row r="364" spans="1:5" ht="102">
      <c r="A364" t="s">
        <v>44</v>
      </c>
      <c r="E364" s="29" t="s">
        <v>472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