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5440" windowHeight="15840"/>
  </bookViews>
  <sheets>
    <sheet name="Stavba" sheetId="1" r:id="rId1"/>
    <sheet name="VzorPolozky" sheetId="10" state="hidden" r:id="rId2"/>
    <sheet name="01 2019013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2019013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2019013 Pol'!$A$1:$W$172</definedName>
    <definedName name="_xlnm.Print_Area" localSheetId="0">Stavba!$A$1:$J$57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Z140" i="12"/>
  <c r="AZ118"/>
  <c r="AZ69"/>
  <c r="AZ62"/>
  <c r="AZ19"/>
  <c r="G9"/>
  <c r="I9"/>
  <c r="K9"/>
  <c r="O9"/>
  <c r="Q9"/>
  <c r="U9"/>
  <c r="G11"/>
  <c r="M11" s="1"/>
  <c r="I11"/>
  <c r="K11"/>
  <c r="O11"/>
  <c r="Q11"/>
  <c r="U11"/>
  <c r="G13"/>
  <c r="M13" s="1"/>
  <c r="I13"/>
  <c r="K13"/>
  <c r="O13"/>
  <c r="Q13"/>
  <c r="U13"/>
  <c r="Q14"/>
  <c r="G15"/>
  <c r="G14" s="1"/>
  <c r="I50" i="1" s="1"/>
  <c r="I15" i="12"/>
  <c r="I14" s="1"/>
  <c r="K15"/>
  <c r="K14" s="1"/>
  <c r="O15"/>
  <c r="O14" s="1"/>
  <c r="Q15"/>
  <c r="U15"/>
  <c r="U14" s="1"/>
  <c r="G17"/>
  <c r="I17"/>
  <c r="K17"/>
  <c r="O17"/>
  <c r="Q17"/>
  <c r="U17"/>
  <c r="G18"/>
  <c r="I18"/>
  <c r="K18"/>
  <c r="M18"/>
  <c r="O18"/>
  <c r="Q18"/>
  <c r="U18"/>
  <c r="G24"/>
  <c r="M24" s="1"/>
  <c r="I24"/>
  <c r="K24"/>
  <c r="O24"/>
  <c r="Q24"/>
  <c r="U24"/>
  <c r="G26"/>
  <c r="I26"/>
  <c r="K26"/>
  <c r="O26"/>
  <c r="Q26"/>
  <c r="U26"/>
  <c r="G27"/>
  <c r="M27" s="1"/>
  <c r="I27"/>
  <c r="K27"/>
  <c r="O27"/>
  <c r="Q27"/>
  <c r="U27"/>
  <c r="G28"/>
  <c r="M28" s="1"/>
  <c r="I28"/>
  <c r="K28"/>
  <c r="O28"/>
  <c r="Q28"/>
  <c r="U28"/>
  <c r="G32"/>
  <c r="I32"/>
  <c r="K32"/>
  <c r="M32"/>
  <c r="O32"/>
  <c r="Q32"/>
  <c r="U32"/>
  <c r="G35"/>
  <c r="M35" s="1"/>
  <c r="I35"/>
  <c r="K35"/>
  <c r="O35"/>
  <c r="Q35"/>
  <c r="U35"/>
  <c r="G38"/>
  <c r="M38" s="1"/>
  <c r="I38"/>
  <c r="K38"/>
  <c r="O38"/>
  <c r="Q38"/>
  <c r="U38"/>
  <c r="G40"/>
  <c r="I40"/>
  <c r="K40"/>
  <c r="M40"/>
  <c r="O40"/>
  <c r="Q40"/>
  <c r="U40"/>
  <c r="G42"/>
  <c r="M42" s="1"/>
  <c r="I42"/>
  <c r="K42"/>
  <c r="O42"/>
  <c r="Q42"/>
  <c r="U42"/>
  <c r="G43"/>
  <c r="M43" s="1"/>
  <c r="I43"/>
  <c r="K43"/>
  <c r="O43"/>
  <c r="Q43"/>
  <c r="U43"/>
  <c r="G45"/>
  <c r="M45" s="1"/>
  <c r="I45"/>
  <c r="K45"/>
  <c r="O45"/>
  <c r="Q45"/>
  <c r="U45"/>
  <c r="G47"/>
  <c r="I47"/>
  <c r="K47"/>
  <c r="M47"/>
  <c r="O47"/>
  <c r="Q47"/>
  <c r="U47"/>
  <c r="G49"/>
  <c r="M49" s="1"/>
  <c r="I49"/>
  <c r="K49"/>
  <c r="O49"/>
  <c r="Q49"/>
  <c r="U49"/>
  <c r="G50"/>
  <c r="M50" s="1"/>
  <c r="I50"/>
  <c r="K50"/>
  <c r="O50"/>
  <c r="Q50"/>
  <c r="U50"/>
  <c r="G52"/>
  <c r="M52" s="1"/>
  <c r="I52"/>
  <c r="K52"/>
  <c r="O52"/>
  <c r="Q52"/>
  <c r="U52"/>
  <c r="G54"/>
  <c r="I54"/>
  <c r="K54"/>
  <c r="O54"/>
  <c r="Q54"/>
  <c r="U54"/>
  <c r="G57"/>
  <c r="I57"/>
  <c r="K57"/>
  <c r="M57"/>
  <c r="O57"/>
  <c r="Q57"/>
  <c r="U57"/>
  <c r="G61"/>
  <c r="M61" s="1"/>
  <c r="I61"/>
  <c r="K61"/>
  <c r="O61"/>
  <c r="Q61"/>
  <c r="U61"/>
  <c r="G66"/>
  <c r="M66" s="1"/>
  <c r="I66"/>
  <c r="K66"/>
  <c r="O66"/>
  <c r="Q66"/>
  <c r="U66"/>
  <c r="G68"/>
  <c r="M68" s="1"/>
  <c r="I68"/>
  <c r="K68"/>
  <c r="O68"/>
  <c r="Q68"/>
  <c r="U68"/>
  <c r="G76"/>
  <c r="I76"/>
  <c r="K76"/>
  <c r="M76"/>
  <c r="O76"/>
  <c r="Q76"/>
  <c r="U76"/>
  <c r="G82"/>
  <c r="M82" s="1"/>
  <c r="I82"/>
  <c r="K82"/>
  <c r="O82"/>
  <c r="Q82"/>
  <c r="U82"/>
  <c r="G84"/>
  <c r="M84" s="1"/>
  <c r="I84"/>
  <c r="K84"/>
  <c r="O84"/>
  <c r="Q84"/>
  <c r="U84"/>
  <c r="G91"/>
  <c r="M91" s="1"/>
  <c r="I91"/>
  <c r="K91"/>
  <c r="O91"/>
  <c r="Q91"/>
  <c r="U91"/>
  <c r="G93"/>
  <c r="I93"/>
  <c r="K93"/>
  <c r="M93"/>
  <c r="O93"/>
  <c r="Q93"/>
  <c r="U93"/>
  <c r="G95"/>
  <c r="M95" s="1"/>
  <c r="I95"/>
  <c r="K95"/>
  <c r="O95"/>
  <c r="Q95"/>
  <c r="U95"/>
  <c r="G97"/>
  <c r="M97" s="1"/>
  <c r="I97"/>
  <c r="K97"/>
  <c r="O97"/>
  <c r="Q97"/>
  <c r="U97"/>
  <c r="G98"/>
  <c r="M98" s="1"/>
  <c r="I98"/>
  <c r="K98"/>
  <c r="O98"/>
  <c r="Q98"/>
  <c r="U98"/>
  <c r="G100"/>
  <c r="I100"/>
  <c r="K100"/>
  <c r="O100"/>
  <c r="Q100"/>
  <c r="U100"/>
  <c r="G101"/>
  <c r="M101" s="1"/>
  <c r="I101"/>
  <c r="K101"/>
  <c r="O101"/>
  <c r="Q101"/>
  <c r="U101"/>
  <c r="G109"/>
  <c r="M109" s="1"/>
  <c r="I109"/>
  <c r="K109"/>
  <c r="O109"/>
  <c r="Q109"/>
  <c r="U109"/>
  <c r="G131"/>
  <c r="I131"/>
  <c r="K131"/>
  <c r="M131"/>
  <c r="O131"/>
  <c r="Q131"/>
  <c r="U131"/>
  <c r="G153"/>
  <c r="M153" s="1"/>
  <c r="I153"/>
  <c r="K153"/>
  <c r="O153"/>
  <c r="Q153"/>
  <c r="U153"/>
  <c r="G155"/>
  <c r="I155"/>
  <c r="K155"/>
  <c r="O155"/>
  <c r="Q155"/>
  <c r="U155"/>
  <c r="G156"/>
  <c r="M156" s="1"/>
  <c r="I156"/>
  <c r="K156"/>
  <c r="O156"/>
  <c r="Q156"/>
  <c r="U156"/>
  <c r="G157"/>
  <c r="M157" s="1"/>
  <c r="I157"/>
  <c r="K157"/>
  <c r="O157"/>
  <c r="Q157"/>
  <c r="U157"/>
  <c r="G158"/>
  <c r="I158"/>
  <c r="K158"/>
  <c r="M158"/>
  <c r="O158"/>
  <c r="Q158"/>
  <c r="U158"/>
  <c r="G159"/>
  <c r="M159" s="1"/>
  <c r="I159"/>
  <c r="K159"/>
  <c r="O159"/>
  <c r="Q159"/>
  <c r="U159"/>
  <c r="G160"/>
  <c r="M160" s="1"/>
  <c r="I160"/>
  <c r="K160"/>
  <c r="O160"/>
  <c r="Q160"/>
  <c r="U160"/>
  <c r="AD162"/>
  <c r="F41" i="1" s="1"/>
  <c r="H41" s="1"/>
  <c r="I41" s="1"/>
  <c r="AE162" i="12"/>
  <c r="G41" i="1" s="1"/>
  <c r="I20"/>
  <c r="I19"/>
  <c r="I18"/>
  <c r="Q154" i="12" l="1"/>
  <c r="I154"/>
  <c r="U154"/>
  <c r="O154"/>
  <c r="Q99"/>
  <c r="I99"/>
  <c r="U99"/>
  <c r="O99"/>
  <c r="Q53"/>
  <c r="I53"/>
  <c r="U53"/>
  <c r="O53"/>
  <c r="K39"/>
  <c r="Q39"/>
  <c r="I39"/>
  <c r="K25"/>
  <c r="G25"/>
  <c r="I52" i="1" s="1"/>
  <c r="Q16" i="12"/>
  <c r="I16"/>
  <c r="U16"/>
  <c r="O16"/>
  <c r="K8"/>
  <c r="G8"/>
  <c r="G39" i="1"/>
  <c r="G42" s="1"/>
  <c r="G25" s="1"/>
  <c r="A25" s="1"/>
  <c r="A26" s="1"/>
  <c r="G26" s="1"/>
  <c r="G40"/>
  <c r="K154" i="12"/>
  <c r="G154"/>
  <c r="I56" i="1" s="1"/>
  <c r="K99" i="12"/>
  <c r="G99"/>
  <c r="I55" i="1" s="1"/>
  <c r="K53" i="12"/>
  <c r="G53"/>
  <c r="I54" i="1" s="1"/>
  <c r="U39" i="12"/>
  <c r="O39"/>
  <c r="Q25"/>
  <c r="I25"/>
  <c r="U25"/>
  <c r="O25"/>
  <c r="K16"/>
  <c r="G16"/>
  <c r="I51" i="1" s="1"/>
  <c r="Q8" i="12"/>
  <c r="I8"/>
  <c r="U8"/>
  <c r="O8"/>
  <c r="F39" i="1"/>
  <c r="F40"/>
  <c r="H40" s="1"/>
  <c r="I40" s="1"/>
  <c r="M39" i="12"/>
  <c r="G39"/>
  <c r="I53" i="1" s="1"/>
  <c r="M155" i="12"/>
  <c r="M154" s="1"/>
  <c r="M100"/>
  <c r="M99" s="1"/>
  <c r="M54"/>
  <c r="M53" s="1"/>
  <c r="M26"/>
  <c r="M25" s="1"/>
  <c r="M17"/>
  <c r="M16" s="1"/>
  <c r="M15"/>
  <c r="M14" s="1"/>
  <c r="M9"/>
  <c r="M8" s="1"/>
  <c r="J28" i="1"/>
  <c r="J26"/>
  <c r="G38"/>
  <c r="F38"/>
  <c r="J23"/>
  <c r="J24"/>
  <c r="J25"/>
  <c r="J27"/>
  <c r="E24"/>
  <c r="E26"/>
  <c r="I17" l="1"/>
  <c r="I49"/>
  <c r="I16" s="1"/>
  <c r="I21" s="1"/>
  <c r="G162" i="12"/>
  <c r="I57" i="1"/>
  <c r="F42"/>
  <c r="H39"/>
  <c r="H42" l="1"/>
  <c r="I39"/>
  <c r="I42" s="1"/>
  <c r="J56"/>
  <c r="J49"/>
  <c r="J51"/>
  <c r="J53"/>
  <c r="J55"/>
  <c r="J50"/>
  <c r="J52"/>
  <c r="J54"/>
  <c r="G23"/>
  <c r="A23" s="1"/>
  <c r="A24" s="1"/>
  <c r="G24" s="1"/>
  <c r="A27" s="1"/>
  <c r="A29" s="1"/>
  <c r="G29" s="1"/>
  <c r="G27" s="1"/>
  <c r="G28"/>
  <c r="J41" l="1"/>
  <c r="J39"/>
  <c r="J42" s="1"/>
  <c r="J40"/>
  <c r="J57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<sst xmlns="http://schemas.openxmlformats.org/spreadsheetml/2006/main" count="649" uniqueCount="275">
  <si>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</si>
  <si>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</si>
  <si>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</si>
  <si>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</si>
  <si>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</si>
  <si>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</si>
  <si>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</si>
  <si>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</si>
  <si>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</si>
  <si>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</si>
  <si>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</si>
  <si>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</si>
  <si>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</si>
  <si>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</si>
  <si>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</si>
  <si>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</si>
  <si>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</si>
  <si>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</si>
  <si>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</si>
  <si>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</si>
  <si>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</si>
  <si>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</si>
  <si>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</si>
  <si>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</si>
  <si>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</si>
  <si>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</si>
  <si>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</si>
  <si>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</si>
  <si>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</si>
  <si>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</si>
  <si>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</si>
  <si>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</si>
  <si>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</si>
  <si>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</si>
  <si>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</si>
  <si>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</si>
  <si>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</si>
  <si>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</si>
  <si>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</si>
  <si>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</si>
  <si>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</si>
  <si>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2019013</t>
  </si>
  <si>
    <t>Česká Kamenice</t>
  </si>
  <si>
    <t>01</t>
  </si>
  <si>
    <t>Oprava střechy</t>
  </si>
  <si>
    <t>Objekt:</t>
  </si>
  <si>
    <t>Rozpočet:</t>
  </si>
  <si>
    <t>Česká Kamenice, Pražská 651, 652</t>
  </si>
  <si>
    <t>Stavba</t>
  </si>
  <si>
    <t>Celkem za stavbu</t>
  </si>
  <si>
    <t>CZK</t>
  </si>
  <si>
    <t>Rekapitulace dílů</t>
  </si>
  <si>
    <t>Typ dílu</t>
  </si>
  <si>
    <t>94</t>
  </si>
  <si>
    <t>Lešení a stavební výtahy</t>
  </si>
  <si>
    <t>99</t>
  </si>
  <si>
    <t>Staveništní přesun hmot</t>
  </si>
  <si>
    <t>713</t>
  </si>
  <si>
    <t>Izolace tepelné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</si>
  <si>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</si>
  <si>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</si>
  <si>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</si>
  <si>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</si>
  <si>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</si>
  <si>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</si>
  <si>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</si>
  <si>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</si>
  <si>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</si>
  <si>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</si>
  <si>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</si>
  <si>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</si>
  <si>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</si>
  <si>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</si>
  <si>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</si>
  <si>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</si>
  <si>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</si>
  <si>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</si>
  <si>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</si>
  <si>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</si>
  <si>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</si>
  <si>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</si>
  <si>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</si>
  <si>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</si>
  <si>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</si>
  <si>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</si>
  <si>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</si>
  <si>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</si>
  <si>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</si>
  <si>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</si>
  <si>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</si>
  <si>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</si>
  <si>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</si>
  <si>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</si>
  <si>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</si>
  <si>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</si>
  <si>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</si>
  <si>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</si>
  <si>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</si>
  <si>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941941031R00</t>
  </si>
  <si>
    <t>Montáž lešení leh.řad.s podlahami,š.do 1 m, H 10 m</t>
  </si>
  <si>
    <t>m2</t>
  </si>
  <si>
    <t>RTS 20/ I</t>
  </si>
  <si>
    <t>Práce</t>
  </si>
  <si>
    <t>POL1_</t>
  </si>
  <si>
    <t>Včetně kotvení lešení.</t>
  </si>
  <si>
    <t>POP</t>
  </si>
  <si>
    <t>941941191R00</t>
  </si>
  <si>
    <t>Příplatek za každý měsíc použití lešení k pol.1031</t>
  </si>
  <si>
    <t>1170*2</t>
  </si>
  <si>
    <t>VV</t>
  </si>
  <si>
    <t>941941831R00</t>
  </si>
  <si>
    <t>Demontáž lešení leh.řad.s podlahami,š.1 m, H 10 m</t>
  </si>
  <si>
    <t>999281108R00</t>
  </si>
  <si>
    <t>Přesun hmot pro opravy a údržbu do výšky 12 m</t>
  </si>
  <si>
    <t>t</t>
  </si>
  <si>
    <t>Přesun hmot</t>
  </si>
  <si>
    <t>POL7_</t>
  </si>
  <si>
    <t>713141151R00</t>
  </si>
  <si>
    <t>Izolace tepelná střech kladená na sucho 1vrstvá</t>
  </si>
  <si>
    <t>63151379.AR</t>
  </si>
  <si>
    <t>Deska z minerální plsti tl. 200 mm</t>
  </si>
  <si>
    <t>SPCM</t>
  </si>
  <si>
    <t>Specifikace</t>
  </si>
  <si>
    <t>POL3_</t>
  </si>
  <si>
    <t>Izolační desky vyrobené z minerální plsti. Vlákna jsou po celém povrchu hydrofobizována. Desky je nutné v konstrukci chránit vhodným způsobem proti</t>
  </si>
  <si>
    <t>povětrnostním vlivům, zvýšené vnitřní relativní vlhkosti a kondenzátu (difuzní a parotěsnící fólie).</t>
  </si>
  <si>
    <t/>
  </si>
  <si>
    <t>Součinitel tepelné vodivosti: 0,038 W/mK</t>
  </si>
  <si>
    <t>99*1,03</t>
  </si>
  <si>
    <t>998713103R00</t>
  </si>
  <si>
    <t>Přesun hmot pro izolace tepelné, výšky do 24 m</t>
  </si>
  <si>
    <t>762342203R00</t>
  </si>
  <si>
    <t>Montáž laťování střech, vzdálenost latí 22 - 36 cm</t>
  </si>
  <si>
    <t>762342204R00</t>
  </si>
  <si>
    <t>Montáž kontralatí přibitím</t>
  </si>
  <si>
    <t>762342812R00</t>
  </si>
  <si>
    <t>Demontáž laťování střech, rozteč latí do 50 cm</t>
  </si>
  <si>
    <t>23*8,2*2</t>
  </si>
  <si>
    <t>6,5*8,2*0,5*4</t>
  </si>
  <si>
    <t>13*8,2*0,5*2</t>
  </si>
  <si>
    <t>762395000R00</t>
  </si>
  <si>
    <t>Spojovací a ochranné prostředky pro střechy</t>
  </si>
  <si>
    <t>m3</t>
  </si>
  <si>
    <t>laťování : 590,4*3,3*0,06*0,04</t>
  </si>
  <si>
    <t>kontralatě : 590,4*1,2*0,06*0,04</t>
  </si>
  <si>
    <t>60510055R</t>
  </si>
  <si>
    <t>Lať profil dřevěný 60/40 mm l = 3 m a výše</t>
  </si>
  <si>
    <t>m</t>
  </si>
  <si>
    <t>laťování : 590,4*3,3*1,1</t>
  </si>
  <si>
    <t>kontralatě : 590,4*1,2*1,1</t>
  </si>
  <si>
    <t>998762103R00</t>
  </si>
  <si>
    <t>Přesun hmot pro tesařské konstrukce, výšky do 24 m</t>
  </si>
  <si>
    <t>764352291R00</t>
  </si>
  <si>
    <t>Montáž žlabů Pz podokapních půlkruhových - zpětná montáž</t>
  </si>
  <si>
    <t>(23+13)*2</t>
  </si>
  <si>
    <t>764352292R00</t>
  </si>
  <si>
    <t>Montáž háků Pz půlkruhových - zpětná montáž</t>
  </si>
  <si>
    <t>kus</t>
  </si>
  <si>
    <t>764812220R00</t>
  </si>
  <si>
    <t>Oplechování okapů, tvrdá krytina, lakovaný Pz,rš 330 mm</t>
  </si>
  <si>
    <t>764813810R00</t>
  </si>
  <si>
    <t>Lemování z lakovaný Pz,komínů na vlnité krytině,v ploše</t>
  </si>
  <si>
    <t>(1,8+0,9)*2*1,3*6*0,5</t>
  </si>
  <si>
    <t>764339821R00</t>
  </si>
  <si>
    <t>Demontáž lemov. komínů v hřeb. vln. kryt, do 45°</t>
  </si>
  <si>
    <t>764351837R00</t>
  </si>
  <si>
    <t>Demontáž háků, sklon do 45°</t>
  </si>
  <si>
    <t>764352811R00</t>
  </si>
  <si>
    <t>Demontáž žlabů půlkruh. rovných, rš 330 mm, do 45° pro zpětnou montáž</t>
  </si>
  <si>
    <t>998764103R00</t>
  </si>
  <si>
    <t>Přesun hmot pro klempířské konstr., výšky do 24 m</t>
  </si>
  <si>
    <t>765318861R00</t>
  </si>
  <si>
    <t>Demontáž krytiny z hřebenáčů, zvětr.malta, do suti</t>
  </si>
  <si>
    <t>hřeben : 23</t>
  </si>
  <si>
    <t>nároží : 11,3*4</t>
  </si>
  <si>
    <t>765332810R00</t>
  </si>
  <si>
    <t>Demontáž betonové krytiny, na sucho, do suti</t>
  </si>
  <si>
    <t>765332121R00</t>
  </si>
  <si>
    <t>Krytina beton. dodávka a montáž</t>
  </si>
  <si>
    <t>Dodávka a montáž tašek základních, půlených, větracích, protisněhových včetně spojovacích prostředků.</t>
  </si>
  <si>
    <t>barva šedá, cihlově červená, černá, višňová</t>
  </si>
  <si>
    <t>765331885R00</t>
  </si>
  <si>
    <t>Komplet pro odkouření kotle</t>
  </si>
  <si>
    <t>Dodávka a montáž kompletu pro odkouření turbokotle.</t>
  </si>
  <si>
    <t>765332141R00</t>
  </si>
  <si>
    <t>Hřeben s větracím pásem</t>
  </si>
  <si>
    <t>Dodávka a montáž hřebenáče, hřebenové ucpávky, pásu univerzálního, hřebenové latě včetně spojovacích prostředků.</t>
  </si>
  <si>
    <t>barva šedá, cihlově červená, hnědá, černá, višňová</t>
  </si>
  <si>
    <t>765332151R00</t>
  </si>
  <si>
    <t>Nároží s větracím pásem</t>
  </si>
  <si>
    <t>11,3*4</t>
  </si>
  <si>
    <t>765332161R00</t>
  </si>
  <si>
    <t xml:space="preserve">Hřebenáč  křížový Y </t>
  </si>
  <si>
    <t>Dodávka a montáž křížového hřebenáče.</t>
  </si>
  <si>
    <t>765332511R00</t>
  </si>
  <si>
    <t>Střešní okno univerzální, výstupní 45 x 51 cm</t>
  </si>
  <si>
    <t>Dodávka a montáž střešního okna, laťování včetně spojovacích prostředků.</t>
  </si>
  <si>
    <t>ovládání ruční</t>
  </si>
  <si>
    <t>765332641R00</t>
  </si>
  <si>
    <t>Sněholam s nosnými taškami</t>
  </si>
  <si>
    <t>Dodávka a montáž mříže sněholamu a tašky sněholamu.</t>
  </si>
  <si>
    <t>765332651R00</t>
  </si>
  <si>
    <t>Ochranná větrací mřížka</t>
  </si>
  <si>
    <t>Dodávka a montáž ochranné větrací mřížky včetně spojovacích prostředků.</t>
  </si>
  <si>
    <t>765799311RL2</t>
  </si>
  <si>
    <t>Montáž fólie na krokve přibitím se slepením spojů podstřešní difúzní fólie</t>
  </si>
  <si>
    <t>Dodávka a montáž fólie, spojovací pásky včetně spojovacích prostředků.</t>
  </si>
  <si>
    <t>765.01</t>
  </si>
  <si>
    <t>Zaplachtování střechy proti zatečení</t>
  </si>
  <si>
    <t xml:space="preserve">m2    </t>
  </si>
  <si>
    <t>Indiv</t>
  </si>
  <si>
    <t>998765103R00</t>
  </si>
  <si>
    <t>Přesun hmot pro krytiny tvrdé, výšky do 24 m</t>
  </si>
  <si>
    <t>766624043R00</t>
  </si>
  <si>
    <t>Montáž střešních oken rozměr 66/140 - 160 cm</t>
  </si>
  <si>
    <t>766.01</t>
  </si>
  <si>
    <t>Demontáž stávajících střešních okem</t>
  </si>
  <si>
    <t xml:space="preserve">ks    </t>
  </si>
  <si>
    <t>položka obsahuje</t>
  </si>
  <si>
    <t>- demontáž oplechování</t>
  </si>
  <si>
    <t>- demontáž okna</t>
  </si>
  <si>
    <t>- demontáž stávajícího ostění ze SDRK</t>
  </si>
  <si>
    <t>Okna budou demontována šetrným způsobem -vč. oplechování</t>
  </si>
  <si>
    <t>Toto se týká i demontáže SDRK kolem oken</t>
  </si>
  <si>
    <t>6114025054R</t>
  </si>
  <si>
    <t>Okno střešní š. 66 x v. 140 cm  kyvné, celodřevěné, s hliníkovým oplechováním</t>
  </si>
  <si>
    <t>Otevírání madlem s dvojkrokovým zámkem v horní části okenního křídla.</t>
  </si>
  <si>
    <t>Ventilační klapka – umožňuje větrání i při zavřeném okně.</t>
  </si>
  <si>
    <t>Snadno vyměnitelný vzduchový filtr pro zadržení nečistot či hmyzu.</t>
  </si>
  <si>
    <t>Otočení křídla o 160 stupňů pro snadné umytí venkovní strany okna.</t>
  </si>
  <si>
    <t>Pojistka pro zafixování okna při větrání nebo umývání.</t>
  </si>
  <si>
    <t>Materiál rámu/křídla GGL:</t>
  </si>
  <si>
    <t>Lepený dřevěný profil z jehličnanů s dvojvrstvým lakováním. Dřevěné části jsou opatřeny impregnací a 85 µm vrstvou transparentního laku. Nátěry jsou mezi jednotlivými vrstvami zbroušeny.</t>
  </si>
  <si>
    <t>– Vnitřní lepené sklo se dvěma PVB fóliemi – 2x3 mm</t>
  </si>
  <si>
    <t>– Argon – 12 mm</t>
  </si>
  <si>
    <t>– Střední plavené sklo – 3 mm</t>
  </si>
  <si>
    <t>– Venkovní tvrzené sklo se samočistící úpravou a vrstvou proti venkovnímu rosení</t>
  </si>
  <si>
    <t>U okna = 1,0 součinitel prostupu tepla</t>
  </si>
  <si>
    <t>U skla   = 0,7 součinitel prostupu tepla</t>
  </si>
  <si>
    <t>Průvzdušnost (třída) 4</t>
  </si>
  <si>
    <t>Rw = 37 dB</t>
  </si>
  <si>
    <t>6114025057R</t>
  </si>
  <si>
    <t>Okno střešní š. 78 x v. 140 cm kyvné, celodřevěné, s hliníkovým oplechováním</t>
  </si>
  <si>
    <t>998766103R00</t>
  </si>
  <si>
    <t>Přesun hmot pro truhlářské konstr., výšky do 24 m</t>
  </si>
  <si>
    <t>979086112R00</t>
  </si>
  <si>
    <t>Nakládání nebo překládání suti a vybouraných hmot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</si>
  <si>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</si>
  <si>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</si>
  <si>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</si>
  <si>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</si>
  <si>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</si>
  <si>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</si>
  <si>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</si>
  <si>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</si>
  <si>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</si>
  <si>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</si>
  <si>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</si>
  <si>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</si>
  <si>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SUM</t>
  </si>
  <si>
    <t>Poznámky uchazeče k zadání</t>
  </si>
  <si>
    <t>POPUZIV</t>
  </si>
  <si>
    <t>taška základní; beton; drážková, profilová; l = 420,0 mm; š = 330 mm; spotřeba 10,0 kus/m2;</t>
  </si>
  <si>
    <t>povrch. úprava 2x akrylátový nástřik;</t>
  </si>
  <si>
    <t>hřebenáč kónický;</t>
  </si>
  <si>
    <t>beton; povrch. úprava 2x akrylátový nástřik;</t>
  </si>
  <si>
    <t>l = 385 mm; š = 231,0 mm;</t>
  </si>
  <si>
    <t>spotřeba 3,00 kus/m;</t>
  </si>
  <si>
    <t>l = 385 mm; š = 231,0 mm; spotřeba 3,00 kus/m;</t>
  </si>
  <si>
    <t>okno střešní š = 710 mm; h = 750,0 mm;</t>
  </si>
  <si>
    <t>výstupní otvor 460x510 mm;</t>
  </si>
  <si>
    <t>výlezové; křídlo a rám hliník;</t>
  </si>
  <si>
    <t>Kyvné střešní okno pro sklon střechy 15 - 90°</t>
  </si>
  <si>
    <t>Bezpečné nízkoenergetické trojsklo --66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</si>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</sst>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>
      <c r="A2" s="2"/>
      <c r="B2" s="77" t="s">
        <v>24</v>
      </c>
      <c r="C2" s="78"/>
      <c r="D2" s="79" t="s">
        <v>41</v>
      </c>
      <c r="E2" s="235" t="s">
        <v>47</v>
      </c>
      <c r="F2" s="236"/>
      <c r="G2" s="236"/>
      <c r="H2" s="236"/>
      <c r="I2" s="236"/>
      <c r="J2" s="237"/>
      <c r="O2" s="1"/>
    </row>
    <row r="3" spans="1:15" ht="27" customHeight="1">
      <c r="A3" s="2"/>
      <c r="B3" s="80" t="s">
        <v>45</v>
      </c>
      <c r="C3" s="78"/>
      <c r="D3" s="81" t="s">
        <v>43</v>
      </c>
      <c r="E3" s="238" t="s">
        <v>44</v>
      </c>
      <c r="F3" s="239"/>
      <c r="G3" s="239"/>
      <c r="H3" s="239"/>
      <c r="I3" s="239"/>
      <c r="J3" s="240"/>
    </row>
    <row r="4" spans="1:15" ht="23.25" customHeight="1">
      <c r="A4" s="76">
        <v>1699</v>
      </c>
      <c r="B4" s="82" t="s">
        <v>46</v>
      </c>
      <c r="C4" s="83"/>
      <c r="D4" s="84" t="s">
        <v>41</v>
      </c>
      <c r="E4" s="218" t="s">
        <v>42</v>
      </c>
      <c r="F4" s="219"/>
      <c r="G4" s="219"/>
      <c r="H4" s="219"/>
      <c r="I4" s="219"/>
      <c r="J4" s="220"/>
    </row>
    <row r="5" spans="1:15" ht="24" customHeight="1">
      <c r="A5" s="2"/>
      <c r="B5" s="31" t="s">
        <v>23</v>
      </c>
      <c r="D5" s="223"/>
      <c r="E5" s="224"/>
      <c r="F5" s="224"/>
      <c r="G5" s="224"/>
      <c r="H5" s="18" t="s">
        <v>40</v>
      </c>
      <c r="I5" s="22"/>
      <c r="J5" s="8"/>
    </row>
    <row r="6" spans="1:15" ht="15.75" customHeight="1">
      <c r="A6" s="2"/>
      <c r="B6" s="28"/>
      <c r="C6" s="55"/>
      <c r="D6" s="225"/>
      <c r="E6" s="226"/>
      <c r="F6" s="226"/>
      <c r="G6" s="226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227"/>
      <c r="F7" s="228"/>
      <c r="G7" s="228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242"/>
      <c r="E11" s="242"/>
      <c r="F11" s="242"/>
      <c r="G11" s="242"/>
      <c r="H11" s="18" t="s">
        <v>40</v>
      </c>
      <c r="I11" s="86"/>
      <c r="J11" s="8"/>
    </row>
    <row r="12" spans="1:15" ht="15.75" customHeight="1">
      <c r="A12" s="2"/>
      <c r="B12" s="28"/>
      <c r="C12" s="55"/>
      <c r="D12" s="217"/>
      <c r="E12" s="217"/>
      <c r="F12" s="217"/>
      <c r="G12" s="217"/>
      <c r="H12" s="18" t="s">
        <v>36</v>
      </c>
      <c r="I12" s="86"/>
      <c r="J12" s="8"/>
    </row>
    <row r="13" spans="1:15" ht="15.75" customHeight="1">
      <c r="A13" s="2"/>
      <c r="B13" s="29"/>
      <c r="C13" s="56"/>
      <c r="D13" s="85"/>
      <c r="E13" s="221"/>
      <c r="F13" s="222"/>
      <c r="G13" s="222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241"/>
      <c r="F15" s="241"/>
      <c r="G15" s="243"/>
      <c r="H15" s="243"/>
      <c r="I15" s="243" t="s">
        <v>31</v>
      </c>
      <c r="J15" s="244"/>
    </row>
    <row r="16" spans="1:15" ht="23.25" customHeight="1">
      <c r="A16" s="139" t="s">
        <v>26</v>
      </c>
      <c r="B16" s="38" t="s">
        <v>26</v>
      </c>
      <c r="C16" s="62"/>
      <c r="D16" s="63"/>
      <c r="E16" s="206"/>
      <c r="F16" s="207"/>
      <c r="G16" s="206"/>
      <c r="H16" s="207"/>
      <c r="I16" s="206">
        <f>SUMIF(F49:F56,A16,I49:I56)+SUMIF(F49:F56,"PSU",I49:I56)</f>
        <v>0</v>
      </c>
      <c r="J16" s="208"/>
    </row>
    <row r="17" spans="1:10" ht="23.25" customHeight="1">
      <c r="A17" s="139" t="s">
        <v>27</v>
      </c>
      <c r="B17" s="38" t="s">
        <v>27</v>
      </c>
      <c r="C17" s="62"/>
      <c r="D17" s="63"/>
      <c r="E17" s="206"/>
      <c r="F17" s="207"/>
      <c r="G17" s="206"/>
      <c r="H17" s="207"/>
      <c r="I17" s="206">
        <f>SUMIF(F49:F56,A17,I49:I56)</f>
        <v>0</v>
      </c>
      <c r="J17" s="208"/>
    </row>
    <row r="18" spans="1:10" ht="23.25" customHeight="1">
      <c r="A18" s="139" t="s">
        <v>28</v>
      </c>
      <c r="B18" s="38" t="s">
        <v>28</v>
      </c>
      <c r="C18" s="62"/>
      <c r="D18" s="63"/>
      <c r="E18" s="206"/>
      <c r="F18" s="207"/>
      <c r="G18" s="206"/>
      <c r="H18" s="207"/>
      <c r="I18" s="206">
        <f>SUMIF(F49:F56,A18,I49:I56)</f>
        <v>0</v>
      </c>
      <c r="J18" s="208"/>
    </row>
    <row r="19" spans="1:10" ht="23.25" customHeight="1">
      <c r="A19" s="139" t="s">
        <v>70</v>
      </c>
      <c r="B19" s="38" t="s">
        <v>29</v>
      </c>
      <c r="C19" s="62"/>
      <c r="D19" s="63"/>
      <c r="E19" s="206"/>
      <c r="F19" s="207"/>
      <c r="G19" s="206"/>
      <c r="H19" s="207"/>
      <c r="I19" s="206">
        <f>SUMIF(F49:F56,A19,I49:I56)</f>
        <v>0</v>
      </c>
      <c r="J19" s="208"/>
    </row>
    <row r="20" spans="1:10" ht="23.25" customHeight="1">
      <c r="A20" s="139" t="s">
        <v>71</v>
      </c>
      <c r="B20" s="38" t="s">
        <v>30</v>
      </c>
      <c r="C20" s="62"/>
      <c r="D20" s="63"/>
      <c r="E20" s="206"/>
      <c r="F20" s="207"/>
      <c r="G20" s="206"/>
      <c r="H20" s="207"/>
      <c r="I20" s="206">
        <f>SUMIF(F49:F56,A20,I49:I56)</f>
        <v>0</v>
      </c>
      <c r="J20" s="208"/>
    </row>
    <row r="21" spans="1:10" ht="23.25" customHeight="1">
      <c r="A21" s="2"/>
      <c r="B21" s="48" t="s">
        <v>31</v>
      </c>
      <c r="C21" s="64"/>
      <c r="D21" s="65"/>
      <c r="E21" s="209"/>
      <c r="F21" s="245"/>
      <c r="G21" s="209"/>
      <c r="H21" s="245"/>
      <c r="I21" s="209">
        <f>SUM(I16:J20)</f>
        <v>0</v>
      </c>
      <c r="J21" s="210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2">
        <f>IF(A24&gt;50, ROUNDUP(A23, 0), ROUNDDOWN(A23, 0))</f>
        <v>0</v>
      </c>
      <c r="H24" s="203"/>
      <c r="I24" s="203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2">
        <f>IF(A26&gt;50, ROUNDUP(A25, 0), ROUNDDOWN(A25, 0))</f>
        <v>0</v>
      </c>
      <c r="H26" s="233"/>
      <c r="I26" s="233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>
      <c r="A28" s="2"/>
      <c r="B28" s="113" t="s">
        <v>25</v>
      </c>
      <c r="C28" s="114"/>
      <c r="D28" s="114"/>
      <c r="E28" s="115"/>
      <c r="F28" s="116"/>
      <c r="G28" s="212">
        <f>ZakladDPHSniVypocet+ZakladDPHZaklVypocet</f>
        <v>0</v>
      </c>
      <c r="H28" s="212"/>
      <c r="I28" s="212"/>
      <c r="J28" s="117" t="str">
        <f t="shared" si="0"/>
        <v>CZK</v>
      </c>
    </row>
    <row r="29" spans="1:10" ht="27.75" customHeight="1" thickBot="1">
      <c r="A29" s="2">
        <f>(A27-INT(A27))*100</f>
        <v>0</v>
      </c>
      <c r="B29" s="113" t="s">
        <v>37</v>
      </c>
      <c r="C29" s="118"/>
      <c r="D29" s="118"/>
      <c r="E29" s="118"/>
      <c r="F29" s="119"/>
      <c r="G29" s="211">
        <f>IF(A29&gt;50, ROUNDUP(A27, 0), ROUNDDOWN(A27, 0))</f>
        <v>0</v>
      </c>
      <c r="H29" s="211"/>
      <c r="I29" s="211"/>
      <c r="J29" s="120" t="s">
        <v>50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>
      <c r="A39" s="89">
        <v>1</v>
      </c>
      <c r="B39" s="99" t="s">
        <v>48</v>
      </c>
      <c r="C39" s="196"/>
      <c r="D39" s="196"/>
      <c r="E39" s="196"/>
      <c r="F39" s="100">
        <f>'01 2019013 Pol'!AD162</f>
        <v>0</v>
      </c>
      <c r="G39" s="101">
        <f>'01 2019013 Pol'!AE162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>
      <c r="A40" s="89">
        <v>2</v>
      </c>
      <c r="B40" s="104" t="s">
        <v>43</v>
      </c>
      <c r="C40" s="197" t="s">
        <v>44</v>
      </c>
      <c r="D40" s="197"/>
      <c r="E40" s="197"/>
      <c r="F40" s="105">
        <f>'01 2019013 Pol'!AD162</f>
        <v>0</v>
      </c>
      <c r="G40" s="106">
        <f>'01 2019013 Pol'!AE162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>
      <c r="A41" s="89">
        <v>3</v>
      </c>
      <c r="B41" s="108" t="s">
        <v>41</v>
      </c>
      <c r="C41" s="196" t="s">
        <v>42</v>
      </c>
      <c r="D41" s="196"/>
      <c r="E41" s="196"/>
      <c r="F41" s="109">
        <f>'01 2019013 Pol'!AD162</f>
        <v>0</v>
      </c>
      <c r="G41" s="102">
        <f>'01 2019013 Pol'!AE162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>
      <c r="A42" s="89"/>
      <c r="B42" s="198" t="s">
        <v>49</v>
      </c>
      <c r="C42" s="199"/>
      <c r="D42" s="199"/>
      <c r="E42" s="200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>
      <c r="B46" s="121" t="s">
        <v>51</v>
      </c>
    </row>
    <row r="48" spans="1:10" ht="25.5" customHeight="1">
      <c r="A48" s="123"/>
      <c r="B48" s="126" t="s">
        <v>18</v>
      </c>
      <c r="C48" s="126" t="s">
        <v>6</v>
      </c>
      <c r="D48" s="127"/>
      <c r="E48" s="127"/>
      <c r="F48" s="128" t="s">
        <v>52</v>
      </c>
      <c r="G48" s="128"/>
      <c r="H48" s="128"/>
      <c r="I48" s="128" t="s">
        <v>31</v>
      </c>
      <c r="J48" s="128" t="s">
        <v>0</v>
      </c>
    </row>
    <row r="49" spans="1:10" ht="36.75" customHeight="1">
      <c r="A49" s="124"/>
      <c r="B49" s="129" t="s">
        <v>53</v>
      </c>
      <c r="C49" s="194" t="s">
        <v>54</v>
      </c>
      <c r="D49" s="195"/>
      <c r="E49" s="195"/>
      <c r="F49" s="135" t="s">
        <v>26</v>
      </c>
      <c r="G49" s="136"/>
      <c r="H49" s="136"/>
      <c r="I49" s="136">
        <f>'01 2019013 Pol'!G8</f>
        <v>0</v>
      </c>
      <c r="J49" s="133" t="str">
        <f>IF(I57=0,"",I49/I57*100)</f>
        <v/>
      </c>
    </row>
    <row r="50" spans="1:10" ht="36.75" customHeight="1">
      <c r="A50" s="124"/>
      <c r="B50" s="129" t="s">
        <v>55</v>
      </c>
      <c r="C50" s="194" t="s">
        <v>56</v>
      </c>
      <c r="D50" s="195"/>
      <c r="E50" s="195"/>
      <c r="F50" s="135" t="s">
        <v>26</v>
      </c>
      <c r="G50" s="136"/>
      <c r="H50" s="136"/>
      <c r="I50" s="136">
        <f>'01 2019013 Pol'!G14</f>
        <v>0</v>
      </c>
      <c r="J50" s="133" t="str">
        <f>IF(I57=0,"",I50/I57*100)</f>
        <v/>
      </c>
    </row>
    <row r="51" spans="1:10" ht="36.75" customHeight="1">
      <c r="A51" s="124"/>
      <c r="B51" s="129" t="s">
        <v>57</v>
      </c>
      <c r="C51" s="194" t="s">
        <v>58</v>
      </c>
      <c r="D51" s="195"/>
      <c r="E51" s="195"/>
      <c r="F51" s="135" t="s">
        <v>27</v>
      </c>
      <c r="G51" s="136"/>
      <c r="H51" s="136"/>
      <c r="I51" s="136">
        <f>'01 2019013 Pol'!G16</f>
        <v>0</v>
      </c>
      <c r="J51" s="133" t="str">
        <f>IF(I57=0,"",I51/I57*100)</f>
        <v/>
      </c>
    </row>
    <row r="52" spans="1:10" ht="36.75" customHeight="1">
      <c r="A52" s="124"/>
      <c r="B52" s="129" t="s">
        <v>59</v>
      </c>
      <c r="C52" s="194" t="s">
        <v>60</v>
      </c>
      <c r="D52" s="195"/>
      <c r="E52" s="195"/>
      <c r="F52" s="135" t="s">
        <v>27</v>
      </c>
      <c r="G52" s="136"/>
      <c r="H52" s="136"/>
      <c r="I52" s="136">
        <f>'01 2019013 Pol'!G25</f>
        <v>0</v>
      </c>
      <c r="J52" s="133" t="str">
        <f>IF(I57=0,"",I52/I57*100)</f>
        <v/>
      </c>
    </row>
    <row r="53" spans="1:10" ht="36.75" customHeight="1">
      <c r="A53" s="124"/>
      <c r="B53" s="129" t="s">
        <v>61</v>
      </c>
      <c r="C53" s="194" t="s">
        <v>62</v>
      </c>
      <c r="D53" s="195"/>
      <c r="E53" s="195"/>
      <c r="F53" s="135" t="s">
        <v>27</v>
      </c>
      <c r="G53" s="136"/>
      <c r="H53" s="136"/>
      <c r="I53" s="136">
        <f>'01 2019013 Pol'!G39</f>
        <v>0</v>
      </c>
      <c r="J53" s="133" t="str">
        <f>IF(I57=0,"",I53/I57*100)</f>
        <v/>
      </c>
    </row>
    <row r="54" spans="1:10" ht="36.75" customHeight="1">
      <c r="A54" s="124"/>
      <c r="B54" s="129" t="s">
        <v>63</v>
      </c>
      <c r="C54" s="194" t="s">
        <v>64</v>
      </c>
      <c r="D54" s="195"/>
      <c r="E54" s="195"/>
      <c r="F54" s="135" t="s">
        <v>27</v>
      </c>
      <c r="G54" s="136"/>
      <c r="H54" s="136"/>
      <c r="I54" s="136">
        <f>'01 2019013 Pol'!G53</f>
        <v>0</v>
      </c>
      <c r="J54" s="133" t="str">
        <f>IF(I57=0,"",I54/I57*100)</f>
        <v/>
      </c>
    </row>
    <row r="55" spans="1:10" ht="36.75" customHeight="1">
      <c r="A55" s="124"/>
      <c r="B55" s="129" t="s">
        <v>65</v>
      </c>
      <c r="C55" s="194" t="s">
        <v>66</v>
      </c>
      <c r="D55" s="195"/>
      <c r="E55" s="195"/>
      <c r="F55" s="135" t="s">
        <v>27</v>
      </c>
      <c r="G55" s="136"/>
      <c r="H55" s="136"/>
      <c r="I55" s="136">
        <f>'01 2019013 Pol'!G99</f>
        <v>0</v>
      </c>
      <c r="J55" s="133" t="str">
        <f>IF(I57=0,"",I55/I57*100)</f>
        <v/>
      </c>
    </row>
    <row r="56" spans="1:10" ht="36.75" customHeight="1">
      <c r="A56" s="124"/>
      <c r="B56" s="129" t="s">
        <v>67</v>
      </c>
      <c r="C56" s="194" t="s">
        <v>68</v>
      </c>
      <c r="D56" s="195"/>
      <c r="E56" s="195"/>
      <c r="F56" s="135" t="s">
        <v>69</v>
      </c>
      <c r="G56" s="136"/>
      <c r="H56" s="136"/>
      <c r="I56" s="136">
        <f>'01 2019013 Pol'!G154</f>
        <v>0</v>
      </c>
      <c r="J56" s="133" t="str">
        <f>IF(I57=0,"",I56/I57*100)</f>
        <v/>
      </c>
    </row>
    <row r="57" spans="1:10" ht="25.5" customHeight="1">
      <c r="A57" s="125"/>
      <c r="B57" s="130" t="s">
        <v>1</v>
      </c>
      <c r="C57" s="131"/>
      <c r="D57" s="132"/>
      <c r="E57" s="132"/>
      <c r="F57" s="137"/>
      <c r="G57" s="138"/>
      <c r="H57" s="138"/>
      <c r="I57" s="138">
        <f>SUM(I49:I56)</f>
        <v>0</v>
      </c>
      <c r="J57" s="134">
        <f>SUM(J49:J56)</f>
        <v>0</v>
      </c>
    </row>
    <row r="58" spans="1:10">
      <c r="F58" s="87"/>
      <c r="G58" s="87"/>
      <c r="H58" s="87"/>
      <c r="I58" s="87"/>
      <c r="J58" s="88"/>
    </row>
    <row r="59" spans="1:10">
      <c r="F59" s="87"/>
      <c r="G59" s="87"/>
      <c r="H59" s="87"/>
      <c r="I59" s="87"/>
      <c r="J59" s="88"/>
    </row>
    <row r="60" spans="1:10">
      <c r="F60" s="87"/>
      <c r="G60" s="87"/>
      <c r="H60" s="87"/>
      <c r="I60" s="87"/>
      <c r="J60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6:E56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>
      <c r="A4" s="50" t="s">
        <v>10</v>
      </c>
      <c r="B4" s="49"/>
      <c r="C4" s="248"/>
      <c r="D4" s="248"/>
      <c r="E4" s="248"/>
      <c r="F4" s="248"/>
      <c r="G4" s="249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G5000"/>
  <sheetViews>
    <sheetView workbookViewId="0">
      <pane ySplit="7" topLeftCell="A83" activePane="bottomLeft" state="frozen"/>
      <selection pane="bottomLeft" activeCell="Y96" sqref="Y96"/>
    </sheetView>
  </sheetViews>
  <sheetFormatPr defaultRowHeight="12.75" outlineLevelRow="1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>
      <c r="A1" s="254" t="s">
        <v>7</v>
      </c>
      <c r="B1" s="254"/>
      <c r="C1" s="254"/>
      <c r="D1" s="254"/>
      <c r="E1" s="254"/>
      <c r="F1" s="254"/>
      <c r="G1" s="254"/>
      <c r="AF1" t="s">
        <v>72</v>
      </c>
    </row>
    <row r="2" spans="1:59" ht="24.95" customHeight="1">
      <c r="A2" s="140" t="s">
        <v>8</v>
      </c>
      <c r="B2" s="49" t="s">
        <v>41</v>
      </c>
      <c r="C2" s="255" t="s">
        <v>47</v>
      </c>
      <c r="D2" s="256"/>
      <c r="E2" s="256"/>
      <c r="F2" s="256"/>
      <c r="G2" s="257"/>
      <c r="AF2" t="s">
        <v>73</v>
      </c>
    </row>
    <row r="3" spans="1:59" ht="24.95" customHeight="1">
      <c r="A3" s="140" t="s">
        <v>9</v>
      </c>
      <c r="B3" s="49" t="s">
        <v>43</v>
      </c>
      <c r="C3" s="255" t="s">
        <v>44</v>
      </c>
      <c r="D3" s="256"/>
      <c r="E3" s="256"/>
      <c r="F3" s="256"/>
      <c r="G3" s="257"/>
      <c r="AB3" s="122" t="s">
        <v>73</v>
      </c>
      <c r="AF3" t="s">
        <v>74</v>
      </c>
    </row>
    <row r="4" spans="1:59" ht="24.95" customHeight="1">
      <c r="A4" s="141" t="s">
        <v>10</v>
      </c>
      <c r="B4" s="142" t="s">
        <v>41</v>
      </c>
      <c r="C4" s="258" t="s">
        <v>42</v>
      </c>
      <c r="D4" s="259"/>
      <c r="E4" s="259"/>
      <c r="F4" s="259"/>
      <c r="G4" s="260"/>
      <c r="AF4" t="s">
        <v>75</v>
      </c>
    </row>
    <row r="5" spans="1:59">
      <c r="D5" s="10"/>
    </row>
    <row r="6" spans="1:59" ht="38.25">
      <c r="A6" s="144" t="s">
        <v>76</v>
      </c>
      <c r="B6" s="146" t="s">
        <v>77</v>
      </c>
      <c r="C6" s="146" t="s">
        <v>78</v>
      </c>
      <c r="D6" s="145" t="s">
        <v>79</v>
      </c>
      <c r="E6" s="144" t="s">
        <v>80</v>
      </c>
      <c r="F6" s="143" t="s">
        <v>81</v>
      </c>
      <c r="G6" s="144" t="s">
        <v>31</v>
      </c>
      <c r="H6" s="147" t="s">
        <v>32</v>
      </c>
      <c r="I6" s="147" t="s">
        <v>82</v>
      </c>
      <c r="J6" s="147" t="s">
        <v>33</v>
      </c>
      <c r="K6" s="147" t="s">
        <v>83</v>
      </c>
      <c r="L6" s="147" t="s">
        <v>84</v>
      </c>
      <c r="M6" s="147" t="s">
        <v>85</v>
      </c>
      <c r="N6" s="147" t="s">
        <v>86</v>
      </c>
      <c r="O6" s="147" t="s">
        <v>87</v>
      </c>
      <c r="P6" s="147" t="s">
        <v>88</v>
      </c>
      <c r="Q6" s="147" t="s">
        <v>89</v>
      </c>
      <c r="R6" s="147" t="s">
        <v>90</v>
      </c>
      <c r="S6" s="147" t="s">
        <v>91</v>
      </c>
      <c r="T6" s="147" t="s">
        <v>92</v>
      </c>
      <c r="U6" s="147" t="s">
        <v>93</v>
      </c>
      <c r="V6" s="147" t="s">
        <v>94</v>
      </c>
      <c r="W6" s="147" t="s">
        <v>95</v>
      </c>
    </row>
    <row r="7" spans="1:59" hidden="1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59">
      <c r="A8" s="164" t="s">
        <v>96</v>
      </c>
      <c r="B8" s="165" t="s">
        <v>53</v>
      </c>
      <c r="C8" s="186" t="s">
        <v>54</v>
      </c>
      <c r="D8" s="166"/>
      <c r="E8" s="167"/>
      <c r="F8" s="168"/>
      <c r="G8" s="168">
        <f>SUMIF(AF9:AF13,"&lt;&gt;NOR",G9:G13)</f>
        <v>0</v>
      </c>
      <c r="H8" s="168"/>
      <c r="I8" s="168">
        <f>SUM(I9:I13)</f>
        <v>0</v>
      </c>
      <c r="J8" s="168"/>
      <c r="K8" s="168">
        <f>SUM(K9:K13)</f>
        <v>0</v>
      </c>
      <c r="L8" s="168"/>
      <c r="M8" s="168">
        <f>SUM(M9:M13)</f>
        <v>0</v>
      </c>
      <c r="N8" s="168"/>
      <c r="O8" s="168">
        <f>SUM(O9:O13)</f>
        <v>23.49</v>
      </c>
      <c r="P8" s="168"/>
      <c r="Q8" s="168">
        <f>SUM(Q9:Q13)</f>
        <v>0</v>
      </c>
      <c r="R8" s="168"/>
      <c r="S8" s="169"/>
      <c r="T8" s="163"/>
      <c r="U8" s="163">
        <f>SUM(U9:U13)</f>
        <v>285.48</v>
      </c>
      <c r="V8" s="163"/>
      <c r="W8" s="163"/>
      <c r="AF8" t="s">
        <v>97</v>
      </c>
    </row>
    <row r="9" spans="1:59" outlineLevel="1">
      <c r="A9" s="170">
        <v>1</v>
      </c>
      <c r="B9" s="171" t="s">
        <v>98</v>
      </c>
      <c r="C9" s="187" t="s">
        <v>99</v>
      </c>
      <c r="D9" s="172" t="s">
        <v>100</v>
      </c>
      <c r="E9" s="173">
        <v>1170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15</v>
      </c>
      <c r="M9" s="175">
        <f>G9*(1+L9/100)</f>
        <v>0</v>
      </c>
      <c r="N9" s="175">
        <v>1.8380000000000001E-2</v>
      </c>
      <c r="O9" s="175">
        <f>ROUND(E9*N9,2)</f>
        <v>21.5</v>
      </c>
      <c r="P9" s="175">
        <v>0</v>
      </c>
      <c r="Q9" s="175">
        <f>ROUND(E9*P9,2)</f>
        <v>0</v>
      </c>
      <c r="R9" s="175"/>
      <c r="S9" s="176" t="s">
        <v>101</v>
      </c>
      <c r="T9" s="157">
        <v>0.13</v>
      </c>
      <c r="U9" s="157">
        <f>ROUND(E9*T9,2)</f>
        <v>152.1</v>
      </c>
      <c r="V9" s="157"/>
      <c r="W9" s="157" t="s">
        <v>102</v>
      </c>
      <c r="X9" s="148"/>
      <c r="Y9" s="148"/>
      <c r="Z9" s="148"/>
      <c r="AA9" s="148"/>
      <c r="AB9" s="148"/>
      <c r="AC9" s="148"/>
      <c r="AD9" s="148"/>
      <c r="AE9" s="148"/>
      <c r="AF9" s="148" t="s">
        <v>103</v>
      </c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</row>
    <row r="10" spans="1:59" outlineLevel="1">
      <c r="A10" s="155"/>
      <c r="B10" s="156"/>
      <c r="C10" s="252" t="s">
        <v>104</v>
      </c>
      <c r="D10" s="253"/>
      <c r="E10" s="253"/>
      <c r="F10" s="253"/>
      <c r="G10" s="25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 t="s">
        <v>105</v>
      </c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</row>
    <row r="11" spans="1:59" outlineLevel="1">
      <c r="A11" s="170">
        <v>2</v>
      </c>
      <c r="B11" s="171" t="s">
        <v>106</v>
      </c>
      <c r="C11" s="187" t="s">
        <v>107</v>
      </c>
      <c r="D11" s="172" t="s">
        <v>100</v>
      </c>
      <c r="E11" s="173">
        <v>2340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15</v>
      </c>
      <c r="M11" s="175">
        <f>G11*(1+L11/100)</f>
        <v>0</v>
      </c>
      <c r="N11" s="175">
        <v>8.4999999999999995E-4</v>
      </c>
      <c r="O11" s="175">
        <f>ROUND(E11*N11,2)</f>
        <v>1.99</v>
      </c>
      <c r="P11" s="175">
        <v>0</v>
      </c>
      <c r="Q11" s="175">
        <f>ROUND(E11*P11,2)</f>
        <v>0</v>
      </c>
      <c r="R11" s="175"/>
      <c r="S11" s="176" t="s">
        <v>101</v>
      </c>
      <c r="T11" s="157">
        <v>6.0000000000000001E-3</v>
      </c>
      <c r="U11" s="157">
        <f>ROUND(E11*T11,2)</f>
        <v>14.04</v>
      </c>
      <c r="V11" s="157"/>
      <c r="W11" s="157" t="s">
        <v>102</v>
      </c>
      <c r="X11" s="148"/>
      <c r="Y11" s="148"/>
      <c r="Z11" s="148"/>
      <c r="AA11" s="148"/>
      <c r="AB11" s="148"/>
      <c r="AC11" s="148"/>
      <c r="AD11" s="148"/>
      <c r="AE11" s="148"/>
      <c r="AF11" s="148" t="s">
        <v>103</v>
      </c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</row>
    <row r="12" spans="1:59" outlineLevel="1">
      <c r="A12" s="155"/>
      <c r="B12" s="156"/>
      <c r="C12" s="188" t="s">
        <v>108</v>
      </c>
      <c r="D12" s="161"/>
      <c r="E12" s="162">
        <v>2340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48"/>
      <c r="Y12" s="148"/>
      <c r="Z12" s="148"/>
      <c r="AA12" s="148"/>
      <c r="AB12" s="148"/>
      <c r="AC12" s="148"/>
      <c r="AD12" s="148"/>
      <c r="AE12" s="148"/>
      <c r="AF12" s="148" t="s">
        <v>109</v>
      </c>
      <c r="AG12" s="148">
        <v>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</row>
    <row r="13" spans="1:59" outlineLevel="1">
      <c r="A13" s="177">
        <v>3</v>
      </c>
      <c r="B13" s="178" t="s">
        <v>110</v>
      </c>
      <c r="C13" s="189" t="s">
        <v>111</v>
      </c>
      <c r="D13" s="179" t="s">
        <v>100</v>
      </c>
      <c r="E13" s="180">
        <v>1170</v>
      </c>
      <c r="F13" s="181"/>
      <c r="G13" s="182">
        <f>ROUND(E13*F13,2)</f>
        <v>0</v>
      </c>
      <c r="H13" s="181"/>
      <c r="I13" s="182">
        <f>ROUND(E13*H13,2)</f>
        <v>0</v>
      </c>
      <c r="J13" s="181"/>
      <c r="K13" s="182">
        <f>ROUND(E13*J13,2)</f>
        <v>0</v>
      </c>
      <c r="L13" s="182">
        <v>15</v>
      </c>
      <c r="M13" s="182">
        <f>G13*(1+L13/100)</f>
        <v>0</v>
      </c>
      <c r="N13" s="182">
        <v>0</v>
      </c>
      <c r="O13" s="182">
        <f>ROUND(E13*N13,2)</f>
        <v>0</v>
      </c>
      <c r="P13" s="182">
        <v>0</v>
      </c>
      <c r="Q13" s="182">
        <f>ROUND(E13*P13,2)</f>
        <v>0</v>
      </c>
      <c r="R13" s="182"/>
      <c r="S13" s="183" t="s">
        <v>101</v>
      </c>
      <c r="T13" s="157">
        <v>0.10199999999999999</v>
      </c>
      <c r="U13" s="157">
        <f>ROUND(E13*T13,2)</f>
        <v>119.34</v>
      </c>
      <c r="V13" s="157"/>
      <c r="W13" s="157" t="s">
        <v>102</v>
      </c>
      <c r="X13" s="148"/>
      <c r="Y13" s="148"/>
      <c r="Z13" s="148"/>
      <c r="AA13" s="148"/>
      <c r="AB13" s="148"/>
      <c r="AC13" s="148"/>
      <c r="AD13" s="148"/>
      <c r="AE13" s="148"/>
      <c r="AF13" s="148" t="s">
        <v>103</v>
      </c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</row>
    <row r="14" spans="1:59">
      <c r="A14" s="164" t="s">
        <v>96</v>
      </c>
      <c r="B14" s="165" t="s">
        <v>55</v>
      </c>
      <c r="C14" s="186" t="s">
        <v>56</v>
      </c>
      <c r="D14" s="166"/>
      <c r="E14" s="167"/>
      <c r="F14" s="168"/>
      <c r="G14" s="168">
        <f>SUMIF(AF15:AF15,"&lt;&gt;NOR",G15:G15)</f>
        <v>0</v>
      </c>
      <c r="H14" s="168"/>
      <c r="I14" s="168">
        <f>SUM(I15:I15)</f>
        <v>0</v>
      </c>
      <c r="J14" s="168"/>
      <c r="K14" s="168">
        <f>SUM(K15:K15)</f>
        <v>0</v>
      </c>
      <c r="L14" s="168"/>
      <c r="M14" s="168">
        <f>SUM(M15:M15)</f>
        <v>0</v>
      </c>
      <c r="N14" s="168"/>
      <c r="O14" s="168">
        <f>SUM(O15:O15)</f>
        <v>0</v>
      </c>
      <c r="P14" s="168"/>
      <c r="Q14" s="168">
        <f>SUM(Q15:Q15)</f>
        <v>0</v>
      </c>
      <c r="R14" s="168"/>
      <c r="S14" s="169"/>
      <c r="T14" s="163"/>
      <c r="U14" s="163">
        <f>SUM(U15:U15)</f>
        <v>44.45</v>
      </c>
      <c r="V14" s="163"/>
      <c r="W14" s="163"/>
      <c r="AF14" t="s">
        <v>97</v>
      </c>
    </row>
    <row r="15" spans="1:59" outlineLevel="1">
      <c r="A15" s="177">
        <v>4</v>
      </c>
      <c r="B15" s="178" t="s">
        <v>112</v>
      </c>
      <c r="C15" s="189" t="s">
        <v>113</v>
      </c>
      <c r="D15" s="179" t="s">
        <v>114</v>
      </c>
      <c r="E15" s="180">
        <v>23.493600000000001</v>
      </c>
      <c r="F15" s="181"/>
      <c r="G15" s="182">
        <f>ROUND(E15*F15,2)</f>
        <v>0</v>
      </c>
      <c r="H15" s="181"/>
      <c r="I15" s="182">
        <f>ROUND(E15*H15,2)</f>
        <v>0</v>
      </c>
      <c r="J15" s="181"/>
      <c r="K15" s="182">
        <f>ROUND(E15*J15,2)</f>
        <v>0</v>
      </c>
      <c r="L15" s="182">
        <v>15</v>
      </c>
      <c r="M15" s="182">
        <f>G15*(1+L15/100)</f>
        <v>0</v>
      </c>
      <c r="N15" s="182">
        <v>0</v>
      </c>
      <c r="O15" s="182">
        <f>ROUND(E15*N15,2)</f>
        <v>0</v>
      </c>
      <c r="P15" s="182">
        <v>0</v>
      </c>
      <c r="Q15" s="182">
        <f>ROUND(E15*P15,2)</f>
        <v>0</v>
      </c>
      <c r="R15" s="182"/>
      <c r="S15" s="183" t="s">
        <v>101</v>
      </c>
      <c r="T15" s="157">
        <v>1.8919999999999999</v>
      </c>
      <c r="U15" s="157">
        <f>ROUND(E15*T15,2)</f>
        <v>44.45</v>
      </c>
      <c r="V15" s="157"/>
      <c r="W15" s="157" t="s">
        <v>115</v>
      </c>
      <c r="X15" s="148"/>
      <c r="Y15" s="148"/>
      <c r="Z15" s="148"/>
      <c r="AA15" s="148"/>
      <c r="AB15" s="148"/>
      <c r="AC15" s="148"/>
      <c r="AD15" s="148"/>
      <c r="AE15" s="148"/>
      <c r="AF15" s="148" t="s">
        <v>116</v>
      </c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</row>
    <row r="16" spans="1:59">
      <c r="A16" s="164" t="s">
        <v>96</v>
      </c>
      <c r="B16" s="165" t="s">
        <v>57</v>
      </c>
      <c r="C16" s="186" t="s">
        <v>58</v>
      </c>
      <c r="D16" s="166"/>
      <c r="E16" s="167"/>
      <c r="F16" s="168"/>
      <c r="G16" s="168">
        <f>SUMIF(AF17:AF24,"&lt;&gt;NOR",G17:G24)</f>
        <v>0</v>
      </c>
      <c r="H16" s="168"/>
      <c r="I16" s="168">
        <f>SUM(I17:I24)</f>
        <v>0</v>
      </c>
      <c r="J16" s="168"/>
      <c r="K16" s="168">
        <f>SUM(K17:K24)</f>
        <v>0</v>
      </c>
      <c r="L16" s="168"/>
      <c r="M16" s="168">
        <f>SUM(M17:M24)</f>
        <v>0</v>
      </c>
      <c r="N16" s="168"/>
      <c r="O16" s="168">
        <f>SUM(O17:O24)</f>
        <v>0.61</v>
      </c>
      <c r="P16" s="168"/>
      <c r="Q16" s="168">
        <f>SUM(Q17:Q24)</f>
        <v>0</v>
      </c>
      <c r="R16" s="168"/>
      <c r="S16" s="169"/>
      <c r="T16" s="163"/>
      <c r="U16" s="163">
        <f>SUM(U17:U24)</f>
        <v>8.129999999999999</v>
      </c>
      <c r="V16" s="163"/>
      <c r="W16" s="163"/>
      <c r="AF16" t="s">
        <v>97</v>
      </c>
    </row>
    <row r="17" spans="1:59" outlineLevel="1">
      <c r="A17" s="177">
        <v>5</v>
      </c>
      <c r="B17" s="178" t="s">
        <v>117</v>
      </c>
      <c r="C17" s="189" t="s">
        <v>118</v>
      </c>
      <c r="D17" s="179" t="s">
        <v>100</v>
      </c>
      <c r="E17" s="180">
        <v>99</v>
      </c>
      <c r="F17" s="181"/>
      <c r="G17" s="182">
        <f>ROUND(E17*F17,2)</f>
        <v>0</v>
      </c>
      <c r="H17" s="181"/>
      <c r="I17" s="182">
        <f>ROUND(E17*H17,2)</f>
        <v>0</v>
      </c>
      <c r="J17" s="181"/>
      <c r="K17" s="182">
        <f>ROUND(E17*J17,2)</f>
        <v>0</v>
      </c>
      <c r="L17" s="182">
        <v>15</v>
      </c>
      <c r="M17" s="182">
        <f>G17*(1+L17/100)</f>
        <v>0</v>
      </c>
      <c r="N17" s="182">
        <v>0</v>
      </c>
      <c r="O17" s="182">
        <f>ROUND(E17*N17,2)</f>
        <v>0</v>
      </c>
      <c r="P17" s="182">
        <v>0</v>
      </c>
      <c r="Q17" s="182">
        <f>ROUND(E17*P17,2)</f>
        <v>0</v>
      </c>
      <c r="R17" s="182"/>
      <c r="S17" s="183" t="s">
        <v>101</v>
      </c>
      <c r="T17" s="157">
        <v>7.0000000000000007E-2</v>
      </c>
      <c r="U17" s="157">
        <f>ROUND(E17*T17,2)</f>
        <v>6.93</v>
      </c>
      <c r="V17" s="157"/>
      <c r="W17" s="157" t="s">
        <v>102</v>
      </c>
      <c r="X17" s="148"/>
      <c r="Y17" s="148"/>
      <c r="Z17" s="148"/>
      <c r="AA17" s="148"/>
      <c r="AB17" s="148"/>
      <c r="AC17" s="148"/>
      <c r="AD17" s="148"/>
      <c r="AE17" s="148"/>
      <c r="AF17" s="148" t="s">
        <v>103</v>
      </c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</row>
    <row r="18" spans="1:59" outlineLevel="1">
      <c r="A18" s="170">
        <v>6</v>
      </c>
      <c r="B18" s="171" t="s">
        <v>119</v>
      </c>
      <c r="C18" s="187" t="s">
        <v>120</v>
      </c>
      <c r="D18" s="172" t="s">
        <v>100</v>
      </c>
      <c r="E18" s="173">
        <v>101.97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15</v>
      </c>
      <c r="M18" s="175">
        <f>G18*(1+L18/100)</f>
        <v>0</v>
      </c>
      <c r="N18" s="175">
        <v>6.0000000000000001E-3</v>
      </c>
      <c r="O18" s="175">
        <f>ROUND(E18*N18,2)</f>
        <v>0.61</v>
      </c>
      <c r="P18" s="175">
        <v>0</v>
      </c>
      <c r="Q18" s="175">
        <f>ROUND(E18*P18,2)</f>
        <v>0</v>
      </c>
      <c r="R18" s="175" t="s">
        <v>121</v>
      </c>
      <c r="S18" s="176" t="s">
        <v>101</v>
      </c>
      <c r="T18" s="157">
        <v>0</v>
      </c>
      <c r="U18" s="157">
        <f>ROUND(E18*T18,2)</f>
        <v>0</v>
      </c>
      <c r="V18" s="157"/>
      <c r="W18" s="157" t="s">
        <v>122</v>
      </c>
      <c r="X18" s="148"/>
      <c r="Y18" s="148"/>
      <c r="Z18" s="148"/>
      <c r="AA18" s="148"/>
      <c r="AB18" s="148"/>
      <c r="AC18" s="148"/>
      <c r="AD18" s="148"/>
      <c r="AE18" s="148"/>
      <c r="AF18" s="148" t="s">
        <v>123</v>
      </c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</row>
    <row r="19" spans="1:59" ht="22.5" outlineLevel="1">
      <c r="A19" s="155"/>
      <c r="B19" s="156"/>
      <c r="C19" s="252" t="s">
        <v>124</v>
      </c>
      <c r="D19" s="253"/>
      <c r="E19" s="253"/>
      <c r="F19" s="253"/>
      <c r="G19" s="253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 t="s">
        <v>105</v>
      </c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84" t="str">
        <f>C19</f>
        <v>Izolační desky vyrobené z minerální plsti. Vlákna jsou po celém povrchu hydrofobizována. Desky je nutné v konstrukci chránit vhodným způsobem proti</v>
      </c>
      <c r="BA19" s="148"/>
      <c r="BB19" s="148"/>
      <c r="BC19" s="148"/>
      <c r="BD19" s="148"/>
      <c r="BE19" s="148"/>
      <c r="BF19" s="148"/>
      <c r="BG19" s="148"/>
    </row>
    <row r="20" spans="1:59" outlineLevel="1">
      <c r="A20" s="155"/>
      <c r="B20" s="156"/>
      <c r="C20" s="250" t="s">
        <v>125</v>
      </c>
      <c r="D20" s="251"/>
      <c r="E20" s="251"/>
      <c r="F20" s="251"/>
      <c r="G20" s="251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8"/>
      <c r="Y20" s="148"/>
      <c r="Z20" s="148"/>
      <c r="AA20" s="148"/>
      <c r="AB20" s="148"/>
      <c r="AC20" s="148"/>
      <c r="AD20" s="148"/>
      <c r="AE20" s="148"/>
      <c r="AF20" s="148" t="s">
        <v>105</v>
      </c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</row>
    <row r="21" spans="1:59" outlineLevel="1">
      <c r="A21" s="155"/>
      <c r="B21" s="156"/>
      <c r="C21" s="190" t="s">
        <v>126</v>
      </c>
      <c r="D21" s="158"/>
      <c r="E21" s="159"/>
      <c r="F21" s="160"/>
      <c r="G21" s="160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 t="s">
        <v>105</v>
      </c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</row>
    <row r="22" spans="1:59" outlineLevel="1">
      <c r="A22" s="155"/>
      <c r="B22" s="156"/>
      <c r="C22" s="250" t="s">
        <v>127</v>
      </c>
      <c r="D22" s="251"/>
      <c r="E22" s="251"/>
      <c r="F22" s="251"/>
      <c r="G22" s="251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 t="s">
        <v>105</v>
      </c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</row>
    <row r="23" spans="1:59" outlineLevel="1">
      <c r="A23" s="155"/>
      <c r="B23" s="156"/>
      <c r="C23" s="188" t="s">
        <v>128</v>
      </c>
      <c r="D23" s="161"/>
      <c r="E23" s="162">
        <v>101.97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 t="s">
        <v>109</v>
      </c>
      <c r="AG23" s="148">
        <v>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</row>
    <row r="24" spans="1:59" outlineLevel="1">
      <c r="A24" s="177">
        <v>7</v>
      </c>
      <c r="B24" s="178" t="s">
        <v>129</v>
      </c>
      <c r="C24" s="189" t="s">
        <v>130</v>
      </c>
      <c r="D24" s="179" t="s">
        <v>114</v>
      </c>
      <c r="E24" s="180">
        <v>0.61182000000000003</v>
      </c>
      <c r="F24" s="181"/>
      <c r="G24" s="182">
        <f>ROUND(E24*F24,2)</f>
        <v>0</v>
      </c>
      <c r="H24" s="181"/>
      <c r="I24" s="182">
        <f>ROUND(E24*H24,2)</f>
        <v>0</v>
      </c>
      <c r="J24" s="181"/>
      <c r="K24" s="182">
        <f>ROUND(E24*J24,2)</f>
        <v>0</v>
      </c>
      <c r="L24" s="182">
        <v>15</v>
      </c>
      <c r="M24" s="182">
        <f>G24*(1+L24/100)</f>
        <v>0</v>
      </c>
      <c r="N24" s="182">
        <v>0</v>
      </c>
      <c r="O24" s="182">
        <f>ROUND(E24*N24,2)</f>
        <v>0</v>
      </c>
      <c r="P24" s="182">
        <v>0</v>
      </c>
      <c r="Q24" s="182">
        <f>ROUND(E24*P24,2)</f>
        <v>0</v>
      </c>
      <c r="R24" s="182"/>
      <c r="S24" s="183" t="s">
        <v>101</v>
      </c>
      <c r="T24" s="157">
        <v>1.966</v>
      </c>
      <c r="U24" s="157">
        <f>ROUND(E24*T24,2)</f>
        <v>1.2</v>
      </c>
      <c r="V24" s="157"/>
      <c r="W24" s="157" t="s">
        <v>115</v>
      </c>
      <c r="X24" s="148"/>
      <c r="Y24" s="148"/>
      <c r="Z24" s="148"/>
      <c r="AA24" s="148"/>
      <c r="AB24" s="148"/>
      <c r="AC24" s="148"/>
      <c r="AD24" s="148"/>
      <c r="AE24" s="148"/>
      <c r="AF24" s="148" t="s">
        <v>116</v>
      </c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</row>
    <row r="25" spans="1:59">
      <c r="A25" s="164" t="s">
        <v>96</v>
      </c>
      <c r="B25" s="165" t="s">
        <v>59</v>
      </c>
      <c r="C25" s="186" t="s">
        <v>60</v>
      </c>
      <c r="D25" s="166"/>
      <c r="E25" s="167"/>
      <c r="F25" s="168"/>
      <c r="G25" s="168">
        <f>SUMIF(AF26:AF38,"&lt;&gt;NOR",G26:G38)</f>
        <v>0</v>
      </c>
      <c r="H25" s="168"/>
      <c r="I25" s="168">
        <f>SUM(I26:I38)</f>
        <v>0</v>
      </c>
      <c r="J25" s="168"/>
      <c r="K25" s="168">
        <f>SUM(K26:K38)</f>
        <v>0</v>
      </c>
      <c r="L25" s="168"/>
      <c r="M25" s="168">
        <f>SUM(M26:M38)</f>
        <v>0</v>
      </c>
      <c r="N25" s="168"/>
      <c r="O25" s="168">
        <f>SUM(O26:O38)</f>
        <v>4.01</v>
      </c>
      <c r="P25" s="168"/>
      <c r="Q25" s="168">
        <f>SUM(Q26:Q38)</f>
        <v>2.95</v>
      </c>
      <c r="R25" s="168"/>
      <c r="S25" s="169"/>
      <c r="T25" s="163"/>
      <c r="U25" s="163">
        <f>SUM(U26:U38)</f>
        <v>161.56</v>
      </c>
      <c r="V25" s="163"/>
      <c r="W25" s="163"/>
      <c r="AF25" t="s">
        <v>97</v>
      </c>
    </row>
    <row r="26" spans="1:59" outlineLevel="1">
      <c r="A26" s="177">
        <v>8</v>
      </c>
      <c r="B26" s="178" t="s">
        <v>131</v>
      </c>
      <c r="C26" s="189" t="s">
        <v>132</v>
      </c>
      <c r="D26" s="179" t="s">
        <v>100</v>
      </c>
      <c r="E26" s="180">
        <v>590.4</v>
      </c>
      <c r="F26" s="181"/>
      <c r="G26" s="182">
        <f>ROUND(E26*F26,2)</f>
        <v>0</v>
      </c>
      <c r="H26" s="181"/>
      <c r="I26" s="182">
        <f>ROUND(E26*H26,2)</f>
        <v>0</v>
      </c>
      <c r="J26" s="181"/>
      <c r="K26" s="182">
        <f>ROUND(E26*J26,2)</f>
        <v>0</v>
      </c>
      <c r="L26" s="182">
        <v>15</v>
      </c>
      <c r="M26" s="182">
        <f>G26*(1+L26/100)</f>
        <v>0</v>
      </c>
      <c r="N26" s="182">
        <v>0</v>
      </c>
      <c r="O26" s="182">
        <f>ROUND(E26*N26,2)</f>
        <v>0</v>
      </c>
      <c r="P26" s="182">
        <v>0</v>
      </c>
      <c r="Q26" s="182">
        <f>ROUND(E26*P26,2)</f>
        <v>0</v>
      </c>
      <c r="R26" s="182"/>
      <c r="S26" s="183" t="s">
        <v>101</v>
      </c>
      <c r="T26" s="157">
        <v>0.156</v>
      </c>
      <c r="U26" s="157">
        <f>ROUND(E26*T26,2)</f>
        <v>92.1</v>
      </c>
      <c r="V26" s="157"/>
      <c r="W26" s="157" t="s">
        <v>102</v>
      </c>
      <c r="X26" s="148"/>
      <c r="Y26" s="148"/>
      <c r="Z26" s="148"/>
      <c r="AA26" s="148"/>
      <c r="AB26" s="148"/>
      <c r="AC26" s="148"/>
      <c r="AD26" s="148"/>
      <c r="AE26" s="148"/>
      <c r="AF26" s="148" t="s">
        <v>103</v>
      </c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</row>
    <row r="27" spans="1:59" outlineLevel="1">
      <c r="A27" s="177">
        <v>9</v>
      </c>
      <c r="B27" s="178" t="s">
        <v>133</v>
      </c>
      <c r="C27" s="189" t="s">
        <v>134</v>
      </c>
      <c r="D27" s="179" t="s">
        <v>100</v>
      </c>
      <c r="E27" s="180">
        <v>590.4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15</v>
      </c>
      <c r="M27" s="182">
        <f>G27*(1+L27/100)</f>
        <v>0</v>
      </c>
      <c r="N27" s="182">
        <v>0</v>
      </c>
      <c r="O27" s="182">
        <f>ROUND(E27*N27,2)</f>
        <v>0</v>
      </c>
      <c r="P27" s="182">
        <v>0</v>
      </c>
      <c r="Q27" s="182">
        <f>ROUND(E27*P27,2)</f>
        <v>0</v>
      </c>
      <c r="R27" s="182"/>
      <c r="S27" s="183" t="s">
        <v>101</v>
      </c>
      <c r="T27" s="157">
        <v>5.5E-2</v>
      </c>
      <c r="U27" s="157">
        <f>ROUND(E27*T27,2)</f>
        <v>32.47</v>
      </c>
      <c r="V27" s="157"/>
      <c r="W27" s="157" t="s">
        <v>102</v>
      </c>
      <c r="X27" s="148"/>
      <c r="Y27" s="148"/>
      <c r="Z27" s="148"/>
      <c r="AA27" s="148"/>
      <c r="AB27" s="148"/>
      <c r="AC27" s="148"/>
      <c r="AD27" s="148"/>
      <c r="AE27" s="148"/>
      <c r="AF27" s="148" t="s">
        <v>103</v>
      </c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</row>
    <row r="28" spans="1:59" outlineLevel="1">
      <c r="A28" s="170">
        <v>10</v>
      </c>
      <c r="B28" s="171" t="s">
        <v>135</v>
      </c>
      <c r="C28" s="187" t="s">
        <v>136</v>
      </c>
      <c r="D28" s="172" t="s">
        <v>100</v>
      </c>
      <c r="E28" s="173">
        <v>590.4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15</v>
      </c>
      <c r="M28" s="175">
        <f>G28*(1+L28/100)</f>
        <v>0</v>
      </c>
      <c r="N28" s="175">
        <v>0</v>
      </c>
      <c r="O28" s="175">
        <f>ROUND(E28*N28,2)</f>
        <v>0</v>
      </c>
      <c r="P28" s="175">
        <v>5.0000000000000001E-3</v>
      </c>
      <c r="Q28" s="175">
        <f>ROUND(E28*P28,2)</f>
        <v>2.95</v>
      </c>
      <c r="R28" s="175"/>
      <c r="S28" s="176" t="s">
        <v>101</v>
      </c>
      <c r="T28" s="157">
        <v>0.05</v>
      </c>
      <c r="U28" s="157">
        <f>ROUND(E28*T28,2)</f>
        <v>29.52</v>
      </c>
      <c r="V28" s="157"/>
      <c r="W28" s="157" t="s">
        <v>102</v>
      </c>
      <c r="X28" s="148"/>
      <c r="Y28" s="148"/>
      <c r="Z28" s="148"/>
      <c r="AA28" s="148"/>
      <c r="AB28" s="148"/>
      <c r="AC28" s="148"/>
      <c r="AD28" s="148"/>
      <c r="AE28" s="148"/>
      <c r="AF28" s="148" t="s">
        <v>103</v>
      </c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</row>
    <row r="29" spans="1:59" outlineLevel="1">
      <c r="A29" s="155"/>
      <c r="B29" s="156"/>
      <c r="C29" s="188" t="s">
        <v>137</v>
      </c>
      <c r="D29" s="161"/>
      <c r="E29" s="162">
        <v>377.2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48"/>
      <c r="Y29" s="148"/>
      <c r="Z29" s="148"/>
      <c r="AA29" s="148"/>
      <c r="AB29" s="148"/>
      <c r="AC29" s="148"/>
      <c r="AD29" s="148"/>
      <c r="AE29" s="148"/>
      <c r="AF29" s="148" t="s">
        <v>109</v>
      </c>
      <c r="AG29" s="148">
        <v>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</row>
    <row r="30" spans="1:59" outlineLevel="1">
      <c r="A30" s="155"/>
      <c r="B30" s="156"/>
      <c r="C30" s="188" t="s">
        <v>138</v>
      </c>
      <c r="D30" s="161"/>
      <c r="E30" s="162">
        <v>106.6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 t="s">
        <v>109</v>
      </c>
      <c r="AG30" s="148">
        <v>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</row>
    <row r="31" spans="1:59" outlineLevel="1">
      <c r="A31" s="155"/>
      <c r="B31" s="156"/>
      <c r="C31" s="188" t="s">
        <v>139</v>
      </c>
      <c r="D31" s="161"/>
      <c r="E31" s="162">
        <v>106.6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 t="s">
        <v>109</v>
      </c>
      <c r="AG31" s="148">
        <v>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</row>
    <row r="32" spans="1:59" outlineLevel="1">
      <c r="A32" s="170">
        <v>11</v>
      </c>
      <c r="B32" s="171" t="s">
        <v>140</v>
      </c>
      <c r="C32" s="187" t="s">
        <v>141</v>
      </c>
      <c r="D32" s="172" t="s">
        <v>142</v>
      </c>
      <c r="E32" s="173">
        <v>6.3763199999999998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15</v>
      </c>
      <c r="M32" s="175">
        <f>G32*(1+L32/100)</f>
        <v>0</v>
      </c>
      <c r="N32" s="175">
        <v>2.3570000000000001E-2</v>
      </c>
      <c r="O32" s="175">
        <f>ROUND(E32*N32,2)</f>
        <v>0.15</v>
      </c>
      <c r="P32" s="175">
        <v>0</v>
      </c>
      <c r="Q32" s="175">
        <f>ROUND(E32*P32,2)</f>
        <v>0</v>
      </c>
      <c r="R32" s="175"/>
      <c r="S32" s="176" t="s">
        <v>101</v>
      </c>
      <c r="T32" s="157">
        <v>0</v>
      </c>
      <c r="U32" s="157">
        <f>ROUND(E32*T32,2)</f>
        <v>0</v>
      </c>
      <c r="V32" s="157"/>
      <c r="W32" s="157" t="s">
        <v>102</v>
      </c>
      <c r="X32" s="148"/>
      <c r="Y32" s="148"/>
      <c r="Z32" s="148"/>
      <c r="AA32" s="148"/>
      <c r="AB32" s="148"/>
      <c r="AC32" s="148"/>
      <c r="AD32" s="148"/>
      <c r="AE32" s="148"/>
      <c r="AF32" s="148" t="s">
        <v>103</v>
      </c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</row>
    <row r="33" spans="1:59" outlineLevel="1">
      <c r="A33" s="155"/>
      <c r="B33" s="156"/>
      <c r="C33" s="188" t="s">
        <v>143</v>
      </c>
      <c r="D33" s="161"/>
      <c r="E33" s="162">
        <v>4.6759700000000004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 t="s">
        <v>109</v>
      </c>
      <c r="AG33" s="148">
        <v>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</row>
    <row r="34" spans="1:59" outlineLevel="1">
      <c r="A34" s="155"/>
      <c r="B34" s="156"/>
      <c r="C34" s="188" t="s">
        <v>144</v>
      </c>
      <c r="D34" s="161"/>
      <c r="E34" s="162">
        <v>1.70035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 t="s">
        <v>109</v>
      </c>
      <c r="AG34" s="148">
        <v>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</row>
    <row r="35" spans="1:59" outlineLevel="1">
      <c r="A35" s="170">
        <v>12</v>
      </c>
      <c r="B35" s="171" t="s">
        <v>145</v>
      </c>
      <c r="C35" s="187" t="s">
        <v>146</v>
      </c>
      <c r="D35" s="172" t="s">
        <v>147</v>
      </c>
      <c r="E35" s="173">
        <v>2922.48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15</v>
      </c>
      <c r="M35" s="175">
        <f>G35*(1+L35/100)</f>
        <v>0</v>
      </c>
      <c r="N35" s="175">
        <v>1.32E-3</v>
      </c>
      <c r="O35" s="175">
        <f>ROUND(E35*N35,2)</f>
        <v>3.86</v>
      </c>
      <c r="P35" s="175">
        <v>0</v>
      </c>
      <c r="Q35" s="175">
        <f>ROUND(E35*P35,2)</f>
        <v>0</v>
      </c>
      <c r="R35" s="175" t="s">
        <v>121</v>
      </c>
      <c r="S35" s="176" t="s">
        <v>101</v>
      </c>
      <c r="T35" s="157">
        <v>0</v>
      </c>
      <c r="U35" s="157">
        <f>ROUND(E35*T35,2)</f>
        <v>0</v>
      </c>
      <c r="V35" s="157"/>
      <c r="W35" s="157" t="s">
        <v>122</v>
      </c>
      <c r="X35" s="148"/>
      <c r="Y35" s="148"/>
      <c r="Z35" s="148"/>
      <c r="AA35" s="148"/>
      <c r="AB35" s="148"/>
      <c r="AC35" s="148"/>
      <c r="AD35" s="148"/>
      <c r="AE35" s="148"/>
      <c r="AF35" s="148" t="s">
        <v>123</v>
      </c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</row>
    <row r="36" spans="1:59" outlineLevel="1">
      <c r="A36" s="155"/>
      <c r="B36" s="156"/>
      <c r="C36" s="188" t="s">
        <v>148</v>
      </c>
      <c r="D36" s="161"/>
      <c r="E36" s="162">
        <v>2143.152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 t="s">
        <v>109</v>
      </c>
      <c r="AG36" s="148">
        <v>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</row>
    <row r="37" spans="1:59" outlineLevel="1">
      <c r="A37" s="155"/>
      <c r="B37" s="156"/>
      <c r="C37" s="188" t="s">
        <v>149</v>
      </c>
      <c r="D37" s="161"/>
      <c r="E37" s="162">
        <v>779.32799999999997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48"/>
      <c r="Y37" s="148"/>
      <c r="Z37" s="148"/>
      <c r="AA37" s="148"/>
      <c r="AB37" s="148"/>
      <c r="AC37" s="148"/>
      <c r="AD37" s="148"/>
      <c r="AE37" s="148"/>
      <c r="AF37" s="148" t="s">
        <v>109</v>
      </c>
      <c r="AG37" s="148">
        <v>0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</row>
    <row r="38" spans="1:59" ht="22.5" outlineLevel="1">
      <c r="A38" s="177">
        <v>13</v>
      </c>
      <c r="B38" s="178" t="s">
        <v>150</v>
      </c>
      <c r="C38" s="189" t="s">
        <v>151</v>
      </c>
      <c r="D38" s="179" t="s">
        <v>114</v>
      </c>
      <c r="E38" s="180">
        <v>4.0079599999999997</v>
      </c>
      <c r="F38" s="181"/>
      <c r="G38" s="182">
        <f>ROUND(E38*F38,2)</f>
        <v>0</v>
      </c>
      <c r="H38" s="181"/>
      <c r="I38" s="182">
        <f>ROUND(E38*H38,2)</f>
        <v>0</v>
      </c>
      <c r="J38" s="181"/>
      <c r="K38" s="182">
        <f>ROUND(E38*J38,2)</f>
        <v>0</v>
      </c>
      <c r="L38" s="182">
        <v>15</v>
      </c>
      <c r="M38" s="182">
        <f>G38*(1+L38/100)</f>
        <v>0</v>
      </c>
      <c r="N38" s="182">
        <v>0</v>
      </c>
      <c r="O38" s="182">
        <f>ROUND(E38*N38,2)</f>
        <v>0</v>
      </c>
      <c r="P38" s="182">
        <v>0</v>
      </c>
      <c r="Q38" s="182">
        <f>ROUND(E38*P38,2)</f>
        <v>0</v>
      </c>
      <c r="R38" s="182"/>
      <c r="S38" s="183" t="s">
        <v>101</v>
      </c>
      <c r="T38" s="157">
        <v>1.863</v>
      </c>
      <c r="U38" s="157">
        <f>ROUND(E38*T38,2)</f>
        <v>7.47</v>
      </c>
      <c r="V38" s="157"/>
      <c r="W38" s="157" t="s">
        <v>115</v>
      </c>
      <c r="X38" s="148"/>
      <c r="Y38" s="148"/>
      <c r="Z38" s="148"/>
      <c r="AA38" s="148"/>
      <c r="AB38" s="148"/>
      <c r="AC38" s="148"/>
      <c r="AD38" s="148"/>
      <c r="AE38" s="148"/>
      <c r="AF38" s="148" t="s">
        <v>116</v>
      </c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</row>
    <row r="39" spans="1:59">
      <c r="A39" s="164" t="s">
        <v>96</v>
      </c>
      <c r="B39" s="165" t="s">
        <v>61</v>
      </c>
      <c r="C39" s="186" t="s">
        <v>62</v>
      </c>
      <c r="D39" s="166"/>
      <c r="E39" s="167"/>
      <c r="F39" s="168"/>
      <c r="G39" s="168">
        <f>SUMIF(AF40:AF52,"&lt;&gt;NOR",G40:G52)</f>
        <v>0</v>
      </c>
      <c r="H39" s="168"/>
      <c r="I39" s="168">
        <f>SUM(I40:I52)</f>
        <v>0</v>
      </c>
      <c r="J39" s="168"/>
      <c r="K39" s="168">
        <f>SUM(K40:K52)</f>
        <v>0</v>
      </c>
      <c r="L39" s="168"/>
      <c r="M39" s="168">
        <f>SUM(M40:M52)</f>
        <v>0</v>
      </c>
      <c r="N39" s="168"/>
      <c r="O39" s="168">
        <f>SUM(O40:O52)</f>
        <v>0.25</v>
      </c>
      <c r="P39" s="168"/>
      <c r="Q39" s="168">
        <f>SUM(Q40:Q52)</f>
        <v>0.44999999999999996</v>
      </c>
      <c r="R39" s="168"/>
      <c r="S39" s="169"/>
      <c r="T39" s="163"/>
      <c r="U39" s="163">
        <f>SUM(U40:U52)</f>
        <v>113.42999999999998</v>
      </c>
      <c r="V39" s="163"/>
      <c r="W39" s="163"/>
      <c r="AF39" t="s">
        <v>97</v>
      </c>
    </row>
    <row r="40" spans="1:59" ht="22.5" outlineLevel="1">
      <c r="A40" s="170">
        <v>14</v>
      </c>
      <c r="B40" s="171" t="s">
        <v>152</v>
      </c>
      <c r="C40" s="187" t="s">
        <v>153</v>
      </c>
      <c r="D40" s="172" t="s">
        <v>147</v>
      </c>
      <c r="E40" s="173">
        <v>72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15</v>
      </c>
      <c r="M40" s="175">
        <f>G40*(1+L40/100)</f>
        <v>0</v>
      </c>
      <c r="N40" s="175">
        <v>4.0000000000000003E-5</v>
      </c>
      <c r="O40" s="175">
        <f>ROUND(E40*N40,2)</f>
        <v>0</v>
      </c>
      <c r="P40" s="175">
        <v>0</v>
      </c>
      <c r="Q40" s="175">
        <f>ROUND(E40*P40,2)</f>
        <v>0</v>
      </c>
      <c r="R40" s="175"/>
      <c r="S40" s="176" t="s">
        <v>101</v>
      </c>
      <c r="T40" s="157">
        <v>0.27024999999999999</v>
      </c>
      <c r="U40" s="157">
        <f>ROUND(E40*T40,2)</f>
        <v>19.46</v>
      </c>
      <c r="V40" s="157"/>
      <c r="W40" s="157" t="s">
        <v>102</v>
      </c>
      <c r="X40" s="148"/>
      <c r="Y40" s="148"/>
      <c r="Z40" s="148"/>
      <c r="AA40" s="148"/>
      <c r="AB40" s="148"/>
      <c r="AC40" s="148"/>
      <c r="AD40" s="148"/>
      <c r="AE40" s="148"/>
      <c r="AF40" s="148" t="s">
        <v>103</v>
      </c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</row>
    <row r="41" spans="1:59" outlineLevel="1">
      <c r="A41" s="155"/>
      <c r="B41" s="156"/>
      <c r="C41" s="188" t="s">
        <v>154</v>
      </c>
      <c r="D41" s="161"/>
      <c r="E41" s="162">
        <v>72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 t="s">
        <v>109</v>
      </c>
      <c r="AG41" s="148">
        <v>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</row>
    <row r="42" spans="1:59" outlineLevel="1">
      <c r="A42" s="177">
        <v>15</v>
      </c>
      <c r="B42" s="178" t="s">
        <v>155</v>
      </c>
      <c r="C42" s="189" t="s">
        <v>156</v>
      </c>
      <c r="D42" s="179" t="s">
        <v>157</v>
      </c>
      <c r="E42" s="180">
        <v>80</v>
      </c>
      <c r="F42" s="181"/>
      <c r="G42" s="182">
        <f>ROUND(E42*F42,2)</f>
        <v>0</v>
      </c>
      <c r="H42" s="181"/>
      <c r="I42" s="182">
        <f>ROUND(E42*H42,2)</f>
        <v>0</v>
      </c>
      <c r="J42" s="181"/>
      <c r="K42" s="182">
        <f>ROUND(E42*J42,2)</f>
        <v>0</v>
      </c>
      <c r="L42" s="182">
        <v>15</v>
      </c>
      <c r="M42" s="182">
        <f>G42*(1+L42/100)</f>
        <v>0</v>
      </c>
      <c r="N42" s="182">
        <v>5.0000000000000002E-5</v>
      </c>
      <c r="O42" s="182">
        <f>ROUND(E42*N42,2)</f>
        <v>0</v>
      </c>
      <c r="P42" s="182">
        <v>0</v>
      </c>
      <c r="Q42" s="182">
        <f>ROUND(E42*P42,2)</f>
        <v>0</v>
      </c>
      <c r="R42" s="182"/>
      <c r="S42" s="183" t="s">
        <v>101</v>
      </c>
      <c r="T42" s="157">
        <v>0.115</v>
      </c>
      <c r="U42" s="157">
        <f>ROUND(E42*T42,2)</f>
        <v>9.1999999999999993</v>
      </c>
      <c r="V42" s="157"/>
      <c r="W42" s="157" t="s">
        <v>102</v>
      </c>
      <c r="X42" s="148"/>
      <c r="Y42" s="148"/>
      <c r="Z42" s="148"/>
      <c r="AA42" s="148"/>
      <c r="AB42" s="148"/>
      <c r="AC42" s="148"/>
      <c r="AD42" s="148"/>
      <c r="AE42" s="148"/>
      <c r="AF42" s="148" t="s">
        <v>103</v>
      </c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</row>
    <row r="43" spans="1:59" ht="22.5" outlineLevel="1">
      <c r="A43" s="170">
        <v>16</v>
      </c>
      <c r="B43" s="171" t="s">
        <v>158</v>
      </c>
      <c r="C43" s="187" t="s">
        <v>159</v>
      </c>
      <c r="D43" s="172" t="s">
        <v>147</v>
      </c>
      <c r="E43" s="173">
        <v>72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15</v>
      </c>
      <c r="M43" s="175">
        <f>G43*(1+L43/100)</f>
        <v>0</v>
      </c>
      <c r="N43" s="175">
        <v>1.6299999999999999E-3</v>
      </c>
      <c r="O43" s="175">
        <f>ROUND(E43*N43,2)</f>
        <v>0.12</v>
      </c>
      <c r="P43" s="175">
        <v>0</v>
      </c>
      <c r="Q43" s="175">
        <f>ROUND(E43*P43,2)</f>
        <v>0</v>
      </c>
      <c r="R43" s="175"/>
      <c r="S43" s="176" t="s">
        <v>101</v>
      </c>
      <c r="T43" s="157">
        <v>0.25568999999999997</v>
      </c>
      <c r="U43" s="157">
        <f>ROUND(E43*T43,2)</f>
        <v>18.41</v>
      </c>
      <c r="V43" s="157"/>
      <c r="W43" s="157" t="s">
        <v>102</v>
      </c>
      <c r="X43" s="148"/>
      <c r="Y43" s="148"/>
      <c r="Z43" s="148"/>
      <c r="AA43" s="148"/>
      <c r="AB43" s="148"/>
      <c r="AC43" s="148"/>
      <c r="AD43" s="148"/>
      <c r="AE43" s="148"/>
      <c r="AF43" s="148" t="s">
        <v>103</v>
      </c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</row>
    <row r="44" spans="1:59" outlineLevel="1">
      <c r="A44" s="155"/>
      <c r="B44" s="156"/>
      <c r="C44" s="188" t="s">
        <v>154</v>
      </c>
      <c r="D44" s="161"/>
      <c r="E44" s="162">
        <v>72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48"/>
      <c r="Y44" s="148"/>
      <c r="Z44" s="148"/>
      <c r="AA44" s="148"/>
      <c r="AB44" s="148"/>
      <c r="AC44" s="148"/>
      <c r="AD44" s="148"/>
      <c r="AE44" s="148"/>
      <c r="AF44" s="148" t="s">
        <v>109</v>
      </c>
      <c r="AG44" s="148">
        <v>0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</row>
    <row r="45" spans="1:59" ht="22.5" outlineLevel="1">
      <c r="A45" s="170">
        <v>17</v>
      </c>
      <c r="B45" s="171" t="s">
        <v>160</v>
      </c>
      <c r="C45" s="187" t="s">
        <v>161</v>
      </c>
      <c r="D45" s="172" t="s">
        <v>100</v>
      </c>
      <c r="E45" s="173">
        <v>21.06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15</v>
      </c>
      <c r="M45" s="175">
        <f>G45*(1+L45/100)</f>
        <v>0</v>
      </c>
      <c r="N45" s="175">
        <v>6.2199999999999998E-3</v>
      </c>
      <c r="O45" s="175">
        <f>ROUND(E45*N45,2)</f>
        <v>0.13</v>
      </c>
      <c r="P45" s="175">
        <v>0</v>
      </c>
      <c r="Q45" s="175">
        <f>ROUND(E45*P45,2)</f>
        <v>0</v>
      </c>
      <c r="R45" s="175"/>
      <c r="S45" s="176" t="s">
        <v>101</v>
      </c>
      <c r="T45" s="157">
        <v>2.2275</v>
      </c>
      <c r="U45" s="157">
        <f>ROUND(E45*T45,2)</f>
        <v>46.91</v>
      </c>
      <c r="V45" s="157"/>
      <c r="W45" s="157" t="s">
        <v>102</v>
      </c>
      <c r="X45" s="148"/>
      <c r="Y45" s="148"/>
      <c r="Z45" s="148"/>
      <c r="AA45" s="148"/>
      <c r="AB45" s="148"/>
      <c r="AC45" s="148"/>
      <c r="AD45" s="148"/>
      <c r="AE45" s="148"/>
      <c r="AF45" s="148" t="s">
        <v>103</v>
      </c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</row>
    <row r="46" spans="1:59" outlineLevel="1">
      <c r="A46" s="155"/>
      <c r="B46" s="156"/>
      <c r="C46" s="188" t="s">
        <v>162</v>
      </c>
      <c r="D46" s="161"/>
      <c r="E46" s="162">
        <v>21.06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 t="s">
        <v>109</v>
      </c>
      <c r="AG46" s="148">
        <v>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</row>
    <row r="47" spans="1:59" outlineLevel="1">
      <c r="A47" s="170">
        <v>18</v>
      </c>
      <c r="B47" s="171" t="s">
        <v>163</v>
      </c>
      <c r="C47" s="187" t="s">
        <v>164</v>
      </c>
      <c r="D47" s="172" t="s">
        <v>100</v>
      </c>
      <c r="E47" s="173">
        <v>21.06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15</v>
      </c>
      <c r="M47" s="175">
        <f>G47*(1+L47/100)</f>
        <v>0</v>
      </c>
      <c r="N47" s="175">
        <v>0</v>
      </c>
      <c r="O47" s="175">
        <f>ROUND(E47*N47,2)</f>
        <v>0</v>
      </c>
      <c r="P47" s="175">
        <v>7.2100000000000003E-3</v>
      </c>
      <c r="Q47" s="175">
        <f>ROUND(E47*P47,2)</f>
        <v>0.15</v>
      </c>
      <c r="R47" s="175"/>
      <c r="S47" s="176" t="s">
        <v>101</v>
      </c>
      <c r="T47" s="157">
        <v>0.34384999999999999</v>
      </c>
      <c r="U47" s="157">
        <f>ROUND(E47*T47,2)</f>
        <v>7.24</v>
      </c>
      <c r="V47" s="157"/>
      <c r="W47" s="157" t="s">
        <v>102</v>
      </c>
      <c r="X47" s="148"/>
      <c r="Y47" s="148"/>
      <c r="Z47" s="148"/>
      <c r="AA47" s="148"/>
      <c r="AB47" s="148"/>
      <c r="AC47" s="148"/>
      <c r="AD47" s="148"/>
      <c r="AE47" s="148"/>
      <c r="AF47" s="148" t="s">
        <v>103</v>
      </c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</row>
    <row r="48" spans="1:59" outlineLevel="1">
      <c r="A48" s="155"/>
      <c r="B48" s="156"/>
      <c r="C48" s="188" t="s">
        <v>162</v>
      </c>
      <c r="D48" s="161"/>
      <c r="E48" s="162">
        <v>21.06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8"/>
      <c r="Y48" s="148"/>
      <c r="Z48" s="148"/>
      <c r="AA48" s="148"/>
      <c r="AB48" s="148"/>
      <c r="AC48" s="148"/>
      <c r="AD48" s="148"/>
      <c r="AE48" s="148"/>
      <c r="AF48" s="148" t="s">
        <v>109</v>
      </c>
      <c r="AG48" s="148">
        <v>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</row>
    <row r="49" spans="1:59" outlineLevel="1">
      <c r="A49" s="177">
        <v>19</v>
      </c>
      <c r="B49" s="178" t="s">
        <v>165</v>
      </c>
      <c r="C49" s="189" t="s">
        <v>166</v>
      </c>
      <c r="D49" s="179" t="s">
        <v>157</v>
      </c>
      <c r="E49" s="180">
        <v>80</v>
      </c>
      <c r="F49" s="181"/>
      <c r="G49" s="182">
        <f>ROUND(E49*F49,2)</f>
        <v>0</v>
      </c>
      <c r="H49" s="181"/>
      <c r="I49" s="182">
        <f>ROUND(E49*H49,2)</f>
        <v>0</v>
      </c>
      <c r="J49" s="181"/>
      <c r="K49" s="182">
        <f>ROUND(E49*J49,2)</f>
        <v>0</v>
      </c>
      <c r="L49" s="182">
        <v>15</v>
      </c>
      <c r="M49" s="182">
        <f>G49*(1+L49/100)</f>
        <v>0</v>
      </c>
      <c r="N49" s="182">
        <v>0</v>
      </c>
      <c r="O49" s="182">
        <f>ROUND(E49*N49,2)</f>
        <v>0</v>
      </c>
      <c r="P49" s="182">
        <v>6.8999999999999997E-4</v>
      </c>
      <c r="Q49" s="182">
        <f>ROUND(E49*P49,2)</f>
        <v>0.06</v>
      </c>
      <c r="R49" s="182"/>
      <c r="S49" s="183" t="s">
        <v>101</v>
      </c>
      <c r="T49" s="157">
        <v>6.5549999999999997E-2</v>
      </c>
      <c r="U49" s="157">
        <f>ROUND(E49*T49,2)</f>
        <v>5.24</v>
      </c>
      <c r="V49" s="157"/>
      <c r="W49" s="157" t="s">
        <v>102</v>
      </c>
      <c r="X49" s="148"/>
      <c r="Y49" s="148"/>
      <c r="Z49" s="148"/>
      <c r="AA49" s="148"/>
      <c r="AB49" s="148"/>
      <c r="AC49" s="148"/>
      <c r="AD49" s="148"/>
      <c r="AE49" s="148"/>
      <c r="AF49" s="148" t="s">
        <v>103</v>
      </c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</row>
    <row r="50" spans="1:59" ht="22.5" outlineLevel="1">
      <c r="A50" s="170">
        <v>20</v>
      </c>
      <c r="B50" s="171" t="s">
        <v>167</v>
      </c>
      <c r="C50" s="187" t="s">
        <v>168</v>
      </c>
      <c r="D50" s="172" t="s">
        <v>147</v>
      </c>
      <c r="E50" s="173">
        <v>72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15</v>
      </c>
      <c r="M50" s="175">
        <f>G50*(1+L50/100)</f>
        <v>0</v>
      </c>
      <c r="N50" s="175">
        <v>0</v>
      </c>
      <c r="O50" s="175">
        <f>ROUND(E50*N50,2)</f>
        <v>0</v>
      </c>
      <c r="P50" s="175">
        <v>3.3600000000000001E-3</v>
      </c>
      <c r="Q50" s="175">
        <f>ROUND(E50*P50,2)</f>
        <v>0.24</v>
      </c>
      <c r="R50" s="175"/>
      <c r="S50" s="176" t="s">
        <v>101</v>
      </c>
      <c r="T50" s="157">
        <v>7.9350000000000004E-2</v>
      </c>
      <c r="U50" s="157">
        <f>ROUND(E50*T50,2)</f>
        <v>5.71</v>
      </c>
      <c r="V50" s="157"/>
      <c r="W50" s="157" t="s">
        <v>102</v>
      </c>
      <c r="X50" s="148"/>
      <c r="Y50" s="148"/>
      <c r="Z50" s="148"/>
      <c r="AA50" s="148"/>
      <c r="AB50" s="148"/>
      <c r="AC50" s="148"/>
      <c r="AD50" s="148"/>
      <c r="AE50" s="148"/>
      <c r="AF50" s="148" t="s">
        <v>103</v>
      </c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</row>
    <row r="51" spans="1:59" outlineLevel="1">
      <c r="A51" s="155"/>
      <c r="B51" s="156"/>
      <c r="C51" s="188" t="s">
        <v>154</v>
      </c>
      <c r="D51" s="161"/>
      <c r="E51" s="162">
        <v>72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48"/>
      <c r="Y51" s="148"/>
      <c r="Z51" s="148"/>
      <c r="AA51" s="148"/>
      <c r="AB51" s="148"/>
      <c r="AC51" s="148"/>
      <c r="AD51" s="148"/>
      <c r="AE51" s="148"/>
      <c r="AF51" s="148" t="s">
        <v>109</v>
      </c>
      <c r="AG51" s="148">
        <v>0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</row>
    <row r="52" spans="1:59" outlineLevel="1">
      <c r="A52" s="177">
        <v>21</v>
      </c>
      <c r="B52" s="178" t="s">
        <v>169</v>
      </c>
      <c r="C52" s="189" t="s">
        <v>170</v>
      </c>
      <c r="D52" s="179" t="s">
        <v>114</v>
      </c>
      <c r="E52" s="180">
        <v>0.25523000000000001</v>
      </c>
      <c r="F52" s="181"/>
      <c r="G52" s="182">
        <f>ROUND(E52*F52,2)</f>
        <v>0</v>
      </c>
      <c r="H52" s="181"/>
      <c r="I52" s="182">
        <f>ROUND(E52*H52,2)</f>
        <v>0</v>
      </c>
      <c r="J52" s="181"/>
      <c r="K52" s="182">
        <f>ROUND(E52*J52,2)</f>
        <v>0</v>
      </c>
      <c r="L52" s="182">
        <v>15</v>
      </c>
      <c r="M52" s="182">
        <f>G52*(1+L52/100)</f>
        <v>0</v>
      </c>
      <c r="N52" s="182">
        <v>0</v>
      </c>
      <c r="O52" s="182">
        <f>ROUND(E52*N52,2)</f>
        <v>0</v>
      </c>
      <c r="P52" s="182">
        <v>0</v>
      </c>
      <c r="Q52" s="182">
        <f>ROUND(E52*P52,2)</f>
        <v>0</v>
      </c>
      <c r="R52" s="182"/>
      <c r="S52" s="183" t="s">
        <v>101</v>
      </c>
      <c r="T52" s="157">
        <v>4.9470000000000001</v>
      </c>
      <c r="U52" s="157">
        <f>ROUND(E52*T52,2)</f>
        <v>1.26</v>
      </c>
      <c r="V52" s="157"/>
      <c r="W52" s="157" t="s">
        <v>115</v>
      </c>
      <c r="X52" s="148"/>
      <c r="Y52" s="148"/>
      <c r="Z52" s="148"/>
      <c r="AA52" s="148"/>
      <c r="AB52" s="148"/>
      <c r="AC52" s="148"/>
      <c r="AD52" s="148"/>
      <c r="AE52" s="148"/>
      <c r="AF52" s="148" t="s">
        <v>116</v>
      </c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</row>
    <row r="53" spans="1:59">
      <c r="A53" s="164" t="s">
        <v>96</v>
      </c>
      <c r="B53" s="165" t="s">
        <v>63</v>
      </c>
      <c r="C53" s="186" t="s">
        <v>64</v>
      </c>
      <c r="D53" s="166"/>
      <c r="E53" s="167"/>
      <c r="F53" s="168"/>
      <c r="G53" s="168">
        <f>SUMIF(AF54:AF98,"&lt;&gt;NOR",G54:G98)</f>
        <v>0</v>
      </c>
      <c r="H53" s="168"/>
      <c r="I53" s="168">
        <f>SUM(I54:I98)</f>
        <v>0</v>
      </c>
      <c r="J53" s="168"/>
      <c r="K53" s="168">
        <f>SUM(K54:K98)</f>
        <v>0</v>
      </c>
      <c r="L53" s="168"/>
      <c r="M53" s="168">
        <f>SUM(M54:M98)</f>
        <v>0</v>
      </c>
      <c r="N53" s="168"/>
      <c r="O53" s="168">
        <f>SUM(O54:O98)</f>
        <v>29.730000000000004</v>
      </c>
      <c r="P53" s="168"/>
      <c r="Q53" s="168">
        <f>SUM(Q54:Q98)</f>
        <v>31.09</v>
      </c>
      <c r="R53" s="168"/>
      <c r="S53" s="169"/>
      <c r="T53" s="163"/>
      <c r="U53" s="163">
        <f>SUM(U54:U98)</f>
        <v>533.66000000000008</v>
      </c>
      <c r="V53" s="163"/>
      <c r="W53" s="163"/>
      <c r="AF53" t="s">
        <v>97</v>
      </c>
    </row>
    <row r="54" spans="1:59" outlineLevel="1">
      <c r="A54" s="170">
        <v>22</v>
      </c>
      <c r="B54" s="171" t="s">
        <v>171</v>
      </c>
      <c r="C54" s="187" t="s">
        <v>172</v>
      </c>
      <c r="D54" s="172" t="s">
        <v>147</v>
      </c>
      <c r="E54" s="173">
        <v>68.2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15</v>
      </c>
      <c r="M54" s="175">
        <f>G54*(1+L54/100)</f>
        <v>0</v>
      </c>
      <c r="N54" s="175">
        <v>0</v>
      </c>
      <c r="O54" s="175">
        <f>ROUND(E54*N54,2)</f>
        <v>0</v>
      </c>
      <c r="P54" s="175">
        <v>2.3E-2</v>
      </c>
      <c r="Q54" s="175">
        <f>ROUND(E54*P54,2)</f>
        <v>1.57</v>
      </c>
      <c r="R54" s="175"/>
      <c r="S54" s="176" t="s">
        <v>101</v>
      </c>
      <c r="T54" s="157">
        <v>0.08</v>
      </c>
      <c r="U54" s="157">
        <f>ROUND(E54*T54,2)</f>
        <v>5.46</v>
      </c>
      <c r="V54" s="157"/>
      <c r="W54" s="157" t="s">
        <v>102</v>
      </c>
      <c r="X54" s="148"/>
      <c r="Y54" s="148"/>
      <c r="Z54" s="148"/>
      <c r="AA54" s="148"/>
      <c r="AB54" s="148"/>
      <c r="AC54" s="148"/>
      <c r="AD54" s="148"/>
      <c r="AE54" s="148"/>
      <c r="AF54" s="148" t="s">
        <v>103</v>
      </c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</row>
    <row r="55" spans="1:59" outlineLevel="1">
      <c r="A55" s="155"/>
      <c r="B55" s="156"/>
      <c r="C55" s="188" t="s">
        <v>173</v>
      </c>
      <c r="D55" s="161"/>
      <c r="E55" s="162">
        <v>23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48"/>
      <c r="Y55" s="148"/>
      <c r="Z55" s="148"/>
      <c r="AA55" s="148"/>
      <c r="AB55" s="148"/>
      <c r="AC55" s="148"/>
      <c r="AD55" s="148"/>
      <c r="AE55" s="148"/>
      <c r="AF55" s="148" t="s">
        <v>109</v>
      </c>
      <c r="AG55" s="148">
        <v>0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</row>
    <row r="56" spans="1:59" outlineLevel="1">
      <c r="A56" s="155"/>
      <c r="B56" s="156"/>
      <c r="C56" s="188" t="s">
        <v>174</v>
      </c>
      <c r="D56" s="161"/>
      <c r="E56" s="162">
        <v>45.2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48"/>
      <c r="Y56" s="148"/>
      <c r="Z56" s="148"/>
      <c r="AA56" s="148"/>
      <c r="AB56" s="148"/>
      <c r="AC56" s="148"/>
      <c r="AD56" s="148"/>
      <c r="AE56" s="148"/>
      <c r="AF56" s="148" t="s">
        <v>109</v>
      </c>
      <c r="AG56" s="148">
        <v>0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</row>
    <row r="57" spans="1:59" outlineLevel="1">
      <c r="A57" s="170">
        <v>23</v>
      </c>
      <c r="B57" s="171" t="s">
        <v>175</v>
      </c>
      <c r="C57" s="187" t="s">
        <v>176</v>
      </c>
      <c r="D57" s="172" t="s">
        <v>100</v>
      </c>
      <c r="E57" s="173">
        <v>590.4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15</v>
      </c>
      <c r="M57" s="175">
        <f>G57*(1+L57/100)</f>
        <v>0</v>
      </c>
      <c r="N57" s="175">
        <v>0</v>
      </c>
      <c r="O57" s="175">
        <f>ROUND(E57*N57,2)</f>
        <v>0</v>
      </c>
      <c r="P57" s="175">
        <v>0.05</v>
      </c>
      <c r="Q57" s="175">
        <f>ROUND(E57*P57,2)</f>
        <v>29.52</v>
      </c>
      <c r="R57" s="175"/>
      <c r="S57" s="176" t="s">
        <v>101</v>
      </c>
      <c r="T57" s="157">
        <v>0.14599999999999999</v>
      </c>
      <c r="U57" s="157">
        <f>ROUND(E57*T57,2)</f>
        <v>86.2</v>
      </c>
      <c r="V57" s="157"/>
      <c r="W57" s="157" t="s">
        <v>102</v>
      </c>
      <c r="X57" s="148"/>
      <c r="Y57" s="148"/>
      <c r="Z57" s="148"/>
      <c r="AA57" s="148"/>
      <c r="AB57" s="148"/>
      <c r="AC57" s="148"/>
      <c r="AD57" s="148"/>
      <c r="AE57" s="148"/>
      <c r="AF57" s="148" t="s">
        <v>103</v>
      </c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</row>
    <row r="58" spans="1:59" outlineLevel="1">
      <c r="A58" s="155"/>
      <c r="B58" s="156"/>
      <c r="C58" s="188" t="s">
        <v>137</v>
      </c>
      <c r="D58" s="161"/>
      <c r="E58" s="162">
        <v>377.2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8"/>
      <c r="Y58" s="148"/>
      <c r="Z58" s="148"/>
      <c r="AA58" s="148"/>
      <c r="AB58" s="148"/>
      <c r="AC58" s="148"/>
      <c r="AD58" s="148"/>
      <c r="AE58" s="148"/>
      <c r="AF58" s="148" t="s">
        <v>109</v>
      </c>
      <c r="AG58" s="148">
        <v>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</row>
    <row r="59" spans="1:59" outlineLevel="1">
      <c r="A59" s="155"/>
      <c r="B59" s="156"/>
      <c r="C59" s="188" t="s">
        <v>138</v>
      </c>
      <c r="D59" s="161"/>
      <c r="E59" s="162">
        <v>106.6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 t="s">
        <v>109</v>
      </c>
      <c r="AG59" s="148">
        <v>0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</row>
    <row r="60" spans="1:59" outlineLevel="1">
      <c r="A60" s="155"/>
      <c r="B60" s="156"/>
      <c r="C60" s="188" t="s">
        <v>139</v>
      </c>
      <c r="D60" s="161"/>
      <c r="E60" s="162">
        <v>106.6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48"/>
      <c r="Y60" s="148"/>
      <c r="Z60" s="148"/>
      <c r="AA60" s="148"/>
      <c r="AB60" s="148"/>
      <c r="AC60" s="148"/>
      <c r="AD60" s="148"/>
      <c r="AE60" s="148"/>
      <c r="AF60" s="148" t="s">
        <v>109</v>
      </c>
      <c r="AG60" s="148">
        <v>0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</row>
    <row r="61" spans="1:59" outlineLevel="1">
      <c r="A61" s="170">
        <v>24</v>
      </c>
      <c r="B61" s="171" t="s">
        <v>177</v>
      </c>
      <c r="C61" s="187" t="s">
        <v>178</v>
      </c>
      <c r="D61" s="172" t="s">
        <v>100</v>
      </c>
      <c r="E61" s="173">
        <v>590.4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15</v>
      </c>
      <c r="M61" s="175">
        <f>G61*(1+L61/100)</f>
        <v>0</v>
      </c>
      <c r="N61" s="175">
        <v>4.8070000000000002E-2</v>
      </c>
      <c r="O61" s="175">
        <f>ROUND(E61*N61,2)</f>
        <v>28.38</v>
      </c>
      <c r="P61" s="175">
        <v>0</v>
      </c>
      <c r="Q61" s="175">
        <f>ROUND(E61*P61,2)</f>
        <v>0</v>
      </c>
      <c r="R61" s="175"/>
      <c r="S61" s="176" t="s">
        <v>101</v>
      </c>
      <c r="T61" s="157">
        <v>0.40300000000000002</v>
      </c>
      <c r="U61" s="157">
        <f>ROUND(E61*T61,2)</f>
        <v>237.93</v>
      </c>
      <c r="V61" s="157"/>
      <c r="W61" s="157" t="s">
        <v>102</v>
      </c>
      <c r="X61" s="148"/>
      <c r="Y61" s="148"/>
      <c r="Z61" s="148"/>
      <c r="AA61" s="148"/>
      <c r="AB61" s="148"/>
      <c r="AC61" s="148"/>
      <c r="AD61" s="148"/>
      <c r="AE61" s="148"/>
      <c r="AF61" s="148" t="s">
        <v>103</v>
      </c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</row>
    <row r="62" spans="1:59" ht="22.5" outlineLevel="1">
      <c r="A62" s="155"/>
      <c r="B62" s="156"/>
      <c r="C62" s="252" t="s">
        <v>179</v>
      </c>
      <c r="D62" s="253"/>
      <c r="E62" s="253"/>
      <c r="F62" s="253"/>
      <c r="G62" s="253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8"/>
      <c r="Y62" s="148"/>
      <c r="Z62" s="148"/>
      <c r="AA62" s="148"/>
      <c r="AB62" s="148"/>
      <c r="AC62" s="148"/>
      <c r="AD62" s="148"/>
      <c r="AE62" s="148"/>
      <c r="AF62" s="148" t="s">
        <v>105</v>
      </c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84" t="str">
        <f>C62</f>
        <v>Dodávka a montáž tašek základních, půlených, větracích, protisněhových včetně spojovacích prostředků.</v>
      </c>
      <c r="BA62" s="148"/>
      <c r="BB62" s="148"/>
      <c r="BC62" s="148"/>
      <c r="BD62" s="148"/>
      <c r="BE62" s="148"/>
      <c r="BF62" s="148"/>
      <c r="BG62" s="148"/>
    </row>
    <row r="63" spans="1:59" outlineLevel="1">
      <c r="A63" s="155"/>
      <c r="B63" s="156"/>
      <c r="C63" s="250" t="s">
        <v>262</v>
      </c>
      <c r="D63" s="251"/>
      <c r="E63" s="251"/>
      <c r="F63" s="251"/>
      <c r="G63" s="251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48"/>
      <c r="Y63" s="148"/>
      <c r="Z63" s="148"/>
      <c r="AA63" s="148"/>
      <c r="AB63" s="148"/>
      <c r="AC63" s="148"/>
      <c r="AD63" s="148"/>
      <c r="AE63" s="148"/>
      <c r="AF63" s="148" t="s">
        <v>105</v>
      </c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</row>
    <row r="64" spans="1:59" outlineLevel="1">
      <c r="A64" s="155"/>
      <c r="B64" s="156"/>
      <c r="C64" s="250" t="s">
        <v>263</v>
      </c>
      <c r="D64" s="251"/>
      <c r="E64" s="251"/>
      <c r="F64" s="251"/>
      <c r="G64" s="251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48"/>
      <c r="Y64" s="148"/>
      <c r="Z64" s="148"/>
      <c r="AA64" s="148"/>
      <c r="AB64" s="148"/>
      <c r="AC64" s="148"/>
      <c r="AD64" s="148"/>
      <c r="AE64" s="148"/>
      <c r="AF64" s="148" t="s">
        <v>105</v>
      </c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</row>
    <row r="65" spans="1:59" outlineLevel="1">
      <c r="A65" s="155"/>
      <c r="B65" s="156"/>
      <c r="C65" s="250" t="s">
        <v>180</v>
      </c>
      <c r="D65" s="251"/>
      <c r="E65" s="251"/>
      <c r="F65" s="251"/>
      <c r="G65" s="251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 t="s">
        <v>105</v>
      </c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</row>
    <row r="66" spans="1:59" outlineLevel="1">
      <c r="A66" s="170">
        <v>25</v>
      </c>
      <c r="B66" s="171" t="s">
        <v>181</v>
      </c>
      <c r="C66" s="187" t="s">
        <v>182</v>
      </c>
      <c r="D66" s="172" t="s">
        <v>157</v>
      </c>
      <c r="E66" s="173">
        <v>4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15</v>
      </c>
      <c r="M66" s="175">
        <f>G66*(1+L66/100)</f>
        <v>0</v>
      </c>
      <c r="N66" s="175">
        <v>1.5E-3</v>
      </c>
      <c r="O66" s="175">
        <f>ROUND(E66*N66,2)</f>
        <v>0.01</v>
      </c>
      <c r="P66" s="175">
        <v>0</v>
      </c>
      <c r="Q66" s="175">
        <f>ROUND(E66*P66,2)</f>
        <v>0</v>
      </c>
      <c r="R66" s="175"/>
      <c r="S66" s="176" t="s">
        <v>101</v>
      </c>
      <c r="T66" s="157">
        <v>0.1</v>
      </c>
      <c r="U66" s="157">
        <f>ROUND(E66*T66,2)</f>
        <v>0.4</v>
      </c>
      <c r="V66" s="157"/>
      <c r="W66" s="157" t="s">
        <v>102</v>
      </c>
      <c r="X66" s="148"/>
      <c r="Y66" s="148"/>
      <c r="Z66" s="148"/>
      <c r="AA66" s="148"/>
      <c r="AB66" s="148"/>
      <c r="AC66" s="148"/>
      <c r="AD66" s="148"/>
      <c r="AE66" s="148"/>
      <c r="AF66" s="148" t="s">
        <v>103</v>
      </c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</row>
    <row r="67" spans="1:59" outlineLevel="1">
      <c r="A67" s="155"/>
      <c r="B67" s="156"/>
      <c r="C67" s="252" t="s">
        <v>183</v>
      </c>
      <c r="D67" s="253"/>
      <c r="E67" s="253"/>
      <c r="F67" s="253"/>
      <c r="G67" s="253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8"/>
      <c r="Y67" s="148"/>
      <c r="Z67" s="148"/>
      <c r="AA67" s="148"/>
      <c r="AB67" s="148"/>
      <c r="AC67" s="148"/>
      <c r="AD67" s="148"/>
      <c r="AE67" s="148"/>
      <c r="AF67" s="148" t="s">
        <v>105</v>
      </c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</row>
    <row r="68" spans="1:59" outlineLevel="1">
      <c r="A68" s="170">
        <v>26</v>
      </c>
      <c r="B68" s="171" t="s">
        <v>184</v>
      </c>
      <c r="C68" s="187" t="s">
        <v>185</v>
      </c>
      <c r="D68" s="172" t="s">
        <v>147</v>
      </c>
      <c r="E68" s="173">
        <v>23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15</v>
      </c>
      <c r="M68" s="175">
        <f>G68*(1+L68/100)</f>
        <v>0</v>
      </c>
      <c r="N68" s="175">
        <v>1.54E-2</v>
      </c>
      <c r="O68" s="175">
        <f>ROUND(E68*N68,2)</f>
        <v>0.35</v>
      </c>
      <c r="P68" s="175">
        <v>0</v>
      </c>
      <c r="Q68" s="175">
        <f>ROUND(E68*P68,2)</f>
        <v>0</v>
      </c>
      <c r="R68" s="175"/>
      <c r="S68" s="176" t="s">
        <v>101</v>
      </c>
      <c r="T68" s="157">
        <v>0.35</v>
      </c>
      <c r="U68" s="157">
        <f>ROUND(E68*T68,2)</f>
        <v>8.0500000000000007</v>
      </c>
      <c r="V68" s="157"/>
      <c r="W68" s="157" t="s">
        <v>102</v>
      </c>
      <c r="X68" s="148"/>
      <c r="Y68" s="148"/>
      <c r="Z68" s="148"/>
      <c r="AA68" s="148"/>
      <c r="AB68" s="148"/>
      <c r="AC68" s="148"/>
      <c r="AD68" s="148"/>
      <c r="AE68" s="148"/>
      <c r="AF68" s="148" t="s">
        <v>103</v>
      </c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</row>
    <row r="69" spans="1:59" ht="22.5" outlineLevel="1">
      <c r="A69" s="155"/>
      <c r="B69" s="156"/>
      <c r="C69" s="252" t="s">
        <v>186</v>
      </c>
      <c r="D69" s="253"/>
      <c r="E69" s="253"/>
      <c r="F69" s="253"/>
      <c r="G69" s="253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8"/>
      <c r="Y69" s="148"/>
      <c r="Z69" s="148"/>
      <c r="AA69" s="148"/>
      <c r="AB69" s="148"/>
      <c r="AC69" s="148"/>
      <c r="AD69" s="148"/>
      <c r="AE69" s="148"/>
      <c r="AF69" s="148" t="s">
        <v>105</v>
      </c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84" t="str">
        <f>C69</f>
        <v>Dodávka a montáž hřebenáče, hřebenové ucpávky, pásu univerzálního, hřebenové latě včetně spojovacích prostředků.</v>
      </c>
      <c r="BA69" s="148"/>
      <c r="BB69" s="148"/>
      <c r="BC69" s="148"/>
      <c r="BD69" s="148"/>
      <c r="BE69" s="148"/>
      <c r="BF69" s="148"/>
      <c r="BG69" s="148"/>
    </row>
    <row r="70" spans="1:59" outlineLevel="1">
      <c r="A70" s="155"/>
      <c r="B70" s="156"/>
      <c r="C70" s="190" t="s">
        <v>126</v>
      </c>
      <c r="D70" s="158"/>
      <c r="E70" s="159"/>
      <c r="F70" s="160"/>
      <c r="G70" s="160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 t="s">
        <v>105</v>
      </c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</row>
    <row r="71" spans="1:59" outlineLevel="1">
      <c r="A71" s="155"/>
      <c r="B71" s="156"/>
      <c r="C71" s="250" t="s">
        <v>264</v>
      </c>
      <c r="D71" s="251"/>
      <c r="E71" s="251"/>
      <c r="F71" s="251"/>
      <c r="G71" s="251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48"/>
      <c r="Y71" s="148"/>
      <c r="Z71" s="148"/>
      <c r="AA71" s="148"/>
      <c r="AB71" s="148"/>
      <c r="AC71" s="148"/>
      <c r="AD71" s="148"/>
      <c r="AE71" s="148"/>
      <c r="AF71" s="148" t="s">
        <v>105</v>
      </c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</row>
    <row r="72" spans="1:59" outlineLevel="1">
      <c r="A72" s="155"/>
      <c r="B72" s="156"/>
      <c r="C72" s="250" t="s">
        <v>265</v>
      </c>
      <c r="D72" s="251"/>
      <c r="E72" s="251"/>
      <c r="F72" s="251"/>
      <c r="G72" s="251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48"/>
      <c r="Y72" s="148"/>
      <c r="Z72" s="148"/>
      <c r="AA72" s="148"/>
      <c r="AB72" s="148"/>
      <c r="AC72" s="148"/>
      <c r="AD72" s="148"/>
      <c r="AE72" s="148"/>
      <c r="AF72" s="148" t="s">
        <v>105</v>
      </c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</row>
    <row r="73" spans="1:59" outlineLevel="1">
      <c r="A73" s="155"/>
      <c r="B73" s="156"/>
      <c r="C73" s="250" t="s">
        <v>266</v>
      </c>
      <c r="D73" s="251"/>
      <c r="E73" s="251"/>
      <c r="F73" s="251"/>
      <c r="G73" s="251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48"/>
      <c r="Y73" s="148"/>
      <c r="Z73" s="148"/>
      <c r="AA73" s="148"/>
      <c r="AB73" s="148"/>
      <c r="AC73" s="148"/>
      <c r="AD73" s="148"/>
      <c r="AE73" s="148"/>
      <c r="AF73" s="148" t="s">
        <v>105</v>
      </c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</row>
    <row r="74" spans="1:59" outlineLevel="1">
      <c r="A74" s="155"/>
      <c r="B74" s="156"/>
      <c r="C74" s="250" t="s">
        <v>267</v>
      </c>
      <c r="D74" s="251"/>
      <c r="E74" s="251"/>
      <c r="F74" s="251"/>
      <c r="G74" s="251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48"/>
      <c r="Y74" s="148"/>
      <c r="Z74" s="148"/>
      <c r="AA74" s="148"/>
      <c r="AB74" s="148"/>
      <c r="AC74" s="148"/>
      <c r="AD74" s="148"/>
      <c r="AE74" s="148"/>
      <c r="AF74" s="148" t="s">
        <v>105</v>
      </c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</row>
    <row r="75" spans="1:59" outlineLevel="1">
      <c r="A75" s="155"/>
      <c r="B75" s="156"/>
      <c r="C75" s="250" t="s">
        <v>187</v>
      </c>
      <c r="D75" s="251"/>
      <c r="E75" s="251"/>
      <c r="F75" s="251"/>
      <c r="G75" s="251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48"/>
      <c r="Y75" s="148"/>
      <c r="Z75" s="148"/>
      <c r="AA75" s="148"/>
      <c r="AB75" s="148"/>
      <c r="AC75" s="148"/>
      <c r="AD75" s="148"/>
      <c r="AE75" s="148"/>
      <c r="AF75" s="148" t="s">
        <v>105</v>
      </c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</row>
    <row r="76" spans="1:59" outlineLevel="1">
      <c r="A76" s="170">
        <v>27</v>
      </c>
      <c r="B76" s="171" t="s">
        <v>188</v>
      </c>
      <c r="C76" s="187" t="s">
        <v>189</v>
      </c>
      <c r="D76" s="172" t="s">
        <v>147</v>
      </c>
      <c r="E76" s="173">
        <v>45.2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15</v>
      </c>
      <c r="M76" s="175">
        <f>G76*(1+L76/100)</f>
        <v>0</v>
      </c>
      <c r="N76" s="175">
        <v>1.538E-2</v>
      </c>
      <c r="O76" s="175">
        <f>ROUND(E76*N76,2)</f>
        <v>0.7</v>
      </c>
      <c r="P76" s="175">
        <v>0</v>
      </c>
      <c r="Q76" s="175">
        <f>ROUND(E76*P76,2)</f>
        <v>0</v>
      </c>
      <c r="R76" s="175"/>
      <c r="S76" s="176" t="s">
        <v>101</v>
      </c>
      <c r="T76" s="157">
        <v>0.46</v>
      </c>
      <c r="U76" s="157">
        <f>ROUND(E76*T76,2)</f>
        <v>20.79</v>
      </c>
      <c r="V76" s="157"/>
      <c r="W76" s="157" t="s">
        <v>102</v>
      </c>
      <c r="X76" s="148"/>
      <c r="Y76" s="148"/>
      <c r="Z76" s="148"/>
      <c r="AA76" s="148"/>
      <c r="AB76" s="148"/>
      <c r="AC76" s="148"/>
      <c r="AD76" s="148"/>
      <c r="AE76" s="148"/>
      <c r="AF76" s="148" t="s">
        <v>103</v>
      </c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</row>
    <row r="77" spans="1:59" outlineLevel="1">
      <c r="A77" s="155"/>
      <c r="B77" s="156"/>
      <c r="C77" s="252" t="s">
        <v>264</v>
      </c>
      <c r="D77" s="253"/>
      <c r="E77" s="253"/>
      <c r="F77" s="253"/>
      <c r="G77" s="253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48"/>
      <c r="Y77" s="148"/>
      <c r="Z77" s="148"/>
      <c r="AA77" s="148"/>
      <c r="AB77" s="148"/>
      <c r="AC77" s="148"/>
      <c r="AD77" s="148"/>
      <c r="AE77" s="148"/>
      <c r="AF77" s="148" t="s">
        <v>105</v>
      </c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</row>
    <row r="78" spans="1:59" outlineLevel="1">
      <c r="A78" s="155"/>
      <c r="B78" s="156"/>
      <c r="C78" s="250" t="s">
        <v>265</v>
      </c>
      <c r="D78" s="251"/>
      <c r="E78" s="251"/>
      <c r="F78" s="251"/>
      <c r="G78" s="251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8"/>
      <c r="Y78" s="148"/>
      <c r="Z78" s="148"/>
      <c r="AA78" s="148"/>
      <c r="AB78" s="148"/>
      <c r="AC78" s="148"/>
      <c r="AD78" s="148"/>
      <c r="AE78" s="148"/>
      <c r="AF78" s="148" t="s">
        <v>105</v>
      </c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</row>
    <row r="79" spans="1:59" outlineLevel="1">
      <c r="A79" s="155"/>
      <c r="B79" s="156"/>
      <c r="C79" s="250" t="s">
        <v>268</v>
      </c>
      <c r="D79" s="251"/>
      <c r="E79" s="251"/>
      <c r="F79" s="251"/>
      <c r="G79" s="251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48"/>
      <c r="Y79" s="148"/>
      <c r="Z79" s="148"/>
      <c r="AA79" s="148"/>
      <c r="AB79" s="148"/>
      <c r="AC79" s="148"/>
      <c r="AD79" s="148"/>
      <c r="AE79" s="148"/>
      <c r="AF79" s="148" t="s">
        <v>105</v>
      </c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</row>
    <row r="80" spans="1:59" outlineLevel="1">
      <c r="A80" s="155"/>
      <c r="B80" s="156"/>
      <c r="C80" s="250" t="s">
        <v>187</v>
      </c>
      <c r="D80" s="251"/>
      <c r="E80" s="251"/>
      <c r="F80" s="251"/>
      <c r="G80" s="251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48"/>
      <c r="Y80" s="148"/>
      <c r="Z80" s="148"/>
      <c r="AA80" s="148"/>
      <c r="AB80" s="148"/>
      <c r="AC80" s="148"/>
      <c r="AD80" s="148"/>
      <c r="AE80" s="148"/>
      <c r="AF80" s="148" t="s">
        <v>105</v>
      </c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</row>
    <row r="81" spans="1:59" outlineLevel="1">
      <c r="A81" s="155"/>
      <c r="B81" s="156"/>
      <c r="C81" s="188" t="s">
        <v>190</v>
      </c>
      <c r="D81" s="161"/>
      <c r="E81" s="162">
        <v>45.2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48"/>
      <c r="Y81" s="148"/>
      <c r="Z81" s="148"/>
      <c r="AA81" s="148"/>
      <c r="AB81" s="148"/>
      <c r="AC81" s="148"/>
      <c r="AD81" s="148"/>
      <c r="AE81" s="148"/>
      <c r="AF81" s="148" t="s">
        <v>109</v>
      </c>
      <c r="AG81" s="148">
        <v>0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</row>
    <row r="82" spans="1:59" outlineLevel="1">
      <c r="A82" s="170">
        <v>28</v>
      </c>
      <c r="B82" s="171" t="s">
        <v>191</v>
      </c>
      <c r="C82" s="187" t="s">
        <v>192</v>
      </c>
      <c r="D82" s="172" t="s">
        <v>157</v>
      </c>
      <c r="E82" s="173">
        <v>2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15</v>
      </c>
      <c r="M82" s="175">
        <f>G82*(1+L82/100)</f>
        <v>0</v>
      </c>
      <c r="N82" s="175">
        <v>7.4999999999999997E-3</v>
      </c>
      <c r="O82" s="175">
        <f>ROUND(E82*N82,2)</f>
        <v>0.02</v>
      </c>
      <c r="P82" s="175">
        <v>0</v>
      </c>
      <c r="Q82" s="175">
        <f>ROUND(E82*P82,2)</f>
        <v>0</v>
      </c>
      <c r="R82" s="175"/>
      <c r="S82" s="176" t="s">
        <v>101</v>
      </c>
      <c r="T82" s="157">
        <v>2.7E-2</v>
      </c>
      <c r="U82" s="157">
        <f>ROUND(E82*T82,2)</f>
        <v>0.05</v>
      </c>
      <c r="V82" s="157"/>
      <c r="W82" s="157" t="s">
        <v>102</v>
      </c>
      <c r="X82" s="148"/>
      <c r="Y82" s="148"/>
      <c r="Z82" s="148"/>
      <c r="AA82" s="148"/>
      <c r="AB82" s="148"/>
      <c r="AC82" s="148"/>
      <c r="AD82" s="148"/>
      <c r="AE82" s="148"/>
      <c r="AF82" s="148" t="s">
        <v>103</v>
      </c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</row>
    <row r="83" spans="1:59" outlineLevel="1">
      <c r="A83" s="155"/>
      <c r="B83" s="156"/>
      <c r="C83" s="252" t="s">
        <v>193</v>
      </c>
      <c r="D83" s="253"/>
      <c r="E83" s="253"/>
      <c r="F83" s="253"/>
      <c r="G83" s="253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48"/>
      <c r="Y83" s="148"/>
      <c r="Z83" s="148"/>
      <c r="AA83" s="148"/>
      <c r="AB83" s="148"/>
      <c r="AC83" s="148"/>
      <c r="AD83" s="148"/>
      <c r="AE83" s="148"/>
      <c r="AF83" s="148" t="s">
        <v>105</v>
      </c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</row>
    <row r="84" spans="1:59" outlineLevel="1">
      <c r="A84" s="170">
        <v>29</v>
      </c>
      <c r="B84" s="171" t="s">
        <v>194</v>
      </c>
      <c r="C84" s="187" t="s">
        <v>195</v>
      </c>
      <c r="D84" s="172" t="s">
        <v>157</v>
      </c>
      <c r="E84" s="173">
        <v>4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15</v>
      </c>
      <c r="M84" s="175">
        <f>G84*(1+L84/100)</f>
        <v>0</v>
      </c>
      <c r="N84" s="175">
        <v>6.0299999999999998E-3</v>
      </c>
      <c r="O84" s="175">
        <f>ROUND(E84*N84,2)</f>
        <v>0.02</v>
      </c>
      <c r="P84" s="175">
        <v>0</v>
      </c>
      <c r="Q84" s="175">
        <f>ROUND(E84*P84,2)</f>
        <v>0</v>
      </c>
      <c r="R84" s="175"/>
      <c r="S84" s="176" t="s">
        <v>101</v>
      </c>
      <c r="T84" s="157">
        <v>0.27600000000000002</v>
      </c>
      <c r="U84" s="157">
        <f>ROUND(E84*T84,2)</f>
        <v>1.1000000000000001</v>
      </c>
      <c r="V84" s="157"/>
      <c r="W84" s="157" t="s">
        <v>102</v>
      </c>
      <c r="X84" s="148"/>
      <c r="Y84" s="148"/>
      <c r="Z84" s="148"/>
      <c r="AA84" s="148"/>
      <c r="AB84" s="148"/>
      <c r="AC84" s="148"/>
      <c r="AD84" s="148"/>
      <c r="AE84" s="148"/>
      <c r="AF84" s="148" t="s">
        <v>103</v>
      </c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</row>
    <row r="85" spans="1:59" outlineLevel="1">
      <c r="A85" s="155"/>
      <c r="B85" s="156"/>
      <c r="C85" s="252" t="s">
        <v>196</v>
      </c>
      <c r="D85" s="253"/>
      <c r="E85" s="253"/>
      <c r="F85" s="253"/>
      <c r="G85" s="253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48"/>
      <c r="Y85" s="148"/>
      <c r="Z85" s="148"/>
      <c r="AA85" s="148"/>
      <c r="AB85" s="148"/>
      <c r="AC85" s="148"/>
      <c r="AD85" s="148"/>
      <c r="AE85" s="148"/>
      <c r="AF85" s="148" t="s">
        <v>105</v>
      </c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</row>
    <row r="86" spans="1:59" outlineLevel="1">
      <c r="A86" s="155"/>
      <c r="B86" s="156"/>
      <c r="C86" s="190" t="s">
        <v>126</v>
      </c>
      <c r="D86" s="158"/>
      <c r="E86" s="159"/>
      <c r="F86" s="160"/>
      <c r="G86" s="160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48"/>
      <c r="Y86" s="148"/>
      <c r="Z86" s="148"/>
      <c r="AA86" s="148"/>
      <c r="AB86" s="148"/>
      <c r="AC86" s="148"/>
      <c r="AD86" s="148"/>
      <c r="AE86" s="148"/>
      <c r="AF86" s="148" t="s">
        <v>105</v>
      </c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</row>
    <row r="87" spans="1:59" outlineLevel="1">
      <c r="A87" s="155"/>
      <c r="B87" s="156"/>
      <c r="C87" s="250" t="s">
        <v>269</v>
      </c>
      <c r="D87" s="251"/>
      <c r="E87" s="251"/>
      <c r="F87" s="251"/>
      <c r="G87" s="251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48"/>
      <c r="Y87" s="148"/>
      <c r="Z87" s="148"/>
      <c r="AA87" s="148"/>
      <c r="AB87" s="148"/>
      <c r="AC87" s="148"/>
      <c r="AD87" s="148"/>
      <c r="AE87" s="148"/>
      <c r="AF87" s="148" t="s">
        <v>105</v>
      </c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</row>
    <row r="88" spans="1:59" outlineLevel="1">
      <c r="A88" s="155"/>
      <c r="B88" s="156"/>
      <c r="C88" s="250" t="s">
        <v>270</v>
      </c>
      <c r="D88" s="251"/>
      <c r="E88" s="251"/>
      <c r="F88" s="251"/>
      <c r="G88" s="251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48"/>
      <c r="Y88" s="148"/>
      <c r="Z88" s="148"/>
      <c r="AA88" s="148"/>
      <c r="AB88" s="148"/>
      <c r="AC88" s="148"/>
      <c r="AD88" s="148"/>
      <c r="AE88" s="148"/>
      <c r="AF88" s="148" t="s">
        <v>105</v>
      </c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</row>
    <row r="89" spans="1:59" outlineLevel="1">
      <c r="A89" s="155"/>
      <c r="B89" s="156"/>
      <c r="C89" s="250" t="s">
        <v>271</v>
      </c>
      <c r="D89" s="251"/>
      <c r="E89" s="251"/>
      <c r="F89" s="251"/>
      <c r="G89" s="251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48"/>
      <c r="Y89" s="148"/>
      <c r="Z89" s="148"/>
      <c r="AA89" s="148"/>
      <c r="AB89" s="148"/>
      <c r="AC89" s="148"/>
      <c r="AD89" s="148"/>
      <c r="AE89" s="148"/>
      <c r="AF89" s="148" t="s">
        <v>105</v>
      </c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</row>
    <row r="90" spans="1:59" outlineLevel="1">
      <c r="A90" s="155"/>
      <c r="B90" s="156"/>
      <c r="C90" s="250" t="s">
        <v>197</v>
      </c>
      <c r="D90" s="251"/>
      <c r="E90" s="251"/>
      <c r="F90" s="251"/>
      <c r="G90" s="251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48"/>
      <c r="Y90" s="148"/>
      <c r="Z90" s="148"/>
      <c r="AA90" s="148"/>
      <c r="AB90" s="148"/>
      <c r="AC90" s="148"/>
      <c r="AD90" s="148"/>
      <c r="AE90" s="148"/>
      <c r="AF90" s="148" t="s">
        <v>105</v>
      </c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</row>
    <row r="91" spans="1:59" outlineLevel="1">
      <c r="A91" s="170">
        <v>30</v>
      </c>
      <c r="B91" s="171" t="s">
        <v>198</v>
      </c>
      <c r="C91" s="187" t="s">
        <v>199</v>
      </c>
      <c r="D91" s="172" t="s">
        <v>147</v>
      </c>
      <c r="E91" s="173">
        <v>34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15</v>
      </c>
      <c r="M91" s="175">
        <f>G91*(1+L91/100)</f>
        <v>0</v>
      </c>
      <c r="N91" s="175">
        <v>5.5100000000000001E-3</v>
      </c>
      <c r="O91" s="175">
        <f>ROUND(E91*N91,2)</f>
        <v>0.19</v>
      </c>
      <c r="P91" s="175">
        <v>0</v>
      </c>
      <c r="Q91" s="175">
        <f>ROUND(E91*P91,2)</f>
        <v>0</v>
      </c>
      <c r="R91" s="175"/>
      <c r="S91" s="176" t="s">
        <v>101</v>
      </c>
      <c r="T91" s="157">
        <v>0.3</v>
      </c>
      <c r="U91" s="157">
        <f>ROUND(E91*T91,2)</f>
        <v>10.199999999999999</v>
      </c>
      <c r="V91" s="157"/>
      <c r="W91" s="157" t="s">
        <v>102</v>
      </c>
      <c r="X91" s="148"/>
      <c r="Y91" s="148"/>
      <c r="Z91" s="148"/>
      <c r="AA91" s="148"/>
      <c r="AB91" s="148"/>
      <c r="AC91" s="148"/>
      <c r="AD91" s="148"/>
      <c r="AE91" s="148"/>
      <c r="AF91" s="148" t="s">
        <v>103</v>
      </c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</row>
    <row r="92" spans="1:59" outlineLevel="1">
      <c r="A92" s="155"/>
      <c r="B92" s="156"/>
      <c r="C92" s="252" t="s">
        <v>200</v>
      </c>
      <c r="D92" s="253"/>
      <c r="E92" s="253"/>
      <c r="F92" s="253"/>
      <c r="G92" s="253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48"/>
      <c r="Y92" s="148"/>
      <c r="Z92" s="148"/>
      <c r="AA92" s="148"/>
      <c r="AB92" s="148"/>
      <c r="AC92" s="148"/>
      <c r="AD92" s="148"/>
      <c r="AE92" s="148"/>
      <c r="AF92" s="148" t="s">
        <v>105</v>
      </c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</row>
    <row r="93" spans="1:59" outlineLevel="1">
      <c r="A93" s="170">
        <v>31</v>
      </c>
      <c r="B93" s="171" t="s">
        <v>201</v>
      </c>
      <c r="C93" s="187" t="s">
        <v>202</v>
      </c>
      <c r="D93" s="172" t="s">
        <v>147</v>
      </c>
      <c r="E93" s="173">
        <v>72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15</v>
      </c>
      <c r="M93" s="175">
        <f>G93*(1+L93/100)</f>
        <v>0</v>
      </c>
      <c r="N93" s="175">
        <v>1E-4</v>
      </c>
      <c r="O93" s="175">
        <f>ROUND(E93*N93,2)</f>
        <v>0.01</v>
      </c>
      <c r="P93" s="175">
        <v>0</v>
      </c>
      <c r="Q93" s="175">
        <f>ROUND(E93*P93,2)</f>
        <v>0</v>
      </c>
      <c r="R93" s="175"/>
      <c r="S93" s="176" t="s">
        <v>101</v>
      </c>
      <c r="T93" s="157">
        <v>6.7000000000000004E-2</v>
      </c>
      <c r="U93" s="157">
        <f>ROUND(E93*T93,2)</f>
        <v>4.82</v>
      </c>
      <c r="V93" s="157"/>
      <c r="W93" s="157" t="s">
        <v>102</v>
      </c>
      <c r="X93" s="148"/>
      <c r="Y93" s="148"/>
      <c r="Z93" s="148"/>
      <c r="AA93" s="148"/>
      <c r="AB93" s="148"/>
      <c r="AC93" s="148"/>
      <c r="AD93" s="148"/>
      <c r="AE93" s="148"/>
      <c r="AF93" s="148" t="s">
        <v>103</v>
      </c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</row>
    <row r="94" spans="1:59" outlineLevel="1">
      <c r="A94" s="155"/>
      <c r="B94" s="156"/>
      <c r="C94" s="252" t="s">
        <v>203</v>
      </c>
      <c r="D94" s="253"/>
      <c r="E94" s="253"/>
      <c r="F94" s="253"/>
      <c r="G94" s="253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48"/>
      <c r="Y94" s="148"/>
      <c r="Z94" s="148"/>
      <c r="AA94" s="148"/>
      <c r="AB94" s="148"/>
      <c r="AC94" s="148"/>
      <c r="AD94" s="148"/>
      <c r="AE94" s="148"/>
      <c r="AF94" s="148" t="s">
        <v>105</v>
      </c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</row>
    <row r="95" spans="1:59" ht="22.5" outlineLevel="1">
      <c r="A95" s="170">
        <v>32</v>
      </c>
      <c r="B95" s="171" t="s">
        <v>204</v>
      </c>
      <c r="C95" s="187" t="s">
        <v>205</v>
      </c>
      <c r="D95" s="172" t="s">
        <v>100</v>
      </c>
      <c r="E95" s="173">
        <v>590.4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15</v>
      </c>
      <c r="M95" s="175">
        <f>G95*(1+L95/100)</f>
        <v>0</v>
      </c>
      <c r="N95" s="175">
        <v>9.0000000000000006E-5</v>
      </c>
      <c r="O95" s="175">
        <f>ROUND(E95*N95,2)</f>
        <v>0.05</v>
      </c>
      <c r="P95" s="175">
        <v>0</v>
      </c>
      <c r="Q95" s="175">
        <f>ROUND(E95*P95,2)</f>
        <v>0</v>
      </c>
      <c r="R95" s="175"/>
      <c r="S95" s="176" t="s">
        <v>101</v>
      </c>
      <c r="T95" s="157">
        <v>0.14000000000000001</v>
      </c>
      <c r="U95" s="157">
        <f>ROUND(E95*T95,2)</f>
        <v>82.66</v>
      </c>
      <c r="V95" s="157"/>
      <c r="W95" s="157" t="s">
        <v>102</v>
      </c>
      <c r="X95" s="148"/>
      <c r="Y95" s="148"/>
      <c r="Z95" s="148"/>
      <c r="AA95" s="148"/>
      <c r="AB95" s="148"/>
      <c r="AC95" s="148"/>
      <c r="AD95" s="148"/>
      <c r="AE95" s="148"/>
      <c r="AF95" s="148" t="s">
        <v>103</v>
      </c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</row>
    <row r="96" spans="1:59" outlineLevel="1">
      <c r="A96" s="155"/>
      <c r="B96" s="156"/>
      <c r="C96" s="252" t="s">
        <v>206</v>
      </c>
      <c r="D96" s="253"/>
      <c r="E96" s="253"/>
      <c r="F96" s="253"/>
      <c r="G96" s="253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48"/>
      <c r="Y96" s="148"/>
      <c r="Z96" s="148"/>
      <c r="AA96" s="148"/>
      <c r="AB96" s="148"/>
      <c r="AC96" s="148"/>
      <c r="AD96" s="148"/>
      <c r="AE96" s="148"/>
      <c r="AF96" s="148" t="s">
        <v>105</v>
      </c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</row>
    <row r="97" spans="1:59" outlineLevel="1">
      <c r="A97" s="177">
        <v>33</v>
      </c>
      <c r="B97" s="178" t="s">
        <v>207</v>
      </c>
      <c r="C97" s="189" t="s">
        <v>208</v>
      </c>
      <c r="D97" s="179" t="s">
        <v>209</v>
      </c>
      <c r="E97" s="180">
        <v>600</v>
      </c>
      <c r="F97" s="181"/>
      <c r="G97" s="182">
        <f>ROUND(E97*F97,2)</f>
        <v>0</v>
      </c>
      <c r="H97" s="181"/>
      <c r="I97" s="182">
        <f>ROUND(E97*H97,2)</f>
        <v>0</v>
      </c>
      <c r="J97" s="181"/>
      <c r="K97" s="182">
        <f>ROUND(E97*J97,2)</f>
        <v>0</v>
      </c>
      <c r="L97" s="182">
        <v>15</v>
      </c>
      <c r="M97" s="182">
        <f>G97*(1+L97/100)</f>
        <v>0</v>
      </c>
      <c r="N97" s="182">
        <v>0</v>
      </c>
      <c r="O97" s="182">
        <f>ROUND(E97*N97,2)</f>
        <v>0</v>
      </c>
      <c r="P97" s="182">
        <v>0</v>
      </c>
      <c r="Q97" s="182">
        <f>ROUND(E97*P97,2)</f>
        <v>0</v>
      </c>
      <c r="R97" s="182"/>
      <c r="S97" s="183" t="s">
        <v>210</v>
      </c>
      <c r="T97" s="157">
        <v>0</v>
      </c>
      <c r="U97" s="157">
        <f>ROUND(E97*T97,2)</f>
        <v>0</v>
      </c>
      <c r="V97" s="157"/>
      <c r="W97" s="157" t="s">
        <v>102</v>
      </c>
      <c r="X97" s="148"/>
      <c r="Y97" s="148"/>
      <c r="Z97" s="148"/>
      <c r="AA97" s="148"/>
      <c r="AB97" s="148"/>
      <c r="AC97" s="148"/>
      <c r="AD97" s="148"/>
      <c r="AE97" s="148"/>
      <c r="AF97" s="148" t="s">
        <v>103</v>
      </c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</row>
    <row r="98" spans="1:59" outlineLevel="1">
      <c r="A98" s="177">
        <v>34</v>
      </c>
      <c r="B98" s="178" t="s">
        <v>211</v>
      </c>
      <c r="C98" s="189" t="s">
        <v>212</v>
      </c>
      <c r="D98" s="179" t="s">
        <v>114</v>
      </c>
      <c r="E98" s="180">
        <v>29.7227</v>
      </c>
      <c r="F98" s="181"/>
      <c r="G98" s="182">
        <f>ROUND(E98*F98,2)</f>
        <v>0</v>
      </c>
      <c r="H98" s="181"/>
      <c r="I98" s="182">
        <f>ROUND(E98*H98,2)</f>
        <v>0</v>
      </c>
      <c r="J98" s="181"/>
      <c r="K98" s="182">
        <f>ROUND(E98*J98,2)</f>
        <v>0</v>
      </c>
      <c r="L98" s="182">
        <v>15</v>
      </c>
      <c r="M98" s="182">
        <f>G98*(1+L98/100)</f>
        <v>0</v>
      </c>
      <c r="N98" s="182">
        <v>0</v>
      </c>
      <c r="O98" s="182">
        <f>ROUND(E98*N98,2)</f>
        <v>0</v>
      </c>
      <c r="P98" s="182">
        <v>0</v>
      </c>
      <c r="Q98" s="182">
        <f>ROUND(E98*P98,2)</f>
        <v>0</v>
      </c>
      <c r="R98" s="182"/>
      <c r="S98" s="183" t="s">
        <v>101</v>
      </c>
      <c r="T98" s="157">
        <v>2.5569999999999999</v>
      </c>
      <c r="U98" s="157">
        <f>ROUND(E98*T98,2)</f>
        <v>76</v>
      </c>
      <c r="V98" s="157"/>
      <c r="W98" s="157" t="s">
        <v>115</v>
      </c>
      <c r="X98" s="148"/>
      <c r="Y98" s="148"/>
      <c r="Z98" s="148"/>
      <c r="AA98" s="148"/>
      <c r="AB98" s="148"/>
      <c r="AC98" s="148"/>
      <c r="AD98" s="148"/>
      <c r="AE98" s="148"/>
      <c r="AF98" s="148" t="s">
        <v>116</v>
      </c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</row>
    <row r="99" spans="1:59">
      <c r="A99" s="164" t="s">
        <v>96</v>
      </c>
      <c r="B99" s="165" t="s">
        <v>65</v>
      </c>
      <c r="C99" s="186" t="s">
        <v>66</v>
      </c>
      <c r="D99" s="166"/>
      <c r="E99" s="167"/>
      <c r="F99" s="168"/>
      <c r="G99" s="168">
        <f>SUMIF(AF100:AF153,"&lt;&gt;NOR",G100:G153)</f>
        <v>0</v>
      </c>
      <c r="H99" s="168"/>
      <c r="I99" s="168">
        <f>SUM(I100:I153)</f>
        <v>0</v>
      </c>
      <c r="J99" s="168"/>
      <c r="K99" s="168">
        <f>SUM(K100:K153)</f>
        <v>0</v>
      </c>
      <c r="L99" s="168"/>
      <c r="M99" s="168">
        <f>SUM(M100:M153)</f>
        <v>0</v>
      </c>
      <c r="N99" s="168"/>
      <c r="O99" s="168">
        <f>SUM(O100:O153)</f>
        <v>1.31</v>
      </c>
      <c r="P99" s="168"/>
      <c r="Q99" s="168">
        <f>SUM(Q100:Q153)</f>
        <v>0</v>
      </c>
      <c r="R99" s="168"/>
      <c r="S99" s="169"/>
      <c r="T99" s="163"/>
      <c r="U99" s="163">
        <f>SUM(U100:U153)</f>
        <v>120.52</v>
      </c>
      <c r="V99" s="163"/>
      <c r="W99" s="163"/>
      <c r="AF99" t="s">
        <v>97</v>
      </c>
    </row>
    <row r="100" spans="1:59" outlineLevel="1">
      <c r="A100" s="177">
        <v>35</v>
      </c>
      <c r="B100" s="178" t="s">
        <v>213</v>
      </c>
      <c r="C100" s="189" t="s">
        <v>214</v>
      </c>
      <c r="D100" s="179" t="s">
        <v>157</v>
      </c>
      <c r="E100" s="180">
        <v>28</v>
      </c>
      <c r="F100" s="181"/>
      <c r="G100" s="182">
        <f>ROUND(E100*F100,2)</f>
        <v>0</v>
      </c>
      <c r="H100" s="181"/>
      <c r="I100" s="182">
        <f>ROUND(E100*H100,2)</f>
        <v>0</v>
      </c>
      <c r="J100" s="181"/>
      <c r="K100" s="182">
        <f>ROUND(E100*J100,2)</f>
        <v>0</v>
      </c>
      <c r="L100" s="182">
        <v>15</v>
      </c>
      <c r="M100" s="182">
        <f>G100*(1+L100/100)</f>
        <v>0</v>
      </c>
      <c r="N100" s="182">
        <v>2.7999999999999998E-4</v>
      </c>
      <c r="O100" s="182">
        <f>ROUND(E100*N100,2)</f>
        <v>0.01</v>
      </c>
      <c r="P100" s="182">
        <v>0</v>
      </c>
      <c r="Q100" s="182">
        <f>ROUND(E100*P100,2)</f>
        <v>0</v>
      </c>
      <c r="R100" s="182"/>
      <c r="S100" s="183" t="s">
        <v>101</v>
      </c>
      <c r="T100" s="157">
        <v>4.1900000000000004</v>
      </c>
      <c r="U100" s="157">
        <f>ROUND(E100*T100,2)</f>
        <v>117.32</v>
      </c>
      <c r="V100" s="157"/>
      <c r="W100" s="157" t="s">
        <v>102</v>
      </c>
      <c r="X100" s="148"/>
      <c r="Y100" s="148"/>
      <c r="Z100" s="148"/>
      <c r="AA100" s="148"/>
      <c r="AB100" s="148"/>
      <c r="AC100" s="148"/>
      <c r="AD100" s="148"/>
      <c r="AE100" s="148"/>
      <c r="AF100" s="148" t="s">
        <v>103</v>
      </c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</row>
    <row r="101" spans="1:59" outlineLevel="1">
      <c r="A101" s="170">
        <v>36</v>
      </c>
      <c r="B101" s="171" t="s">
        <v>215</v>
      </c>
      <c r="C101" s="187" t="s">
        <v>216</v>
      </c>
      <c r="D101" s="172" t="s">
        <v>217</v>
      </c>
      <c r="E101" s="173">
        <v>28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15</v>
      </c>
      <c r="M101" s="175">
        <f>G101*(1+L101/100)</f>
        <v>0</v>
      </c>
      <c r="N101" s="175">
        <v>0</v>
      </c>
      <c r="O101" s="175">
        <f>ROUND(E101*N101,2)</f>
        <v>0</v>
      </c>
      <c r="P101" s="175">
        <v>0</v>
      </c>
      <c r="Q101" s="175">
        <f>ROUND(E101*P101,2)</f>
        <v>0</v>
      </c>
      <c r="R101" s="175"/>
      <c r="S101" s="176" t="s">
        <v>210</v>
      </c>
      <c r="T101" s="157">
        <v>0</v>
      </c>
      <c r="U101" s="157">
        <f>ROUND(E101*T101,2)</f>
        <v>0</v>
      </c>
      <c r="V101" s="157"/>
      <c r="W101" s="157" t="s">
        <v>102</v>
      </c>
      <c r="X101" s="148"/>
      <c r="Y101" s="148"/>
      <c r="Z101" s="148"/>
      <c r="AA101" s="148"/>
      <c r="AB101" s="148"/>
      <c r="AC101" s="148"/>
      <c r="AD101" s="148"/>
      <c r="AE101" s="148"/>
      <c r="AF101" s="148" t="s">
        <v>103</v>
      </c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</row>
    <row r="102" spans="1:59" outlineLevel="1">
      <c r="A102" s="155"/>
      <c r="B102" s="156"/>
      <c r="C102" s="252" t="s">
        <v>218</v>
      </c>
      <c r="D102" s="253"/>
      <c r="E102" s="253"/>
      <c r="F102" s="253"/>
      <c r="G102" s="253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48"/>
      <c r="Y102" s="148"/>
      <c r="Z102" s="148"/>
      <c r="AA102" s="148"/>
      <c r="AB102" s="148"/>
      <c r="AC102" s="148"/>
      <c r="AD102" s="148"/>
      <c r="AE102" s="148"/>
      <c r="AF102" s="148" t="s">
        <v>105</v>
      </c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</row>
    <row r="103" spans="1:59" outlineLevel="1">
      <c r="A103" s="155"/>
      <c r="B103" s="156"/>
      <c r="C103" s="250" t="s">
        <v>219</v>
      </c>
      <c r="D103" s="251"/>
      <c r="E103" s="251"/>
      <c r="F103" s="251"/>
      <c r="G103" s="251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48"/>
      <c r="Y103" s="148"/>
      <c r="Z103" s="148"/>
      <c r="AA103" s="148"/>
      <c r="AB103" s="148"/>
      <c r="AC103" s="148"/>
      <c r="AD103" s="148"/>
      <c r="AE103" s="148"/>
      <c r="AF103" s="148" t="s">
        <v>105</v>
      </c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</row>
    <row r="104" spans="1:59" outlineLevel="1">
      <c r="A104" s="155"/>
      <c r="B104" s="156"/>
      <c r="C104" s="250" t="s">
        <v>220</v>
      </c>
      <c r="D104" s="251"/>
      <c r="E104" s="251"/>
      <c r="F104" s="251"/>
      <c r="G104" s="251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48"/>
      <c r="Y104" s="148"/>
      <c r="Z104" s="148"/>
      <c r="AA104" s="148"/>
      <c r="AB104" s="148"/>
      <c r="AC104" s="148"/>
      <c r="AD104" s="148"/>
      <c r="AE104" s="148"/>
      <c r="AF104" s="148" t="s">
        <v>105</v>
      </c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</row>
    <row r="105" spans="1:59" outlineLevel="1">
      <c r="A105" s="155"/>
      <c r="B105" s="156"/>
      <c r="C105" s="250" t="s">
        <v>221</v>
      </c>
      <c r="D105" s="251"/>
      <c r="E105" s="251"/>
      <c r="F105" s="251"/>
      <c r="G105" s="251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48"/>
      <c r="Y105" s="148"/>
      <c r="Z105" s="148"/>
      <c r="AA105" s="148"/>
      <c r="AB105" s="148"/>
      <c r="AC105" s="148"/>
      <c r="AD105" s="148"/>
      <c r="AE105" s="148"/>
      <c r="AF105" s="148" t="s">
        <v>105</v>
      </c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</row>
    <row r="106" spans="1:59" outlineLevel="1">
      <c r="A106" s="155"/>
      <c r="B106" s="156"/>
      <c r="C106" s="190" t="s">
        <v>126</v>
      </c>
      <c r="D106" s="158"/>
      <c r="E106" s="159"/>
      <c r="F106" s="160"/>
      <c r="G106" s="160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48"/>
      <c r="Y106" s="148"/>
      <c r="Z106" s="148"/>
      <c r="AA106" s="148"/>
      <c r="AB106" s="148"/>
      <c r="AC106" s="148"/>
      <c r="AD106" s="148"/>
      <c r="AE106" s="148"/>
      <c r="AF106" s="148" t="s">
        <v>105</v>
      </c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</row>
    <row r="107" spans="1:59" outlineLevel="1">
      <c r="A107" s="155"/>
      <c r="B107" s="156"/>
      <c r="C107" s="250" t="s">
        <v>222</v>
      </c>
      <c r="D107" s="251"/>
      <c r="E107" s="251"/>
      <c r="F107" s="251"/>
      <c r="G107" s="251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48"/>
      <c r="Y107" s="148"/>
      <c r="Z107" s="148"/>
      <c r="AA107" s="148"/>
      <c r="AB107" s="148"/>
      <c r="AC107" s="148"/>
      <c r="AD107" s="148"/>
      <c r="AE107" s="148"/>
      <c r="AF107" s="148" t="s">
        <v>105</v>
      </c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</row>
    <row r="108" spans="1:59" outlineLevel="1">
      <c r="A108" s="155"/>
      <c r="B108" s="156"/>
      <c r="C108" s="250" t="s">
        <v>223</v>
      </c>
      <c r="D108" s="251"/>
      <c r="E108" s="251"/>
      <c r="F108" s="251"/>
      <c r="G108" s="251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48"/>
      <c r="Y108" s="148"/>
      <c r="Z108" s="148"/>
      <c r="AA108" s="148"/>
      <c r="AB108" s="148"/>
      <c r="AC108" s="148"/>
      <c r="AD108" s="148"/>
      <c r="AE108" s="148"/>
      <c r="AF108" s="148" t="s">
        <v>105</v>
      </c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</row>
    <row r="109" spans="1:59" ht="22.5" outlineLevel="1">
      <c r="A109" s="170">
        <v>37</v>
      </c>
      <c r="B109" s="171" t="s">
        <v>224</v>
      </c>
      <c r="C109" s="187" t="s">
        <v>225</v>
      </c>
      <c r="D109" s="172" t="s">
        <v>157</v>
      </c>
      <c r="E109" s="173">
        <v>8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15</v>
      </c>
      <c r="M109" s="175">
        <f>G109*(1+L109/100)</f>
        <v>0</v>
      </c>
      <c r="N109" s="175">
        <v>4.2299999999999997E-2</v>
      </c>
      <c r="O109" s="175">
        <f>ROUND(E109*N109,2)</f>
        <v>0.34</v>
      </c>
      <c r="P109" s="175">
        <v>0</v>
      </c>
      <c r="Q109" s="175">
        <f>ROUND(E109*P109,2)</f>
        <v>0</v>
      </c>
      <c r="R109" s="175" t="s">
        <v>121</v>
      </c>
      <c r="S109" s="176" t="s">
        <v>101</v>
      </c>
      <c r="T109" s="157">
        <v>0</v>
      </c>
      <c r="U109" s="157">
        <f>ROUND(E109*T109,2)</f>
        <v>0</v>
      </c>
      <c r="V109" s="157"/>
      <c r="W109" s="157" t="s">
        <v>122</v>
      </c>
      <c r="X109" s="148"/>
      <c r="Y109" s="148"/>
      <c r="Z109" s="148"/>
      <c r="AA109" s="148"/>
      <c r="AB109" s="148"/>
      <c r="AC109" s="148"/>
      <c r="AD109" s="148"/>
      <c r="AE109" s="148"/>
      <c r="AF109" s="148" t="s">
        <v>123</v>
      </c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</row>
    <row r="110" spans="1:59" outlineLevel="1">
      <c r="A110" s="155"/>
      <c r="B110" s="156"/>
      <c r="C110" s="252" t="s">
        <v>272</v>
      </c>
      <c r="D110" s="253"/>
      <c r="E110" s="253"/>
      <c r="F110" s="253"/>
      <c r="G110" s="253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48"/>
      <c r="Y110" s="148"/>
      <c r="Z110" s="148"/>
      <c r="AA110" s="148"/>
      <c r="AB110" s="148"/>
      <c r="AC110" s="148"/>
      <c r="AD110" s="148"/>
      <c r="AE110" s="148"/>
      <c r="AF110" s="148" t="s">
        <v>105</v>
      </c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</row>
    <row r="111" spans="1:59" outlineLevel="1">
      <c r="A111" s="155"/>
      <c r="B111" s="156"/>
      <c r="C111" s="250" t="s">
        <v>226</v>
      </c>
      <c r="D111" s="251"/>
      <c r="E111" s="251"/>
      <c r="F111" s="251"/>
      <c r="G111" s="251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48"/>
      <c r="Y111" s="148"/>
      <c r="Z111" s="148"/>
      <c r="AA111" s="148"/>
      <c r="AB111" s="148"/>
      <c r="AC111" s="148"/>
      <c r="AD111" s="148"/>
      <c r="AE111" s="148"/>
      <c r="AF111" s="148" t="s">
        <v>105</v>
      </c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</row>
    <row r="112" spans="1:59" outlineLevel="1">
      <c r="A112" s="155"/>
      <c r="B112" s="156"/>
      <c r="C112" s="250" t="s">
        <v>227</v>
      </c>
      <c r="D112" s="251"/>
      <c r="E112" s="251"/>
      <c r="F112" s="251"/>
      <c r="G112" s="251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48"/>
      <c r="Y112" s="148"/>
      <c r="Z112" s="148"/>
      <c r="AA112" s="148"/>
      <c r="AB112" s="148"/>
      <c r="AC112" s="148"/>
      <c r="AD112" s="148"/>
      <c r="AE112" s="148"/>
      <c r="AF112" s="148" t="s">
        <v>105</v>
      </c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</row>
    <row r="113" spans="1:59" outlineLevel="1">
      <c r="A113" s="155"/>
      <c r="B113" s="156"/>
      <c r="C113" s="250" t="s">
        <v>228</v>
      </c>
      <c r="D113" s="251"/>
      <c r="E113" s="251"/>
      <c r="F113" s="251"/>
      <c r="G113" s="251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48"/>
      <c r="Y113" s="148"/>
      <c r="Z113" s="148"/>
      <c r="AA113" s="148"/>
      <c r="AB113" s="148"/>
      <c r="AC113" s="148"/>
      <c r="AD113" s="148"/>
      <c r="AE113" s="148"/>
      <c r="AF113" s="148" t="s">
        <v>105</v>
      </c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</row>
    <row r="114" spans="1:59" outlineLevel="1">
      <c r="A114" s="155"/>
      <c r="B114" s="156"/>
      <c r="C114" s="250" t="s">
        <v>229</v>
      </c>
      <c r="D114" s="251"/>
      <c r="E114" s="251"/>
      <c r="F114" s="251"/>
      <c r="G114" s="251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48"/>
      <c r="Y114" s="148"/>
      <c r="Z114" s="148"/>
      <c r="AA114" s="148"/>
      <c r="AB114" s="148"/>
      <c r="AC114" s="148"/>
      <c r="AD114" s="148"/>
      <c r="AE114" s="148"/>
      <c r="AF114" s="148" t="s">
        <v>105</v>
      </c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</row>
    <row r="115" spans="1:59" outlineLevel="1">
      <c r="A115" s="155"/>
      <c r="B115" s="156"/>
      <c r="C115" s="250" t="s">
        <v>230</v>
      </c>
      <c r="D115" s="251"/>
      <c r="E115" s="251"/>
      <c r="F115" s="251"/>
      <c r="G115" s="251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48"/>
      <c r="Y115" s="148"/>
      <c r="Z115" s="148"/>
      <c r="AA115" s="148"/>
      <c r="AB115" s="148"/>
      <c r="AC115" s="148"/>
      <c r="AD115" s="148"/>
      <c r="AE115" s="148"/>
      <c r="AF115" s="148" t="s">
        <v>105</v>
      </c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</row>
    <row r="116" spans="1:59" outlineLevel="1">
      <c r="A116" s="155"/>
      <c r="B116" s="156"/>
      <c r="C116" s="190" t="s">
        <v>126</v>
      </c>
      <c r="D116" s="158"/>
      <c r="E116" s="159"/>
      <c r="F116" s="160"/>
      <c r="G116" s="160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48"/>
      <c r="Y116" s="148"/>
      <c r="Z116" s="148"/>
      <c r="AA116" s="148"/>
      <c r="AB116" s="148"/>
      <c r="AC116" s="148"/>
      <c r="AD116" s="148"/>
      <c r="AE116" s="148"/>
      <c r="AF116" s="148" t="s">
        <v>105</v>
      </c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</row>
    <row r="117" spans="1:59" outlineLevel="1">
      <c r="A117" s="155"/>
      <c r="B117" s="156"/>
      <c r="C117" s="250" t="s">
        <v>231</v>
      </c>
      <c r="D117" s="251"/>
      <c r="E117" s="251"/>
      <c r="F117" s="251"/>
      <c r="G117" s="251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48"/>
      <c r="Y117" s="148"/>
      <c r="Z117" s="148"/>
      <c r="AA117" s="148"/>
      <c r="AB117" s="148"/>
      <c r="AC117" s="148"/>
      <c r="AD117" s="148"/>
      <c r="AE117" s="148"/>
      <c r="AF117" s="148" t="s">
        <v>105</v>
      </c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</row>
    <row r="118" spans="1:59" ht="22.5" outlineLevel="1">
      <c r="A118" s="155"/>
      <c r="B118" s="156"/>
      <c r="C118" s="250" t="s">
        <v>232</v>
      </c>
      <c r="D118" s="251"/>
      <c r="E118" s="251"/>
      <c r="F118" s="251"/>
      <c r="G118" s="251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48"/>
      <c r="Y118" s="148"/>
      <c r="Z118" s="148"/>
      <c r="AA118" s="148"/>
      <c r="AB118" s="148"/>
      <c r="AC118" s="148"/>
      <c r="AD118" s="148"/>
      <c r="AE118" s="148"/>
      <c r="AF118" s="148" t="s">
        <v>105</v>
      </c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84" t="str">
        <f>C118</f>
        <v>Lepený dřevěný profil z jehličnanů s dvojvrstvým lakováním. Dřevěné části jsou opatřeny impregnací a 85 µm vrstvou transparentního laku. Nátěry jsou mezi jednotlivými vrstvami zbroušeny.</v>
      </c>
      <c r="BA118" s="148"/>
      <c r="BB118" s="148"/>
      <c r="BC118" s="148"/>
      <c r="BD118" s="148"/>
      <c r="BE118" s="148"/>
      <c r="BF118" s="148"/>
      <c r="BG118" s="148"/>
    </row>
    <row r="119" spans="1:59" outlineLevel="1">
      <c r="A119" s="155"/>
      <c r="B119" s="156"/>
      <c r="C119" s="190" t="s">
        <v>126</v>
      </c>
      <c r="D119" s="158"/>
      <c r="E119" s="159"/>
      <c r="F119" s="160"/>
      <c r="G119" s="160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48"/>
      <c r="Y119" s="148"/>
      <c r="Z119" s="148"/>
      <c r="AA119" s="148"/>
      <c r="AB119" s="148"/>
      <c r="AC119" s="148"/>
      <c r="AD119" s="148"/>
      <c r="AE119" s="148"/>
      <c r="AF119" s="148" t="s">
        <v>105</v>
      </c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</row>
    <row r="120" spans="1:59" outlineLevel="1">
      <c r="A120" s="155"/>
      <c r="B120" s="156"/>
      <c r="C120" s="250" t="s">
        <v>273</v>
      </c>
      <c r="D120" s="251"/>
      <c r="E120" s="251"/>
      <c r="F120" s="251"/>
      <c r="G120" s="251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48"/>
      <c r="Y120" s="148"/>
      <c r="Z120" s="148"/>
      <c r="AA120" s="148"/>
      <c r="AB120" s="148"/>
      <c r="AC120" s="148"/>
      <c r="AD120" s="148"/>
      <c r="AE120" s="148"/>
      <c r="AF120" s="148" t="s">
        <v>105</v>
      </c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</row>
    <row r="121" spans="1:59" outlineLevel="1">
      <c r="A121" s="155"/>
      <c r="B121" s="156"/>
      <c r="C121" s="250" t="s">
        <v>233</v>
      </c>
      <c r="D121" s="251"/>
      <c r="E121" s="251"/>
      <c r="F121" s="251"/>
      <c r="G121" s="251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48"/>
      <c r="Y121" s="148"/>
      <c r="Z121" s="148"/>
      <c r="AA121" s="148"/>
      <c r="AB121" s="148"/>
      <c r="AC121" s="148"/>
      <c r="AD121" s="148"/>
      <c r="AE121" s="148"/>
      <c r="AF121" s="148" t="s">
        <v>105</v>
      </c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</row>
    <row r="122" spans="1:59" outlineLevel="1">
      <c r="A122" s="155"/>
      <c r="B122" s="156"/>
      <c r="C122" s="250" t="s">
        <v>234</v>
      </c>
      <c r="D122" s="251"/>
      <c r="E122" s="251"/>
      <c r="F122" s="251"/>
      <c r="G122" s="251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48"/>
      <c r="Y122" s="148"/>
      <c r="Z122" s="148"/>
      <c r="AA122" s="148"/>
      <c r="AB122" s="148"/>
      <c r="AC122" s="148"/>
      <c r="AD122" s="148"/>
      <c r="AE122" s="148"/>
      <c r="AF122" s="148" t="s">
        <v>105</v>
      </c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</row>
    <row r="123" spans="1:59" outlineLevel="1">
      <c r="A123" s="155"/>
      <c r="B123" s="156"/>
      <c r="C123" s="250" t="s">
        <v>235</v>
      </c>
      <c r="D123" s="251"/>
      <c r="E123" s="251"/>
      <c r="F123" s="251"/>
      <c r="G123" s="251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48"/>
      <c r="Y123" s="148"/>
      <c r="Z123" s="148"/>
      <c r="AA123" s="148"/>
      <c r="AB123" s="148"/>
      <c r="AC123" s="148"/>
      <c r="AD123" s="148"/>
      <c r="AE123" s="148"/>
      <c r="AF123" s="148" t="s">
        <v>105</v>
      </c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</row>
    <row r="124" spans="1:59" outlineLevel="1">
      <c r="A124" s="155"/>
      <c r="B124" s="156"/>
      <c r="C124" s="250" t="s">
        <v>234</v>
      </c>
      <c r="D124" s="251"/>
      <c r="E124" s="251"/>
      <c r="F124" s="251"/>
      <c r="G124" s="251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48"/>
      <c r="Y124" s="148"/>
      <c r="Z124" s="148"/>
      <c r="AA124" s="148"/>
      <c r="AB124" s="148"/>
      <c r="AC124" s="148"/>
      <c r="AD124" s="148"/>
      <c r="AE124" s="148"/>
      <c r="AF124" s="148" t="s">
        <v>105</v>
      </c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</row>
    <row r="125" spans="1:59" outlineLevel="1">
      <c r="A125" s="155"/>
      <c r="B125" s="156"/>
      <c r="C125" s="250" t="s">
        <v>236</v>
      </c>
      <c r="D125" s="251"/>
      <c r="E125" s="251"/>
      <c r="F125" s="251"/>
      <c r="G125" s="251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48"/>
      <c r="Y125" s="148"/>
      <c r="Z125" s="148"/>
      <c r="AA125" s="148"/>
      <c r="AB125" s="148"/>
      <c r="AC125" s="148"/>
      <c r="AD125" s="148"/>
      <c r="AE125" s="148"/>
      <c r="AF125" s="148" t="s">
        <v>105</v>
      </c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</row>
    <row r="126" spans="1:59" outlineLevel="1">
      <c r="A126" s="155"/>
      <c r="B126" s="156"/>
      <c r="C126" s="190" t="s">
        <v>126</v>
      </c>
      <c r="D126" s="158"/>
      <c r="E126" s="159"/>
      <c r="F126" s="160"/>
      <c r="G126" s="160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48"/>
      <c r="Y126" s="148"/>
      <c r="Z126" s="148"/>
      <c r="AA126" s="148"/>
      <c r="AB126" s="148"/>
      <c r="AC126" s="148"/>
      <c r="AD126" s="148"/>
      <c r="AE126" s="148"/>
      <c r="AF126" s="148" t="s">
        <v>105</v>
      </c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</row>
    <row r="127" spans="1:59" outlineLevel="1">
      <c r="A127" s="155"/>
      <c r="B127" s="156"/>
      <c r="C127" s="250" t="s">
        <v>237</v>
      </c>
      <c r="D127" s="251"/>
      <c r="E127" s="251"/>
      <c r="F127" s="251"/>
      <c r="G127" s="251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48"/>
      <c r="Y127" s="148"/>
      <c r="Z127" s="148"/>
      <c r="AA127" s="148"/>
      <c r="AB127" s="148"/>
      <c r="AC127" s="148"/>
      <c r="AD127" s="148"/>
      <c r="AE127" s="148"/>
      <c r="AF127" s="148" t="s">
        <v>105</v>
      </c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</row>
    <row r="128" spans="1:59" outlineLevel="1">
      <c r="A128" s="155"/>
      <c r="B128" s="156"/>
      <c r="C128" s="250" t="s">
        <v>238</v>
      </c>
      <c r="D128" s="251"/>
      <c r="E128" s="251"/>
      <c r="F128" s="251"/>
      <c r="G128" s="251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48"/>
      <c r="Y128" s="148"/>
      <c r="Z128" s="148"/>
      <c r="AA128" s="148"/>
      <c r="AB128" s="148"/>
      <c r="AC128" s="148"/>
      <c r="AD128" s="148"/>
      <c r="AE128" s="148"/>
      <c r="AF128" s="148" t="s">
        <v>105</v>
      </c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</row>
    <row r="129" spans="1:59" outlineLevel="1">
      <c r="A129" s="155"/>
      <c r="B129" s="156"/>
      <c r="C129" s="250" t="s">
        <v>239</v>
      </c>
      <c r="D129" s="251"/>
      <c r="E129" s="251"/>
      <c r="F129" s="251"/>
      <c r="G129" s="251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48"/>
      <c r="Y129" s="148"/>
      <c r="Z129" s="148"/>
      <c r="AA129" s="148"/>
      <c r="AB129" s="148"/>
      <c r="AC129" s="148"/>
      <c r="AD129" s="148"/>
      <c r="AE129" s="148"/>
      <c r="AF129" s="148" t="s">
        <v>105</v>
      </c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</row>
    <row r="130" spans="1:59" outlineLevel="1">
      <c r="A130" s="155"/>
      <c r="B130" s="156"/>
      <c r="C130" s="250" t="s">
        <v>240</v>
      </c>
      <c r="D130" s="251"/>
      <c r="E130" s="251"/>
      <c r="F130" s="251"/>
      <c r="G130" s="251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48"/>
      <c r="Y130" s="148"/>
      <c r="Z130" s="148"/>
      <c r="AA130" s="148"/>
      <c r="AB130" s="148"/>
      <c r="AC130" s="148"/>
      <c r="AD130" s="148"/>
      <c r="AE130" s="148"/>
      <c r="AF130" s="148" t="s">
        <v>105</v>
      </c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</row>
    <row r="131" spans="1:59" ht="22.5" outlineLevel="1">
      <c r="A131" s="170">
        <v>38</v>
      </c>
      <c r="B131" s="171" t="s">
        <v>241</v>
      </c>
      <c r="C131" s="187" t="s">
        <v>242</v>
      </c>
      <c r="D131" s="172" t="s">
        <v>157</v>
      </c>
      <c r="E131" s="173">
        <v>20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15</v>
      </c>
      <c r="M131" s="175">
        <f>G131*(1+L131/100)</f>
        <v>0</v>
      </c>
      <c r="N131" s="175">
        <v>4.8000000000000001E-2</v>
      </c>
      <c r="O131" s="175">
        <f>ROUND(E131*N131,2)</f>
        <v>0.96</v>
      </c>
      <c r="P131" s="175">
        <v>0</v>
      </c>
      <c r="Q131" s="175">
        <f>ROUND(E131*P131,2)</f>
        <v>0</v>
      </c>
      <c r="R131" s="175" t="s">
        <v>121</v>
      </c>
      <c r="S131" s="176" t="s">
        <v>101</v>
      </c>
      <c r="T131" s="157">
        <v>0</v>
      </c>
      <c r="U131" s="157">
        <f>ROUND(E131*T131,2)</f>
        <v>0</v>
      </c>
      <c r="V131" s="157"/>
      <c r="W131" s="157" t="s">
        <v>122</v>
      </c>
      <c r="X131" s="148"/>
      <c r="Y131" s="148"/>
      <c r="Z131" s="148"/>
      <c r="AA131" s="148"/>
      <c r="AB131" s="148"/>
      <c r="AC131" s="148"/>
      <c r="AD131" s="148"/>
      <c r="AE131" s="148"/>
      <c r="AF131" s="148" t="s">
        <v>123</v>
      </c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</row>
    <row r="132" spans="1:59" outlineLevel="1">
      <c r="A132" s="155"/>
      <c r="B132" s="156"/>
      <c r="C132" s="252" t="s">
        <v>272</v>
      </c>
      <c r="D132" s="253"/>
      <c r="E132" s="253"/>
      <c r="F132" s="253"/>
      <c r="G132" s="253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48"/>
      <c r="Y132" s="148"/>
      <c r="Z132" s="148"/>
      <c r="AA132" s="148"/>
      <c r="AB132" s="148"/>
      <c r="AC132" s="148"/>
      <c r="AD132" s="148"/>
      <c r="AE132" s="148"/>
      <c r="AF132" s="148" t="s">
        <v>105</v>
      </c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</row>
    <row r="133" spans="1:59" outlineLevel="1">
      <c r="A133" s="155"/>
      <c r="B133" s="156"/>
      <c r="C133" s="250" t="s">
        <v>226</v>
      </c>
      <c r="D133" s="251"/>
      <c r="E133" s="251"/>
      <c r="F133" s="251"/>
      <c r="G133" s="251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48"/>
      <c r="Y133" s="148"/>
      <c r="Z133" s="148"/>
      <c r="AA133" s="148"/>
      <c r="AB133" s="148"/>
      <c r="AC133" s="148"/>
      <c r="AD133" s="148"/>
      <c r="AE133" s="148"/>
      <c r="AF133" s="148" t="s">
        <v>105</v>
      </c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</row>
    <row r="134" spans="1:59" outlineLevel="1">
      <c r="A134" s="155"/>
      <c r="B134" s="156"/>
      <c r="C134" s="250" t="s">
        <v>227</v>
      </c>
      <c r="D134" s="251"/>
      <c r="E134" s="251"/>
      <c r="F134" s="251"/>
      <c r="G134" s="251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48"/>
      <c r="Y134" s="148"/>
      <c r="Z134" s="148"/>
      <c r="AA134" s="148"/>
      <c r="AB134" s="148"/>
      <c r="AC134" s="148"/>
      <c r="AD134" s="148"/>
      <c r="AE134" s="148"/>
      <c r="AF134" s="148" t="s">
        <v>105</v>
      </c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</row>
    <row r="135" spans="1:59" outlineLevel="1">
      <c r="A135" s="155"/>
      <c r="B135" s="156"/>
      <c r="C135" s="250" t="s">
        <v>228</v>
      </c>
      <c r="D135" s="251"/>
      <c r="E135" s="251"/>
      <c r="F135" s="251"/>
      <c r="G135" s="251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48"/>
      <c r="Y135" s="148"/>
      <c r="Z135" s="148"/>
      <c r="AA135" s="148"/>
      <c r="AB135" s="148"/>
      <c r="AC135" s="148"/>
      <c r="AD135" s="148"/>
      <c r="AE135" s="148"/>
      <c r="AF135" s="148" t="s">
        <v>105</v>
      </c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</row>
    <row r="136" spans="1:59" outlineLevel="1">
      <c r="A136" s="155"/>
      <c r="B136" s="156"/>
      <c r="C136" s="250" t="s">
        <v>229</v>
      </c>
      <c r="D136" s="251"/>
      <c r="E136" s="251"/>
      <c r="F136" s="251"/>
      <c r="G136" s="251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48"/>
      <c r="Y136" s="148"/>
      <c r="Z136" s="148"/>
      <c r="AA136" s="148"/>
      <c r="AB136" s="148"/>
      <c r="AC136" s="148"/>
      <c r="AD136" s="148"/>
      <c r="AE136" s="148"/>
      <c r="AF136" s="148" t="s">
        <v>105</v>
      </c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</row>
    <row r="137" spans="1:59" outlineLevel="1">
      <c r="A137" s="155"/>
      <c r="B137" s="156"/>
      <c r="C137" s="250" t="s">
        <v>230</v>
      </c>
      <c r="D137" s="251"/>
      <c r="E137" s="251"/>
      <c r="F137" s="251"/>
      <c r="G137" s="251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48"/>
      <c r="Y137" s="148"/>
      <c r="Z137" s="148"/>
      <c r="AA137" s="148"/>
      <c r="AB137" s="148"/>
      <c r="AC137" s="148"/>
      <c r="AD137" s="148"/>
      <c r="AE137" s="148"/>
      <c r="AF137" s="148" t="s">
        <v>105</v>
      </c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</row>
    <row r="138" spans="1:59" outlineLevel="1">
      <c r="A138" s="155"/>
      <c r="B138" s="156"/>
      <c r="C138" s="190" t="s">
        <v>126</v>
      </c>
      <c r="D138" s="158"/>
      <c r="E138" s="159"/>
      <c r="F138" s="160"/>
      <c r="G138" s="160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48"/>
      <c r="Y138" s="148"/>
      <c r="Z138" s="148"/>
      <c r="AA138" s="148"/>
      <c r="AB138" s="148"/>
      <c r="AC138" s="148"/>
      <c r="AD138" s="148"/>
      <c r="AE138" s="148"/>
      <c r="AF138" s="148" t="s">
        <v>105</v>
      </c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</row>
    <row r="139" spans="1:59" outlineLevel="1">
      <c r="A139" s="155"/>
      <c r="B139" s="156"/>
      <c r="C139" s="250" t="s">
        <v>231</v>
      </c>
      <c r="D139" s="251"/>
      <c r="E139" s="251"/>
      <c r="F139" s="251"/>
      <c r="G139" s="251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48"/>
      <c r="Y139" s="148"/>
      <c r="Z139" s="148"/>
      <c r="AA139" s="148"/>
      <c r="AB139" s="148"/>
      <c r="AC139" s="148"/>
      <c r="AD139" s="148"/>
      <c r="AE139" s="148"/>
      <c r="AF139" s="148" t="s">
        <v>105</v>
      </c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</row>
    <row r="140" spans="1:59" ht="22.5" outlineLevel="1">
      <c r="A140" s="155"/>
      <c r="B140" s="156"/>
      <c r="C140" s="250" t="s">
        <v>232</v>
      </c>
      <c r="D140" s="251"/>
      <c r="E140" s="251"/>
      <c r="F140" s="251"/>
      <c r="G140" s="251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48"/>
      <c r="Y140" s="148"/>
      <c r="Z140" s="148"/>
      <c r="AA140" s="148"/>
      <c r="AB140" s="148"/>
      <c r="AC140" s="148"/>
      <c r="AD140" s="148"/>
      <c r="AE140" s="148"/>
      <c r="AF140" s="148" t="s">
        <v>105</v>
      </c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84" t="str">
        <f>C140</f>
        <v>Lepený dřevěný profil z jehličnanů s dvojvrstvým lakováním. Dřevěné části jsou opatřeny impregnací a 85 µm vrstvou transparentního laku. Nátěry jsou mezi jednotlivými vrstvami zbroušeny.</v>
      </c>
      <c r="BA140" s="148"/>
      <c r="BB140" s="148"/>
      <c r="BC140" s="148"/>
      <c r="BD140" s="148"/>
      <c r="BE140" s="148"/>
      <c r="BF140" s="148"/>
      <c r="BG140" s="148"/>
    </row>
    <row r="141" spans="1:59" outlineLevel="1">
      <c r="A141" s="155"/>
      <c r="B141" s="156"/>
      <c r="C141" s="190" t="s">
        <v>126</v>
      </c>
      <c r="D141" s="158"/>
      <c r="E141" s="159"/>
      <c r="F141" s="160"/>
      <c r="G141" s="160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48"/>
      <c r="Y141" s="148"/>
      <c r="Z141" s="148"/>
      <c r="AA141" s="148"/>
      <c r="AB141" s="148"/>
      <c r="AC141" s="148"/>
      <c r="AD141" s="148"/>
      <c r="AE141" s="148"/>
      <c r="AF141" s="148" t="s">
        <v>105</v>
      </c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</row>
    <row r="142" spans="1:59" outlineLevel="1">
      <c r="A142" s="155"/>
      <c r="B142" s="156"/>
      <c r="C142" s="250" t="s">
        <v>273</v>
      </c>
      <c r="D142" s="251"/>
      <c r="E142" s="251"/>
      <c r="F142" s="251"/>
      <c r="G142" s="251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48"/>
      <c r="Y142" s="148"/>
      <c r="Z142" s="148"/>
      <c r="AA142" s="148"/>
      <c r="AB142" s="148"/>
      <c r="AC142" s="148"/>
      <c r="AD142" s="148"/>
      <c r="AE142" s="148"/>
      <c r="AF142" s="148" t="s">
        <v>105</v>
      </c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</row>
    <row r="143" spans="1:59" outlineLevel="1">
      <c r="A143" s="155"/>
      <c r="B143" s="156"/>
      <c r="C143" s="250" t="s">
        <v>233</v>
      </c>
      <c r="D143" s="251"/>
      <c r="E143" s="251"/>
      <c r="F143" s="251"/>
      <c r="G143" s="251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48"/>
      <c r="Y143" s="148"/>
      <c r="Z143" s="148"/>
      <c r="AA143" s="148"/>
      <c r="AB143" s="148"/>
      <c r="AC143" s="148"/>
      <c r="AD143" s="148"/>
      <c r="AE143" s="148"/>
      <c r="AF143" s="148" t="s">
        <v>105</v>
      </c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</row>
    <row r="144" spans="1:59" outlineLevel="1">
      <c r="A144" s="155"/>
      <c r="B144" s="156"/>
      <c r="C144" s="250" t="s">
        <v>234</v>
      </c>
      <c r="D144" s="251"/>
      <c r="E144" s="251"/>
      <c r="F144" s="251"/>
      <c r="G144" s="251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48"/>
      <c r="Y144" s="148"/>
      <c r="Z144" s="148"/>
      <c r="AA144" s="148"/>
      <c r="AB144" s="148"/>
      <c r="AC144" s="148"/>
      <c r="AD144" s="148"/>
      <c r="AE144" s="148"/>
      <c r="AF144" s="148" t="s">
        <v>105</v>
      </c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</row>
    <row r="145" spans="1:59" outlineLevel="1">
      <c r="A145" s="155"/>
      <c r="B145" s="156"/>
      <c r="C145" s="250" t="s">
        <v>235</v>
      </c>
      <c r="D145" s="251"/>
      <c r="E145" s="251"/>
      <c r="F145" s="251"/>
      <c r="G145" s="251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48"/>
      <c r="Y145" s="148"/>
      <c r="Z145" s="148"/>
      <c r="AA145" s="148"/>
      <c r="AB145" s="148"/>
      <c r="AC145" s="148"/>
      <c r="AD145" s="148"/>
      <c r="AE145" s="148"/>
      <c r="AF145" s="148" t="s">
        <v>105</v>
      </c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</row>
    <row r="146" spans="1:59" outlineLevel="1">
      <c r="A146" s="155"/>
      <c r="B146" s="156"/>
      <c r="C146" s="250" t="s">
        <v>234</v>
      </c>
      <c r="D146" s="251"/>
      <c r="E146" s="251"/>
      <c r="F146" s="251"/>
      <c r="G146" s="251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48"/>
      <c r="Y146" s="148"/>
      <c r="Z146" s="148"/>
      <c r="AA146" s="148"/>
      <c r="AB146" s="148"/>
      <c r="AC146" s="148"/>
      <c r="AD146" s="148"/>
      <c r="AE146" s="148"/>
      <c r="AF146" s="148" t="s">
        <v>105</v>
      </c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</row>
    <row r="147" spans="1:59" outlineLevel="1">
      <c r="A147" s="155"/>
      <c r="B147" s="156"/>
      <c r="C147" s="250" t="s">
        <v>236</v>
      </c>
      <c r="D147" s="251"/>
      <c r="E147" s="251"/>
      <c r="F147" s="251"/>
      <c r="G147" s="251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48"/>
      <c r="Y147" s="148"/>
      <c r="Z147" s="148"/>
      <c r="AA147" s="148"/>
      <c r="AB147" s="148"/>
      <c r="AC147" s="148"/>
      <c r="AD147" s="148"/>
      <c r="AE147" s="148"/>
      <c r="AF147" s="148" t="s">
        <v>105</v>
      </c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</row>
    <row r="148" spans="1:59" outlineLevel="1">
      <c r="A148" s="155"/>
      <c r="B148" s="156"/>
      <c r="C148" s="190" t="s">
        <v>126</v>
      </c>
      <c r="D148" s="158"/>
      <c r="E148" s="159"/>
      <c r="F148" s="160"/>
      <c r="G148" s="160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48"/>
      <c r="Y148" s="148"/>
      <c r="Z148" s="148"/>
      <c r="AA148" s="148"/>
      <c r="AB148" s="148"/>
      <c r="AC148" s="148"/>
      <c r="AD148" s="148"/>
      <c r="AE148" s="148"/>
      <c r="AF148" s="148" t="s">
        <v>105</v>
      </c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</row>
    <row r="149" spans="1:59" outlineLevel="1">
      <c r="A149" s="155"/>
      <c r="B149" s="156"/>
      <c r="C149" s="250" t="s">
        <v>237</v>
      </c>
      <c r="D149" s="251"/>
      <c r="E149" s="251"/>
      <c r="F149" s="251"/>
      <c r="G149" s="251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48"/>
      <c r="Y149" s="148"/>
      <c r="Z149" s="148"/>
      <c r="AA149" s="148"/>
      <c r="AB149" s="148"/>
      <c r="AC149" s="148"/>
      <c r="AD149" s="148"/>
      <c r="AE149" s="148"/>
      <c r="AF149" s="148" t="s">
        <v>105</v>
      </c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</row>
    <row r="150" spans="1:59" outlineLevel="1">
      <c r="A150" s="155"/>
      <c r="B150" s="156"/>
      <c r="C150" s="250" t="s">
        <v>238</v>
      </c>
      <c r="D150" s="251"/>
      <c r="E150" s="251"/>
      <c r="F150" s="251"/>
      <c r="G150" s="251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48"/>
      <c r="Y150" s="148"/>
      <c r="Z150" s="148"/>
      <c r="AA150" s="148"/>
      <c r="AB150" s="148"/>
      <c r="AC150" s="148"/>
      <c r="AD150" s="148"/>
      <c r="AE150" s="148"/>
      <c r="AF150" s="148" t="s">
        <v>105</v>
      </c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</row>
    <row r="151" spans="1:59" outlineLevel="1">
      <c r="A151" s="155"/>
      <c r="B151" s="156"/>
      <c r="C151" s="250" t="s">
        <v>239</v>
      </c>
      <c r="D151" s="251"/>
      <c r="E151" s="251"/>
      <c r="F151" s="251"/>
      <c r="G151" s="251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48"/>
      <c r="Y151" s="148"/>
      <c r="Z151" s="148"/>
      <c r="AA151" s="148"/>
      <c r="AB151" s="148"/>
      <c r="AC151" s="148"/>
      <c r="AD151" s="148"/>
      <c r="AE151" s="148"/>
      <c r="AF151" s="148" t="s">
        <v>105</v>
      </c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</row>
    <row r="152" spans="1:59" outlineLevel="1">
      <c r="A152" s="155"/>
      <c r="B152" s="156"/>
      <c r="C152" s="250" t="s">
        <v>240</v>
      </c>
      <c r="D152" s="251"/>
      <c r="E152" s="251"/>
      <c r="F152" s="251"/>
      <c r="G152" s="251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48"/>
      <c r="Y152" s="148"/>
      <c r="Z152" s="148"/>
      <c r="AA152" s="148"/>
      <c r="AB152" s="148"/>
      <c r="AC152" s="148"/>
      <c r="AD152" s="148"/>
      <c r="AE152" s="148"/>
      <c r="AF152" s="148" t="s">
        <v>105</v>
      </c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</row>
    <row r="153" spans="1:59" outlineLevel="1">
      <c r="A153" s="177">
        <v>39</v>
      </c>
      <c r="B153" s="178" t="s">
        <v>243</v>
      </c>
      <c r="C153" s="189" t="s">
        <v>244</v>
      </c>
      <c r="D153" s="179" t="s">
        <v>114</v>
      </c>
      <c r="E153" s="180">
        <v>1.3062400000000001</v>
      </c>
      <c r="F153" s="181"/>
      <c r="G153" s="182">
        <f>ROUND(E153*F153,2)</f>
        <v>0</v>
      </c>
      <c r="H153" s="181"/>
      <c r="I153" s="182">
        <f>ROUND(E153*H153,2)</f>
        <v>0</v>
      </c>
      <c r="J153" s="181"/>
      <c r="K153" s="182">
        <f>ROUND(E153*J153,2)</f>
        <v>0</v>
      </c>
      <c r="L153" s="182">
        <v>15</v>
      </c>
      <c r="M153" s="182">
        <f>G153*(1+L153/100)</f>
        <v>0</v>
      </c>
      <c r="N153" s="182">
        <v>0</v>
      </c>
      <c r="O153" s="182">
        <f>ROUND(E153*N153,2)</f>
        <v>0</v>
      </c>
      <c r="P153" s="182">
        <v>0</v>
      </c>
      <c r="Q153" s="182">
        <f>ROUND(E153*P153,2)</f>
        <v>0</v>
      </c>
      <c r="R153" s="182"/>
      <c r="S153" s="183" t="s">
        <v>101</v>
      </c>
      <c r="T153" s="157">
        <v>2.4470000000000001</v>
      </c>
      <c r="U153" s="157">
        <f>ROUND(E153*T153,2)</f>
        <v>3.2</v>
      </c>
      <c r="V153" s="157"/>
      <c r="W153" s="157" t="s">
        <v>115</v>
      </c>
      <c r="X153" s="148"/>
      <c r="Y153" s="148"/>
      <c r="Z153" s="148"/>
      <c r="AA153" s="148"/>
      <c r="AB153" s="148"/>
      <c r="AC153" s="148"/>
      <c r="AD153" s="148"/>
      <c r="AE153" s="148"/>
      <c r="AF153" s="148" t="s">
        <v>116</v>
      </c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</row>
    <row r="154" spans="1:59">
      <c r="A154" s="164" t="s">
        <v>96</v>
      </c>
      <c r="B154" s="165" t="s">
        <v>67</v>
      </c>
      <c r="C154" s="186" t="s">
        <v>68</v>
      </c>
      <c r="D154" s="166"/>
      <c r="E154" s="167"/>
      <c r="F154" s="168"/>
      <c r="G154" s="168">
        <f>SUMIF(AF155:AF160,"&lt;&gt;NOR",G155:G160)</f>
        <v>0</v>
      </c>
      <c r="H154" s="168"/>
      <c r="I154" s="168">
        <f>SUM(I155:I160)</f>
        <v>0</v>
      </c>
      <c r="J154" s="168"/>
      <c r="K154" s="168">
        <f>SUM(K155:K160)</f>
        <v>0</v>
      </c>
      <c r="L154" s="168"/>
      <c r="M154" s="168">
        <f>SUM(M155:M160)</f>
        <v>0</v>
      </c>
      <c r="N154" s="168"/>
      <c r="O154" s="168">
        <f>SUM(O155:O160)</f>
        <v>0</v>
      </c>
      <c r="P154" s="168"/>
      <c r="Q154" s="168">
        <f>SUM(Q155:Q160)</f>
        <v>0</v>
      </c>
      <c r="R154" s="168"/>
      <c r="S154" s="169"/>
      <c r="T154" s="163"/>
      <c r="U154" s="163">
        <f>SUM(U155:U160)</f>
        <v>66.179999999999993</v>
      </c>
      <c r="V154" s="163"/>
      <c r="W154" s="163"/>
      <c r="AF154" t="s">
        <v>97</v>
      </c>
    </row>
    <row r="155" spans="1:59" outlineLevel="1">
      <c r="A155" s="177">
        <v>40</v>
      </c>
      <c r="B155" s="178" t="s">
        <v>245</v>
      </c>
      <c r="C155" s="189" t="s">
        <v>246</v>
      </c>
      <c r="D155" s="179" t="s">
        <v>114</v>
      </c>
      <c r="E155" s="180">
        <v>34.489559999999997</v>
      </c>
      <c r="F155" s="181"/>
      <c r="G155" s="182">
        <f t="shared" ref="G155:G160" si="0">ROUND(E155*F155,2)</f>
        <v>0</v>
      </c>
      <c r="H155" s="181"/>
      <c r="I155" s="182">
        <f t="shared" ref="I155:I160" si="1">ROUND(E155*H155,2)</f>
        <v>0</v>
      </c>
      <c r="J155" s="181"/>
      <c r="K155" s="182">
        <f t="shared" ref="K155:K160" si="2">ROUND(E155*J155,2)</f>
        <v>0</v>
      </c>
      <c r="L155" s="182">
        <v>15</v>
      </c>
      <c r="M155" s="182">
        <f t="shared" ref="M155:M160" si="3">G155*(1+L155/100)</f>
        <v>0</v>
      </c>
      <c r="N155" s="182">
        <v>0</v>
      </c>
      <c r="O155" s="182">
        <f t="shared" ref="O155:O160" si="4">ROUND(E155*N155,2)</f>
        <v>0</v>
      </c>
      <c r="P155" s="182">
        <v>0</v>
      </c>
      <c r="Q155" s="182">
        <f t="shared" ref="Q155:Q160" si="5">ROUND(E155*P155,2)</f>
        <v>0</v>
      </c>
      <c r="R155" s="182"/>
      <c r="S155" s="183" t="s">
        <v>101</v>
      </c>
      <c r="T155" s="157">
        <v>0.27700000000000002</v>
      </c>
      <c r="U155" s="157">
        <f t="shared" ref="U155:U160" si="6">ROUND(E155*T155,2)</f>
        <v>9.5500000000000007</v>
      </c>
      <c r="V155" s="157"/>
      <c r="W155" s="157" t="s">
        <v>247</v>
      </c>
      <c r="X155" s="148"/>
      <c r="Y155" s="148"/>
      <c r="Z155" s="148"/>
      <c r="AA155" s="148"/>
      <c r="AB155" s="148"/>
      <c r="AC155" s="148"/>
      <c r="AD155" s="148"/>
      <c r="AE155" s="148"/>
      <c r="AF155" s="148" t="s">
        <v>248</v>
      </c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</row>
    <row r="156" spans="1:59" outlineLevel="1">
      <c r="A156" s="177">
        <v>41</v>
      </c>
      <c r="B156" s="178" t="s">
        <v>249</v>
      </c>
      <c r="C156" s="189" t="s">
        <v>250</v>
      </c>
      <c r="D156" s="179" t="s">
        <v>114</v>
      </c>
      <c r="E156" s="180">
        <v>34.489559999999997</v>
      </c>
      <c r="F156" s="181"/>
      <c r="G156" s="182">
        <f t="shared" si="0"/>
        <v>0</v>
      </c>
      <c r="H156" s="181"/>
      <c r="I156" s="182">
        <f t="shared" si="1"/>
        <v>0</v>
      </c>
      <c r="J156" s="181"/>
      <c r="K156" s="182">
        <f t="shared" si="2"/>
        <v>0</v>
      </c>
      <c r="L156" s="182">
        <v>15</v>
      </c>
      <c r="M156" s="182">
        <f t="shared" si="3"/>
        <v>0</v>
      </c>
      <c r="N156" s="182">
        <v>0</v>
      </c>
      <c r="O156" s="182">
        <f t="shared" si="4"/>
        <v>0</v>
      </c>
      <c r="P156" s="182">
        <v>0</v>
      </c>
      <c r="Q156" s="182">
        <f t="shared" si="5"/>
        <v>0</v>
      </c>
      <c r="R156" s="182"/>
      <c r="S156" s="183" t="s">
        <v>101</v>
      </c>
      <c r="T156" s="157">
        <v>0.49</v>
      </c>
      <c r="U156" s="157">
        <f t="shared" si="6"/>
        <v>16.899999999999999</v>
      </c>
      <c r="V156" s="157"/>
      <c r="W156" s="157" t="s">
        <v>247</v>
      </c>
      <c r="X156" s="148"/>
      <c r="Y156" s="148"/>
      <c r="Z156" s="148"/>
      <c r="AA156" s="148"/>
      <c r="AB156" s="148"/>
      <c r="AC156" s="148"/>
      <c r="AD156" s="148"/>
      <c r="AE156" s="148"/>
      <c r="AF156" s="148" t="s">
        <v>248</v>
      </c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</row>
    <row r="157" spans="1:59" outlineLevel="1">
      <c r="A157" s="177">
        <v>42</v>
      </c>
      <c r="B157" s="178" t="s">
        <v>251</v>
      </c>
      <c r="C157" s="189" t="s">
        <v>252</v>
      </c>
      <c r="D157" s="179" t="s">
        <v>114</v>
      </c>
      <c r="E157" s="180">
        <v>310.40606000000002</v>
      </c>
      <c r="F157" s="181"/>
      <c r="G157" s="182">
        <f t="shared" si="0"/>
        <v>0</v>
      </c>
      <c r="H157" s="181"/>
      <c r="I157" s="182">
        <f t="shared" si="1"/>
        <v>0</v>
      </c>
      <c r="J157" s="181"/>
      <c r="K157" s="182">
        <f t="shared" si="2"/>
        <v>0</v>
      </c>
      <c r="L157" s="182">
        <v>15</v>
      </c>
      <c r="M157" s="182">
        <f t="shared" si="3"/>
        <v>0</v>
      </c>
      <c r="N157" s="182">
        <v>0</v>
      </c>
      <c r="O157" s="182">
        <f t="shared" si="4"/>
        <v>0</v>
      </c>
      <c r="P157" s="182">
        <v>0</v>
      </c>
      <c r="Q157" s="182">
        <f t="shared" si="5"/>
        <v>0</v>
      </c>
      <c r="R157" s="182"/>
      <c r="S157" s="183" t="s">
        <v>101</v>
      </c>
      <c r="T157" s="157">
        <v>0</v>
      </c>
      <c r="U157" s="157">
        <f t="shared" si="6"/>
        <v>0</v>
      </c>
      <c r="V157" s="157"/>
      <c r="W157" s="157" t="s">
        <v>247</v>
      </c>
      <c r="X157" s="148"/>
      <c r="Y157" s="148"/>
      <c r="Z157" s="148"/>
      <c r="AA157" s="148"/>
      <c r="AB157" s="148"/>
      <c r="AC157" s="148"/>
      <c r="AD157" s="148"/>
      <c r="AE157" s="148"/>
      <c r="AF157" s="148" t="s">
        <v>248</v>
      </c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</row>
    <row r="158" spans="1:59" outlineLevel="1">
      <c r="A158" s="177">
        <v>43</v>
      </c>
      <c r="B158" s="178" t="s">
        <v>253</v>
      </c>
      <c r="C158" s="189" t="s">
        <v>254</v>
      </c>
      <c r="D158" s="179" t="s">
        <v>114</v>
      </c>
      <c r="E158" s="180">
        <v>34.489559999999997</v>
      </c>
      <c r="F158" s="181"/>
      <c r="G158" s="182">
        <f t="shared" si="0"/>
        <v>0</v>
      </c>
      <c r="H158" s="181"/>
      <c r="I158" s="182">
        <f t="shared" si="1"/>
        <v>0</v>
      </c>
      <c r="J158" s="181"/>
      <c r="K158" s="182">
        <f t="shared" si="2"/>
        <v>0</v>
      </c>
      <c r="L158" s="182">
        <v>15</v>
      </c>
      <c r="M158" s="182">
        <f t="shared" si="3"/>
        <v>0</v>
      </c>
      <c r="N158" s="182">
        <v>0</v>
      </c>
      <c r="O158" s="182">
        <f t="shared" si="4"/>
        <v>0</v>
      </c>
      <c r="P158" s="182">
        <v>0</v>
      </c>
      <c r="Q158" s="182">
        <f t="shared" si="5"/>
        <v>0</v>
      </c>
      <c r="R158" s="182"/>
      <c r="S158" s="183" t="s">
        <v>101</v>
      </c>
      <c r="T158" s="157">
        <v>0.94199999999999995</v>
      </c>
      <c r="U158" s="157">
        <f t="shared" si="6"/>
        <v>32.49</v>
      </c>
      <c r="V158" s="157"/>
      <c r="W158" s="157" t="s">
        <v>247</v>
      </c>
      <c r="X158" s="148"/>
      <c r="Y158" s="148"/>
      <c r="Z158" s="148"/>
      <c r="AA158" s="148"/>
      <c r="AB158" s="148"/>
      <c r="AC158" s="148"/>
      <c r="AD158" s="148"/>
      <c r="AE158" s="148"/>
      <c r="AF158" s="148" t="s">
        <v>248</v>
      </c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</row>
    <row r="159" spans="1:59" outlineLevel="1">
      <c r="A159" s="177">
        <v>44</v>
      </c>
      <c r="B159" s="178" t="s">
        <v>255</v>
      </c>
      <c r="C159" s="189" t="s">
        <v>256</v>
      </c>
      <c r="D159" s="179" t="s">
        <v>114</v>
      </c>
      <c r="E159" s="180">
        <v>68.979129999999998</v>
      </c>
      <c r="F159" s="181"/>
      <c r="G159" s="182">
        <f t="shared" si="0"/>
        <v>0</v>
      </c>
      <c r="H159" s="181"/>
      <c r="I159" s="182">
        <f t="shared" si="1"/>
        <v>0</v>
      </c>
      <c r="J159" s="181"/>
      <c r="K159" s="182">
        <f t="shared" si="2"/>
        <v>0</v>
      </c>
      <c r="L159" s="182">
        <v>15</v>
      </c>
      <c r="M159" s="182">
        <f t="shared" si="3"/>
        <v>0</v>
      </c>
      <c r="N159" s="182">
        <v>0</v>
      </c>
      <c r="O159" s="182">
        <f t="shared" si="4"/>
        <v>0</v>
      </c>
      <c r="P159" s="182">
        <v>0</v>
      </c>
      <c r="Q159" s="182">
        <f t="shared" si="5"/>
        <v>0</v>
      </c>
      <c r="R159" s="182"/>
      <c r="S159" s="183" t="s">
        <v>101</v>
      </c>
      <c r="T159" s="157">
        <v>0.105</v>
      </c>
      <c r="U159" s="157">
        <f t="shared" si="6"/>
        <v>7.24</v>
      </c>
      <c r="V159" s="157"/>
      <c r="W159" s="157" t="s">
        <v>247</v>
      </c>
      <c r="X159" s="148"/>
      <c r="Y159" s="148"/>
      <c r="Z159" s="148"/>
      <c r="AA159" s="148"/>
      <c r="AB159" s="148"/>
      <c r="AC159" s="148"/>
      <c r="AD159" s="148"/>
      <c r="AE159" s="148"/>
      <c r="AF159" s="148" t="s">
        <v>248</v>
      </c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</row>
    <row r="160" spans="1:59" outlineLevel="1">
      <c r="A160" s="170">
        <v>45</v>
      </c>
      <c r="B160" s="171" t="s">
        <v>257</v>
      </c>
      <c r="C160" s="187" t="s">
        <v>258</v>
      </c>
      <c r="D160" s="172" t="s">
        <v>114</v>
      </c>
      <c r="E160" s="173">
        <v>34.489559999999997</v>
      </c>
      <c r="F160" s="174"/>
      <c r="G160" s="175">
        <f t="shared" si="0"/>
        <v>0</v>
      </c>
      <c r="H160" s="174"/>
      <c r="I160" s="175">
        <f t="shared" si="1"/>
        <v>0</v>
      </c>
      <c r="J160" s="174"/>
      <c r="K160" s="175">
        <f t="shared" si="2"/>
        <v>0</v>
      </c>
      <c r="L160" s="175">
        <v>15</v>
      </c>
      <c r="M160" s="175">
        <f t="shared" si="3"/>
        <v>0</v>
      </c>
      <c r="N160" s="175">
        <v>0</v>
      </c>
      <c r="O160" s="175">
        <f t="shared" si="4"/>
        <v>0</v>
      </c>
      <c r="P160" s="175">
        <v>0</v>
      </c>
      <c r="Q160" s="175">
        <f t="shared" si="5"/>
        <v>0</v>
      </c>
      <c r="R160" s="175"/>
      <c r="S160" s="176" t="s">
        <v>101</v>
      </c>
      <c r="T160" s="157">
        <v>0</v>
      </c>
      <c r="U160" s="157">
        <f t="shared" si="6"/>
        <v>0</v>
      </c>
      <c r="V160" s="157"/>
      <c r="W160" s="157" t="s">
        <v>247</v>
      </c>
      <c r="X160" s="148"/>
      <c r="Y160" s="148"/>
      <c r="Z160" s="148"/>
      <c r="AA160" s="148"/>
      <c r="AB160" s="148"/>
      <c r="AC160" s="148"/>
      <c r="AD160" s="148"/>
      <c r="AE160" s="148"/>
      <c r="AF160" s="148" t="s">
        <v>248</v>
      </c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</row>
    <row r="161" spans="1:32">
      <c r="A161" s="3"/>
      <c r="B161" s="4"/>
      <c r="C161" s="191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AD161">
        <v>15</v>
      </c>
      <c r="AE161">
        <v>21</v>
      </c>
      <c r="AF161" t="s">
        <v>84</v>
      </c>
    </row>
    <row r="162" spans="1:32">
      <c r="A162" s="151"/>
      <c r="B162" s="152" t="s">
        <v>31</v>
      </c>
      <c r="C162" s="192"/>
      <c r="D162" s="153"/>
      <c r="E162" s="154"/>
      <c r="F162" s="154"/>
      <c r="G162" s="185">
        <f>G8+G14+G16+G25+G39+G53+G99+G154</f>
        <v>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AD162">
        <f>SUMIF(L7:L160,AD161,G7:G160)</f>
        <v>0</v>
      </c>
      <c r="AE162">
        <f>SUMIF(L7:L160,AE161,G7:G160)</f>
        <v>0</v>
      </c>
      <c r="AF162" t="s">
        <v>259</v>
      </c>
    </row>
    <row r="163" spans="1:32">
      <c r="A163" s="3"/>
      <c r="B163" s="4"/>
      <c r="C163" s="191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32">
      <c r="A164" s="3"/>
      <c r="B164" s="4"/>
      <c r="C164" s="191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32">
      <c r="A165" s="261" t="s">
        <v>260</v>
      </c>
      <c r="B165" s="261"/>
      <c r="C165" s="262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32">
      <c r="A166" s="263"/>
      <c r="B166" s="264"/>
      <c r="C166" s="265"/>
      <c r="D166" s="264"/>
      <c r="E166" s="264"/>
      <c r="F166" s="264"/>
      <c r="G166" s="26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AF166" t="s">
        <v>261</v>
      </c>
    </row>
    <row r="167" spans="1:32">
      <c r="A167" s="267"/>
      <c r="B167" s="268"/>
      <c r="C167" s="269"/>
      <c r="D167" s="268"/>
      <c r="E167" s="268"/>
      <c r="F167" s="268"/>
      <c r="G167" s="270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32">
      <c r="A168" s="267"/>
      <c r="B168" s="268"/>
      <c r="C168" s="269"/>
      <c r="D168" s="268"/>
      <c r="E168" s="268"/>
      <c r="F168" s="268"/>
      <c r="G168" s="270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32">
      <c r="A169" s="267"/>
      <c r="B169" s="268"/>
      <c r="C169" s="269"/>
      <c r="D169" s="268"/>
      <c r="E169" s="268"/>
      <c r="F169" s="268"/>
      <c r="G169" s="270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32">
      <c r="A170" s="271"/>
      <c r="B170" s="272"/>
      <c r="C170" s="273"/>
      <c r="D170" s="272"/>
      <c r="E170" s="272"/>
      <c r="F170" s="272"/>
      <c r="G170" s="27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32">
      <c r="A171" s="3"/>
      <c r="B171" s="4"/>
      <c r="C171" s="191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32">
      <c r="C172" s="193"/>
      <c r="D172" s="10"/>
      <c r="AF172" t="s">
        <v>274</v>
      </c>
    </row>
    <row r="173" spans="1:32">
      <c r="D173" s="10"/>
    </row>
    <row r="174" spans="1:32">
      <c r="D174" s="10"/>
    </row>
    <row r="175" spans="1:32">
      <c r="D175" s="10"/>
    </row>
    <row r="176" spans="1:32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76">
    <mergeCell ref="A165:C165"/>
    <mergeCell ref="A166:G170"/>
    <mergeCell ref="C10:G10"/>
    <mergeCell ref="C19:G19"/>
    <mergeCell ref="C20:G20"/>
    <mergeCell ref="C22:G22"/>
    <mergeCell ref="C69:G69"/>
    <mergeCell ref="A1:G1"/>
    <mergeCell ref="C2:G2"/>
    <mergeCell ref="C3:G3"/>
    <mergeCell ref="C4:G4"/>
    <mergeCell ref="C62:G62"/>
    <mergeCell ref="C63:G63"/>
    <mergeCell ref="C64:G64"/>
    <mergeCell ref="C65:G65"/>
    <mergeCell ref="C67:G67"/>
    <mergeCell ref="C87:G87"/>
    <mergeCell ref="C71:G71"/>
    <mergeCell ref="C72:G72"/>
    <mergeCell ref="C73:G73"/>
    <mergeCell ref="C74:G74"/>
    <mergeCell ref="C75:G75"/>
    <mergeCell ref="C77:G77"/>
    <mergeCell ref="C78:G78"/>
    <mergeCell ref="C79:G79"/>
    <mergeCell ref="C80:G80"/>
    <mergeCell ref="C83:G83"/>
    <mergeCell ref="C85:G85"/>
    <mergeCell ref="C108:G108"/>
    <mergeCell ref="C88:G88"/>
    <mergeCell ref="C89:G89"/>
    <mergeCell ref="C90:G90"/>
    <mergeCell ref="C92:G92"/>
    <mergeCell ref="C94:G94"/>
    <mergeCell ref="C96:G96"/>
    <mergeCell ref="C102:G102"/>
    <mergeCell ref="C103:G103"/>
    <mergeCell ref="C104:G104"/>
    <mergeCell ref="C105:G105"/>
    <mergeCell ref="C107:G107"/>
    <mergeCell ref="C123:G123"/>
    <mergeCell ref="C110:G110"/>
    <mergeCell ref="C111:G111"/>
    <mergeCell ref="C112:G112"/>
    <mergeCell ref="C113:G113"/>
    <mergeCell ref="C114:G114"/>
    <mergeCell ref="C115:G115"/>
    <mergeCell ref="C117:G117"/>
    <mergeCell ref="C118:G118"/>
    <mergeCell ref="C120:G120"/>
    <mergeCell ref="C121:G121"/>
    <mergeCell ref="C122:G122"/>
    <mergeCell ref="C137:G137"/>
    <mergeCell ref="C124:G124"/>
    <mergeCell ref="C125:G125"/>
    <mergeCell ref="C127:G127"/>
    <mergeCell ref="C128:G128"/>
    <mergeCell ref="C129:G129"/>
    <mergeCell ref="C130:G130"/>
    <mergeCell ref="C132:G132"/>
    <mergeCell ref="C133:G133"/>
    <mergeCell ref="C134:G134"/>
    <mergeCell ref="C135:G135"/>
    <mergeCell ref="C136:G136"/>
    <mergeCell ref="C152:G152"/>
    <mergeCell ref="C139:G139"/>
    <mergeCell ref="C140:G140"/>
    <mergeCell ref="C142:G142"/>
    <mergeCell ref="C143:G143"/>
    <mergeCell ref="C144:G144"/>
    <mergeCell ref="C145:G145"/>
    <mergeCell ref="C146:G146"/>
    <mergeCell ref="C147:G147"/>
    <mergeCell ref="C149:G149"/>
    <mergeCell ref="C150:G150"/>
    <mergeCell ref="C151:G15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2019013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2019013 Pol'!Názvy_tisku</vt:lpstr>
      <vt:lpstr>oadresa</vt:lpstr>
      <vt:lpstr>Stavba!Objednatel</vt:lpstr>
      <vt:lpstr>Stavba!Objekt</vt:lpstr>
      <vt:lpstr>'01 2019013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Michal Legner</cp:lastModifiedBy>
  <cp:lastPrinted>2019-03-19T12:27:02Z</cp:lastPrinted>
  <dcterms:created xsi:type="dcterms:W3CDTF">2009-04-08T07:15:50Z</dcterms:created>
  <dcterms:modified xsi:type="dcterms:W3CDTF">2020-04-28T06:08:35Z</dcterms:modified>
</cp:coreProperties>
</file>