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626"/>
  <workbookPr/>
  <bookViews>
    <workbookView xWindow="240" yWindow="120" windowWidth="14940" windowHeight="9225" activeTab="0"/>
  </bookViews>
  <sheets>
    <sheet name="Rekapitulace" sheetId="1" r:id="rId1"/>
    <sheet name="SO 101 Hlavní způsobilé" sheetId="4" r:id="rId2"/>
    <sheet name="SO 101 Vedlejší způsobilé" sheetId="5" r:id="rId3"/>
    <sheet name="SO 101 Nezpůsobilé výdaje" sheetId="6" r:id="rId4"/>
  </sheets>
  <definedNames/>
  <calcPr calcId="191028"/>
  <extLst/>
</workbook>
</file>

<file path=xl/sharedStrings.xml><?xml version="1.0" encoding="utf-8"?>
<sst xmlns="http://schemas.openxmlformats.org/spreadsheetml/2006/main" count="1021" uniqueCount="339">
  <si>
    <t>Soupis objektů s DPH</t>
  </si>
  <si>
    <t>Stavba: 2019-02 - PŘECHOD PRO CHODCE U Č.P.198 UL.DUKELSKÝCH HRDINŮ, ČESKÁ KAMENICE</t>
  </si>
  <si>
    <t xml:space="preserve">Varianta:  - </t>
  </si>
  <si>
    <t>Odbytová cena :</t>
  </si>
  <si>
    <t>DPH 21% :</t>
  </si>
  <si>
    <t>OC+DPH :</t>
  </si>
  <si>
    <t>Výdaje</t>
  </si>
  <si>
    <t>Popis</t>
  </si>
  <si>
    <t>OC</t>
  </si>
  <si>
    <t>DPH</t>
  </si>
  <si>
    <t>OC+DPH</t>
  </si>
  <si>
    <t>SO 101</t>
  </si>
  <si>
    <t>HLAVNÍ ZPŮSOBILÉ</t>
  </si>
  <si>
    <t>VEDLEJŠÍ ZPŮSOBILÉ</t>
  </si>
  <si>
    <t>NEZPŮSOBILÉ VÝDAJE</t>
  </si>
  <si>
    <t>ASPE10</t>
  </si>
  <si>
    <t>3</t>
  </si>
  <si>
    <t>Příloha k formuláři pro ocenění nabídky</t>
  </si>
  <si>
    <t>S</t>
  </si>
  <si>
    <t>Stavba:</t>
  </si>
  <si>
    <t>2019-02</t>
  </si>
  <si>
    <t>PŘECHOD PRO CHODCE U Č.P.198 UL.DUKELSKÝCH HRDINŮ, ČESKÁ KAMENICE</t>
  </si>
  <si>
    <t>Hlavní způsobilé</t>
  </si>
  <si>
    <t>0,00</t>
  </si>
  <si>
    <t>2</t>
  </si>
  <si>
    <t>O</t>
  </si>
  <si>
    <t>Rozpočet:</t>
  </si>
  <si>
    <t>OBJEKT POZEMNÍ KOMUNIKACE</t>
  </si>
  <si>
    <t>15,00</t>
  </si>
  <si>
    <t>Typ</t>
  </si>
  <si>
    <t>Poř. číslo</t>
  </si>
  <si>
    <t>Kód položky</t>
  </si>
  <si>
    <t>Varianta</t>
  </si>
  <si>
    <t>Název položky</t>
  </si>
  <si>
    <t>MJ</t>
  </si>
  <si>
    <t>Množství</t>
  </si>
  <si>
    <t>Cena</t>
  </si>
  <si>
    <t>21,00</t>
  </si>
  <si>
    <t>Jednotková</t>
  </si>
  <si>
    <t>Celkem</t>
  </si>
  <si>
    <t>0</t>
  </si>
  <si>
    <t>1</t>
  </si>
  <si>
    <t>4</t>
  </si>
  <si>
    <t>5</t>
  </si>
  <si>
    <t>6</t>
  </si>
  <si>
    <t>9</t>
  </si>
  <si>
    <t>10</t>
  </si>
  <si>
    <t>SD</t>
  </si>
  <si>
    <t>Všeobecné konstrukce a práce</t>
  </si>
  <si>
    <t>P</t>
  </si>
  <si>
    <t>014102.a</t>
  </si>
  <si>
    <t/>
  </si>
  <si>
    <t>POPLATKY ZA SKLÁDKU</t>
  </si>
  <si>
    <t>T</t>
  </si>
  <si>
    <t>PP</t>
  </si>
  <si>
    <t>VV</t>
  </si>
  <si>
    <t>z pol. č. 17120.a: 20,00m3*1,8t/m3=36,000 [A]t</t>
  </si>
  <si>
    <t>TS</t>
  </si>
  <si>
    <t>podrobná technická specifikace dle OTSKP-SPK</t>
  </si>
  <si>
    <t>014102.c</t>
  </si>
  <si>
    <t>VOZOVKOVÉ VRSTVY</t>
  </si>
  <si>
    <t>z pol. č. 11313: 26,5m3*2,2t/m3=58,3000 [A]t 
z pol. č. 11332: 124,0m3*2,2t/m3=272,8000 [B]t
z pol. č. 11333: 53,0m3*2,2t/m3=116,6000 [C]t 
Celkem: A+B+C=447,7000 [C]t</t>
  </si>
  <si>
    <t>014102.d</t>
  </si>
  <si>
    <t>BETON</t>
  </si>
  <si>
    <t>z pol. č. 11318: 21,3m3*2,4t/m3=51,1200 [A]t 
z pol. č. 11352: 9,18m3*2,4t/m3=22,0300 [B]t 
Celkem: A+B=73,1500 [E]t</t>
  </si>
  <si>
    <t>014102.e</t>
  </si>
  <si>
    <t>KÁMEN</t>
  </si>
  <si>
    <t>z pol. č. 11337: 60,600m3*2,2t/m3=133,3200 [A]t</t>
  </si>
  <si>
    <t>Zemní práce</t>
  </si>
  <si>
    <t>11313</t>
  </si>
  <si>
    <t>ODSTRANĚNÍ KRYTU ZPEVNĚNÝCH PLOCH S ASFALTOVÝM POJIVEM</t>
  </si>
  <si>
    <t>M3</t>
  </si>
  <si>
    <t>VČETNĚ ODVOZU A ULOŽENÍ NA SKLÁDKU, POPLATEK ZA SKLÁDKU UVEDEN V POLOŽCE 014102.c</t>
  </si>
  <si>
    <t>digitálně odměřeno ze situace 
265,0m2*0,1m=26,5000 [A]m3</t>
  </si>
  <si>
    <t>ODSTRANĚNÍ KRYTU ZPEVNĚNÝCH PLOCH Z DLAŽDIC</t>
  </si>
  <si>
    <t>VČETNĚ ODVOZU A ULOŽENÍ NA SKLÁDKU, POPLATEK ZA SKLÁDKU UVEDEN V POLOŽCE 014102.d</t>
  </si>
  <si>
    <t>digitálně odměřeno ze situace 
355,0m2*0,06m=21,3000 [A]m3</t>
  </si>
  <si>
    <t>ODSTRANĚNÍ PODKLADŮ ZPEVNĚNÝCH PLOCH Z KAMENIVA NESTMELENÉHO</t>
  </si>
  <si>
    <t>digitálně odměřeno ze situace (podklad dlaždic a části vozovky)
355,0m2*0,2m=71,0000 [A]m3
265,0m2*0,2m=53,0000 [B]m3</t>
  </si>
  <si>
    <t>11333</t>
  </si>
  <si>
    <t>ODSTRANĚNÍ PODKLADU ZPEVNĚNÝCH PLOCH S ASFALT POJIVEM</t>
  </si>
  <si>
    <t>digitálně odměřeno ze situace 
265,0m2*0,2m=53,0000 [A]m3</t>
  </si>
  <si>
    <t>ODSTRANĚNÍ PODKLADU ZPEVNĚNÝCH PLOCH Z DLAŽEBNÍCH KOSTEK</t>
  </si>
  <si>
    <t>VČETNĚ ODVOZU A ULOŽENÍ NA SKLÁDKU, POPLATEK ZA SKLÁDKU UVEDEN V POLOŽCE 014102.e</t>
  </si>
  <si>
    <t>digitálně odměřeno ze situace 
505,0m2*0,12m=60,6000 [A]m3</t>
  </si>
  <si>
    <t>11352</t>
  </si>
  <si>
    <t>ODSTRANĚNÍ CHODNÍKOVÝCH A SILNIČNÍCH OBRUBNÍKŮ BETONOVÝCH</t>
  </si>
  <si>
    <t>M</t>
  </si>
  <si>
    <t>60,0+30,0+155,0=245,0000 [A]m</t>
  </si>
  <si>
    <t>12273.a</t>
  </si>
  <si>
    <t>ODKOPÁVKY A PROKOPÁVKY OBECNÉ TŘ. I</t>
  </si>
  <si>
    <t>VČETNĚ ODVOZU A ULOŽENÍ NA SKLÁDKU, POPLATEK ZA SKLÁDKU UVEDEN V POLOŽCE 014102.a</t>
  </si>
  <si>
    <t>digitálně odměřeno ze situace 
odkop v hrubých terénních prací vč.odvodňovacího systému (výpočet k dispozici u projektanta)  
odkop pro stavbu: 20,0m3=20,0000 [A]m3</t>
  </si>
  <si>
    <t>17120.a</t>
  </si>
  <si>
    <t>ULOŽENÍ SYPANINY DO NÁSYPŮ A NA SKLÁDKY BEZ ZHUTNĚNÍ</t>
  </si>
  <si>
    <t>uložení na trvalou skládku 
z pol. č. 12273.a: 20,0m3=20,0000 [A]m3</t>
  </si>
  <si>
    <t>18110</t>
  </si>
  <si>
    <t>ÚPRAVA PLÁNĚ SE ZHUTNĚNÍM V HORNINĚ TŘ. I</t>
  </si>
  <si>
    <t>M2</t>
  </si>
  <si>
    <t>digitálně odměřeno ze situace 
558,0m2=558,0000 [A]m2</t>
  </si>
  <si>
    <t>Základy</t>
  </si>
  <si>
    <t>21361</t>
  </si>
  <si>
    <t>DRENÁŽNÍ VRSTVY Z GEOTEXTILIE</t>
  </si>
  <si>
    <t>GEOTEXTILIE MIN. 400 G/M2, ZPEVNĚNÉ PLOCHY</t>
  </si>
  <si>
    <t>Svislé konstrukce</t>
  </si>
  <si>
    <t>348172</t>
  </si>
  <si>
    <t>ZÁBRADLÍ Z DÍLCŮ KOVOVÝCH ŽÁROVĚ ZINK PONOREM</t>
  </si>
  <si>
    <t>KG</t>
  </si>
  <si>
    <t>OCELOVÉ DVOUMADLOVÉ ZÁBRADLÍ, VČ. ZABETONOVÁNÍ SLOUPKŮ BETONEM C20/25nXF3, POČET SEGMENTŮ 12 KS, DÉLKA PRVKŮ V SEGMENTU 13,0 M, VÁHA NA 1 BM=6,78 KG</t>
  </si>
  <si>
    <t>12ks*13,0m*6,78kg=1057,6800 [A]kg</t>
  </si>
  <si>
    <t>Komunikace</t>
  </si>
  <si>
    <t>VOZOVKOVÉ VRSTVY ZE ŠTĚRKODRTI TL. DO 150MM</t>
  </si>
  <si>
    <t>ŠD FR. 0-32 MM</t>
  </si>
  <si>
    <t>digitálně odměřeno ze situace 
chodník: 558,0m2=558,0000 [A]m2</t>
  </si>
  <si>
    <t>56334</t>
  </si>
  <si>
    <t>VOZOVKOVÉ VRSTVY ZE ŠTĚRKODRTI TL. DO 200MM</t>
  </si>
  <si>
    <t>digitálně odměřeno ze situace 
sjezdy: 15,0m2=15,0000 [A]m2</t>
  </si>
  <si>
    <t>58261A</t>
  </si>
  <si>
    <t>KRYTY Z BETON DLAŽDIC SE ZÁMKEM BAREV RELIÉF 
TL 60MM DO LOŽE Z KAM</t>
  </si>
  <si>
    <t>DO LOŽNÉ VRSTVY FR.0-4 (4-8)MM 30MM</t>
  </si>
  <si>
    <t>digitálně odměřeno ze situace 
25,0m2=25,0000 [A]m2</t>
  </si>
  <si>
    <t>58261B</t>
  </si>
  <si>
    <t>KRYTY Z BETON DLAŽDIC SE ZÁMKEM BAREV RELIÉF 
TL 80MM DO LOŽE Z KAM</t>
  </si>
  <si>
    <t>DO LOŽNÉ VRSTVY FR.0-4 (4-8)MM 40MM</t>
  </si>
  <si>
    <t>digitálně odměřeno ze situace 
3,0m2=3,0000 [A]m2</t>
  </si>
  <si>
    <t>KRYTY Z BETON DLAŽDIC SE ZÁMKEM BAREV TL 60MM DO LOŽE Z KAM</t>
  </si>
  <si>
    <t>digitálně odměřeno ze situace 
460,0m2=460,0000 [A]m2</t>
  </si>
  <si>
    <t>KRYTY Z BETON DLAŽDIC SE ZÁMKEM BAREV TL 80MM DO LOŽE Z KAM</t>
  </si>
  <si>
    <t>digitálně odměřeno ze situace 
10,0m2=10,0000 [A]m2</t>
  </si>
  <si>
    <t>Ostatní konstrukce a práce</t>
  </si>
  <si>
    <t>DOPRAVNÍ ZNAČKY ZÁKLADNÍ VELIKOSTI OCELOVÉ FÓLIE TŘ 2
DODÁVKA A MONTÁŽ</t>
  </si>
  <si>
    <t>KUS</t>
  </si>
  <si>
    <t>2ks=2,0000 [A]ks</t>
  </si>
  <si>
    <t>VODOROVNÉ DOPRAVNÍ ZNAČENÍ PLASTEM HLADKÉ - ODSTRANĚNÍ</t>
  </si>
  <si>
    <t>digitálně odměřeno ze situace 
157,0m2=157,0000 [A]m2</t>
  </si>
  <si>
    <t>VODOROVNÉ DOPRAVNÍ ZNAČENÍ PLASTEM STRUKTURÁLNÍ NEHLUČNÉ - 
DODÁVKA A POKLÁDKA</t>
  </si>
  <si>
    <t>digitálně odměřeno ze situace 
12,0+216,0m2=228,0000 [A]m2</t>
  </si>
  <si>
    <t>VODOROVNÉ DOPRAVNÍ ZNAČENÍ BARVOU HLADKÉ - 
DODÁVKA A POKLÁDKA</t>
  </si>
  <si>
    <t>VIZ D.1.1.1</t>
  </si>
  <si>
    <t>91710Ra</t>
  </si>
  <si>
    <t>OBRUBY Z KAMENNÝCH PALISÁD</t>
  </si>
  <si>
    <t>PALISÁDA 200/200/650 MM, DO BET. LOŽE C20/25nXF3</t>
  </si>
  <si>
    <t>digitálně odměřeno ze situace
0,20m*0,65m*20,0m=2,6000 [A]m3</t>
  </si>
  <si>
    <t>podrobná technická specifikace dle OTSKP-SPK dle 91710, změna na kámen !</t>
  </si>
  <si>
    <t>91710Rb</t>
  </si>
  <si>
    <t>PALISÁDA 200/200/450 MM, DO BET. LOŽE C20/25nXF3</t>
  </si>
  <si>
    <t>digitálně odměřeno ze situace
0,20m*0,45m*17,0m=1,5300 [A]m3</t>
  </si>
  <si>
    <t>91725R</t>
  </si>
  <si>
    <t>NÁSTUPIŠTNÍ OBRUBNÍKY KAMENNÉ</t>
  </si>
  <si>
    <t>OBRUBNÍK 400/290/1000 MM, DO BET. LOŽE C25/30nXF3 VČ.LEPIDLA</t>
  </si>
  <si>
    <t>digitálně odměřeno ze situace
2*14,0m=28,0000 [A]m</t>
  </si>
  <si>
    <t>podrobná technická specifikace dle OTSKP-SPK dle 91725, změna na kámen !</t>
  </si>
  <si>
    <t>917424a</t>
  </si>
  <si>
    <t>CHODNÍKOVÉ OBRUBY Z KAMENNÝCH OBRUBNÍKŮ ŠÍŘ 150MM</t>
  </si>
  <si>
    <t>OBRUBNÍK 100/200/1000 MM, DO BET. LOŽE C20/nXF3</t>
  </si>
  <si>
    <t>digitálně odměřeno ze situace
129,0m=129,0000 [A]m</t>
  </si>
  <si>
    <t>podrobná technická specifikace dle OTSKP-SPK dle 917424</t>
  </si>
  <si>
    <t>917424b</t>
  </si>
  <si>
    <t>OBRUBNÍK 150/250/1000 MM, DO BET. LOŽE C20/nXF3</t>
  </si>
  <si>
    <t>digitálně odměřeno ze situace
199,0m=199,0000 [A]m</t>
  </si>
  <si>
    <t>919112</t>
  </si>
  <si>
    <t>ŘEZÁNÍ ASFALTOVÉHO KRYTU VOZOVEK TL DO 100MM</t>
  </si>
  <si>
    <t>TL. 100 MM</t>
  </si>
  <si>
    <t>digitálně odměřeno ze situace 
řezání asfaltového krytu : 290,0m=290,0000 [A]m</t>
  </si>
  <si>
    <t>TĚSNĚNÍ DILATAČ SPAR ASF ZÁLIVKOU MODIFIK PRŮŘ DO 800MM2</t>
  </si>
  <si>
    <t>ROZMĚR 20 X 40 MM</t>
  </si>
  <si>
    <t>spáry mezi vozovkou a obrubníkem: 49,0=49,0000 [A]m</t>
  </si>
  <si>
    <t>Vedlejší způsobilé</t>
  </si>
  <si>
    <t>02720</t>
  </si>
  <si>
    <t>POMOC PRÁCE ZŘÍZ NEBO ZAJIŠŤ REGULACI A OCHRANU DOPRAVY</t>
  </si>
  <si>
    <t>KČ</t>
  </si>
  <si>
    <t>PŘECHODNÉ DOPRAVNÍ ZNAČENÍ PRO OCHRANU DOPRAVY - DODÁVKA, MONTÁŽ, DEMONTÁŽ (VČ. NÁJMU A PROJEKTU DIO),  
POLOŽKA VČ. ČIŠTĚNÍ VOZOVEK (V PŘÍPADĚ ZNEČIŠTĚNÍ)</t>
  </si>
  <si>
    <t>02811</t>
  </si>
  <si>
    <t>PRŮZKUMNÉ PRÁCE GEOTECHNICKÉ NA POVRCHU</t>
  </si>
  <si>
    <t>ZKOUŠKY NA OVĚŘENÍ POŽADOVANÉHO MIN. MODULU PŘETVÁRNOSTI ZEMNÍ PLÁNĚ V CELÉM ÚSEKU - CELKEM 3 KS 
(NUTNÁ ÚČAST PROJEKTANTA, TDI, DODAVATELE, INVESTORA A GEOLOGA)</t>
  </si>
  <si>
    <t>02910</t>
  </si>
  <si>
    <t>OSTATNÍ POŽADAVKY - ZEMĚMĚŘIČSKÁ MĚŘENÍ</t>
  </si>
  <si>
    <t>VYTÝČENÍ STAVBY</t>
  </si>
  <si>
    <t>02911</t>
  </si>
  <si>
    <t>OSTATNÍ POŽADAVKY - GEODETICKÉ ZAMĚŘENÍ</t>
  </si>
  <si>
    <t>ZAMĚŘENÍ SKUTEČNÉHO STAVU JAKO PODKLAD PRO DSPS</t>
  </si>
  <si>
    <t>02943</t>
  </si>
  <si>
    <t>OSTATNÍ POŽADAVKY - VYPRACOVÁNÍ RDS</t>
  </si>
  <si>
    <t>REALIZAČNÍ DOKUMENTACE STAVBY</t>
  </si>
  <si>
    <t>02944</t>
  </si>
  <si>
    <t>OSTAT POŽADAVKY - DOKUMENTACE SKUTEČ PROVEDENÍ V DIGIT FORMĚ</t>
  </si>
  <si>
    <t>DOKUMENTACE SKUTEČNÉHO PROVEDENÍ STAVBY V TIŠTĚNÉ I DIGITÁLNÍ FORMĚ</t>
  </si>
  <si>
    <t>02945</t>
  </si>
  <si>
    <t>OSTAT POŽADAVKY - GEOMETRICKÝ PLÁN</t>
  </si>
  <si>
    <t>z pol. č. 17120.a: 52,00m3*1,8t/m3=93,600 [A]t</t>
  </si>
  <si>
    <t>014102.b</t>
  </si>
  <si>
    <t>POLOŽKA BUDE ČERPÁNA NA ZÁKLADĚ POŽADAVKU TDI</t>
  </si>
  <si>
    <t>z pol. č. 17120.b: 116,25m3*1,8t/m3=209,2500 [A]t</t>
  </si>
  <si>
    <t>z pol. č. 11313: 43,0m3*2,2t/m3=94,6000 [A]t 
z pol. č. 11332: 86,0m3*2,2t/m3=189,2000 [B]t
z pol. č. 11333: 86,0m3*2,2t/m3=189,2000 [C]t 
Celkem: A+B+C=473,0000 [C]t</t>
  </si>
  <si>
    <t>z pol. č. 96615: 5,22m3*2,4t/m3=12,5300 [A]t 
z pol. č. 96687: 0,05m3*2,4t/m3=0,12 [B]t
z pol. č. 969245: 1,0m3*2,4t/m3=2,4000 [C]t 
Celkem: A+B+C=15,0500 [E]t</t>
  </si>
  <si>
    <t>z pol. č. 11337: 51,600m3*2,2t/m3=113.5200 [A]t</t>
  </si>
  <si>
    <t>014211</t>
  </si>
  <si>
    <t>POPLATKY ZA ZEMNÍK - ORNICE</t>
  </si>
  <si>
    <t>z pol. č. 12573: 9m3=9,0000 [A]m3</t>
  </si>
  <si>
    <t>11130</t>
  </si>
  <si>
    <t>SEJMUTÍ DRNU</t>
  </si>
  <si>
    <t>SEJMUTÍ VEGETACE V TL. 150 MM</t>
  </si>
  <si>
    <t>digitálně odměřeno ze situace 
90,0m2=90,0000 [A]m2</t>
  </si>
  <si>
    <t>digitálně odměřeno ze situace 
(190,0m2+240,0)*0,1m=43,0000 [A]m3</t>
  </si>
  <si>
    <t>digitálně odměřeno ze situace (podklad vozovky)
(190,0m2+240,0)*0,2m=86,0000 [B]m3</t>
  </si>
  <si>
    <t>digitálně odměřeno ze situace 
(190,0m2+240,0)*0,2m=86,0000 [A]m3</t>
  </si>
  <si>
    <t>digitálně odměřeno ze situace 
(190,0m2+240,0)*0,12m=51,6000 [A]m3</t>
  </si>
  <si>
    <t>digitálně odměřeno ze situace 
odkop v hrubých terénních prací  a gabionů (výpočet k dispozici u projektanta)  
odkop pro stavbu: 32,00+20,0m3=52,0000 [A]m3</t>
  </si>
  <si>
    <t>12273.b</t>
  </si>
  <si>
    <t>VČETNĚ ODVOZU A ULOŽENÍ NA SKLÁDKU, POPLATEK ZA SKLÁDKU UVEDEN V POLOŽCE 014102.b 
POLOŽKA BUDE ČERPÁNA NA ZÁKLADĚ POŽADAVKU TDI</t>
  </si>
  <si>
    <t>bude provedeno pouze na příkaz TDI (plocha zálivu vozovky)
odkop pro úpravu podloží: (225,0m2+240,0)*0,25m=116,2500 [A]m3</t>
  </si>
  <si>
    <t>12573</t>
  </si>
  <si>
    <t>VYKOPÁVKY ZE ZEMNÍKŮ A SKLÁDEK TŘ. I</t>
  </si>
  <si>
    <t>natěžení a dovoz ornice pro pol. č. 18230: 9,0m3=9,0000 [A]m3</t>
  </si>
  <si>
    <t>uložení na trvalou skládku 
z pol. č. 12273.a: 32,0+20,0m3=52,0000 [A]m3</t>
  </si>
  <si>
    <t>17120.b</t>
  </si>
  <si>
    <t>uložení na trvalou skládku 
z pol. č. 12273.b: 116,25m3=116,2500 [A]m3</t>
  </si>
  <si>
    <t>17180</t>
  </si>
  <si>
    <t>ULOŽENÍ SYPANINY DO NÁSYPŮ Z NAKUPOVANÝCH MATERIÁLŮ</t>
  </si>
  <si>
    <t>vyrovnání terénu pod úroveň ohumusování včetně zemní krajnice,zásypu odvodňovacího systému,zásypu u podezdívky 
(výpočet k dispozici u projektanta)  
násyp pro stavbu: 39,0m3=39,0000 [A]m3</t>
  </si>
  <si>
    <t>28</t>
  </si>
  <si>
    <t>digitálně odměřeno ze situace 
242,0+240m2=482,0000 [A]m2</t>
  </si>
  <si>
    <t>29</t>
  </si>
  <si>
    <t>18130</t>
  </si>
  <si>
    <t>ÚPRAVA PLÁNĚ BEZ ZHUTNĚNÍ</t>
  </si>
  <si>
    <t>digitálně odměřeno ze situace 
105,0m2=105,0000 [A]m2</t>
  </si>
  <si>
    <t>30</t>
  </si>
  <si>
    <t>18230</t>
  </si>
  <si>
    <t>ROZPROSTŘENÍ ORNICE V ROVINĚ</t>
  </si>
  <si>
    <t>TL. 150 MM</t>
  </si>
  <si>
    <t>digitálně odměřeno ze situace 
zatravnění nezpevněných ploch: 60m2*0,15m=9,000 [A]m3</t>
  </si>
  <si>
    <t>31</t>
  </si>
  <si>
    <t>18241</t>
  </si>
  <si>
    <t>ZALOŽENÍ TRÁVNÍKU RUČNÍM VÝSEVEM</t>
  </si>
  <si>
    <t>digitálně odměřeno ze situace 
zatravnění nezpevněných ploch: 60,0m2=60,0000 [A]m2</t>
  </si>
  <si>
    <t>32</t>
  </si>
  <si>
    <t>18600</t>
  </si>
  <si>
    <t>ZALÉVÁNÍ VODOU</t>
  </si>
  <si>
    <t>kropení trávníku, plocha 60,0 m2 
5l/m2, 4 x ročně 
60,0m2*0,005*4=1,200 [A]m3</t>
  </si>
  <si>
    <t>33</t>
  </si>
  <si>
    <t>21197</t>
  </si>
  <si>
    <t>OPLÁŠTĚNÍ ODVODŇOVACÍCH ŽEBER Z GEOTEXTILIE</t>
  </si>
  <si>
    <t>FILTRAČNÍ A SEPARAČNÍ GEOTEXTILIE MIN. 200 G/M2</t>
  </si>
  <si>
    <t>digitálně odměřeno ze situace 
(75,0+68,0m2)*2,0=286,0000 [A]m2</t>
  </si>
  <si>
    <t>34</t>
  </si>
  <si>
    <t>212635</t>
  </si>
  <si>
    <t>TRATIVODY KOMPL Z TRUB Z PLAST HM DN DO 150MM, RÝHA TŘ I</t>
  </si>
  <si>
    <t>HDPE DN 125 MM, SN 8, NAPOJENÝ DLE PD</t>
  </si>
  <si>
    <t>digitálně odměřeno ze situace 
podélná drenáž: 75,0+68,0m=143,0000 [A]m</t>
  </si>
  <si>
    <t>35</t>
  </si>
  <si>
    <t>GEOTEXTILIE MIN. 400 G/M2, ZPEVNĚNÉ PLOCHY, U GABIONŮ,
POLOŽKA VČETNĚ NOPOVÉ FOLIE U PODEZDÍVKY AUTOSERVISU</t>
  </si>
  <si>
    <t>digitálně odměřeno ze situace 
269,0+240,0m2=509,0000 [A]m2</t>
  </si>
  <si>
    <t>36</t>
  </si>
  <si>
    <t>21452</t>
  </si>
  <si>
    <t>SANAČNÍ VRSTVY Z KAMENIVA DRCENÉHO</t>
  </si>
  <si>
    <t>SANACE AKTIVNÍ ZÓNY V TL. MIN. 0,2 M, NAPŘ. ŠD, FR. 0-63 MM 
POLOŽKA BUDE ČERPÁNA NA ZÁKLADĚ POŽADAVKU TDI</t>
  </si>
  <si>
    <t>digitálně odměřeno ze situace 
(225,0+240,0)m2*0,25m=116,2500 [A]m3</t>
  </si>
  <si>
    <t>27231A</t>
  </si>
  <si>
    <t>ZÁKLADY Z PROSTÉHO BETONU DO C20/25</t>
  </si>
  <si>
    <t>ZÁKLAD PODEZDÍVKY VČ.SPOJ.TRNŮ</t>
  </si>
  <si>
    <t>digitálně odměřeno ze situace a řezu
29,0m*0,5m*0,8m=11,6000 [A]m3</t>
  </si>
  <si>
    <t>38</t>
  </si>
  <si>
    <t>ZDI A STĚNY PODP A VOL ZE ŽELEZOBET DO C30/37</t>
  </si>
  <si>
    <t>PODEZDÍVKA VČ.KONSTRUKČNÍ VÝZTUŽE</t>
  </si>
  <si>
    <t>29,0*0,3*0,65m=5,6550 [A]m3</t>
  </si>
  <si>
    <t>3272A9</t>
  </si>
  <si>
    <t>ZDI OPĚR, ZÁRUB, NÁBŘEŽ Z GABIONŮ RUČNĚ ROVNANÝCH, DRÁT O4,0MM
, POVRCHOVÁ ÚPRAVA Zn + Al + PA6</t>
  </si>
  <si>
    <t>VČ.VÝPLNĚ</t>
  </si>
  <si>
    <t>18,0*1,0*1,0m=18,0000 [A]m3</t>
  </si>
  <si>
    <t>56335</t>
  </si>
  <si>
    <t>VOZOVKOVÉ VRSTVY ZE ŠTĚRKODRTI TL. DO 250MM</t>
  </si>
  <si>
    <t>ŠD FR. 0-63 MM, TL. 250 MM</t>
  </si>
  <si>
    <t>digitálně odměřeno ze situace 
BUS a jízdní pruh: 225,0+240,0m2=465,0000 [A]m2</t>
  </si>
  <si>
    <t>SPOJOVACÍ POSTŘIK Z MODIF EMULZE DO 0,5KG/M2</t>
  </si>
  <si>
    <t>PS-CP, 0,3 KG/M2</t>
  </si>
  <si>
    <t>digitálně odměřeno ze situace 
jízdní pruh: 240,0m2*2=480,0000 [A]m2</t>
  </si>
  <si>
    <t>SPOJOVACÍ POSTŘIK Z MODIF EMULZE DO 1,0KG/M2</t>
  </si>
  <si>
    <t>PS-CP, 1,0 KG/M2</t>
  </si>
  <si>
    <t>digitálně odměřeno ze situace 
jízdní pruh: 240,0m2=240,0000 [A]m2</t>
  </si>
  <si>
    <t>574P51</t>
  </si>
  <si>
    <t>ASFALTOVÝ KOBEREC MODIFIK SE SNÍŽENOU HLUČNOSTÍ SMA 8 NH TL. 
DO 40MM</t>
  </si>
  <si>
    <t>574C56</t>
  </si>
  <si>
    <t>ASFALTOVÝ BETON PRO LOŽNÍ VRSTVY ACL 16+, 16S TL. 60MM</t>
  </si>
  <si>
    <t>ACL 16S</t>
  </si>
  <si>
    <t>574E92</t>
  </si>
  <si>
    <t>ASFALTOVÝ BETON PRO PODKLADNÍ VRSTVY ACP 22+, 22S TL. 90MM</t>
  </si>
  <si>
    <t>ACP 22S</t>
  </si>
  <si>
    <t>VOZOVKOVÉ VRSTVY Z MECHANICKY ZPEVNĚNÉHO KAMENIVA</t>
  </si>
  <si>
    <t>MZK</t>
  </si>
  <si>
    <t>digitálně odměřeno ze situace 
jízdní pruh: 240,0m2*0,2=48,0000 [A]m3</t>
  </si>
  <si>
    <t>56960</t>
  </si>
  <si>
    <t>ZPEVNĚNÍ KRAJNIC Z RECYKLOVANÉHO MATERIÁLU</t>
  </si>
  <si>
    <t>AB - RECYKLÁT, FR. 0-32 MM</t>
  </si>
  <si>
    <t>digitálně odměřeno ze situace 
nezpevněná krajnice: 40,0m2*0,1m=4,0000 [A]m3</t>
  </si>
  <si>
    <t>CEMENTOBETONOVÝ KRYT JEDNOVRSTVÝ VYZTUŽENÝ TŘ.I TL.DO 250 MM</t>
  </si>
  <si>
    <t>CB I TL. 200 MM C30/37-XF4 S KARI SÍTÍ</t>
  </si>
  <si>
    <t>BUS pruh: 190,0m2=190,0000 [A]m2</t>
  </si>
  <si>
    <t>DLÁŽDĚNÉ KRYTY Z VELKÝCH KOSTEK DO LOŽE Z MC</t>
  </si>
  <si>
    <t>DO LOŽNÉ ZE SUCHÉ CEM.MALTY M25XF4 40MM, VČ.VÝPLNĚ SPAR</t>
  </si>
  <si>
    <t>digitálně odměřeno ze situace 
190,0m2=190,0000 [A]m2</t>
  </si>
  <si>
    <t>8</t>
  </si>
  <si>
    <t>Potrubí</t>
  </si>
  <si>
    <t>87434</t>
  </si>
  <si>
    <t>POTRUBÍ Z TRUB PLASTOVÝCH ODPADNÍCH DN DO 200MM</t>
  </si>
  <si>
    <t>PVC DN 200, SN16 DLE SPECIFIKACE V TZ, VČETNĚ POTŘEBNÝCH SPOJEK, VČETNĚ OBETONOVÁNÍ NAPOJOVACÍCH BODŮ</t>
  </si>
  <si>
    <t>připojení uliční vpusti: 2,0m=2,0000 [A]m</t>
  </si>
  <si>
    <t>VPUSŤ KANALIZAČNÍ ULIČNÍ KOMPLETNÍ Z BETON DÍLCŮ</t>
  </si>
  <si>
    <t>PREFABRIKOVANÁ ULIČNÍ VPUST</t>
  </si>
  <si>
    <t>1ks=1,0000 [A]ks</t>
  </si>
  <si>
    <t>914122</t>
  </si>
  <si>
    <t>DOPRAVNÍ ZNAČKY ZÁKLADNÍ VELIKOSTI OCELOVÉ FÓLIE TŘ 1 - MONTÁŽ S PŘEMÍSTĚNÍM</t>
  </si>
  <si>
    <t>4ks=4,0000 [A]ks</t>
  </si>
  <si>
    <t>914123</t>
  </si>
  <si>
    <t>DOPRAVNÍ ZNAČKY ZÁKLADNÍ VELIKOSTI OCELOVÉ FÓLIE TŘ 1 - DEMONTÁŽ</t>
  </si>
  <si>
    <t>10ks=10,0000 [A]ks</t>
  </si>
  <si>
    <t>914913</t>
  </si>
  <si>
    <t>SLOUPKY A STOJKY DZ Z OCEL TRUBEK ZABETON DEMONTÁŽ</t>
  </si>
  <si>
    <t>odstranění sloupku SDZ: 3ks=3,0000 [A]ks</t>
  </si>
  <si>
    <t>11ks=11,0000 [A]ks</t>
  </si>
  <si>
    <t>914921</t>
  </si>
  <si>
    <t>SLOUPKY A STOJKY DOPRAVNÍCH ZNAČEK Z OCEL TRUBEK DO PATKY - DODÁVKA A MONTÁŽ</t>
  </si>
  <si>
    <t>digitálně odměřeno ze situace
142,0m=142,0000 [A]m</t>
  </si>
  <si>
    <t>digitálně odměřeno ze situace 
řezání asfaltového krytu : 140,0m=140,0000 [A]m</t>
  </si>
  <si>
    <t>spáry mezi vozovkou a obrubníkem: 341,0=341,0000 [A]m
spáry po zaříznutí: 239,0=239,0000 [B]m</t>
  </si>
  <si>
    <t>96615</t>
  </si>
  <si>
    <t>BOURÁNÍ KONSTRUKCÍ Z PROSTÉHO BETONU</t>
  </si>
  <si>
    <t>VČETNĚ ODVOZU A ULOŽENÍ NA SKLÁDKU, POPLATEK ZA SKLÁDKU UVEDEN
V POLOŽCE 014102.d, OCEL.OPLOCENÍ SLOŽENO NA POZEMEK MAJITELE</t>
  </si>
  <si>
    <t>podezdívka: 29,0m*0,3m*0,6m=5,2200 [A]m3</t>
  </si>
  <si>
    <t>VYBOURÁNÍ ULIČNÍCH VPUSTÍ KOMPLETNÍCH</t>
  </si>
  <si>
    <t>KS</t>
  </si>
  <si>
    <t>VČETNĚ ODVOZU A ULOŽENÍ NA SKLÁDKU, POPLATEK ZA SKLÁDKU UVEDEN V POLOŽCE 014102.d,</t>
  </si>
  <si>
    <t>1,0ks=1,0000 [A]ks</t>
  </si>
  <si>
    <t>969245</t>
  </si>
  <si>
    <t>VYBOURÁNÍ POTRUBÍ DN DO 300MM KANALIZAČ</t>
  </si>
  <si>
    <t>VČETNĚ ODVOZU A ULOŽENÍ NA SKLÁDKU, POPLATEK ZA SKLÁDKU UVEDEN V POLOŽCE 014102.d, MEZI RUŠENOU VPUSTÍ KANALIZACÍ</t>
  </si>
  <si>
    <t>vybourání bet. potrubí: 5,0m=5,0000 [A]m</t>
  </si>
  <si>
    <t>Nezpůbilé výdaje</t>
  </si>
  <si>
    <t>POMOC PRÁCE ZŘÍZ NEBO ZAJIŠŤ OCHRANU INŽENÝRSKÝCH SÍTÍ</t>
  </si>
  <si>
    <t>OCHRANA STÁVAJÍCÍCH INŽENÝRSKÝCH SÍTÍ DLE POŽADAVKU A
POKYNU PŘÍSLUŠNÝCH SPRÁVCŮ (CENA ODHADEM)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</si>
</sst>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8">
    <font>
      <sz val="10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 vertical="center"/>
    </xf>
    <xf numFmtId="0" fontId="3" fillId="2" borderId="0" xfId="0" applyFont="1" applyFill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4" fontId="3" fillId="2" borderId="0" xfId="0" applyNumberFormat="1" applyFont="1" applyFill="1" applyAlignment="1">
      <alignment horizontal="right" vertical="center"/>
    </xf>
    <xf numFmtId="0" fontId="0" fillId="2" borderId="2" xfId="0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3" fillId="2" borderId="4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vertical="center" wrapText="1"/>
    </xf>
    <xf numFmtId="4" fontId="3" fillId="2" borderId="4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right" vertical="center"/>
    </xf>
    <xf numFmtId="4" fontId="3" fillId="2" borderId="3" xfId="0" applyNumberFormat="1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2" borderId="0" xfId="0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right"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right" vertical="center"/>
    </xf>
    <xf numFmtId="49" fontId="0" fillId="0" borderId="1" xfId="0" applyNumberFormat="1" applyFont="1" applyFill="1" applyBorder="1" applyAlignment="1">
      <alignment horizontal="right" vertical="center"/>
    </xf>
    <xf numFmtId="0" fontId="0" fillId="0" borderId="5" xfId="0" applyFill="1" applyBorder="1" applyAlignment="1">
      <alignment vertical="center"/>
    </xf>
    <xf numFmtId="4" fontId="0" fillId="0" borderId="5" xfId="0" applyNumberFormat="1" applyFill="1" applyBorder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0" fillId="0" borderId="3" xfId="0" applyFill="1" applyBorder="1" applyAlignment="1">
      <alignment vertical="center"/>
    </xf>
    <xf numFmtId="4" fontId="0" fillId="0" borderId="3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4" fontId="5" fillId="2" borderId="0" xfId="0" applyNumberFormat="1" applyFont="1" applyFill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"/>
  <sheetViews>
    <sheetView tabSelected="1" workbookViewId="0" topLeftCell="A1">
      <selection activeCell="C23" sqref="C23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61"/>
      <c r="B1" s="52"/>
      <c r="C1" s="52"/>
      <c r="D1" s="52"/>
      <c r="E1" s="52"/>
    </row>
    <row r="2" spans="1:5" ht="12.75" customHeight="1">
      <c r="A2" s="61"/>
      <c r="B2" s="56" t="s">
        <v>0</v>
      </c>
      <c r="C2" s="52"/>
      <c r="D2" s="52"/>
      <c r="E2" s="52"/>
    </row>
    <row r="3" spans="1:5" ht="20.1" customHeight="1">
      <c r="A3" s="61"/>
      <c r="B3" s="61"/>
      <c r="C3" s="52"/>
      <c r="D3" s="52"/>
      <c r="E3" s="52"/>
    </row>
    <row r="4" spans="1:5" ht="20.1" customHeight="1">
      <c r="A4" s="57" t="s">
        <v>1</v>
      </c>
      <c r="B4" s="57"/>
      <c r="C4" s="57"/>
      <c r="D4" s="57"/>
      <c r="E4" s="57"/>
    </row>
    <row r="5" spans="1:5" ht="12.75" customHeight="1">
      <c r="A5" s="52"/>
      <c r="B5" s="61" t="s">
        <v>2</v>
      </c>
      <c r="C5" s="61"/>
      <c r="D5" s="61"/>
      <c r="E5" s="52"/>
    </row>
    <row r="6" spans="1:5" ht="12.75" customHeight="1">
      <c r="A6" s="52"/>
      <c r="B6" s="1" t="s">
        <v>3</v>
      </c>
      <c r="C6" s="3">
        <f>SUM(C11:C13)</f>
        <v>0</v>
      </c>
      <c r="D6" s="52"/>
      <c r="E6" s="52"/>
    </row>
    <row r="7" spans="1:5" ht="12.75" customHeight="1">
      <c r="A7" s="52"/>
      <c r="B7" s="1" t="s">
        <v>4</v>
      </c>
      <c r="C7" s="3">
        <f>SUM(D11:D13)</f>
        <v>0</v>
      </c>
      <c r="D7" s="52"/>
      <c r="E7" s="52"/>
    </row>
    <row r="8" spans="1:5" ht="12.75" customHeight="1">
      <c r="A8" s="52"/>
      <c r="B8" s="1" t="s">
        <v>5</v>
      </c>
      <c r="C8" s="62">
        <f>SUM(E11:E13)</f>
        <v>0</v>
      </c>
      <c r="D8" s="52"/>
      <c r="E8" s="52"/>
    </row>
    <row r="9" spans="1:5" ht="12.75" customHeight="1">
      <c r="A9" s="55"/>
      <c r="B9" s="55"/>
      <c r="C9" s="55"/>
      <c r="D9" s="55"/>
      <c r="E9" s="55"/>
    </row>
    <row r="10" spans="1:5" ht="12.75" customHeight="1">
      <c r="A10" s="2" t="s">
        <v>6</v>
      </c>
      <c r="B10" s="2" t="s">
        <v>7</v>
      </c>
      <c r="C10" s="2" t="s">
        <v>8</v>
      </c>
      <c r="D10" s="2" t="s">
        <v>9</v>
      </c>
      <c r="E10" s="2" t="s">
        <v>10</v>
      </c>
    </row>
    <row r="11" spans="1:5" ht="12.75" customHeight="1">
      <c r="A11" s="10" t="s">
        <v>11</v>
      </c>
      <c r="B11" s="10" t="s">
        <v>12</v>
      </c>
      <c r="C11" s="11">
        <f>'SO 101 Hlavní způsobilé'!I3</f>
        <v>0</v>
      </c>
      <c r="D11" s="11">
        <f>E11-C11</f>
        <v>0</v>
      </c>
      <c r="E11" s="11">
        <f>C11*1.21</f>
        <v>0</v>
      </c>
    </row>
    <row r="12" spans="1:5" ht="12.75" customHeight="1">
      <c r="A12" s="10" t="s">
        <v>11</v>
      </c>
      <c r="B12" s="10" t="s">
        <v>13</v>
      </c>
      <c r="C12" s="11">
        <f>'SO 101 Vedlejší způsobilé'!I3</f>
        <v>0</v>
      </c>
      <c r="D12" s="11">
        <f>E12-C12</f>
        <v>0</v>
      </c>
      <c r="E12" s="11">
        <f>C12*1.21</f>
        <v>0</v>
      </c>
    </row>
    <row r="13" spans="1:5" ht="12.75" customHeight="1">
      <c r="A13" s="10" t="s">
        <v>11</v>
      </c>
      <c r="B13" s="10" t="s">
        <v>14</v>
      </c>
      <c r="C13" s="11">
        <f>'SO 101 Nezpůsobilé výdaje'!I3</f>
        <v>0</v>
      </c>
      <c r="D13" s="11">
        <f>E13-C13</f>
        <v>0</v>
      </c>
      <c r="E13" s="11">
        <f>C13*1.21</f>
        <v>0</v>
      </c>
    </row>
  </sheetData>
  <mergeCells count="4">
    <mergeCell ref="A1:A3"/>
    <mergeCell ref="B2:B3"/>
    <mergeCell ref="B5:D5"/>
    <mergeCell ref="A4:E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10"/>
  <sheetViews>
    <sheetView workbookViewId="0" topLeftCell="B1">
      <pane ySplit="7" topLeftCell="A8" activePane="bottomLeft" state="frozen"/>
      <selection pane="bottomLeft" activeCell="L13" sqref="L13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15</v>
      </c>
      <c r="B1" s="52"/>
      <c r="C1" s="52"/>
      <c r="D1" s="52"/>
      <c r="E1" s="52"/>
      <c r="F1" s="52"/>
      <c r="G1" s="52"/>
      <c r="H1" s="52"/>
      <c r="I1" s="52"/>
      <c r="P1" t="s">
        <v>16</v>
      </c>
    </row>
    <row r="2" spans="2:16" ht="24.95" customHeight="1">
      <c r="B2" s="52"/>
      <c r="C2" s="52"/>
      <c r="D2" s="52"/>
      <c r="E2" s="53" t="s">
        <v>17</v>
      </c>
      <c r="F2" s="52"/>
      <c r="G2" s="52"/>
      <c r="H2" s="55"/>
      <c r="I2" s="55"/>
      <c r="P2" t="s">
        <v>16</v>
      </c>
    </row>
    <row r="3" spans="1:16" ht="15" customHeight="1">
      <c r="A3" t="s">
        <v>18</v>
      </c>
      <c r="B3" s="5" t="s">
        <v>19</v>
      </c>
      <c r="C3" s="59" t="s">
        <v>20</v>
      </c>
      <c r="D3" s="61"/>
      <c r="E3" s="6" t="s">
        <v>21</v>
      </c>
      <c r="F3" s="52"/>
      <c r="G3" s="4"/>
      <c r="H3" s="63" t="s">
        <v>22</v>
      </c>
      <c r="I3" s="27">
        <f>I8+I25+I62+I67+I72+I97</f>
        <v>0</v>
      </c>
      <c r="O3" t="s">
        <v>23</v>
      </c>
      <c r="P3" t="s">
        <v>24</v>
      </c>
    </row>
    <row r="4" spans="1:16" ht="15" customHeight="1">
      <c r="A4" t="s">
        <v>25</v>
      </c>
      <c r="B4" s="7" t="s">
        <v>26</v>
      </c>
      <c r="C4" s="60" t="s">
        <v>11</v>
      </c>
      <c r="D4" s="64"/>
      <c r="E4" s="8" t="s">
        <v>27</v>
      </c>
      <c r="F4" s="55"/>
      <c r="G4" s="55"/>
      <c r="H4" s="9"/>
      <c r="I4" s="9"/>
      <c r="O4" t="s">
        <v>28</v>
      </c>
      <c r="P4" t="s">
        <v>24</v>
      </c>
    </row>
    <row r="5" spans="1:16" ht="12.75" customHeight="1">
      <c r="A5" s="58" t="s">
        <v>29</v>
      </c>
      <c r="B5" s="58" t="s">
        <v>30</v>
      </c>
      <c r="C5" s="58" t="s">
        <v>31</v>
      </c>
      <c r="D5" s="58" t="s">
        <v>32</v>
      </c>
      <c r="E5" s="58" t="s">
        <v>33</v>
      </c>
      <c r="F5" s="58" t="s">
        <v>34</v>
      </c>
      <c r="G5" s="58" t="s">
        <v>35</v>
      </c>
      <c r="H5" s="58" t="s">
        <v>36</v>
      </c>
      <c r="I5" s="58"/>
      <c r="O5" t="s">
        <v>37</v>
      </c>
      <c r="P5" t="s">
        <v>24</v>
      </c>
    </row>
    <row r="6" spans="1:9" ht="12.75" customHeight="1">
      <c r="A6" s="58"/>
      <c r="B6" s="58"/>
      <c r="C6" s="58"/>
      <c r="D6" s="58"/>
      <c r="E6" s="58"/>
      <c r="F6" s="58"/>
      <c r="G6" s="58"/>
      <c r="H6" s="54" t="s">
        <v>38</v>
      </c>
      <c r="I6" s="54" t="s">
        <v>39</v>
      </c>
    </row>
    <row r="7" spans="1:9" ht="12.75" customHeight="1">
      <c r="A7" s="54" t="s">
        <v>40</v>
      </c>
      <c r="B7" s="54" t="s">
        <v>41</v>
      </c>
      <c r="C7" s="54" t="s">
        <v>24</v>
      </c>
      <c r="D7" s="54" t="s">
        <v>16</v>
      </c>
      <c r="E7" s="54" t="s">
        <v>42</v>
      </c>
      <c r="F7" s="54" t="s">
        <v>43</v>
      </c>
      <c r="G7" s="54" t="s">
        <v>44</v>
      </c>
      <c r="H7" s="54" t="s">
        <v>45</v>
      </c>
      <c r="I7" s="54" t="s">
        <v>46</v>
      </c>
    </row>
    <row r="8" spans="1:10" ht="12.75" customHeight="1">
      <c r="A8" s="9" t="s">
        <v>47</v>
      </c>
      <c r="B8" s="9"/>
      <c r="C8" s="13" t="s">
        <v>40</v>
      </c>
      <c r="D8" s="9"/>
      <c r="E8" s="14" t="s">
        <v>48</v>
      </c>
      <c r="F8" s="9"/>
      <c r="G8" s="9"/>
      <c r="H8" s="9"/>
      <c r="I8" s="15">
        <f>SUM(I9:I24)</f>
        <v>0</v>
      </c>
      <c r="J8" s="28"/>
    </row>
    <row r="9" spans="1:16" ht="12.75" customHeight="1">
      <c r="A9" s="12" t="s">
        <v>49</v>
      </c>
      <c r="B9" s="29" t="s">
        <v>41</v>
      </c>
      <c r="C9" s="29" t="s">
        <v>50</v>
      </c>
      <c r="D9" s="30" t="s">
        <v>51</v>
      </c>
      <c r="E9" s="31" t="s">
        <v>52</v>
      </c>
      <c r="F9" s="32" t="s">
        <v>53</v>
      </c>
      <c r="G9" s="33">
        <v>36</v>
      </c>
      <c r="H9" s="34">
        <v>0</v>
      </c>
      <c r="I9" s="34">
        <f>ROUND(ROUND(H9,2)*ROUND(G9,3),2)</f>
        <v>0</v>
      </c>
      <c r="J9" s="28"/>
      <c r="O9">
        <f>(I9*21)/100</f>
        <v>0</v>
      </c>
      <c r="P9" t="s">
        <v>24</v>
      </c>
    </row>
    <row r="10" spans="1:10" ht="12.75" customHeight="1">
      <c r="A10" s="21" t="s">
        <v>54</v>
      </c>
      <c r="B10" s="28"/>
      <c r="C10" s="28"/>
      <c r="D10" s="28"/>
      <c r="E10" s="35" t="s">
        <v>51</v>
      </c>
      <c r="F10" s="28"/>
      <c r="G10" s="28"/>
      <c r="H10" s="28"/>
      <c r="I10" s="28"/>
      <c r="J10" s="28"/>
    </row>
    <row r="11" spans="1:10" ht="12.75" customHeight="1">
      <c r="A11" s="23" t="s">
        <v>55</v>
      </c>
      <c r="B11" s="28"/>
      <c r="C11" s="28"/>
      <c r="D11" s="28"/>
      <c r="E11" s="38" t="s">
        <v>56</v>
      </c>
      <c r="F11" s="28"/>
      <c r="G11" s="28"/>
      <c r="H11" s="28"/>
      <c r="I11" s="28"/>
      <c r="J11" s="28"/>
    </row>
    <row r="12" spans="1:10" ht="12.75" customHeight="1">
      <c r="A12" t="s">
        <v>57</v>
      </c>
      <c r="B12" s="28"/>
      <c r="C12" s="28"/>
      <c r="D12" s="28"/>
      <c r="E12" s="40" t="s">
        <v>58</v>
      </c>
      <c r="F12" s="28"/>
      <c r="G12" s="28"/>
      <c r="H12" s="28"/>
      <c r="I12" s="28"/>
      <c r="J12" s="28"/>
    </row>
    <row r="13" spans="1:16" ht="12.75" customHeight="1">
      <c r="A13" s="12" t="s">
        <v>49</v>
      </c>
      <c r="B13" s="29">
        <v>2</v>
      </c>
      <c r="C13" s="29" t="s">
        <v>59</v>
      </c>
      <c r="D13" s="30" t="s">
        <v>51</v>
      </c>
      <c r="E13" s="31" t="s">
        <v>52</v>
      </c>
      <c r="F13" s="32" t="s">
        <v>53</v>
      </c>
      <c r="G13" s="33">
        <v>447.7</v>
      </c>
      <c r="H13" s="34">
        <v>0</v>
      </c>
      <c r="I13" s="34">
        <f>ROUND(ROUND(H13,2)*ROUND(G13,3),2)</f>
        <v>0</v>
      </c>
      <c r="J13" s="28"/>
      <c r="O13">
        <f>(I13*21)/100</f>
        <v>0</v>
      </c>
      <c r="P13" t="s">
        <v>24</v>
      </c>
    </row>
    <row r="14" spans="1:10" ht="12.75" customHeight="1">
      <c r="A14" s="21" t="s">
        <v>54</v>
      </c>
      <c r="B14" s="28"/>
      <c r="C14" s="28"/>
      <c r="D14" s="28"/>
      <c r="E14" s="35" t="s">
        <v>60</v>
      </c>
      <c r="F14" s="28"/>
      <c r="G14" s="28"/>
      <c r="H14" s="28"/>
      <c r="I14" s="28"/>
      <c r="J14" s="28"/>
    </row>
    <row r="15" spans="1:10" ht="52.5" customHeight="1">
      <c r="A15" s="23" t="s">
        <v>55</v>
      </c>
      <c r="B15" s="28"/>
      <c r="C15" s="28"/>
      <c r="D15" s="28"/>
      <c r="E15" s="38" t="s">
        <v>61</v>
      </c>
      <c r="F15" s="28"/>
      <c r="G15" s="28"/>
      <c r="H15" s="28"/>
      <c r="I15" s="28"/>
      <c r="J15" s="28"/>
    </row>
    <row r="16" spans="1:10" ht="12.75" customHeight="1">
      <c r="A16" t="s">
        <v>57</v>
      </c>
      <c r="B16" s="28"/>
      <c r="C16" s="28"/>
      <c r="D16" s="28"/>
      <c r="E16" s="40" t="s">
        <v>58</v>
      </c>
      <c r="F16" s="28"/>
      <c r="G16" s="28"/>
      <c r="H16" s="28"/>
      <c r="I16" s="28"/>
      <c r="J16" s="28"/>
    </row>
    <row r="17" spans="1:16" ht="12.75" customHeight="1">
      <c r="A17" s="12" t="s">
        <v>49</v>
      </c>
      <c r="B17" s="29">
        <v>3</v>
      </c>
      <c r="C17" s="29" t="s">
        <v>62</v>
      </c>
      <c r="D17" s="30" t="s">
        <v>51</v>
      </c>
      <c r="E17" s="31" t="s">
        <v>52</v>
      </c>
      <c r="F17" s="32" t="s">
        <v>53</v>
      </c>
      <c r="G17" s="33">
        <v>73.15</v>
      </c>
      <c r="H17" s="34">
        <v>0</v>
      </c>
      <c r="I17" s="34">
        <f>ROUND(ROUND(H17,2)*ROUND(G17,3),2)</f>
        <v>0</v>
      </c>
      <c r="J17" s="28"/>
      <c r="O17">
        <f>(I17*21)/100</f>
        <v>0</v>
      </c>
      <c r="P17" t="s">
        <v>24</v>
      </c>
    </row>
    <row r="18" spans="1:10" ht="12.75" customHeight="1">
      <c r="A18" s="21" t="s">
        <v>54</v>
      </c>
      <c r="B18" s="28"/>
      <c r="C18" s="28"/>
      <c r="D18" s="28"/>
      <c r="E18" s="35" t="s">
        <v>63</v>
      </c>
      <c r="F18" s="28"/>
      <c r="G18" s="28"/>
      <c r="H18" s="28"/>
      <c r="I18" s="28"/>
      <c r="J18" s="28"/>
    </row>
    <row r="19" spans="1:10" ht="42.75" customHeight="1">
      <c r="A19" s="23" t="s">
        <v>55</v>
      </c>
      <c r="B19" s="28"/>
      <c r="C19" s="28"/>
      <c r="D19" s="28"/>
      <c r="E19" s="38" t="s">
        <v>64</v>
      </c>
      <c r="F19" s="28"/>
      <c r="G19" s="28"/>
      <c r="H19" s="28"/>
      <c r="I19" s="28"/>
      <c r="J19" s="28"/>
    </row>
    <row r="20" spans="1:10" ht="12.75" customHeight="1">
      <c r="A20" t="s">
        <v>57</v>
      </c>
      <c r="B20" s="28"/>
      <c r="C20" s="28"/>
      <c r="D20" s="28"/>
      <c r="E20" s="40" t="s">
        <v>58</v>
      </c>
      <c r="F20" s="28"/>
      <c r="G20" s="28"/>
      <c r="H20" s="28"/>
      <c r="I20" s="28"/>
      <c r="J20" s="28"/>
    </row>
    <row r="21" spans="2:10" ht="12.75" customHeight="1">
      <c r="B21" s="29">
        <v>4</v>
      </c>
      <c r="C21" s="43" t="s">
        <v>65</v>
      </c>
      <c r="D21" s="30" t="s">
        <v>51</v>
      </c>
      <c r="E21" s="31" t="s">
        <v>52</v>
      </c>
      <c r="F21" s="32" t="s">
        <v>53</v>
      </c>
      <c r="G21" s="33">
        <v>133.32</v>
      </c>
      <c r="H21" s="34">
        <v>0</v>
      </c>
      <c r="I21" s="34">
        <f>ROUND(ROUND(H21,2)*ROUND(G21,3),2)</f>
        <v>0</v>
      </c>
      <c r="J21" s="28"/>
    </row>
    <row r="22" spans="2:10" ht="12.75" customHeight="1">
      <c r="B22" s="28"/>
      <c r="C22" s="28"/>
      <c r="D22" s="28"/>
      <c r="E22" s="40" t="s">
        <v>66</v>
      </c>
      <c r="F22" s="28"/>
      <c r="G22" s="28"/>
      <c r="H22" s="28"/>
      <c r="I22" s="28"/>
      <c r="J22" s="28"/>
    </row>
    <row r="23" spans="2:10" ht="12.75" customHeight="1">
      <c r="B23" s="28"/>
      <c r="C23" s="28"/>
      <c r="D23" s="28"/>
      <c r="E23" s="38" t="s">
        <v>67</v>
      </c>
      <c r="F23" s="28"/>
      <c r="G23" s="28"/>
      <c r="H23" s="28"/>
      <c r="I23" s="28"/>
      <c r="J23" s="28"/>
    </row>
    <row r="24" spans="2:10" ht="12.75" customHeight="1">
      <c r="B24" s="28"/>
      <c r="C24" s="28"/>
      <c r="D24" s="28"/>
      <c r="E24" s="40" t="s">
        <v>58</v>
      </c>
      <c r="F24" s="28"/>
      <c r="G24" s="28"/>
      <c r="H24" s="28"/>
      <c r="I24" s="28"/>
      <c r="J24" s="28"/>
    </row>
    <row r="25" spans="1:10" ht="12.75" customHeight="1">
      <c r="A25" s="55" t="s">
        <v>47</v>
      </c>
      <c r="B25" s="55"/>
      <c r="C25" s="25" t="s">
        <v>41</v>
      </c>
      <c r="D25" s="55"/>
      <c r="E25" s="14" t="s">
        <v>68</v>
      </c>
      <c r="F25" s="55"/>
      <c r="G25" s="55"/>
      <c r="H25" s="55"/>
      <c r="I25" s="26">
        <f>SUM(I26:I61)</f>
        <v>0</v>
      </c>
      <c r="J25" s="28"/>
    </row>
    <row r="26" spans="1:10" ht="12.75" customHeight="1">
      <c r="A26" s="36"/>
      <c r="B26" s="16">
        <v>5</v>
      </c>
      <c r="C26" s="16" t="s">
        <v>69</v>
      </c>
      <c r="D26" s="12" t="s">
        <v>51</v>
      </c>
      <c r="E26" s="17" t="s">
        <v>70</v>
      </c>
      <c r="F26" s="18" t="s">
        <v>71</v>
      </c>
      <c r="G26" s="19">
        <v>26.5</v>
      </c>
      <c r="H26" s="20">
        <v>0</v>
      </c>
      <c r="I26" s="20">
        <f>ROUND(ROUND(H26,2)*ROUND(G26,3),2)</f>
        <v>0</v>
      </c>
      <c r="J26" s="28"/>
    </row>
    <row r="27" spans="1:10" ht="12.75" customHeight="1">
      <c r="A27" s="36"/>
      <c r="E27" s="22" t="s">
        <v>72</v>
      </c>
      <c r="J27" s="28"/>
    </row>
    <row r="28" spans="1:10" ht="26.25" customHeight="1">
      <c r="A28" s="36"/>
      <c r="E28" s="38" t="s">
        <v>73</v>
      </c>
      <c r="J28" s="28"/>
    </row>
    <row r="29" spans="1:10" ht="12.75" customHeight="1">
      <c r="A29" s="36"/>
      <c r="E29" s="39" t="s">
        <v>58</v>
      </c>
      <c r="J29" s="28"/>
    </row>
    <row r="30" spans="2:10" ht="12.75" customHeight="1">
      <c r="B30" s="16">
        <v>6</v>
      </c>
      <c r="C30" s="16">
        <v>11318</v>
      </c>
      <c r="D30" s="12" t="s">
        <v>51</v>
      </c>
      <c r="E30" s="65" t="s">
        <v>74</v>
      </c>
      <c r="F30" s="18" t="s">
        <v>71</v>
      </c>
      <c r="G30" s="19">
        <v>21.3</v>
      </c>
      <c r="H30" s="20">
        <v>0</v>
      </c>
      <c r="I30" s="20">
        <f>ROUND(ROUND(H30,2)*ROUND(G30,3),2)</f>
        <v>0</v>
      </c>
      <c r="J30" s="28"/>
    </row>
    <row r="31" spans="5:10" ht="12.75" customHeight="1">
      <c r="E31" s="40" t="s">
        <v>75</v>
      </c>
      <c r="J31" s="28"/>
    </row>
    <row r="32" spans="5:10" ht="25.5" customHeight="1">
      <c r="E32" s="38" t="s">
        <v>76</v>
      </c>
      <c r="J32" s="28"/>
    </row>
    <row r="33" spans="5:10" ht="12.75" customHeight="1">
      <c r="E33" s="39" t="s">
        <v>58</v>
      </c>
      <c r="J33" s="28"/>
    </row>
    <row r="34" spans="2:10" ht="12.75" customHeight="1">
      <c r="B34" s="16">
        <v>7</v>
      </c>
      <c r="C34" s="16">
        <v>11332</v>
      </c>
      <c r="D34" s="12" t="s">
        <v>51</v>
      </c>
      <c r="E34" s="65" t="s">
        <v>77</v>
      </c>
      <c r="F34" s="18" t="s">
        <v>71</v>
      </c>
      <c r="G34" s="19">
        <v>124</v>
      </c>
      <c r="H34" s="20">
        <v>0</v>
      </c>
      <c r="I34" s="20">
        <f>ROUND(ROUND(H34,2)*ROUND(G34,3),2)</f>
        <v>0</v>
      </c>
      <c r="J34" s="66"/>
    </row>
    <row r="35" spans="5:10" ht="12.75" customHeight="1">
      <c r="E35" s="35" t="s">
        <v>72</v>
      </c>
      <c r="J35" s="66"/>
    </row>
    <row r="36" spans="5:10" ht="38.25" customHeight="1">
      <c r="E36" s="38" t="s">
        <v>78</v>
      </c>
      <c r="J36" s="66"/>
    </row>
    <row r="37" spans="5:10" ht="12.75" customHeight="1">
      <c r="E37" s="39" t="s">
        <v>58</v>
      </c>
      <c r="J37" s="66"/>
    </row>
    <row r="38" spans="2:10" ht="12.75" customHeight="1">
      <c r="B38" s="16">
        <v>8</v>
      </c>
      <c r="C38" s="16" t="s">
        <v>79</v>
      </c>
      <c r="D38" s="12" t="s">
        <v>51</v>
      </c>
      <c r="E38" s="17" t="s">
        <v>80</v>
      </c>
      <c r="F38" s="18" t="s">
        <v>71</v>
      </c>
      <c r="G38" s="19">
        <v>53</v>
      </c>
      <c r="H38" s="20">
        <v>0</v>
      </c>
      <c r="I38" s="20">
        <f>ROUND(ROUND(H38,2)*ROUND(G38,3),2)</f>
        <v>0</v>
      </c>
      <c r="J38" s="66"/>
    </row>
    <row r="39" spans="5:10" ht="12.75" customHeight="1">
      <c r="E39" s="22" t="s">
        <v>72</v>
      </c>
      <c r="J39" s="66"/>
    </row>
    <row r="40" spans="5:10" ht="25.5" customHeight="1">
      <c r="E40" s="38" t="s">
        <v>81</v>
      </c>
      <c r="J40" s="66"/>
    </row>
    <row r="41" spans="5:10" ht="12.75" customHeight="1">
      <c r="E41" s="39" t="s">
        <v>58</v>
      </c>
      <c r="J41" s="66"/>
    </row>
    <row r="42" spans="2:10" ht="12.75" customHeight="1">
      <c r="B42" s="16">
        <v>9</v>
      </c>
      <c r="C42" s="16">
        <v>11337</v>
      </c>
      <c r="D42" s="12" t="s">
        <v>51</v>
      </c>
      <c r="E42" s="65" t="s">
        <v>82</v>
      </c>
      <c r="F42" s="18" t="s">
        <v>71</v>
      </c>
      <c r="G42" s="19">
        <v>60.6</v>
      </c>
      <c r="H42" s="20">
        <v>0</v>
      </c>
      <c r="I42" s="20">
        <f>ROUND(ROUND(H42,2)*ROUND(G42,3),2)</f>
        <v>0</v>
      </c>
      <c r="J42" s="66"/>
    </row>
    <row r="43" spans="5:10" ht="12.75" customHeight="1">
      <c r="E43" s="40" t="s">
        <v>83</v>
      </c>
      <c r="J43" s="66"/>
    </row>
    <row r="44" spans="5:10" ht="27" customHeight="1">
      <c r="E44" s="24" t="s">
        <v>84</v>
      </c>
      <c r="J44" s="66"/>
    </row>
    <row r="45" spans="5:10" ht="12.75" customHeight="1">
      <c r="E45" s="39" t="s">
        <v>58</v>
      </c>
      <c r="J45" s="66"/>
    </row>
    <row r="46" spans="1:16" ht="12.75" customHeight="1">
      <c r="A46" s="12" t="s">
        <v>49</v>
      </c>
      <c r="B46" s="16">
        <v>10</v>
      </c>
      <c r="C46" s="16" t="s">
        <v>85</v>
      </c>
      <c r="D46" s="12" t="s">
        <v>51</v>
      </c>
      <c r="E46" s="17" t="s">
        <v>86</v>
      </c>
      <c r="F46" s="18" t="s">
        <v>87</v>
      </c>
      <c r="G46" s="19">
        <v>245</v>
      </c>
      <c r="H46" s="20">
        <v>0</v>
      </c>
      <c r="I46" s="20">
        <f>ROUND(ROUND(H46,2)*ROUND(G46,3),2)</f>
        <v>0</v>
      </c>
      <c r="J46" s="28"/>
      <c r="O46">
        <f>(I46*21)/100</f>
        <v>0</v>
      </c>
      <c r="P46" t="s">
        <v>24</v>
      </c>
    </row>
    <row r="47" spans="1:10" ht="12.75" customHeight="1">
      <c r="A47" s="21" t="s">
        <v>54</v>
      </c>
      <c r="E47" s="22" t="s">
        <v>75</v>
      </c>
      <c r="J47" s="28"/>
    </row>
    <row r="48" spans="1:10" ht="12.75" customHeight="1">
      <c r="A48" s="23" t="s">
        <v>55</v>
      </c>
      <c r="E48" s="24" t="s">
        <v>88</v>
      </c>
      <c r="J48" s="28"/>
    </row>
    <row r="49" spans="1:10" ht="12.75" customHeight="1">
      <c r="A49" t="s">
        <v>57</v>
      </c>
      <c r="E49" s="39" t="s">
        <v>58</v>
      </c>
      <c r="J49" s="28"/>
    </row>
    <row r="50" spans="1:16" ht="12.75" customHeight="1">
      <c r="A50" s="12" t="s">
        <v>49</v>
      </c>
      <c r="B50" s="16">
        <v>11</v>
      </c>
      <c r="C50" s="16" t="s">
        <v>89</v>
      </c>
      <c r="D50" s="12" t="s">
        <v>51</v>
      </c>
      <c r="E50" s="17" t="s">
        <v>90</v>
      </c>
      <c r="F50" s="18" t="s">
        <v>71</v>
      </c>
      <c r="G50" s="19">
        <v>20</v>
      </c>
      <c r="H50" s="20">
        <v>0</v>
      </c>
      <c r="I50" s="20">
        <f>ROUND(ROUND(H50,2)*ROUND(G50,3),2)</f>
        <v>0</v>
      </c>
      <c r="J50" s="28"/>
      <c r="O50">
        <f>(I50*21)/100</f>
        <v>0</v>
      </c>
      <c r="P50" t="s">
        <v>24</v>
      </c>
    </row>
    <row r="51" spans="1:10" ht="12.75" customHeight="1">
      <c r="A51" s="21" t="s">
        <v>54</v>
      </c>
      <c r="E51" s="22" t="s">
        <v>91</v>
      </c>
      <c r="J51" s="28"/>
    </row>
    <row r="52" spans="1:10" ht="53.25" customHeight="1">
      <c r="A52" s="23" t="s">
        <v>55</v>
      </c>
      <c r="E52" s="38" t="s">
        <v>92</v>
      </c>
      <c r="J52" s="28"/>
    </row>
    <row r="53" spans="1:10" ht="12.75" customHeight="1">
      <c r="A53" t="s">
        <v>57</v>
      </c>
      <c r="E53" s="39" t="s">
        <v>58</v>
      </c>
      <c r="J53" s="28"/>
    </row>
    <row r="54" spans="1:16" ht="12.75" customHeight="1">
      <c r="A54" s="12" t="s">
        <v>49</v>
      </c>
      <c r="B54" s="16">
        <v>12</v>
      </c>
      <c r="C54" s="16" t="s">
        <v>93</v>
      </c>
      <c r="D54" s="12" t="s">
        <v>51</v>
      </c>
      <c r="E54" s="65" t="s">
        <v>94</v>
      </c>
      <c r="F54" s="18" t="s">
        <v>71</v>
      </c>
      <c r="G54" s="19">
        <v>20</v>
      </c>
      <c r="H54" s="20">
        <v>0</v>
      </c>
      <c r="I54" s="20">
        <f>ROUND(ROUND(H54,2)*ROUND(G54,3),2)</f>
        <v>0</v>
      </c>
      <c r="J54" s="28"/>
      <c r="O54">
        <f>(I54*21)/100</f>
        <v>0</v>
      </c>
      <c r="P54" t="s">
        <v>24</v>
      </c>
    </row>
    <row r="55" spans="1:10" ht="12.75" customHeight="1">
      <c r="A55" s="21" t="s">
        <v>54</v>
      </c>
      <c r="E55" s="22" t="s">
        <v>51</v>
      </c>
      <c r="J55" s="28"/>
    </row>
    <row r="56" spans="1:10" ht="25.5" customHeight="1">
      <c r="A56" s="23" t="s">
        <v>55</v>
      </c>
      <c r="E56" s="38" t="s">
        <v>95</v>
      </c>
      <c r="J56" s="28"/>
    </row>
    <row r="57" spans="1:10" ht="12.75" customHeight="1">
      <c r="A57" t="s">
        <v>57</v>
      </c>
      <c r="E57" s="39" t="s">
        <v>58</v>
      </c>
      <c r="J57" s="28"/>
    </row>
    <row r="58" spans="1:16" ht="12.75" customHeight="1">
      <c r="A58" s="12" t="s">
        <v>49</v>
      </c>
      <c r="B58" s="16">
        <v>13</v>
      </c>
      <c r="C58" s="16" t="s">
        <v>96</v>
      </c>
      <c r="D58" s="12" t="s">
        <v>51</v>
      </c>
      <c r="E58" s="17" t="s">
        <v>97</v>
      </c>
      <c r="F58" s="18" t="s">
        <v>98</v>
      </c>
      <c r="G58" s="19">
        <v>558</v>
      </c>
      <c r="H58" s="20">
        <v>0</v>
      </c>
      <c r="I58" s="20">
        <f>ROUND(ROUND(H58,2)*ROUND(G58,3),2)</f>
        <v>0</v>
      </c>
      <c r="J58" s="28"/>
      <c r="O58">
        <f>(I58*21)/100</f>
        <v>0</v>
      </c>
      <c r="P58" t="s">
        <v>24</v>
      </c>
    </row>
    <row r="59" spans="1:10" ht="12.75" customHeight="1">
      <c r="A59" s="21" t="s">
        <v>54</v>
      </c>
      <c r="E59" s="22" t="s">
        <v>51</v>
      </c>
      <c r="J59" s="28"/>
    </row>
    <row r="60" spans="1:10" ht="25.5" customHeight="1">
      <c r="A60" s="23" t="s">
        <v>55</v>
      </c>
      <c r="E60" s="38" t="s">
        <v>99</v>
      </c>
      <c r="J60" s="28"/>
    </row>
    <row r="61" spans="1:10" ht="12.75" customHeight="1">
      <c r="A61" t="s">
        <v>57</v>
      </c>
      <c r="E61" s="39" t="s">
        <v>58</v>
      </c>
      <c r="J61" s="28"/>
    </row>
    <row r="62" spans="2:10" ht="12.75" customHeight="1">
      <c r="B62" s="55"/>
      <c r="C62" s="25" t="s">
        <v>24</v>
      </c>
      <c r="D62" s="55"/>
      <c r="E62" s="14" t="s">
        <v>100</v>
      </c>
      <c r="F62" s="55"/>
      <c r="G62" s="55"/>
      <c r="H62" s="55"/>
      <c r="I62" s="26">
        <f>SUM(I63:I66)</f>
        <v>0</v>
      </c>
      <c r="J62" s="28"/>
    </row>
    <row r="63" spans="2:10" ht="12.75" customHeight="1">
      <c r="B63" s="16">
        <v>14</v>
      </c>
      <c r="C63" s="16" t="s">
        <v>101</v>
      </c>
      <c r="D63" s="12" t="s">
        <v>51</v>
      </c>
      <c r="E63" s="17" t="s">
        <v>102</v>
      </c>
      <c r="F63" s="18" t="s">
        <v>98</v>
      </c>
      <c r="G63" s="19">
        <v>558</v>
      </c>
      <c r="H63" s="20">
        <v>0</v>
      </c>
      <c r="I63" s="20">
        <f>ROUND(ROUND(H63,2)*ROUND(G63,3),2)</f>
        <v>0</v>
      </c>
      <c r="J63" s="28"/>
    </row>
    <row r="64" spans="5:10" ht="12.75" customHeight="1">
      <c r="E64" s="39" t="s">
        <v>103</v>
      </c>
      <c r="J64" s="28"/>
    </row>
    <row r="65" spans="5:10" ht="24.75" customHeight="1">
      <c r="E65" s="38" t="s">
        <v>99</v>
      </c>
      <c r="J65" s="28"/>
    </row>
    <row r="66" spans="5:10" ht="12.75" customHeight="1">
      <c r="E66" s="39" t="s">
        <v>58</v>
      </c>
      <c r="J66" s="28"/>
    </row>
    <row r="67" spans="1:10" ht="12.75" customHeight="1">
      <c r="A67" s="55" t="s">
        <v>47</v>
      </c>
      <c r="B67" s="55"/>
      <c r="C67" s="25" t="s">
        <v>16</v>
      </c>
      <c r="D67" s="55"/>
      <c r="E67" s="14" t="s">
        <v>104</v>
      </c>
      <c r="F67" s="55"/>
      <c r="G67" s="55"/>
      <c r="H67" s="55"/>
      <c r="I67" s="26">
        <f>SUM(I68:I71)</f>
        <v>0</v>
      </c>
      <c r="J67" s="28"/>
    </row>
    <row r="68" spans="1:16" ht="12.75" customHeight="1">
      <c r="A68" s="12" t="s">
        <v>49</v>
      </c>
      <c r="B68" s="16">
        <v>15</v>
      </c>
      <c r="C68" s="16" t="s">
        <v>105</v>
      </c>
      <c r="D68" s="12" t="s">
        <v>51</v>
      </c>
      <c r="E68" s="17" t="s">
        <v>106</v>
      </c>
      <c r="F68" s="18" t="s">
        <v>107</v>
      </c>
      <c r="G68" s="19">
        <v>1057.68</v>
      </c>
      <c r="H68" s="20">
        <v>0</v>
      </c>
      <c r="I68" s="20">
        <f>ROUND(ROUND(H68,2)*ROUND(G68,3),2)</f>
        <v>0</v>
      </c>
      <c r="J68" s="28"/>
      <c r="O68">
        <f>(I68*21)/100</f>
        <v>0</v>
      </c>
      <c r="P68" t="s">
        <v>24</v>
      </c>
    </row>
    <row r="69" spans="1:10" ht="12.75" customHeight="1">
      <c r="A69" s="21" t="s">
        <v>54</v>
      </c>
      <c r="E69" s="39" t="s">
        <v>108</v>
      </c>
      <c r="J69" s="28"/>
    </row>
    <row r="70" spans="1:10" ht="12.75" customHeight="1">
      <c r="A70" s="23" t="s">
        <v>55</v>
      </c>
      <c r="E70" s="24" t="s">
        <v>109</v>
      </c>
      <c r="J70" s="28"/>
    </row>
    <row r="71" spans="1:10" ht="12.75" customHeight="1">
      <c r="A71" t="s">
        <v>57</v>
      </c>
      <c r="E71" s="39" t="s">
        <v>58</v>
      </c>
      <c r="J71" s="28"/>
    </row>
    <row r="72" spans="1:10" ht="12.75" customHeight="1">
      <c r="A72" s="55" t="s">
        <v>47</v>
      </c>
      <c r="B72" s="55"/>
      <c r="C72" s="25" t="s">
        <v>43</v>
      </c>
      <c r="D72" s="55"/>
      <c r="E72" s="14" t="s">
        <v>110</v>
      </c>
      <c r="F72" s="55"/>
      <c r="G72" s="55"/>
      <c r="H72" s="55"/>
      <c r="I72" s="26">
        <f>SUM(I73:I96)</f>
        <v>0</v>
      </c>
      <c r="J72" s="28"/>
    </row>
    <row r="73" spans="1:16" ht="12.75" customHeight="1">
      <c r="A73" s="12" t="s">
        <v>49</v>
      </c>
      <c r="B73" s="16">
        <v>16</v>
      </c>
      <c r="C73" s="16">
        <v>56333</v>
      </c>
      <c r="D73" s="12" t="s">
        <v>51</v>
      </c>
      <c r="E73" s="17" t="s">
        <v>111</v>
      </c>
      <c r="F73" s="18" t="s">
        <v>98</v>
      </c>
      <c r="G73" s="19">
        <v>558</v>
      </c>
      <c r="H73" s="20">
        <v>0</v>
      </c>
      <c r="I73" s="20">
        <f>ROUND(ROUND(H73,2)*ROUND(G73,3),2)</f>
        <v>0</v>
      </c>
      <c r="J73" s="28"/>
      <c r="O73">
        <f>(I73*21)/100</f>
        <v>0</v>
      </c>
      <c r="P73" t="s">
        <v>24</v>
      </c>
    </row>
    <row r="74" spans="1:10" ht="12.75" customHeight="1">
      <c r="A74" s="21" t="s">
        <v>54</v>
      </c>
      <c r="E74" s="22" t="s">
        <v>112</v>
      </c>
      <c r="J74" s="28"/>
    </row>
    <row r="75" spans="1:10" ht="25.5" customHeight="1">
      <c r="A75" s="23" t="s">
        <v>55</v>
      </c>
      <c r="E75" s="24" t="s">
        <v>113</v>
      </c>
      <c r="J75" s="28"/>
    </row>
    <row r="76" spans="1:10" ht="12.75" customHeight="1">
      <c r="A76" t="s">
        <v>57</v>
      </c>
      <c r="E76" s="39" t="s">
        <v>58</v>
      </c>
      <c r="J76" s="28"/>
    </row>
    <row r="77" spans="2:10" ht="12.75" customHeight="1">
      <c r="B77" s="16">
        <v>17</v>
      </c>
      <c r="C77" s="16" t="s">
        <v>114</v>
      </c>
      <c r="D77" s="12" t="s">
        <v>51</v>
      </c>
      <c r="E77" s="17" t="s">
        <v>115</v>
      </c>
      <c r="F77" s="18" t="s">
        <v>98</v>
      </c>
      <c r="G77" s="19">
        <v>15</v>
      </c>
      <c r="H77" s="20">
        <v>0</v>
      </c>
      <c r="I77" s="20">
        <f>ROUND(ROUND(H77,2)*ROUND(G77,3),2)</f>
        <v>0</v>
      </c>
      <c r="J77" s="28"/>
    </row>
    <row r="78" spans="5:10" ht="12.75" customHeight="1">
      <c r="E78" s="22" t="s">
        <v>112</v>
      </c>
      <c r="J78" s="28"/>
    </row>
    <row r="79" spans="5:10" ht="25.5" customHeight="1">
      <c r="E79" s="24" t="s">
        <v>116</v>
      </c>
      <c r="J79" s="28"/>
    </row>
    <row r="80" spans="5:10" ht="12.75" customHeight="1">
      <c r="E80" s="39" t="s">
        <v>58</v>
      </c>
      <c r="J80" s="28"/>
    </row>
    <row r="81" spans="2:10" ht="12.75" customHeight="1">
      <c r="B81" s="16">
        <v>18</v>
      </c>
      <c r="C81" s="41" t="s">
        <v>117</v>
      </c>
      <c r="D81" s="12" t="s">
        <v>51</v>
      </c>
      <c r="E81" s="65" t="s">
        <v>118</v>
      </c>
      <c r="F81" s="18" t="s">
        <v>98</v>
      </c>
      <c r="G81" s="19">
        <v>25</v>
      </c>
      <c r="H81" s="20">
        <v>0</v>
      </c>
      <c r="I81" s="20">
        <f>ROUND(ROUND(H81,2)*ROUND(G81,3),2)</f>
        <v>0</v>
      </c>
      <c r="J81" s="28"/>
    </row>
    <row r="82" spans="5:10" ht="12.75" customHeight="1">
      <c r="E82" s="39" t="s">
        <v>119</v>
      </c>
      <c r="J82" s="28"/>
    </row>
    <row r="83" spans="5:10" ht="25.5" customHeight="1">
      <c r="E83" s="24" t="s">
        <v>120</v>
      </c>
      <c r="J83" s="28"/>
    </row>
    <row r="84" spans="5:10" ht="12.75" customHeight="1">
      <c r="E84" s="39" t="s">
        <v>58</v>
      </c>
      <c r="J84" s="28"/>
    </row>
    <row r="85" spans="2:10" ht="12.75" customHeight="1">
      <c r="B85" s="16">
        <v>19</v>
      </c>
      <c r="C85" s="41" t="s">
        <v>121</v>
      </c>
      <c r="D85" s="12" t="s">
        <v>51</v>
      </c>
      <c r="E85" s="65" t="s">
        <v>122</v>
      </c>
      <c r="F85" s="18" t="s">
        <v>98</v>
      </c>
      <c r="G85" s="19">
        <v>3</v>
      </c>
      <c r="H85" s="20">
        <v>0</v>
      </c>
      <c r="I85" s="20">
        <f>ROUND(ROUND(H85,2)*ROUND(G85,3),2)</f>
        <v>0</v>
      </c>
      <c r="J85" s="28"/>
    </row>
    <row r="86" spans="5:10" ht="12.75" customHeight="1">
      <c r="E86" s="39" t="s">
        <v>123</v>
      </c>
      <c r="J86" s="28"/>
    </row>
    <row r="87" spans="5:10" ht="25.5" customHeight="1">
      <c r="E87" s="24" t="s">
        <v>124</v>
      </c>
      <c r="J87" s="28"/>
    </row>
    <row r="88" spans="5:10" ht="12.75" customHeight="1">
      <c r="E88" s="39" t="s">
        <v>58</v>
      </c>
      <c r="J88" s="28"/>
    </row>
    <row r="89" spans="2:10" ht="12.75" customHeight="1">
      <c r="B89" s="16">
        <v>20</v>
      </c>
      <c r="C89" s="16">
        <v>582614</v>
      </c>
      <c r="D89" s="12" t="s">
        <v>51</v>
      </c>
      <c r="E89" s="65" t="s">
        <v>125</v>
      </c>
      <c r="F89" s="18" t="s">
        <v>98</v>
      </c>
      <c r="G89" s="19">
        <v>460</v>
      </c>
      <c r="H89" s="20">
        <v>0</v>
      </c>
      <c r="I89" s="20">
        <f>ROUND(ROUND(H89,2)*ROUND(G89,3),2)</f>
        <v>0</v>
      </c>
      <c r="J89" s="28"/>
    </row>
    <row r="90" spans="5:10" ht="12.75" customHeight="1">
      <c r="E90" s="39" t="s">
        <v>119</v>
      </c>
      <c r="J90" s="28"/>
    </row>
    <row r="91" spans="5:10" ht="25.5" customHeight="1">
      <c r="E91" s="24" t="s">
        <v>126</v>
      </c>
      <c r="J91" s="28"/>
    </row>
    <row r="92" spans="5:10" ht="12.75" customHeight="1">
      <c r="E92" s="39" t="s">
        <v>58</v>
      </c>
      <c r="J92" s="28"/>
    </row>
    <row r="93" spans="2:10" ht="12.75" customHeight="1">
      <c r="B93" s="16">
        <v>21</v>
      </c>
      <c r="C93" s="16">
        <v>582615</v>
      </c>
      <c r="D93" s="12" t="s">
        <v>51</v>
      </c>
      <c r="E93" s="65" t="s">
        <v>127</v>
      </c>
      <c r="F93" s="18" t="s">
        <v>98</v>
      </c>
      <c r="G93" s="19">
        <v>10</v>
      </c>
      <c r="H93" s="20">
        <v>0</v>
      </c>
      <c r="I93" s="20">
        <f>ROUND(ROUND(H93,2)*ROUND(G93,3),2)</f>
        <v>0</v>
      </c>
      <c r="J93" s="28"/>
    </row>
    <row r="94" spans="5:10" ht="12.75" customHeight="1">
      <c r="E94" s="39" t="s">
        <v>123</v>
      </c>
      <c r="J94" s="28"/>
    </row>
    <row r="95" spans="5:10" ht="25.5" customHeight="1">
      <c r="E95" s="24" t="s">
        <v>128</v>
      </c>
      <c r="J95" s="28"/>
    </row>
    <row r="96" spans="5:10" ht="12.75" customHeight="1">
      <c r="E96" s="39" t="s">
        <v>58</v>
      </c>
      <c r="J96" s="28"/>
    </row>
    <row r="97" spans="2:10" ht="12.75" customHeight="1">
      <c r="B97" s="55"/>
      <c r="C97" s="25" t="s">
        <v>45</v>
      </c>
      <c r="D97" s="55"/>
      <c r="E97" s="14" t="s">
        <v>129</v>
      </c>
      <c r="F97" s="55"/>
      <c r="G97" s="55"/>
      <c r="H97" s="55"/>
      <c r="I97" s="26">
        <f>SUM(I98:I140)</f>
        <v>0</v>
      </c>
      <c r="J97" s="28"/>
    </row>
    <row r="98" spans="2:10" ht="12.75" customHeight="1">
      <c r="B98" s="16">
        <v>22</v>
      </c>
      <c r="C98" s="16">
        <v>914131</v>
      </c>
      <c r="D98" s="12" t="s">
        <v>51</v>
      </c>
      <c r="E98" s="65" t="s">
        <v>130</v>
      </c>
      <c r="F98" s="18" t="s">
        <v>131</v>
      </c>
      <c r="G98" s="19">
        <v>2</v>
      </c>
      <c r="H98" s="20">
        <v>0</v>
      </c>
      <c r="I98" s="20">
        <f>ROUND(ROUND(H98,2)*ROUND(G98,3),2)</f>
        <v>0</v>
      </c>
      <c r="J98" s="28"/>
    </row>
    <row r="99" spans="5:10" ht="12.75" customHeight="1">
      <c r="E99" s="22" t="s">
        <v>51</v>
      </c>
      <c r="J99" s="28"/>
    </row>
    <row r="100" spans="5:10" ht="12.75" customHeight="1">
      <c r="E100" s="24" t="s">
        <v>132</v>
      </c>
      <c r="J100" s="28"/>
    </row>
    <row r="101" spans="1:16" ht="12.75" customHeight="1">
      <c r="A101" s="12" t="s">
        <v>49</v>
      </c>
      <c r="E101" s="39" t="s">
        <v>58</v>
      </c>
      <c r="J101" s="28"/>
      <c r="O101" t="e">
        <f>(#REF!*21)/100</f>
        <v>#REF!</v>
      </c>
      <c r="P101" t="s">
        <v>24</v>
      </c>
    </row>
    <row r="102" spans="1:10" ht="12.75" customHeight="1">
      <c r="A102" s="36"/>
      <c r="B102" s="16">
        <v>23</v>
      </c>
      <c r="C102" s="16">
        <v>915212</v>
      </c>
      <c r="D102" s="12" t="s">
        <v>51</v>
      </c>
      <c r="E102" s="65" t="s">
        <v>133</v>
      </c>
      <c r="F102" s="67" t="s">
        <v>98</v>
      </c>
      <c r="G102" s="19">
        <v>157</v>
      </c>
      <c r="H102" s="20">
        <v>0</v>
      </c>
      <c r="I102" s="20">
        <f>ROUND(ROUND(H102,2)*ROUND(G102,3),2)</f>
        <v>0</v>
      </c>
      <c r="J102" s="28"/>
    </row>
    <row r="103" spans="1:10" ht="12.75" customHeight="1">
      <c r="A103" s="36"/>
      <c r="E103" s="22" t="s">
        <v>51</v>
      </c>
      <c r="J103" s="28"/>
    </row>
    <row r="104" spans="1:10" ht="12.75" customHeight="1">
      <c r="A104" s="36"/>
      <c r="E104" s="24" t="s">
        <v>134</v>
      </c>
      <c r="J104" s="28"/>
    </row>
    <row r="105" spans="1:10" ht="12.75" customHeight="1">
      <c r="A105" s="36"/>
      <c r="E105" s="39" t="s">
        <v>58</v>
      </c>
      <c r="J105" s="28"/>
    </row>
    <row r="106" spans="1:10" ht="12.75" customHeight="1">
      <c r="A106" s="36"/>
      <c r="B106" s="16">
        <v>24</v>
      </c>
      <c r="C106" s="16">
        <v>915221</v>
      </c>
      <c r="D106" s="12" t="s">
        <v>51</v>
      </c>
      <c r="E106" s="65" t="s">
        <v>135</v>
      </c>
      <c r="F106" s="67" t="s">
        <v>98</v>
      </c>
      <c r="G106" s="19">
        <v>228</v>
      </c>
      <c r="H106" s="20">
        <v>0</v>
      </c>
      <c r="I106" s="20">
        <f>ROUND(ROUND(H106,2)*ROUND(G106,3),2)</f>
        <v>0</v>
      </c>
      <c r="J106" s="28"/>
    </row>
    <row r="107" spans="1:10" ht="12.75" customHeight="1">
      <c r="A107" s="36"/>
      <c r="E107" s="22"/>
      <c r="J107" s="28"/>
    </row>
    <row r="108" spans="1:10" ht="12.75" customHeight="1">
      <c r="A108" s="36"/>
      <c r="E108" s="24" t="s">
        <v>136</v>
      </c>
      <c r="J108" s="28"/>
    </row>
    <row r="109" spans="1:10" ht="12.75" customHeight="1">
      <c r="A109" s="36"/>
      <c r="E109" s="39" t="s">
        <v>58</v>
      </c>
      <c r="J109" s="28"/>
    </row>
    <row r="110" spans="1:10" ht="12.75" customHeight="1">
      <c r="A110" s="36"/>
      <c r="B110" s="16">
        <v>25</v>
      </c>
      <c r="C110" s="16">
        <v>915111</v>
      </c>
      <c r="D110" s="12" t="s">
        <v>51</v>
      </c>
      <c r="E110" s="65" t="s">
        <v>137</v>
      </c>
      <c r="F110" s="67" t="s">
        <v>98</v>
      </c>
      <c r="G110" s="19">
        <v>228</v>
      </c>
      <c r="H110" s="20">
        <v>0</v>
      </c>
      <c r="I110" s="20">
        <f>ROUND(ROUND(H110,2)*ROUND(G110,3),2)</f>
        <v>0</v>
      </c>
      <c r="J110" s="28"/>
    </row>
    <row r="111" spans="1:10" ht="12.75" customHeight="1">
      <c r="A111" s="36"/>
      <c r="E111" s="39" t="s">
        <v>138</v>
      </c>
      <c r="J111" s="28"/>
    </row>
    <row r="112" spans="1:10" ht="12.75" customHeight="1">
      <c r="A112" s="36"/>
      <c r="E112" s="24" t="s">
        <v>136</v>
      </c>
      <c r="J112" s="28"/>
    </row>
    <row r="113" spans="1:10" ht="12.75" customHeight="1">
      <c r="A113" s="36"/>
      <c r="E113" s="39" t="s">
        <v>58</v>
      </c>
      <c r="J113" s="28"/>
    </row>
    <row r="114" spans="1:10" ht="12.75" customHeight="1">
      <c r="A114" s="36"/>
      <c r="B114" s="16">
        <v>26</v>
      </c>
      <c r="C114" s="41" t="s">
        <v>139</v>
      </c>
      <c r="D114" s="12" t="s">
        <v>51</v>
      </c>
      <c r="E114" s="65" t="s">
        <v>140</v>
      </c>
      <c r="F114" s="18" t="s">
        <v>71</v>
      </c>
      <c r="G114" s="19">
        <v>2.6</v>
      </c>
      <c r="H114" s="20">
        <v>0</v>
      </c>
      <c r="I114" s="20">
        <f>ROUND(ROUND(H114,2)*ROUND(G114,3),2)</f>
        <v>0</v>
      </c>
      <c r="J114" s="28"/>
    </row>
    <row r="115" spans="1:10" ht="12.75" customHeight="1">
      <c r="A115" s="36"/>
      <c r="E115" s="39" t="s">
        <v>141</v>
      </c>
      <c r="J115" s="28"/>
    </row>
    <row r="116" spans="1:10" ht="12.75" customHeight="1">
      <c r="A116" s="36"/>
      <c r="E116" s="24" t="s">
        <v>142</v>
      </c>
      <c r="J116" s="28"/>
    </row>
    <row r="117" spans="1:10" ht="12.75" customHeight="1">
      <c r="A117" s="36"/>
      <c r="E117" s="39" t="s">
        <v>143</v>
      </c>
      <c r="J117" s="28"/>
    </row>
    <row r="118" spans="1:10" ht="12.75" customHeight="1">
      <c r="A118" s="36"/>
      <c r="B118" s="16">
        <v>27</v>
      </c>
      <c r="C118" s="41" t="s">
        <v>144</v>
      </c>
      <c r="D118" s="12" t="s">
        <v>51</v>
      </c>
      <c r="E118" s="65" t="s">
        <v>140</v>
      </c>
      <c r="F118" s="18" t="s">
        <v>71</v>
      </c>
      <c r="G118" s="19">
        <v>1.53</v>
      </c>
      <c r="H118" s="20">
        <v>0</v>
      </c>
      <c r="I118" s="20">
        <f>ROUND(ROUND(H118,2)*ROUND(G118,3),2)</f>
        <v>0</v>
      </c>
      <c r="J118" s="28"/>
    </row>
    <row r="119" spans="1:10" ht="12.75" customHeight="1">
      <c r="A119" s="36"/>
      <c r="E119" s="39" t="s">
        <v>145</v>
      </c>
      <c r="J119" s="28"/>
    </row>
    <row r="120" spans="1:10" ht="12.75" customHeight="1">
      <c r="A120" s="36"/>
      <c r="E120" s="24" t="s">
        <v>146</v>
      </c>
      <c r="J120" s="28"/>
    </row>
    <row r="121" spans="1:10" ht="12.75" customHeight="1">
      <c r="A121" s="36"/>
      <c r="E121" s="39" t="s">
        <v>143</v>
      </c>
      <c r="J121" s="28"/>
    </row>
    <row r="122" spans="1:10" ht="12.75" customHeight="1">
      <c r="A122" s="36"/>
      <c r="B122" s="16">
        <v>28</v>
      </c>
      <c r="C122" s="41" t="s">
        <v>147</v>
      </c>
      <c r="D122" s="12" t="s">
        <v>51</v>
      </c>
      <c r="E122" s="65" t="s">
        <v>148</v>
      </c>
      <c r="F122" s="67" t="s">
        <v>87</v>
      </c>
      <c r="G122" s="19">
        <v>28</v>
      </c>
      <c r="H122" s="20">
        <v>0</v>
      </c>
      <c r="I122" s="20">
        <f>ROUND(ROUND(H122,2)*ROUND(G122,3),2)</f>
        <v>0</v>
      </c>
      <c r="J122" s="28"/>
    </row>
    <row r="123" spans="1:10" ht="12.75" customHeight="1">
      <c r="A123" s="36"/>
      <c r="E123" s="39" t="s">
        <v>149</v>
      </c>
      <c r="J123" s="28"/>
    </row>
    <row r="124" spans="1:10" ht="12.75" customHeight="1">
      <c r="A124" s="36"/>
      <c r="E124" s="24" t="s">
        <v>150</v>
      </c>
      <c r="J124" s="28"/>
    </row>
    <row r="125" spans="1:10" ht="12.75" customHeight="1">
      <c r="A125" s="36"/>
      <c r="E125" s="39" t="s">
        <v>151</v>
      </c>
      <c r="J125" s="28"/>
    </row>
    <row r="126" spans="2:10" ht="25.5" customHeight="1">
      <c r="B126" s="16">
        <v>29</v>
      </c>
      <c r="C126" s="41" t="s">
        <v>152</v>
      </c>
      <c r="D126" s="12" t="s">
        <v>51</v>
      </c>
      <c r="E126" s="65" t="s">
        <v>153</v>
      </c>
      <c r="F126" s="67" t="s">
        <v>87</v>
      </c>
      <c r="G126" s="19">
        <v>129</v>
      </c>
      <c r="H126" s="20">
        <v>0</v>
      </c>
      <c r="I126" s="20">
        <f>ROUND(ROUND(H126,2)*ROUND(G126,3),2)</f>
        <v>0</v>
      </c>
      <c r="J126" s="28"/>
    </row>
    <row r="127" spans="5:10" ht="12.75" customHeight="1">
      <c r="E127" s="39" t="s">
        <v>154</v>
      </c>
      <c r="J127" s="28"/>
    </row>
    <row r="128" spans="5:10" ht="24.75" customHeight="1">
      <c r="E128" s="24" t="s">
        <v>155</v>
      </c>
      <c r="J128" s="28"/>
    </row>
    <row r="129" spans="5:10" ht="12.75" customHeight="1">
      <c r="E129" s="39" t="s">
        <v>156</v>
      </c>
      <c r="J129" s="28"/>
    </row>
    <row r="130" spans="2:10" ht="26.25" customHeight="1">
      <c r="B130" s="16">
        <v>30</v>
      </c>
      <c r="C130" s="41" t="s">
        <v>157</v>
      </c>
      <c r="D130" s="12" t="s">
        <v>51</v>
      </c>
      <c r="E130" s="65" t="s">
        <v>153</v>
      </c>
      <c r="F130" s="67" t="s">
        <v>87</v>
      </c>
      <c r="G130" s="19">
        <v>199</v>
      </c>
      <c r="H130" s="20">
        <v>0</v>
      </c>
      <c r="I130" s="20">
        <f>ROUND(ROUND(H130,2)*ROUND(G130,3),2)</f>
        <v>0</v>
      </c>
      <c r="J130" s="28"/>
    </row>
    <row r="131" spans="5:10" ht="12.75" customHeight="1">
      <c r="E131" s="39" t="s">
        <v>158</v>
      </c>
      <c r="J131" s="28"/>
    </row>
    <row r="132" spans="5:10" ht="25.5" customHeight="1">
      <c r="E132" s="24" t="s">
        <v>159</v>
      </c>
      <c r="J132" s="28"/>
    </row>
    <row r="133" spans="5:10" ht="12.75" customHeight="1">
      <c r="E133" s="39" t="s">
        <v>156</v>
      </c>
      <c r="J133" s="28"/>
    </row>
    <row r="134" spans="1:16" ht="12.75" customHeight="1">
      <c r="A134" s="12" t="s">
        <v>49</v>
      </c>
      <c r="B134" s="16">
        <v>31</v>
      </c>
      <c r="C134" s="16" t="s">
        <v>160</v>
      </c>
      <c r="D134" s="12" t="s">
        <v>51</v>
      </c>
      <c r="E134" s="17" t="s">
        <v>161</v>
      </c>
      <c r="F134" s="18" t="s">
        <v>87</v>
      </c>
      <c r="G134" s="19">
        <v>290</v>
      </c>
      <c r="H134" s="20">
        <v>0</v>
      </c>
      <c r="I134" s="20">
        <f>ROUND(ROUND(H134,2)*ROUND(G134,3),2)</f>
        <v>0</v>
      </c>
      <c r="J134" s="28"/>
      <c r="O134">
        <f>(I114*21)/100</f>
        <v>0</v>
      </c>
      <c r="P134" t="s">
        <v>24</v>
      </c>
    </row>
    <row r="135" spans="1:10" ht="12.75" customHeight="1">
      <c r="A135" s="21" t="s">
        <v>54</v>
      </c>
      <c r="E135" s="22" t="s">
        <v>162</v>
      </c>
      <c r="J135" s="28"/>
    </row>
    <row r="136" spans="1:10" ht="26.25" customHeight="1">
      <c r="A136" s="23" t="s">
        <v>55</v>
      </c>
      <c r="E136" s="24" t="s">
        <v>163</v>
      </c>
      <c r="J136" s="28"/>
    </row>
    <row r="137" spans="1:10" ht="12.75" customHeight="1">
      <c r="A137" t="s">
        <v>57</v>
      </c>
      <c r="E137" s="39" t="s">
        <v>58</v>
      </c>
      <c r="J137" s="28"/>
    </row>
    <row r="138" spans="1:16" ht="12.75" customHeight="1">
      <c r="A138" s="12" t="s">
        <v>49</v>
      </c>
      <c r="B138" s="16">
        <v>32</v>
      </c>
      <c r="C138" s="16">
        <v>931326</v>
      </c>
      <c r="D138" s="12" t="s">
        <v>51</v>
      </c>
      <c r="E138" s="65" t="s">
        <v>164</v>
      </c>
      <c r="F138" s="18" t="s">
        <v>87</v>
      </c>
      <c r="G138" s="19">
        <v>49</v>
      </c>
      <c r="H138" s="20">
        <v>0</v>
      </c>
      <c r="I138" s="20">
        <f>ROUND(ROUND(H138,2)*ROUND(G138,3),2)</f>
        <v>0</v>
      </c>
      <c r="J138" s="28"/>
      <c r="O138">
        <f>(I118*21)/100</f>
        <v>0</v>
      </c>
      <c r="P138" t="s">
        <v>24</v>
      </c>
    </row>
    <row r="139" spans="1:10" ht="12.75" customHeight="1">
      <c r="A139" s="21" t="s">
        <v>54</v>
      </c>
      <c r="E139" s="39" t="s">
        <v>165</v>
      </c>
      <c r="J139" s="28"/>
    </row>
    <row r="140" spans="1:10" ht="12.75" customHeight="1">
      <c r="A140" s="23" t="s">
        <v>55</v>
      </c>
      <c r="E140" s="24" t="s">
        <v>166</v>
      </c>
      <c r="J140" s="28"/>
    </row>
    <row r="141" spans="1:10" ht="12.75" customHeight="1">
      <c r="A141" t="s">
        <v>57</v>
      </c>
      <c r="E141" s="39" t="s">
        <v>58</v>
      </c>
      <c r="J141" s="28"/>
    </row>
    <row r="142" ht="12.75" customHeight="1">
      <c r="J142" s="28"/>
    </row>
    <row r="143" ht="12.75" customHeight="1">
      <c r="J143" s="28"/>
    </row>
    <row r="144" ht="26.25" customHeight="1">
      <c r="J144" s="28"/>
    </row>
    <row r="145" ht="12.75" customHeight="1">
      <c r="J145" s="28"/>
    </row>
    <row r="146" ht="12.75" customHeight="1">
      <c r="J146" s="28"/>
    </row>
    <row r="147" ht="12.75" customHeight="1">
      <c r="J147" s="28"/>
    </row>
    <row r="148" ht="25.5" customHeight="1">
      <c r="J148" s="28"/>
    </row>
    <row r="149" ht="12.75" customHeight="1">
      <c r="J149" s="28"/>
    </row>
    <row r="150" ht="12.75" customHeight="1">
      <c r="J150" s="28"/>
    </row>
    <row r="151" ht="12.75" customHeight="1">
      <c r="J151" s="28"/>
    </row>
    <row r="152" ht="25.5" customHeight="1">
      <c r="J152" s="28"/>
    </row>
    <row r="153" ht="12.75" customHeight="1">
      <c r="J153" s="28"/>
    </row>
    <row r="154" spans="1:16" ht="12.75" customHeight="1">
      <c r="A154" s="12" t="s">
        <v>49</v>
      </c>
      <c r="J154" s="28"/>
      <c r="O154">
        <f>(I134*21)/100</f>
        <v>0</v>
      </c>
      <c r="P154" t="s">
        <v>24</v>
      </c>
    </row>
    <row r="155" spans="1:10" ht="12.75" customHeight="1">
      <c r="A155" s="21" t="s">
        <v>54</v>
      </c>
      <c r="J155" s="28"/>
    </row>
    <row r="156" spans="1:10" ht="25.5" customHeight="1">
      <c r="A156" s="23" t="s">
        <v>55</v>
      </c>
      <c r="J156" s="28"/>
    </row>
    <row r="157" spans="1:10" ht="12.75" customHeight="1">
      <c r="A157" t="s">
        <v>57</v>
      </c>
      <c r="J157" s="28"/>
    </row>
    <row r="158" spans="1:16" ht="12.75" customHeight="1">
      <c r="A158" s="12" t="s">
        <v>49</v>
      </c>
      <c r="J158" s="28"/>
      <c r="O158">
        <f>(I138*21)/100</f>
        <v>0</v>
      </c>
      <c r="P158" t="s">
        <v>24</v>
      </c>
    </row>
    <row r="159" spans="1:10" ht="12.75" customHeight="1">
      <c r="A159" s="21" t="s">
        <v>54</v>
      </c>
      <c r="J159" s="28"/>
    </row>
    <row r="160" spans="1:10" ht="27" customHeight="1">
      <c r="A160" s="23" t="s">
        <v>55</v>
      </c>
      <c r="J160" s="28"/>
    </row>
    <row r="161" spans="1:10" ht="12.75" customHeight="1">
      <c r="A161" t="s">
        <v>57</v>
      </c>
      <c r="J161" s="28"/>
    </row>
    <row r="162" ht="12.75" customHeight="1">
      <c r="J162" s="28"/>
    </row>
    <row r="163" ht="12.75" customHeight="1">
      <c r="J163" s="28"/>
    </row>
    <row r="164" ht="12.75" customHeight="1">
      <c r="J164" s="28"/>
    </row>
    <row r="165" ht="12.75" customHeight="1">
      <c r="J165" s="28"/>
    </row>
    <row r="166" ht="12.75" customHeight="1">
      <c r="J166" s="28"/>
    </row>
    <row r="167" ht="12.75" customHeight="1">
      <c r="J167" s="28"/>
    </row>
    <row r="168" ht="12.75" customHeight="1">
      <c r="J168" s="28"/>
    </row>
    <row r="169" ht="12.75" customHeight="1">
      <c r="J169" s="28"/>
    </row>
    <row r="170" ht="12.75" customHeight="1">
      <c r="J170" s="28"/>
    </row>
    <row r="171" ht="12.75" customHeight="1">
      <c r="J171" s="28"/>
    </row>
    <row r="172" ht="12.75" customHeight="1">
      <c r="J172" s="28"/>
    </row>
    <row r="173" ht="12.75" customHeight="1">
      <c r="J173" s="28"/>
    </row>
    <row r="174" ht="12.75" customHeight="1">
      <c r="J174" s="28"/>
    </row>
    <row r="175" ht="12.75" customHeight="1">
      <c r="J175" s="28"/>
    </row>
    <row r="176" ht="12.75" customHeight="1">
      <c r="J176" s="28"/>
    </row>
    <row r="177" ht="12.75" customHeight="1">
      <c r="J177" s="28"/>
    </row>
    <row r="178" ht="12.75" customHeight="1">
      <c r="J178" s="28"/>
    </row>
    <row r="179" ht="12.75" customHeight="1">
      <c r="J179" s="28"/>
    </row>
    <row r="180" ht="12.75" customHeight="1">
      <c r="J180" s="28"/>
    </row>
    <row r="181" ht="12.75" customHeight="1">
      <c r="J181" s="28"/>
    </row>
    <row r="182" ht="12.75" customHeight="1">
      <c r="J182" s="28"/>
    </row>
    <row r="183" ht="12.75" customHeight="1">
      <c r="J183" s="28"/>
    </row>
    <row r="184" ht="12.75" customHeight="1">
      <c r="J184" s="28"/>
    </row>
    <row r="185" ht="12.75" customHeight="1">
      <c r="J185" s="28"/>
    </row>
    <row r="186" ht="12.75" customHeight="1">
      <c r="J186" s="28"/>
    </row>
    <row r="187" ht="12.75" customHeight="1">
      <c r="J187" s="28"/>
    </row>
    <row r="188" ht="12.75" customHeight="1">
      <c r="J188" s="28"/>
    </row>
    <row r="189" ht="12.75" customHeight="1">
      <c r="J189" s="28"/>
    </row>
    <row r="190" ht="12.75" customHeight="1">
      <c r="J190" s="28"/>
    </row>
    <row r="191" ht="12.75" customHeight="1">
      <c r="J191" s="28"/>
    </row>
    <row r="192" ht="12.75" customHeight="1">
      <c r="J192" s="28"/>
    </row>
    <row r="193" ht="12.75" customHeight="1">
      <c r="J193" s="28"/>
    </row>
    <row r="194" ht="12.75" customHeight="1">
      <c r="J194" s="28"/>
    </row>
    <row r="195" ht="12.75" customHeight="1">
      <c r="J195" s="28"/>
    </row>
    <row r="196" ht="12.75" customHeight="1">
      <c r="J196" s="28"/>
    </row>
    <row r="197" ht="12.75" customHeight="1">
      <c r="J197" s="28"/>
    </row>
    <row r="198" ht="12.75" customHeight="1">
      <c r="J198" s="28"/>
    </row>
    <row r="199" ht="12.75" customHeight="1">
      <c r="J199" s="28"/>
    </row>
    <row r="200" ht="12.75" customHeight="1">
      <c r="J200" s="28"/>
    </row>
    <row r="201" ht="12.75" customHeight="1">
      <c r="J201" s="28"/>
    </row>
    <row r="202" ht="12.75" customHeight="1">
      <c r="J202" s="28"/>
    </row>
    <row r="203" ht="12.75" customHeight="1">
      <c r="J203" s="28"/>
    </row>
    <row r="204" ht="12.75" customHeight="1">
      <c r="J204" s="28"/>
    </row>
    <row r="205" ht="12.75" customHeight="1">
      <c r="J205" s="28"/>
    </row>
    <row r="206" ht="12.75" customHeight="1">
      <c r="J206" s="28"/>
    </row>
    <row r="207" ht="12.75" customHeight="1">
      <c r="J207" s="28"/>
    </row>
    <row r="208" ht="12.75" customHeight="1">
      <c r="J208" s="28"/>
    </row>
    <row r="209" ht="12.75" customHeight="1">
      <c r="J209" s="28"/>
    </row>
    <row r="210" ht="12.75" customHeight="1">
      <c r="J210" s="28"/>
    </row>
  </sheetData>
  <mergeCells count="10">
    <mergeCell ref="G5:G6"/>
    <mergeCell ref="H5:I5"/>
    <mergeCell ref="C3:D3"/>
    <mergeCell ref="C4:D4"/>
    <mergeCell ref="A5:A6"/>
    <mergeCell ref="B5:B6"/>
    <mergeCell ref="C5:C6"/>
    <mergeCell ref="D5:D6"/>
    <mergeCell ref="E5:E6"/>
    <mergeCell ref="F5:F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53"/>
  <sheetViews>
    <sheetView workbookViewId="0" topLeftCell="B1">
      <pane ySplit="7" topLeftCell="A240" activePane="bottomLeft" state="frozen"/>
      <selection pane="bottomLeft" activeCell="H257" sqref="H257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9.140625" style="28" customWidth="1"/>
    <col min="15" max="16" width="9.140625" style="0" hidden="1" customWidth="1"/>
  </cols>
  <sheetData>
    <row r="1" spans="1:16" ht="12.75" customHeight="1">
      <c r="A1" t="s">
        <v>15</v>
      </c>
      <c r="B1" s="52"/>
      <c r="C1" s="52"/>
      <c r="D1" s="52"/>
      <c r="E1" s="52"/>
      <c r="F1" s="52"/>
      <c r="G1" s="52"/>
      <c r="H1" s="52"/>
      <c r="I1" s="52"/>
      <c r="P1" t="s">
        <v>16</v>
      </c>
    </row>
    <row r="2" spans="2:16" ht="24.95" customHeight="1">
      <c r="B2" s="52"/>
      <c r="C2" s="52"/>
      <c r="D2" s="52"/>
      <c r="E2" s="53" t="s">
        <v>17</v>
      </c>
      <c r="F2" s="52"/>
      <c r="G2" s="52"/>
      <c r="H2" s="55"/>
      <c r="I2" s="55"/>
      <c r="P2" t="s">
        <v>16</v>
      </c>
    </row>
    <row r="3" spans="1:16" ht="15" customHeight="1">
      <c r="A3" t="s">
        <v>18</v>
      </c>
      <c r="B3" s="5" t="s">
        <v>19</v>
      </c>
      <c r="C3" s="59" t="s">
        <v>20</v>
      </c>
      <c r="D3" s="61"/>
      <c r="E3" s="6" t="s">
        <v>21</v>
      </c>
      <c r="F3" s="52"/>
      <c r="G3" s="4"/>
      <c r="H3" s="63" t="s">
        <v>167</v>
      </c>
      <c r="I3" s="27">
        <f>I8+I60+I125+I146+I155+I196+I205</f>
        <v>0</v>
      </c>
      <c r="O3" t="s">
        <v>23</v>
      </c>
      <c r="P3" t="s">
        <v>24</v>
      </c>
    </row>
    <row r="4" spans="1:16" ht="15" customHeight="1">
      <c r="A4" t="s">
        <v>25</v>
      </c>
      <c r="B4" s="7" t="s">
        <v>26</v>
      </c>
      <c r="C4" s="60" t="s">
        <v>11</v>
      </c>
      <c r="D4" s="64"/>
      <c r="E4" s="8" t="s">
        <v>27</v>
      </c>
      <c r="F4" s="55"/>
      <c r="G4" s="55"/>
      <c r="H4" s="9"/>
      <c r="I4" s="9"/>
      <c r="O4" t="s">
        <v>28</v>
      </c>
      <c r="P4" t="s">
        <v>24</v>
      </c>
    </row>
    <row r="5" spans="1:16" ht="12.75" customHeight="1">
      <c r="A5" s="58" t="s">
        <v>29</v>
      </c>
      <c r="B5" s="58" t="s">
        <v>30</v>
      </c>
      <c r="C5" s="58" t="s">
        <v>31</v>
      </c>
      <c r="D5" s="58" t="s">
        <v>32</v>
      </c>
      <c r="E5" s="58" t="s">
        <v>33</v>
      </c>
      <c r="F5" s="58" t="s">
        <v>34</v>
      </c>
      <c r="G5" s="58" t="s">
        <v>35</v>
      </c>
      <c r="H5" s="58" t="s">
        <v>36</v>
      </c>
      <c r="I5" s="58"/>
      <c r="O5" t="s">
        <v>37</v>
      </c>
      <c r="P5" t="s">
        <v>24</v>
      </c>
    </row>
    <row r="6" spans="1:9" ht="12.75" customHeight="1">
      <c r="A6" s="58"/>
      <c r="B6" s="58"/>
      <c r="C6" s="58"/>
      <c r="D6" s="58"/>
      <c r="E6" s="58"/>
      <c r="F6" s="58"/>
      <c r="G6" s="58"/>
      <c r="H6" s="54" t="s">
        <v>38</v>
      </c>
      <c r="I6" s="54" t="s">
        <v>39</v>
      </c>
    </row>
    <row r="7" spans="1:9" ht="12.75" customHeight="1">
      <c r="A7" s="54" t="s">
        <v>40</v>
      </c>
      <c r="B7" s="54" t="s">
        <v>41</v>
      </c>
      <c r="C7" s="54" t="s">
        <v>24</v>
      </c>
      <c r="D7" s="54" t="s">
        <v>16</v>
      </c>
      <c r="E7" s="54" t="s">
        <v>42</v>
      </c>
      <c r="F7" s="54" t="s">
        <v>43</v>
      </c>
      <c r="G7" s="54" t="s">
        <v>44</v>
      </c>
      <c r="H7" s="54" t="s">
        <v>45</v>
      </c>
      <c r="I7" s="54" t="s">
        <v>46</v>
      </c>
    </row>
    <row r="8" spans="1:9" ht="12.75" customHeight="1">
      <c r="A8" s="9" t="s">
        <v>47</v>
      </c>
      <c r="B8" s="9"/>
      <c r="C8" s="13" t="s">
        <v>40</v>
      </c>
      <c r="D8" s="9"/>
      <c r="E8" s="14" t="s">
        <v>48</v>
      </c>
      <c r="F8" s="9"/>
      <c r="G8" s="9"/>
      <c r="H8" s="9"/>
      <c r="I8" s="15">
        <f>SUM(I9:I59)</f>
        <v>0</v>
      </c>
    </row>
    <row r="9" spans="1:16" ht="12.75" customHeight="1">
      <c r="A9" s="12" t="s">
        <v>49</v>
      </c>
      <c r="B9" s="29">
        <v>7</v>
      </c>
      <c r="C9" s="29" t="s">
        <v>168</v>
      </c>
      <c r="D9" s="30" t="s">
        <v>51</v>
      </c>
      <c r="E9" s="31" t="s">
        <v>169</v>
      </c>
      <c r="F9" s="32" t="s">
        <v>170</v>
      </c>
      <c r="G9" s="33">
        <v>1</v>
      </c>
      <c r="H9" s="34">
        <v>0</v>
      </c>
      <c r="I9" s="34">
        <f>ROUND(ROUND(H9,2)*ROUND(G9,3),2)</f>
        <v>0</v>
      </c>
      <c r="O9">
        <f>(I9*21)/100</f>
        <v>0</v>
      </c>
      <c r="P9" t="s">
        <v>24</v>
      </c>
    </row>
    <row r="10" spans="1:9" ht="38.25" customHeight="1">
      <c r="A10" s="21" t="s">
        <v>54</v>
      </c>
      <c r="B10" s="28"/>
      <c r="C10" s="28"/>
      <c r="D10" s="28"/>
      <c r="E10" s="40" t="s">
        <v>171</v>
      </c>
      <c r="F10" s="28"/>
      <c r="G10" s="28"/>
      <c r="H10" s="28"/>
      <c r="I10" s="28"/>
    </row>
    <row r="11" spans="1:9" ht="12.75" customHeight="1">
      <c r="A11" s="23" t="s">
        <v>55</v>
      </c>
      <c r="B11" s="28"/>
      <c r="C11" s="28"/>
      <c r="D11" s="28"/>
      <c r="E11" s="38" t="s">
        <v>51</v>
      </c>
      <c r="F11" s="28"/>
      <c r="G11" s="28"/>
      <c r="H11" s="28"/>
      <c r="I11" s="28"/>
    </row>
    <row r="12" spans="1:9" ht="12.75" customHeight="1">
      <c r="A12" t="s">
        <v>57</v>
      </c>
      <c r="B12" s="28"/>
      <c r="C12" s="28"/>
      <c r="D12" s="28"/>
      <c r="E12" s="40" t="s">
        <v>58</v>
      </c>
      <c r="F12" s="28"/>
      <c r="G12" s="28"/>
      <c r="H12" s="28"/>
      <c r="I12" s="28"/>
    </row>
    <row r="13" spans="2:9" ht="12.75" customHeight="1">
      <c r="B13" s="29">
        <v>9</v>
      </c>
      <c r="C13" s="29" t="s">
        <v>172</v>
      </c>
      <c r="D13" s="30" t="s">
        <v>51</v>
      </c>
      <c r="E13" s="31" t="s">
        <v>173</v>
      </c>
      <c r="F13" s="32" t="s">
        <v>170</v>
      </c>
      <c r="G13" s="33">
        <v>1</v>
      </c>
      <c r="H13" s="34">
        <v>0</v>
      </c>
      <c r="I13" s="34">
        <f>ROUND(ROUND(H13,2)*ROUND(G13,3),2)</f>
        <v>0</v>
      </c>
    </row>
    <row r="14" spans="2:9" ht="25.5" customHeight="1">
      <c r="B14" s="28"/>
      <c r="C14" s="28"/>
      <c r="D14" s="28"/>
      <c r="E14" s="35" t="s">
        <v>174</v>
      </c>
      <c r="F14" s="28"/>
      <c r="G14" s="28"/>
      <c r="H14" s="28"/>
      <c r="I14" s="28"/>
    </row>
    <row r="15" spans="2:9" ht="12.75" customHeight="1">
      <c r="B15" s="28"/>
      <c r="C15" s="28"/>
      <c r="D15" s="28"/>
      <c r="E15" s="38" t="s">
        <v>51</v>
      </c>
      <c r="F15" s="28"/>
      <c r="G15" s="28"/>
      <c r="H15" s="28"/>
      <c r="I15" s="28"/>
    </row>
    <row r="16" spans="2:9" ht="12.75" customHeight="1">
      <c r="B16" s="28"/>
      <c r="C16" s="28"/>
      <c r="D16" s="28"/>
      <c r="E16" s="40" t="s">
        <v>58</v>
      </c>
      <c r="F16" s="28"/>
      <c r="G16" s="28"/>
      <c r="H16" s="28"/>
      <c r="I16" s="28"/>
    </row>
    <row r="17" spans="2:9" ht="12.75" customHeight="1">
      <c r="B17" s="29">
        <v>10</v>
      </c>
      <c r="C17" s="29" t="s">
        <v>175</v>
      </c>
      <c r="D17" s="30" t="s">
        <v>51</v>
      </c>
      <c r="E17" s="31" t="s">
        <v>176</v>
      </c>
      <c r="F17" s="32" t="s">
        <v>170</v>
      </c>
      <c r="G17" s="33">
        <v>1</v>
      </c>
      <c r="H17" s="34">
        <v>0</v>
      </c>
      <c r="I17" s="34">
        <f>ROUND(ROUND(H17,2)*ROUND(G17,3),2)</f>
        <v>0</v>
      </c>
    </row>
    <row r="18" spans="2:9" ht="12.75" customHeight="1">
      <c r="B18" s="28"/>
      <c r="C18" s="28"/>
      <c r="D18" s="28"/>
      <c r="E18" s="35" t="s">
        <v>177</v>
      </c>
      <c r="F18" s="28"/>
      <c r="G18" s="28"/>
      <c r="H18" s="28"/>
      <c r="I18" s="28"/>
    </row>
    <row r="19" spans="2:9" ht="12.75" customHeight="1">
      <c r="B19" s="28"/>
      <c r="C19" s="28"/>
      <c r="D19" s="28"/>
      <c r="E19" s="38" t="s">
        <v>51</v>
      </c>
      <c r="F19" s="28"/>
      <c r="G19" s="28"/>
      <c r="H19" s="28"/>
      <c r="I19" s="28"/>
    </row>
    <row r="20" spans="2:9" ht="12.75" customHeight="1">
      <c r="B20" s="28"/>
      <c r="C20" s="28"/>
      <c r="D20" s="28"/>
      <c r="E20" s="40" t="s">
        <v>58</v>
      </c>
      <c r="F20" s="28"/>
      <c r="G20" s="28"/>
      <c r="H20" s="28"/>
      <c r="I20" s="28"/>
    </row>
    <row r="21" spans="2:9" ht="12.75" customHeight="1">
      <c r="B21" s="29">
        <v>11</v>
      </c>
      <c r="C21" s="29" t="s">
        <v>178</v>
      </c>
      <c r="D21" s="30" t="s">
        <v>51</v>
      </c>
      <c r="E21" s="31" t="s">
        <v>179</v>
      </c>
      <c r="F21" s="32" t="s">
        <v>170</v>
      </c>
      <c r="G21" s="33">
        <v>1</v>
      </c>
      <c r="H21" s="34">
        <v>0</v>
      </c>
      <c r="I21" s="34">
        <f>ROUND(ROUND(H21,2)*ROUND(G21,3),2)</f>
        <v>0</v>
      </c>
    </row>
    <row r="22" spans="2:9" ht="12.75" customHeight="1">
      <c r="B22" s="28"/>
      <c r="C22" s="28"/>
      <c r="D22" s="28"/>
      <c r="E22" s="35" t="s">
        <v>180</v>
      </c>
      <c r="F22" s="28"/>
      <c r="G22" s="28"/>
      <c r="H22" s="28"/>
      <c r="I22" s="28"/>
    </row>
    <row r="23" spans="2:9" ht="12.75" customHeight="1">
      <c r="B23" s="28"/>
      <c r="C23" s="28"/>
      <c r="D23" s="28"/>
      <c r="E23" s="38" t="s">
        <v>51</v>
      </c>
      <c r="F23" s="28"/>
      <c r="G23" s="28"/>
      <c r="H23" s="28"/>
      <c r="I23" s="28"/>
    </row>
    <row r="24" spans="2:9" ht="12.75" customHeight="1">
      <c r="B24" s="28"/>
      <c r="C24" s="28"/>
      <c r="D24" s="28"/>
      <c r="E24" s="40" t="s">
        <v>58</v>
      </c>
      <c r="F24" s="28"/>
      <c r="G24" s="28"/>
      <c r="H24" s="28"/>
      <c r="I24" s="28"/>
    </row>
    <row r="25" spans="2:9" ht="12.75" customHeight="1">
      <c r="B25" s="29">
        <v>12</v>
      </c>
      <c r="C25" s="29" t="s">
        <v>181</v>
      </c>
      <c r="D25" s="30" t="s">
        <v>51</v>
      </c>
      <c r="E25" s="31" t="s">
        <v>182</v>
      </c>
      <c r="F25" s="32" t="s">
        <v>170</v>
      </c>
      <c r="G25" s="33">
        <v>1</v>
      </c>
      <c r="H25" s="34">
        <v>0</v>
      </c>
      <c r="I25" s="34">
        <f>ROUND(ROUND(H25,2)*ROUND(G25,3),2)</f>
        <v>0</v>
      </c>
    </row>
    <row r="26" spans="2:9" ht="12.75" customHeight="1">
      <c r="B26" s="28"/>
      <c r="C26" s="28"/>
      <c r="D26" s="28"/>
      <c r="E26" s="35" t="s">
        <v>183</v>
      </c>
      <c r="F26" s="28"/>
      <c r="G26" s="28"/>
      <c r="H26" s="28"/>
      <c r="I26" s="28"/>
    </row>
    <row r="27" spans="2:9" ht="12.75" customHeight="1">
      <c r="B27" s="28"/>
      <c r="C27" s="28"/>
      <c r="D27" s="28"/>
      <c r="E27" s="38" t="s">
        <v>51</v>
      </c>
      <c r="F27" s="28"/>
      <c r="G27" s="28"/>
      <c r="H27" s="28"/>
      <c r="I27" s="28"/>
    </row>
    <row r="28" spans="2:9" ht="12.75" customHeight="1">
      <c r="B28" s="28"/>
      <c r="C28" s="28"/>
      <c r="D28" s="28"/>
      <c r="E28" s="40" t="s">
        <v>58</v>
      </c>
      <c r="F28" s="28"/>
      <c r="G28" s="28"/>
      <c r="H28" s="28"/>
      <c r="I28" s="28"/>
    </row>
    <row r="29" spans="2:9" ht="12.75" customHeight="1">
      <c r="B29" s="29">
        <v>13</v>
      </c>
      <c r="C29" s="29" t="s">
        <v>184</v>
      </c>
      <c r="D29" s="30" t="s">
        <v>51</v>
      </c>
      <c r="E29" s="31" t="s">
        <v>185</v>
      </c>
      <c r="F29" s="32" t="s">
        <v>170</v>
      </c>
      <c r="G29" s="33">
        <v>1</v>
      </c>
      <c r="H29" s="34">
        <v>0</v>
      </c>
      <c r="I29" s="34">
        <f>ROUND(ROUND(H29,2)*ROUND(G29,3),2)</f>
        <v>0</v>
      </c>
    </row>
    <row r="30" spans="2:9" ht="12.75" customHeight="1">
      <c r="B30" s="28"/>
      <c r="C30" s="28"/>
      <c r="D30" s="28"/>
      <c r="E30" s="35" t="s">
        <v>186</v>
      </c>
      <c r="F30" s="28"/>
      <c r="G30" s="28"/>
      <c r="H30" s="28"/>
      <c r="I30" s="28"/>
    </row>
    <row r="31" spans="2:9" ht="12.75" customHeight="1">
      <c r="B31" s="28"/>
      <c r="C31" s="28"/>
      <c r="D31" s="28"/>
      <c r="E31" s="38" t="s">
        <v>51</v>
      </c>
      <c r="F31" s="28"/>
      <c r="G31" s="28"/>
      <c r="H31" s="28"/>
      <c r="I31" s="28"/>
    </row>
    <row r="32" spans="2:9" ht="12.75" customHeight="1">
      <c r="B32" s="28"/>
      <c r="C32" s="28"/>
      <c r="D32" s="28"/>
      <c r="E32" s="40" t="s">
        <v>58</v>
      </c>
      <c r="F32" s="28"/>
      <c r="G32" s="28"/>
      <c r="H32" s="28"/>
      <c r="I32" s="28"/>
    </row>
    <row r="33" spans="2:9" ht="12.75" customHeight="1">
      <c r="B33" s="29">
        <v>14</v>
      </c>
      <c r="C33" s="29" t="s">
        <v>187</v>
      </c>
      <c r="D33" s="30" t="s">
        <v>51</v>
      </c>
      <c r="E33" s="31" t="s">
        <v>188</v>
      </c>
      <c r="F33" s="32" t="s">
        <v>170</v>
      </c>
      <c r="G33" s="33">
        <v>1</v>
      </c>
      <c r="H33" s="34">
        <v>0</v>
      </c>
      <c r="I33" s="34">
        <f>ROUND(ROUND(H33,2)*ROUND(G33,3),2)</f>
        <v>0</v>
      </c>
    </row>
    <row r="34" spans="2:9" ht="12.75" customHeight="1">
      <c r="B34" s="28"/>
      <c r="C34" s="28"/>
      <c r="D34" s="28"/>
      <c r="E34" s="35" t="s">
        <v>51</v>
      </c>
      <c r="F34" s="28"/>
      <c r="G34" s="28"/>
      <c r="H34" s="28"/>
      <c r="I34" s="28"/>
    </row>
    <row r="35" spans="2:9" ht="12.75" customHeight="1">
      <c r="B35" s="28"/>
      <c r="C35" s="28"/>
      <c r="D35" s="28"/>
      <c r="E35" s="40" t="s">
        <v>58</v>
      </c>
      <c r="F35" s="28"/>
      <c r="G35" s="28"/>
      <c r="H35" s="28"/>
      <c r="I35" s="28"/>
    </row>
    <row r="36" spans="2:9" ht="12.75" customHeight="1">
      <c r="B36" s="29" t="s">
        <v>41</v>
      </c>
      <c r="C36" s="29" t="s">
        <v>50</v>
      </c>
      <c r="D36" s="30" t="s">
        <v>51</v>
      </c>
      <c r="E36" s="31" t="s">
        <v>52</v>
      </c>
      <c r="F36" s="32" t="s">
        <v>53</v>
      </c>
      <c r="G36" s="33">
        <v>93.6</v>
      </c>
      <c r="H36" s="34">
        <v>0</v>
      </c>
      <c r="I36" s="34">
        <f>ROUND(ROUND(H36,2)*ROUND(G36,3),2)</f>
        <v>0</v>
      </c>
    </row>
    <row r="37" spans="2:9" ht="12.75" customHeight="1">
      <c r="B37" s="28"/>
      <c r="C37" s="28"/>
      <c r="D37" s="28"/>
      <c r="E37" s="35" t="s">
        <v>51</v>
      </c>
      <c r="F37" s="28"/>
      <c r="G37" s="28"/>
      <c r="H37" s="28"/>
      <c r="I37" s="28"/>
    </row>
    <row r="38" spans="2:9" ht="12.75" customHeight="1">
      <c r="B38" s="28"/>
      <c r="C38" s="28"/>
      <c r="D38" s="28"/>
      <c r="E38" s="38" t="s">
        <v>189</v>
      </c>
      <c r="F38" s="28"/>
      <c r="G38" s="28"/>
      <c r="H38" s="28"/>
      <c r="I38" s="28"/>
    </row>
    <row r="39" spans="2:9" ht="12.75" customHeight="1">
      <c r="B39" s="28"/>
      <c r="C39" s="28"/>
      <c r="D39" s="28"/>
      <c r="E39" s="40" t="s">
        <v>58</v>
      </c>
      <c r="F39" s="28"/>
      <c r="G39" s="28"/>
      <c r="H39" s="28"/>
      <c r="I39" s="28"/>
    </row>
    <row r="40" spans="1:16" ht="12.75" customHeight="1">
      <c r="A40" s="12" t="s">
        <v>49</v>
      </c>
      <c r="B40" s="29" t="s">
        <v>24</v>
      </c>
      <c r="C40" s="29" t="s">
        <v>190</v>
      </c>
      <c r="D40" s="30" t="s">
        <v>51</v>
      </c>
      <c r="E40" s="31" t="s">
        <v>52</v>
      </c>
      <c r="F40" s="32" t="s">
        <v>53</v>
      </c>
      <c r="G40" s="33">
        <v>209.25</v>
      </c>
      <c r="H40" s="34">
        <v>0</v>
      </c>
      <c r="I40" s="34">
        <f>ROUND(ROUND(H40,2)*ROUND(G40,3),2)</f>
        <v>0</v>
      </c>
      <c r="O40">
        <f>(I40*21)/100</f>
        <v>0</v>
      </c>
      <c r="P40" t="s">
        <v>24</v>
      </c>
    </row>
    <row r="41" spans="1:9" ht="12.75" customHeight="1">
      <c r="A41" s="21" t="s">
        <v>54</v>
      </c>
      <c r="B41" s="28"/>
      <c r="C41" s="28"/>
      <c r="D41" s="28"/>
      <c r="E41" s="35" t="s">
        <v>191</v>
      </c>
      <c r="F41" s="28"/>
      <c r="G41" s="28"/>
      <c r="H41" s="28"/>
      <c r="I41" s="28"/>
    </row>
    <row r="42" spans="1:9" ht="12.75" customHeight="1">
      <c r="A42" s="23" t="s">
        <v>55</v>
      </c>
      <c r="B42" s="28"/>
      <c r="C42" s="28"/>
      <c r="D42" s="28"/>
      <c r="E42" s="38" t="s">
        <v>192</v>
      </c>
      <c r="F42" s="28"/>
      <c r="G42" s="28"/>
      <c r="H42" s="28"/>
      <c r="I42" s="28"/>
    </row>
    <row r="43" spans="1:9" ht="12.75" customHeight="1">
      <c r="A43" t="s">
        <v>57</v>
      </c>
      <c r="B43" s="28"/>
      <c r="C43" s="28"/>
      <c r="D43" s="28"/>
      <c r="E43" s="40" t="s">
        <v>58</v>
      </c>
      <c r="F43" s="28"/>
      <c r="G43" s="28"/>
      <c r="H43" s="28"/>
      <c r="I43" s="28"/>
    </row>
    <row r="44" spans="1:16" ht="12.75" customHeight="1">
      <c r="A44" s="12" t="s">
        <v>49</v>
      </c>
      <c r="B44" s="29" t="s">
        <v>16</v>
      </c>
      <c r="C44" s="29" t="s">
        <v>59</v>
      </c>
      <c r="D44" s="30" t="s">
        <v>51</v>
      </c>
      <c r="E44" s="31" t="s">
        <v>52</v>
      </c>
      <c r="F44" s="32" t="s">
        <v>53</v>
      </c>
      <c r="G44" s="33">
        <v>473</v>
      </c>
      <c r="H44" s="34">
        <v>0</v>
      </c>
      <c r="I44" s="34">
        <f>ROUND(ROUND(H44,2)*ROUND(G44,3),2)</f>
        <v>0</v>
      </c>
      <c r="O44">
        <f>(I44*21)/100</f>
        <v>0</v>
      </c>
      <c r="P44" t="s">
        <v>24</v>
      </c>
    </row>
    <row r="45" spans="1:9" ht="12.75" customHeight="1">
      <c r="A45" s="21" t="s">
        <v>54</v>
      </c>
      <c r="B45" s="28"/>
      <c r="C45" s="28"/>
      <c r="D45" s="28"/>
      <c r="E45" s="35" t="s">
        <v>60</v>
      </c>
      <c r="F45" s="28"/>
      <c r="G45" s="28"/>
      <c r="H45" s="28"/>
      <c r="I45" s="28"/>
    </row>
    <row r="46" spans="1:9" ht="51" customHeight="1">
      <c r="A46" s="23" t="s">
        <v>55</v>
      </c>
      <c r="B46" s="28"/>
      <c r="C46" s="28"/>
      <c r="D46" s="28"/>
      <c r="E46" s="38" t="s">
        <v>193</v>
      </c>
      <c r="F46" s="28"/>
      <c r="G46" s="28"/>
      <c r="H46" s="28"/>
      <c r="I46" s="28"/>
    </row>
    <row r="47" spans="1:9" ht="12.75" customHeight="1">
      <c r="A47" t="s">
        <v>57</v>
      </c>
      <c r="B47" s="28"/>
      <c r="C47" s="28"/>
      <c r="D47" s="28"/>
      <c r="E47" s="40" t="s">
        <v>58</v>
      </c>
      <c r="F47" s="28"/>
      <c r="G47" s="28"/>
      <c r="H47" s="28"/>
      <c r="I47" s="28"/>
    </row>
    <row r="48" spans="1:16" ht="12.75" customHeight="1">
      <c r="A48" s="12" t="s">
        <v>49</v>
      </c>
      <c r="B48" s="29" t="s">
        <v>42</v>
      </c>
      <c r="C48" s="29" t="s">
        <v>62</v>
      </c>
      <c r="D48" s="30" t="s">
        <v>51</v>
      </c>
      <c r="E48" s="31" t="s">
        <v>52</v>
      </c>
      <c r="F48" s="32" t="s">
        <v>53</v>
      </c>
      <c r="G48" s="33">
        <v>15.05</v>
      </c>
      <c r="H48" s="34">
        <v>0</v>
      </c>
      <c r="I48" s="34">
        <f>ROUND(ROUND(H48,2)*ROUND(G48,3),2)</f>
        <v>0</v>
      </c>
      <c r="O48">
        <f>(I48*21)/100</f>
        <v>0</v>
      </c>
      <c r="P48" t="s">
        <v>24</v>
      </c>
    </row>
    <row r="49" spans="1:9" ht="12.75" customHeight="1">
      <c r="A49" s="21" t="s">
        <v>54</v>
      </c>
      <c r="B49" s="28"/>
      <c r="C49" s="28"/>
      <c r="D49" s="28"/>
      <c r="E49" s="35" t="s">
        <v>63</v>
      </c>
      <c r="F49" s="28"/>
      <c r="G49" s="28"/>
      <c r="H49" s="28"/>
      <c r="I49" s="28"/>
    </row>
    <row r="50" spans="1:9" ht="57.75" customHeight="1">
      <c r="A50" s="23" t="s">
        <v>55</v>
      </c>
      <c r="B50" s="28"/>
      <c r="C50" s="28"/>
      <c r="D50" s="28"/>
      <c r="E50" s="38" t="s">
        <v>194</v>
      </c>
      <c r="F50" s="28"/>
      <c r="G50" s="28"/>
      <c r="H50" s="28"/>
      <c r="I50" s="28"/>
    </row>
    <row r="51" spans="1:9" ht="12.75" customHeight="1">
      <c r="A51" t="s">
        <v>57</v>
      </c>
      <c r="B51" s="28"/>
      <c r="C51" s="28"/>
      <c r="D51" s="28"/>
      <c r="E51" s="40" t="s">
        <v>58</v>
      </c>
      <c r="F51" s="28"/>
      <c r="G51" s="28"/>
      <c r="H51" s="28"/>
      <c r="I51" s="28"/>
    </row>
    <row r="52" spans="2:9" ht="12.75" customHeight="1">
      <c r="B52" s="29">
        <v>5</v>
      </c>
      <c r="C52" s="43" t="s">
        <v>65</v>
      </c>
      <c r="D52" s="30" t="s">
        <v>51</v>
      </c>
      <c r="E52" s="31" t="s">
        <v>52</v>
      </c>
      <c r="F52" s="32" t="s">
        <v>53</v>
      </c>
      <c r="G52" s="33">
        <v>113.52</v>
      </c>
      <c r="H52" s="34">
        <v>0</v>
      </c>
      <c r="I52" s="34">
        <f>ROUND(ROUND(H52,2)*ROUND(G52,3),2)</f>
        <v>0</v>
      </c>
    </row>
    <row r="53" spans="2:9" ht="12.75" customHeight="1">
      <c r="B53" s="28"/>
      <c r="C53" s="28"/>
      <c r="D53" s="28"/>
      <c r="E53" s="40" t="s">
        <v>66</v>
      </c>
      <c r="F53" s="28"/>
      <c r="G53" s="28"/>
      <c r="H53" s="28"/>
      <c r="I53" s="28"/>
    </row>
    <row r="54" spans="2:9" ht="15" customHeight="1">
      <c r="B54" s="28"/>
      <c r="C54" s="28"/>
      <c r="D54" s="28"/>
      <c r="E54" s="38" t="s">
        <v>195</v>
      </c>
      <c r="F54" s="28"/>
      <c r="G54" s="28"/>
      <c r="H54" s="28"/>
      <c r="I54" s="28"/>
    </row>
    <row r="55" spans="2:9" ht="12.75" customHeight="1">
      <c r="B55" s="28"/>
      <c r="C55" s="28"/>
      <c r="D55" s="28"/>
      <c r="E55" s="40" t="s">
        <v>58</v>
      </c>
      <c r="F55" s="28"/>
      <c r="G55" s="28"/>
      <c r="H55" s="28"/>
      <c r="I55" s="28"/>
    </row>
    <row r="56" spans="1:16" ht="12.75" customHeight="1">
      <c r="A56" s="12" t="s">
        <v>49</v>
      </c>
      <c r="B56" s="29">
        <v>6</v>
      </c>
      <c r="C56" s="29" t="s">
        <v>196</v>
      </c>
      <c r="D56" s="30" t="s">
        <v>51</v>
      </c>
      <c r="E56" s="31" t="s">
        <v>197</v>
      </c>
      <c r="F56" s="32" t="s">
        <v>71</v>
      </c>
      <c r="G56" s="33">
        <v>9</v>
      </c>
      <c r="H56" s="34">
        <v>0</v>
      </c>
      <c r="I56" s="34">
        <f>ROUND(ROUND(H56,2)*ROUND(G56,3),2)</f>
        <v>0</v>
      </c>
      <c r="O56">
        <f>(I56*21)/100</f>
        <v>0</v>
      </c>
      <c r="P56" t="s">
        <v>24</v>
      </c>
    </row>
    <row r="57" spans="1:9" ht="12.75" customHeight="1">
      <c r="A57" s="21" t="s">
        <v>54</v>
      </c>
      <c r="B57" s="28"/>
      <c r="C57" s="28"/>
      <c r="D57" s="28"/>
      <c r="E57" s="35" t="s">
        <v>51</v>
      </c>
      <c r="F57" s="28"/>
      <c r="G57" s="28"/>
      <c r="H57" s="28"/>
      <c r="I57" s="28"/>
    </row>
    <row r="58" spans="1:9" ht="12.75" customHeight="1">
      <c r="A58" s="23" t="s">
        <v>55</v>
      </c>
      <c r="B58" s="28"/>
      <c r="C58" s="28"/>
      <c r="D58" s="28"/>
      <c r="E58" s="38" t="s">
        <v>198</v>
      </c>
      <c r="F58" s="28"/>
      <c r="G58" s="28"/>
      <c r="H58" s="28"/>
      <c r="I58" s="28"/>
    </row>
    <row r="59" spans="1:9" ht="12.75" customHeight="1">
      <c r="A59" t="s">
        <v>57</v>
      </c>
      <c r="B59" s="28"/>
      <c r="C59" s="28"/>
      <c r="D59" s="28"/>
      <c r="E59" s="40" t="s">
        <v>58</v>
      </c>
      <c r="F59" s="28"/>
      <c r="G59" s="28"/>
      <c r="H59" s="28"/>
      <c r="I59" s="28"/>
    </row>
    <row r="60" spans="1:9" ht="12.75" customHeight="1">
      <c r="A60" s="55" t="s">
        <v>47</v>
      </c>
      <c r="B60" s="55"/>
      <c r="C60" s="25" t="s">
        <v>41</v>
      </c>
      <c r="D60" s="55"/>
      <c r="E60" s="14" t="s">
        <v>68</v>
      </c>
      <c r="F60" s="55"/>
      <c r="G60" s="55"/>
      <c r="H60" s="55"/>
      <c r="I60" s="26">
        <f>SUM(I61:I124)</f>
        <v>0</v>
      </c>
    </row>
    <row r="61" spans="1:16" ht="12.75" customHeight="1">
      <c r="A61" s="12" t="s">
        <v>49</v>
      </c>
      <c r="B61" s="16">
        <v>15</v>
      </c>
      <c r="C61" s="16" t="s">
        <v>199</v>
      </c>
      <c r="D61" s="12" t="s">
        <v>51</v>
      </c>
      <c r="E61" s="17" t="s">
        <v>200</v>
      </c>
      <c r="F61" s="18" t="s">
        <v>98</v>
      </c>
      <c r="G61" s="19">
        <v>90</v>
      </c>
      <c r="H61" s="20">
        <v>0</v>
      </c>
      <c r="I61" s="20">
        <f>ROUND(ROUND(H61,2)*ROUND(G61,3),2)</f>
        <v>0</v>
      </c>
      <c r="J61" s="37"/>
      <c r="O61">
        <f>(I61*21)/100</f>
        <v>0</v>
      </c>
      <c r="P61" t="s">
        <v>24</v>
      </c>
    </row>
    <row r="62" spans="1:10" ht="12.75" customHeight="1">
      <c r="A62" s="21" t="s">
        <v>54</v>
      </c>
      <c r="E62" s="22" t="s">
        <v>201</v>
      </c>
      <c r="J62" s="37"/>
    </row>
    <row r="63" spans="1:10" ht="25.5" customHeight="1">
      <c r="A63" s="23" t="s">
        <v>55</v>
      </c>
      <c r="E63" s="24" t="s">
        <v>202</v>
      </c>
      <c r="J63" s="37"/>
    </row>
    <row r="64" spans="1:5" ht="12.75" customHeight="1">
      <c r="A64" t="s">
        <v>57</v>
      </c>
      <c r="E64" s="39" t="s">
        <v>58</v>
      </c>
    </row>
    <row r="65" spans="1:16" ht="12.75" customHeight="1">
      <c r="A65" s="12" t="s">
        <v>49</v>
      </c>
      <c r="B65" s="16">
        <v>16</v>
      </c>
      <c r="C65" s="16" t="s">
        <v>69</v>
      </c>
      <c r="D65" s="12" t="s">
        <v>51</v>
      </c>
      <c r="E65" s="17" t="s">
        <v>70</v>
      </c>
      <c r="F65" s="18" t="s">
        <v>71</v>
      </c>
      <c r="G65" s="19">
        <v>43</v>
      </c>
      <c r="H65" s="20">
        <v>0</v>
      </c>
      <c r="I65" s="20">
        <f>ROUND(ROUND(H65,2)*ROUND(G65,3),2)</f>
        <v>0</v>
      </c>
      <c r="O65">
        <f>(I65*21)/100</f>
        <v>0</v>
      </c>
      <c r="P65" t="s">
        <v>24</v>
      </c>
    </row>
    <row r="66" spans="1:5" ht="12.75" customHeight="1">
      <c r="A66" s="21" t="s">
        <v>54</v>
      </c>
      <c r="E66" s="22" t="s">
        <v>72</v>
      </c>
    </row>
    <row r="67" spans="1:5" ht="25.5" customHeight="1">
      <c r="A67" s="23" t="s">
        <v>55</v>
      </c>
      <c r="E67" s="24" t="s">
        <v>203</v>
      </c>
    </row>
    <row r="68" spans="1:5" ht="12.75" customHeight="1">
      <c r="A68" t="s">
        <v>57</v>
      </c>
      <c r="E68" s="39" t="s">
        <v>58</v>
      </c>
    </row>
    <row r="69" spans="2:9" ht="12.75" customHeight="1">
      <c r="B69" s="16">
        <v>18</v>
      </c>
      <c r="C69" s="16">
        <v>11332</v>
      </c>
      <c r="D69" s="12" t="s">
        <v>51</v>
      </c>
      <c r="E69" s="65" t="s">
        <v>77</v>
      </c>
      <c r="F69" s="18" t="s">
        <v>71</v>
      </c>
      <c r="G69" s="19">
        <v>86</v>
      </c>
      <c r="H69" s="20">
        <v>0</v>
      </c>
      <c r="I69" s="20">
        <f>ROUND(ROUND(H69,2)*ROUND(G69,3),2)</f>
        <v>0</v>
      </c>
    </row>
    <row r="70" ht="12.75" customHeight="1">
      <c r="E70" s="35" t="s">
        <v>72</v>
      </c>
    </row>
    <row r="71" ht="30.75" customHeight="1">
      <c r="E71" s="24" t="s">
        <v>204</v>
      </c>
    </row>
    <row r="72" ht="12.75" customHeight="1">
      <c r="E72" s="39" t="s">
        <v>58</v>
      </c>
    </row>
    <row r="73" spans="1:16" ht="12.75" customHeight="1">
      <c r="A73" s="12" t="s">
        <v>49</v>
      </c>
      <c r="B73" s="16">
        <v>19</v>
      </c>
      <c r="C73" s="16" t="s">
        <v>79</v>
      </c>
      <c r="D73" s="12" t="s">
        <v>51</v>
      </c>
      <c r="E73" s="17" t="s">
        <v>80</v>
      </c>
      <c r="F73" s="18" t="s">
        <v>71</v>
      </c>
      <c r="G73" s="19">
        <v>86</v>
      </c>
      <c r="H73" s="20">
        <v>0</v>
      </c>
      <c r="I73" s="20">
        <f>ROUND(ROUND(H73,2)*ROUND(G73,3),2)</f>
        <v>0</v>
      </c>
      <c r="O73">
        <f>(I73*21)/100</f>
        <v>0</v>
      </c>
      <c r="P73" t="s">
        <v>24</v>
      </c>
    </row>
    <row r="74" spans="1:5" ht="12.75" customHeight="1">
      <c r="A74" s="21" t="s">
        <v>54</v>
      </c>
      <c r="E74" s="22" t="s">
        <v>72</v>
      </c>
    </row>
    <row r="75" spans="1:5" ht="25.5" customHeight="1">
      <c r="A75" s="23" t="s">
        <v>55</v>
      </c>
      <c r="E75" s="24" t="s">
        <v>205</v>
      </c>
    </row>
    <row r="76" spans="1:5" ht="12.75" customHeight="1">
      <c r="A76" t="s">
        <v>57</v>
      </c>
      <c r="E76" s="39" t="s">
        <v>58</v>
      </c>
    </row>
    <row r="77" spans="2:9" ht="12.75" customHeight="1">
      <c r="B77" s="16">
        <v>20</v>
      </c>
      <c r="C77" s="16">
        <v>11337</v>
      </c>
      <c r="D77" s="12" t="s">
        <v>51</v>
      </c>
      <c r="E77" s="65" t="s">
        <v>82</v>
      </c>
      <c r="F77" s="18" t="s">
        <v>71</v>
      </c>
      <c r="G77" s="19">
        <v>51.6</v>
      </c>
      <c r="H77" s="20">
        <v>0</v>
      </c>
      <c r="I77" s="20">
        <f>ROUND(ROUND(H77,2)*ROUND(G77,3),2)</f>
        <v>0</v>
      </c>
    </row>
    <row r="78" ht="12.75" customHeight="1">
      <c r="E78" s="40" t="s">
        <v>83</v>
      </c>
    </row>
    <row r="79" ht="25.5" customHeight="1">
      <c r="E79" s="24" t="s">
        <v>206</v>
      </c>
    </row>
    <row r="80" ht="12.75" customHeight="1">
      <c r="E80" s="39" t="s">
        <v>58</v>
      </c>
    </row>
    <row r="81" spans="1:16" ht="12.75" customHeight="1">
      <c r="A81" s="12" t="s">
        <v>49</v>
      </c>
      <c r="B81" s="16">
        <v>22</v>
      </c>
      <c r="C81" s="16" t="s">
        <v>89</v>
      </c>
      <c r="D81" s="12" t="s">
        <v>51</v>
      </c>
      <c r="E81" s="17" t="s">
        <v>90</v>
      </c>
      <c r="F81" s="18" t="s">
        <v>71</v>
      </c>
      <c r="G81" s="19">
        <v>52</v>
      </c>
      <c r="H81" s="20">
        <v>0</v>
      </c>
      <c r="I81" s="20">
        <f>ROUND(ROUND(H81,2)*ROUND(G81,3),2)</f>
        <v>0</v>
      </c>
      <c r="O81">
        <f>(I81*21)/100</f>
        <v>0</v>
      </c>
      <c r="P81" t="s">
        <v>24</v>
      </c>
    </row>
    <row r="82" spans="1:5" ht="12.75" customHeight="1">
      <c r="A82" s="21" t="s">
        <v>54</v>
      </c>
      <c r="E82" s="22" t="s">
        <v>91</v>
      </c>
    </row>
    <row r="83" spans="1:5" ht="53.25" customHeight="1">
      <c r="A83" s="23" t="s">
        <v>55</v>
      </c>
      <c r="E83" s="24" t="s">
        <v>207</v>
      </c>
    </row>
    <row r="84" spans="1:5" ht="12.75" customHeight="1">
      <c r="A84" t="s">
        <v>57</v>
      </c>
      <c r="E84" s="39" t="s">
        <v>58</v>
      </c>
    </row>
    <row r="85" spans="1:16" ht="12.75" customHeight="1">
      <c r="A85" s="12" t="s">
        <v>49</v>
      </c>
      <c r="B85" s="16">
        <v>23</v>
      </c>
      <c r="C85" s="16" t="s">
        <v>208</v>
      </c>
      <c r="D85" s="12" t="s">
        <v>51</v>
      </c>
      <c r="E85" s="17" t="s">
        <v>90</v>
      </c>
      <c r="F85" s="18" t="s">
        <v>71</v>
      </c>
      <c r="G85" s="19">
        <v>116.25</v>
      </c>
      <c r="H85" s="20">
        <v>0</v>
      </c>
      <c r="I85" s="20">
        <f>ROUND(ROUND(H85,2)*ROUND(G85,3),2)</f>
        <v>0</v>
      </c>
      <c r="O85">
        <f>(I85*21)/100</f>
        <v>0</v>
      </c>
      <c r="P85" t="s">
        <v>24</v>
      </c>
    </row>
    <row r="86" spans="1:5" ht="39.75" customHeight="1">
      <c r="A86" s="21" t="s">
        <v>54</v>
      </c>
      <c r="E86" s="22" t="s">
        <v>209</v>
      </c>
    </row>
    <row r="87" spans="1:5" ht="27.75" customHeight="1">
      <c r="A87" s="23" t="s">
        <v>55</v>
      </c>
      <c r="E87" s="24" t="s">
        <v>210</v>
      </c>
    </row>
    <row r="88" spans="1:5" ht="12.75" customHeight="1">
      <c r="A88" t="s">
        <v>57</v>
      </c>
      <c r="E88" s="39" t="s">
        <v>58</v>
      </c>
    </row>
    <row r="89" spans="1:16" ht="12.75" customHeight="1">
      <c r="A89" s="12" t="s">
        <v>49</v>
      </c>
      <c r="B89" s="16">
        <v>24</v>
      </c>
      <c r="C89" s="16" t="s">
        <v>211</v>
      </c>
      <c r="D89" s="12" t="s">
        <v>51</v>
      </c>
      <c r="E89" s="17" t="s">
        <v>212</v>
      </c>
      <c r="F89" s="18" t="s">
        <v>71</v>
      </c>
      <c r="G89" s="19">
        <v>9</v>
      </c>
      <c r="H89" s="20">
        <v>0</v>
      </c>
      <c r="I89" s="20">
        <f>ROUND(ROUND(H89,2)*ROUND(G89,3),2)</f>
        <v>0</v>
      </c>
      <c r="O89">
        <f>(I89*21)/100</f>
        <v>0</v>
      </c>
      <c r="P89" t="s">
        <v>24</v>
      </c>
    </row>
    <row r="90" spans="1:5" ht="12.75" customHeight="1">
      <c r="A90" s="21" t="s">
        <v>54</v>
      </c>
      <c r="E90" s="22" t="s">
        <v>51</v>
      </c>
    </row>
    <row r="91" spans="1:5" ht="12.75" customHeight="1">
      <c r="A91" s="23" t="s">
        <v>55</v>
      </c>
      <c r="E91" s="38" t="s">
        <v>213</v>
      </c>
    </row>
    <row r="92" spans="1:5" ht="12.75" customHeight="1">
      <c r="A92" t="s">
        <v>57</v>
      </c>
      <c r="E92" s="39" t="s">
        <v>58</v>
      </c>
    </row>
    <row r="93" spans="1:16" ht="12.75" customHeight="1">
      <c r="A93" s="12" t="s">
        <v>49</v>
      </c>
      <c r="B93" s="16">
        <v>25</v>
      </c>
      <c r="C93" s="16" t="s">
        <v>93</v>
      </c>
      <c r="D93" s="12" t="s">
        <v>51</v>
      </c>
      <c r="E93" s="17" t="s">
        <v>94</v>
      </c>
      <c r="F93" s="18" t="s">
        <v>71</v>
      </c>
      <c r="G93" s="19">
        <v>52</v>
      </c>
      <c r="H93" s="20">
        <v>0</v>
      </c>
      <c r="I93" s="20">
        <f>ROUND(ROUND(H93,2)*ROUND(G93,3),2)</f>
        <v>0</v>
      </c>
      <c r="O93">
        <f>(I93*21)/100</f>
        <v>0</v>
      </c>
      <c r="P93" t="s">
        <v>24</v>
      </c>
    </row>
    <row r="94" spans="1:5" ht="12.75" customHeight="1">
      <c r="A94" s="21" t="s">
        <v>54</v>
      </c>
      <c r="E94" s="22" t="s">
        <v>51</v>
      </c>
    </row>
    <row r="95" spans="1:5" ht="25.5" customHeight="1">
      <c r="A95" s="23" t="s">
        <v>55</v>
      </c>
      <c r="E95" s="24" t="s">
        <v>214</v>
      </c>
    </row>
    <row r="96" spans="1:5" ht="12.75" customHeight="1">
      <c r="A96" t="s">
        <v>57</v>
      </c>
      <c r="E96" s="39" t="s">
        <v>58</v>
      </c>
    </row>
    <row r="97" spans="1:16" ht="12.75" customHeight="1">
      <c r="A97" s="12" t="s">
        <v>49</v>
      </c>
      <c r="B97" s="16">
        <v>26</v>
      </c>
      <c r="C97" s="16" t="s">
        <v>215</v>
      </c>
      <c r="D97" s="12" t="s">
        <v>51</v>
      </c>
      <c r="E97" s="17" t="s">
        <v>94</v>
      </c>
      <c r="F97" s="18" t="s">
        <v>71</v>
      </c>
      <c r="G97" s="19">
        <v>116.25</v>
      </c>
      <c r="H97" s="20">
        <v>0</v>
      </c>
      <c r="I97" s="20">
        <f>ROUND(ROUND(H97,2)*ROUND(G97,3),2)</f>
        <v>0</v>
      </c>
      <c r="O97">
        <f>(I97*21)/100</f>
        <v>0</v>
      </c>
      <c r="P97" t="s">
        <v>24</v>
      </c>
    </row>
    <row r="98" spans="1:5" ht="12.75" customHeight="1">
      <c r="A98" s="21" t="s">
        <v>54</v>
      </c>
      <c r="E98" s="22" t="s">
        <v>51</v>
      </c>
    </row>
    <row r="99" spans="1:5" ht="25.5" customHeight="1">
      <c r="A99" s="23" t="s">
        <v>55</v>
      </c>
      <c r="E99" s="24" t="s">
        <v>216</v>
      </c>
    </row>
    <row r="100" spans="1:5" ht="12.75" customHeight="1">
      <c r="A100" t="s">
        <v>57</v>
      </c>
      <c r="E100" s="39" t="s">
        <v>58</v>
      </c>
    </row>
    <row r="101" spans="1:16" ht="12.75" customHeight="1">
      <c r="A101" s="12" t="s">
        <v>49</v>
      </c>
      <c r="B101" s="16">
        <v>27</v>
      </c>
      <c r="C101" s="16" t="s">
        <v>217</v>
      </c>
      <c r="D101" s="12" t="s">
        <v>51</v>
      </c>
      <c r="E101" s="17" t="s">
        <v>218</v>
      </c>
      <c r="F101" s="18" t="s">
        <v>71</v>
      </c>
      <c r="G101" s="19">
        <v>39</v>
      </c>
      <c r="H101" s="20">
        <v>0</v>
      </c>
      <c r="I101" s="20">
        <f>ROUND(ROUND(H101,2)*ROUND(G101,3),2)</f>
        <v>0</v>
      </c>
      <c r="O101">
        <f>(I101*21)/100</f>
        <v>0</v>
      </c>
      <c r="P101" t="s">
        <v>24</v>
      </c>
    </row>
    <row r="102" spans="1:5" ht="12.75" customHeight="1">
      <c r="A102" s="21" t="s">
        <v>54</v>
      </c>
      <c r="E102" s="22" t="s">
        <v>51</v>
      </c>
    </row>
    <row r="103" spans="1:5" ht="53.25" customHeight="1">
      <c r="A103" s="23" t="s">
        <v>55</v>
      </c>
      <c r="E103" s="24" t="s">
        <v>219</v>
      </c>
    </row>
    <row r="104" spans="1:5" ht="12.75" customHeight="1">
      <c r="A104" t="s">
        <v>57</v>
      </c>
      <c r="E104" s="39" t="s">
        <v>58</v>
      </c>
    </row>
    <row r="105" spans="1:16" ht="12.75" customHeight="1">
      <c r="A105" s="12" t="s">
        <v>49</v>
      </c>
      <c r="B105" s="16" t="s">
        <v>220</v>
      </c>
      <c r="C105" s="16" t="s">
        <v>96</v>
      </c>
      <c r="D105" s="12" t="s">
        <v>51</v>
      </c>
      <c r="E105" s="17" t="s">
        <v>97</v>
      </c>
      <c r="F105" s="18" t="s">
        <v>98</v>
      </c>
      <c r="G105" s="19">
        <v>482</v>
      </c>
      <c r="H105" s="20">
        <v>0</v>
      </c>
      <c r="I105" s="20">
        <f>ROUND(ROUND(H105,2)*ROUND(G105,3),2)</f>
        <v>0</v>
      </c>
      <c r="O105">
        <f>(I105*21)/100</f>
        <v>0</v>
      </c>
      <c r="P105" t="s">
        <v>24</v>
      </c>
    </row>
    <row r="106" spans="1:5" ht="12.75" customHeight="1">
      <c r="A106" s="21" t="s">
        <v>54</v>
      </c>
      <c r="E106" s="22" t="s">
        <v>51</v>
      </c>
    </row>
    <row r="107" spans="1:5" ht="25.5" customHeight="1">
      <c r="A107" s="23" t="s">
        <v>55</v>
      </c>
      <c r="E107" s="24" t="s">
        <v>221</v>
      </c>
    </row>
    <row r="108" spans="1:5" ht="12.75" customHeight="1">
      <c r="A108" t="s">
        <v>57</v>
      </c>
      <c r="E108" s="39" t="s">
        <v>58</v>
      </c>
    </row>
    <row r="109" spans="1:16" ht="12.75" customHeight="1">
      <c r="A109" s="12" t="s">
        <v>49</v>
      </c>
      <c r="B109" s="16" t="s">
        <v>222</v>
      </c>
      <c r="C109" s="16" t="s">
        <v>223</v>
      </c>
      <c r="D109" s="12" t="s">
        <v>51</v>
      </c>
      <c r="E109" s="17" t="s">
        <v>224</v>
      </c>
      <c r="F109" s="18" t="s">
        <v>98</v>
      </c>
      <c r="G109" s="19">
        <v>105</v>
      </c>
      <c r="H109" s="20">
        <v>0</v>
      </c>
      <c r="I109" s="20">
        <f>ROUND(ROUND(H109,2)*ROUND(G109,3),2)</f>
        <v>0</v>
      </c>
      <c r="O109">
        <f>(I109*21)/100</f>
        <v>0</v>
      </c>
      <c r="P109" t="s">
        <v>24</v>
      </c>
    </row>
    <row r="110" spans="1:5" ht="12.75" customHeight="1">
      <c r="A110" s="21" t="s">
        <v>54</v>
      </c>
      <c r="E110" s="22" t="s">
        <v>51</v>
      </c>
    </row>
    <row r="111" spans="1:5" ht="25.5" customHeight="1">
      <c r="A111" s="23" t="s">
        <v>55</v>
      </c>
      <c r="E111" s="24" t="s">
        <v>225</v>
      </c>
    </row>
    <row r="112" spans="1:5" ht="12.75" customHeight="1">
      <c r="A112" t="s">
        <v>57</v>
      </c>
      <c r="E112" s="39" t="s">
        <v>58</v>
      </c>
    </row>
    <row r="113" spans="1:16" ht="12.75" customHeight="1">
      <c r="A113" s="12" t="s">
        <v>49</v>
      </c>
      <c r="B113" s="16" t="s">
        <v>226</v>
      </c>
      <c r="C113" s="16" t="s">
        <v>227</v>
      </c>
      <c r="D113" s="12" t="s">
        <v>51</v>
      </c>
      <c r="E113" s="17" t="s">
        <v>228</v>
      </c>
      <c r="F113" s="18" t="s">
        <v>71</v>
      </c>
      <c r="G113" s="19">
        <v>9</v>
      </c>
      <c r="H113" s="20">
        <v>0</v>
      </c>
      <c r="I113" s="20">
        <f>ROUND(ROUND(H113,2)*ROUND(G113,3),2)</f>
        <v>0</v>
      </c>
      <c r="O113">
        <f>(I113*21)/100</f>
        <v>0</v>
      </c>
      <c r="P113" t="s">
        <v>24</v>
      </c>
    </row>
    <row r="114" spans="1:5" ht="12.75" customHeight="1">
      <c r="A114" s="21" t="s">
        <v>54</v>
      </c>
      <c r="E114" s="22" t="s">
        <v>229</v>
      </c>
    </row>
    <row r="115" spans="1:5" ht="25.5" customHeight="1">
      <c r="A115" s="23" t="s">
        <v>55</v>
      </c>
      <c r="E115" s="24" t="s">
        <v>230</v>
      </c>
    </row>
    <row r="116" spans="1:5" ht="12.75" customHeight="1">
      <c r="A116" t="s">
        <v>57</v>
      </c>
      <c r="E116" s="39" t="s">
        <v>58</v>
      </c>
    </row>
    <row r="117" spans="1:16" ht="12.75" customHeight="1">
      <c r="A117" s="12" t="s">
        <v>49</v>
      </c>
      <c r="B117" s="16" t="s">
        <v>231</v>
      </c>
      <c r="C117" s="16" t="s">
        <v>232</v>
      </c>
      <c r="D117" s="12" t="s">
        <v>51</v>
      </c>
      <c r="E117" s="17" t="s">
        <v>233</v>
      </c>
      <c r="F117" s="18" t="s">
        <v>98</v>
      </c>
      <c r="G117" s="19">
        <v>60</v>
      </c>
      <c r="H117" s="20">
        <v>0</v>
      </c>
      <c r="I117" s="20">
        <f>ROUND(ROUND(H117,2)*ROUND(G117,3),2)</f>
        <v>0</v>
      </c>
      <c r="O117">
        <f>(I117*21)/100</f>
        <v>0</v>
      </c>
      <c r="P117" t="s">
        <v>24</v>
      </c>
    </row>
    <row r="118" spans="1:5" ht="12.75" customHeight="1">
      <c r="A118" s="21" t="s">
        <v>54</v>
      </c>
      <c r="E118" s="22" t="s">
        <v>51</v>
      </c>
    </row>
    <row r="119" spans="1:5" ht="25.5" customHeight="1">
      <c r="A119" s="23" t="s">
        <v>55</v>
      </c>
      <c r="E119" s="24" t="s">
        <v>234</v>
      </c>
    </row>
    <row r="120" spans="1:5" ht="12.75" customHeight="1">
      <c r="A120" t="s">
        <v>57</v>
      </c>
      <c r="E120" s="39" t="s">
        <v>58</v>
      </c>
    </row>
    <row r="121" spans="1:16" ht="12.75" customHeight="1">
      <c r="A121" s="12" t="s">
        <v>49</v>
      </c>
      <c r="B121" s="16" t="s">
        <v>235</v>
      </c>
      <c r="C121" s="16" t="s">
        <v>236</v>
      </c>
      <c r="D121" s="12" t="s">
        <v>51</v>
      </c>
      <c r="E121" s="17" t="s">
        <v>237</v>
      </c>
      <c r="F121" s="18" t="s">
        <v>71</v>
      </c>
      <c r="G121" s="19">
        <v>1.2</v>
      </c>
      <c r="H121" s="20">
        <v>0</v>
      </c>
      <c r="I121" s="20">
        <f>ROUND(ROUND(H121,2)*ROUND(G121,3),2)</f>
        <v>0</v>
      </c>
      <c r="O121">
        <f>(I121*21)/100</f>
        <v>0</v>
      </c>
      <c r="P121" t="s">
        <v>24</v>
      </c>
    </row>
    <row r="122" spans="1:5" ht="12.75" customHeight="1">
      <c r="A122" s="21" t="s">
        <v>54</v>
      </c>
      <c r="E122" s="22" t="s">
        <v>51</v>
      </c>
    </row>
    <row r="123" spans="1:5" ht="38.25" customHeight="1">
      <c r="A123" s="23" t="s">
        <v>55</v>
      </c>
      <c r="E123" s="24" t="s">
        <v>238</v>
      </c>
    </row>
    <row r="124" spans="1:5" ht="12.75" customHeight="1">
      <c r="A124" t="s">
        <v>57</v>
      </c>
      <c r="E124" s="39" t="s">
        <v>58</v>
      </c>
    </row>
    <row r="125" spans="1:9" ht="12.75" customHeight="1">
      <c r="A125" s="55" t="s">
        <v>47</v>
      </c>
      <c r="B125" s="55"/>
      <c r="C125" s="25" t="s">
        <v>24</v>
      </c>
      <c r="D125" s="55"/>
      <c r="E125" s="14" t="s">
        <v>100</v>
      </c>
      <c r="F125" s="55"/>
      <c r="G125" s="55"/>
      <c r="H125" s="55"/>
      <c r="I125" s="26">
        <f>SUM(I126:I145)</f>
        <v>0</v>
      </c>
    </row>
    <row r="126" spans="1:16" ht="12.75" customHeight="1">
      <c r="A126" s="12" t="s">
        <v>49</v>
      </c>
      <c r="B126" s="29" t="s">
        <v>239</v>
      </c>
      <c r="C126" s="29" t="s">
        <v>240</v>
      </c>
      <c r="D126" s="30" t="s">
        <v>51</v>
      </c>
      <c r="E126" s="31" t="s">
        <v>241</v>
      </c>
      <c r="F126" s="32" t="s">
        <v>98</v>
      </c>
      <c r="G126" s="33">
        <v>286</v>
      </c>
      <c r="H126" s="34">
        <v>0</v>
      </c>
      <c r="I126" s="34">
        <f>ROUND(ROUND(H126,2)*ROUND(G126,3),2)</f>
        <v>0</v>
      </c>
      <c r="O126">
        <f>(I126*21)/100</f>
        <v>0</v>
      </c>
      <c r="P126" t="s">
        <v>24</v>
      </c>
    </row>
    <row r="127" spans="1:9" ht="12.75" customHeight="1">
      <c r="A127" s="21" t="s">
        <v>54</v>
      </c>
      <c r="B127" s="28"/>
      <c r="C127" s="28"/>
      <c r="D127" s="28"/>
      <c r="E127" s="35" t="s">
        <v>242</v>
      </c>
      <c r="F127" s="28"/>
      <c r="G127" s="28"/>
      <c r="H127" s="28"/>
      <c r="I127" s="28"/>
    </row>
    <row r="128" spans="1:9" ht="25.5" customHeight="1">
      <c r="A128" s="23" t="s">
        <v>55</v>
      </c>
      <c r="B128" s="28"/>
      <c r="C128" s="28"/>
      <c r="D128" s="28"/>
      <c r="E128" s="38" t="s">
        <v>243</v>
      </c>
      <c r="F128" s="28"/>
      <c r="G128" s="28"/>
      <c r="H128" s="28"/>
      <c r="I128" s="28"/>
    </row>
    <row r="129" spans="1:9" ht="12.75" customHeight="1">
      <c r="A129" t="s">
        <v>57</v>
      </c>
      <c r="B129" s="28"/>
      <c r="C129" s="28"/>
      <c r="D129" s="28"/>
      <c r="E129" s="40" t="s">
        <v>58</v>
      </c>
      <c r="F129" s="28"/>
      <c r="G129" s="28"/>
      <c r="H129" s="28"/>
      <c r="I129" s="28"/>
    </row>
    <row r="130" spans="2:9" ht="12.75" customHeight="1">
      <c r="B130" s="29" t="s">
        <v>244</v>
      </c>
      <c r="C130" s="29" t="s">
        <v>245</v>
      </c>
      <c r="D130" s="30" t="s">
        <v>51</v>
      </c>
      <c r="E130" s="31" t="s">
        <v>246</v>
      </c>
      <c r="F130" s="32" t="s">
        <v>87</v>
      </c>
      <c r="G130" s="33">
        <v>143</v>
      </c>
      <c r="H130" s="34">
        <v>0</v>
      </c>
      <c r="I130" s="34">
        <f>ROUND(ROUND(H130,2)*ROUND(G130,3),2)</f>
        <v>0</v>
      </c>
    </row>
    <row r="131" spans="2:9" ht="12.75" customHeight="1">
      <c r="B131" s="28"/>
      <c r="C131" s="28"/>
      <c r="D131" s="28"/>
      <c r="E131" s="40" t="s">
        <v>247</v>
      </c>
      <c r="F131" s="28"/>
      <c r="G131" s="28"/>
      <c r="H131" s="28"/>
      <c r="I131" s="28"/>
    </row>
    <row r="132" spans="2:9" ht="12.75" customHeight="1">
      <c r="B132" s="28"/>
      <c r="C132" s="28"/>
      <c r="D132" s="28"/>
      <c r="E132" s="38" t="s">
        <v>248</v>
      </c>
      <c r="F132" s="28"/>
      <c r="G132" s="28"/>
      <c r="H132" s="28"/>
      <c r="I132" s="28"/>
    </row>
    <row r="133" spans="2:9" ht="12.75" customHeight="1">
      <c r="B133" s="28"/>
      <c r="C133" s="28"/>
      <c r="D133" s="28"/>
      <c r="E133" s="40" t="s">
        <v>58</v>
      </c>
      <c r="F133" s="28"/>
      <c r="G133" s="28"/>
      <c r="H133" s="28"/>
      <c r="I133" s="28"/>
    </row>
    <row r="134" spans="2:9" ht="12.75" customHeight="1">
      <c r="B134" s="16" t="s">
        <v>249</v>
      </c>
      <c r="C134" s="16" t="s">
        <v>101</v>
      </c>
      <c r="D134" s="12" t="s">
        <v>51</v>
      </c>
      <c r="E134" s="17" t="s">
        <v>102</v>
      </c>
      <c r="F134" s="18" t="s">
        <v>98</v>
      </c>
      <c r="G134" s="19">
        <v>509</v>
      </c>
      <c r="H134" s="20">
        <v>0</v>
      </c>
      <c r="I134" s="20">
        <f>ROUND(ROUND(H134,2)*ROUND(G134,3),2)</f>
        <v>0</v>
      </c>
    </row>
    <row r="135" ht="25.7" customHeight="1">
      <c r="E135" s="39" t="s">
        <v>250</v>
      </c>
    </row>
    <row r="136" ht="25.5" customHeight="1">
      <c r="E136" s="24" t="s">
        <v>251</v>
      </c>
    </row>
    <row r="137" ht="12.75" customHeight="1">
      <c r="E137" s="39" t="s">
        <v>58</v>
      </c>
    </row>
    <row r="138" spans="1:16" ht="12.75" customHeight="1">
      <c r="A138" s="12" t="s">
        <v>49</v>
      </c>
      <c r="B138" s="16" t="s">
        <v>252</v>
      </c>
      <c r="C138" s="16" t="s">
        <v>253</v>
      </c>
      <c r="D138" s="12" t="s">
        <v>51</v>
      </c>
      <c r="E138" s="17" t="s">
        <v>254</v>
      </c>
      <c r="F138" s="18" t="s">
        <v>71</v>
      </c>
      <c r="G138" s="19">
        <v>116.25</v>
      </c>
      <c r="H138" s="20">
        <v>0</v>
      </c>
      <c r="I138" s="20">
        <f>ROUND(ROUND(H138,2)*ROUND(G138,3),2)</f>
        <v>0</v>
      </c>
      <c r="O138">
        <f>(I138*21)/100</f>
        <v>0</v>
      </c>
      <c r="P138" t="s">
        <v>24</v>
      </c>
    </row>
    <row r="139" spans="1:5" ht="25.5" customHeight="1">
      <c r="A139" s="21" t="s">
        <v>54</v>
      </c>
      <c r="E139" s="22" t="s">
        <v>255</v>
      </c>
    </row>
    <row r="140" spans="1:5" ht="25.5" customHeight="1">
      <c r="A140" s="23" t="s">
        <v>55</v>
      </c>
      <c r="E140" s="24" t="s">
        <v>256</v>
      </c>
    </row>
    <row r="141" spans="1:5" ht="12.75" customHeight="1">
      <c r="A141" t="s">
        <v>57</v>
      </c>
      <c r="E141" s="39" t="s">
        <v>58</v>
      </c>
    </row>
    <row r="142" spans="2:9" ht="12.75" customHeight="1">
      <c r="B142" s="16">
        <v>37</v>
      </c>
      <c r="C142" s="16" t="s">
        <v>257</v>
      </c>
      <c r="D142" s="12" t="s">
        <v>51</v>
      </c>
      <c r="E142" s="17" t="s">
        <v>258</v>
      </c>
      <c r="F142" s="18" t="s">
        <v>71</v>
      </c>
      <c r="G142" s="19">
        <v>11.6</v>
      </c>
      <c r="H142" s="20">
        <v>0</v>
      </c>
      <c r="I142" s="20">
        <f>ROUND(ROUND(H142,2)*ROUND(G142,3),2)</f>
        <v>0</v>
      </c>
    </row>
    <row r="143" ht="12.75" customHeight="1">
      <c r="E143" s="39" t="s">
        <v>259</v>
      </c>
    </row>
    <row r="144" ht="25.5" customHeight="1">
      <c r="E144" s="24" t="s">
        <v>260</v>
      </c>
    </row>
    <row r="145" ht="12.75" customHeight="1">
      <c r="E145" s="68" t="s">
        <v>58</v>
      </c>
    </row>
    <row r="146" spans="1:9" ht="12.75" customHeight="1">
      <c r="A146" s="55" t="s">
        <v>47</v>
      </c>
      <c r="B146" s="55"/>
      <c r="C146" s="25" t="s">
        <v>16</v>
      </c>
      <c r="D146" s="55"/>
      <c r="E146" s="14" t="s">
        <v>104</v>
      </c>
      <c r="F146" s="55"/>
      <c r="G146" s="55"/>
      <c r="H146" s="55"/>
      <c r="I146" s="26">
        <f>SUM(I147:I151)</f>
        <v>0</v>
      </c>
    </row>
    <row r="147" spans="1:9" ht="12.75" customHeight="1">
      <c r="A147" s="55"/>
      <c r="B147" s="16" t="s">
        <v>261</v>
      </c>
      <c r="C147" s="41">
        <v>311325</v>
      </c>
      <c r="D147" s="12" t="s">
        <v>51</v>
      </c>
      <c r="E147" s="65" t="s">
        <v>262</v>
      </c>
      <c r="F147" s="67" t="s">
        <v>71</v>
      </c>
      <c r="G147" s="19">
        <v>5.655</v>
      </c>
      <c r="H147" s="20">
        <v>0</v>
      </c>
      <c r="I147" s="20">
        <f>ROUND(ROUND(H147,2)*ROUND(G147,3),2)</f>
        <v>0</v>
      </c>
    </row>
    <row r="148" spans="1:5" ht="12.75" customHeight="1">
      <c r="A148" s="55"/>
      <c r="E148" s="39" t="s">
        <v>263</v>
      </c>
    </row>
    <row r="149" spans="1:5" ht="12.75" customHeight="1">
      <c r="A149" s="55"/>
      <c r="E149" s="24" t="s">
        <v>264</v>
      </c>
    </row>
    <row r="150" spans="1:5" ht="12.75" customHeight="1">
      <c r="A150" s="55"/>
      <c r="E150" s="68" t="s">
        <v>58</v>
      </c>
    </row>
    <row r="151" spans="1:9" ht="25.5" customHeight="1">
      <c r="A151" s="55"/>
      <c r="B151" s="16">
        <v>39</v>
      </c>
      <c r="C151" s="41" t="s">
        <v>265</v>
      </c>
      <c r="D151" s="12" t="s">
        <v>51</v>
      </c>
      <c r="E151" s="65" t="s">
        <v>266</v>
      </c>
      <c r="F151" s="67" t="s">
        <v>71</v>
      </c>
      <c r="G151" s="19">
        <v>18</v>
      </c>
      <c r="H151" s="20">
        <v>0</v>
      </c>
      <c r="I151" s="20">
        <f>ROUND(ROUND(H151,2)*ROUND(G151,3),2)</f>
        <v>0</v>
      </c>
    </row>
    <row r="152" spans="1:5" ht="12.75" customHeight="1">
      <c r="A152" s="55"/>
      <c r="E152" s="39" t="s">
        <v>267</v>
      </c>
    </row>
    <row r="153" spans="1:5" ht="12.75" customHeight="1">
      <c r="A153" s="55"/>
      <c r="E153" s="24" t="s">
        <v>268</v>
      </c>
    </row>
    <row r="154" spans="1:5" ht="12.75" customHeight="1">
      <c r="A154" s="55"/>
      <c r="E154" s="68" t="s">
        <v>58</v>
      </c>
    </row>
    <row r="155" spans="1:9" ht="12.75" customHeight="1">
      <c r="A155" s="55" t="s">
        <v>47</v>
      </c>
      <c r="B155" s="55"/>
      <c r="C155" s="25" t="s">
        <v>43</v>
      </c>
      <c r="D155" s="55"/>
      <c r="E155" s="14" t="s">
        <v>110</v>
      </c>
      <c r="F155" s="55"/>
      <c r="G155" s="55"/>
      <c r="H155" s="55"/>
      <c r="I155" s="26">
        <f>SUM(I156:I195)</f>
        <v>0</v>
      </c>
    </row>
    <row r="156" spans="1:16" ht="12.75" customHeight="1">
      <c r="A156" s="12" t="s">
        <v>49</v>
      </c>
      <c r="B156" s="16">
        <v>43</v>
      </c>
      <c r="C156" s="16" t="s">
        <v>269</v>
      </c>
      <c r="D156" s="12" t="s">
        <v>51</v>
      </c>
      <c r="E156" s="17" t="s">
        <v>270</v>
      </c>
      <c r="F156" s="18" t="s">
        <v>98</v>
      </c>
      <c r="G156" s="19">
        <v>465</v>
      </c>
      <c r="H156" s="20">
        <v>0</v>
      </c>
      <c r="I156" s="20">
        <f>ROUND(ROUND(H156,2)*ROUND(G156,3),2)</f>
        <v>0</v>
      </c>
      <c r="O156">
        <f>(I156*21)/100</f>
        <v>0</v>
      </c>
      <c r="P156" t="s">
        <v>24</v>
      </c>
    </row>
    <row r="157" spans="1:5" ht="12.75" customHeight="1">
      <c r="A157" s="21" t="s">
        <v>54</v>
      </c>
      <c r="E157" s="39" t="s">
        <v>271</v>
      </c>
    </row>
    <row r="158" spans="1:5" ht="27" customHeight="1">
      <c r="A158" s="23" t="s">
        <v>55</v>
      </c>
      <c r="E158" s="24" t="s">
        <v>272</v>
      </c>
    </row>
    <row r="159" spans="1:5" ht="12.75" customHeight="1">
      <c r="A159" t="s">
        <v>57</v>
      </c>
      <c r="E159" s="39" t="s">
        <v>58</v>
      </c>
    </row>
    <row r="160" spans="2:9" ht="12.75" customHeight="1">
      <c r="B160" s="29">
        <v>45</v>
      </c>
      <c r="C160" s="29">
        <v>572214</v>
      </c>
      <c r="D160" s="30" t="s">
        <v>51</v>
      </c>
      <c r="E160" s="42" t="s">
        <v>273</v>
      </c>
      <c r="F160" s="32" t="s">
        <v>98</v>
      </c>
      <c r="G160" s="33">
        <v>480</v>
      </c>
      <c r="H160" s="34">
        <v>0</v>
      </c>
      <c r="I160" s="34">
        <f>ROUND(ROUND(H160,2)*ROUND(G160,3),2)</f>
        <v>0</v>
      </c>
    </row>
    <row r="161" spans="2:9" ht="12.75" customHeight="1">
      <c r="B161" s="28"/>
      <c r="C161" s="28"/>
      <c r="D161" s="28"/>
      <c r="E161" s="40" t="s">
        <v>274</v>
      </c>
      <c r="F161" s="28"/>
      <c r="G161" s="28"/>
      <c r="H161" s="28"/>
      <c r="I161" s="28"/>
    </row>
    <row r="162" spans="2:9" ht="25.5" customHeight="1">
      <c r="B162" s="28"/>
      <c r="C162" s="28"/>
      <c r="D162" s="28"/>
      <c r="E162" s="38" t="s">
        <v>275</v>
      </c>
      <c r="F162" s="28"/>
      <c r="G162" s="28"/>
      <c r="H162" s="28"/>
      <c r="I162" s="28"/>
    </row>
    <row r="163" spans="2:9" ht="12.75" customHeight="1">
      <c r="B163" s="28"/>
      <c r="C163" s="28"/>
      <c r="D163" s="28"/>
      <c r="E163" s="40" t="s">
        <v>58</v>
      </c>
      <c r="F163" s="28"/>
      <c r="G163" s="28"/>
      <c r="H163" s="28"/>
      <c r="I163" s="28"/>
    </row>
    <row r="164" spans="2:9" ht="12.75" customHeight="1">
      <c r="B164" s="29">
        <v>46</v>
      </c>
      <c r="C164" s="29">
        <v>572224</v>
      </c>
      <c r="D164" s="30" t="s">
        <v>51</v>
      </c>
      <c r="E164" s="42" t="s">
        <v>276</v>
      </c>
      <c r="F164" s="32" t="s">
        <v>98</v>
      </c>
      <c r="G164" s="33">
        <v>240</v>
      </c>
      <c r="H164" s="34">
        <v>0</v>
      </c>
      <c r="I164" s="34">
        <f>ROUND(ROUND(H164,2)*ROUND(G164,3),2)</f>
        <v>0</v>
      </c>
    </row>
    <row r="165" spans="2:9" ht="12.75" customHeight="1">
      <c r="B165" s="28"/>
      <c r="C165" s="28"/>
      <c r="D165" s="28"/>
      <c r="E165" s="40" t="s">
        <v>277</v>
      </c>
      <c r="F165" s="28"/>
      <c r="G165" s="28"/>
      <c r="H165" s="28"/>
      <c r="I165" s="28"/>
    </row>
    <row r="166" spans="2:9" ht="25.5" customHeight="1">
      <c r="B166" s="28"/>
      <c r="C166" s="28"/>
      <c r="D166" s="28"/>
      <c r="E166" s="38" t="s">
        <v>278</v>
      </c>
      <c r="F166" s="28"/>
      <c r="G166" s="28"/>
      <c r="H166" s="28"/>
      <c r="I166" s="28"/>
    </row>
    <row r="167" spans="2:9" ht="12.75" customHeight="1">
      <c r="B167" s="28"/>
      <c r="C167" s="28"/>
      <c r="D167" s="28"/>
      <c r="E167" s="40" t="s">
        <v>58</v>
      </c>
      <c r="F167" s="28"/>
      <c r="G167" s="28"/>
      <c r="H167" s="28"/>
      <c r="I167" s="28"/>
    </row>
    <row r="168" spans="2:9" ht="12.75" customHeight="1">
      <c r="B168" s="29">
        <v>47</v>
      </c>
      <c r="C168" s="43" t="s">
        <v>279</v>
      </c>
      <c r="D168" s="30" t="s">
        <v>51</v>
      </c>
      <c r="E168" s="42" t="s">
        <v>280</v>
      </c>
      <c r="F168" s="32" t="s">
        <v>98</v>
      </c>
      <c r="G168" s="33">
        <v>240</v>
      </c>
      <c r="H168" s="34">
        <v>0</v>
      </c>
      <c r="I168" s="34">
        <f>ROUND(ROUND(H168,2)*ROUND(G168,3),2)</f>
        <v>0</v>
      </c>
    </row>
    <row r="169" spans="2:9" ht="12.75" customHeight="1">
      <c r="B169" s="28"/>
      <c r="C169" s="28"/>
      <c r="D169" s="28"/>
      <c r="E169" s="35" t="s">
        <v>51</v>
      </c>
      <c r="F169" s="28"/>
      <c r="G169" s="28"/>
      <c r="H169" s="28"/>
      <c r="I169" s="28"/>
    </row>
    <row r="170" spans="2:9" ht="25.5" customHeight="1">
      <c r="B170" s="28"/>
      <c r="C170" s="28"/>
      <c r="D170" s="28"/>
      <c r="E170" s="38" t="s">
        <v>278</v>
      </c>
      <c r="F170" s="28"/>
      <c r="G170" s="28"/>
      <c r="H170" s="28"/>
      <c r="I170" s="28"/>
    </row>
    <row r="171" spans="2:9" ht="12.75" customHeight="1">
      <c r="B171" s="28"/>
      <c r="C171" s="28"/>
      <c r="D171" s="28"/>
      <c r="E171" s="40" t="s">
        <v>58</v>
      </c>
      <c r="F171" s="28"/>
      <c r="G171" s="28"/>
      <c r="H171" s="28"/>
      <c r="I171" s="28"/>
    </row>
    <row r="172" spans="2:9" ht="12.75" customHeight="1">
      <c r="B172" s="29">
        <v>48</v>
      </c>
      <c r="C172" s="29" t="s">
        <v>281</v>
      </c>
      <c r="D172" s="30" t="s">
        <v>51</v>
      </c>
      <c r="E172" s="31" t="s">
        <v>282</v>
      </c>
      <c r="F172" s="32" t="s">
        <v>98</v>
      </c>
      <c r="G172" s="33">
        <v>240</v>
      </c>
      <c r="H172" s="34">
        <v>0</v>
      </c>
      <c r="I172" s="34">
        <f>ROUND(ROUND(H172,2)*ROUND(G172,3),2)</f>
        <v>0</v>
      </c>
    </row>
    <row r="173" spans="2:9" ht="12.75" customHeight="1">
      <c r="B173" s="28"/>
      <c r="C173" s="28"/>
      <c r="D173" s="28"/>
      <c r="E173" s="40" t="s">
        <v>283</v>
      </c>
      <c r="F173" s="28"/>
      <c r="G173" s="28"/>
      <c r="H173" s="28"/>
      <c r="I173" s="28"/>
    </row>
    <row r="174" spans="2:9" ht="25.5" customHeight="1">
      <c r="B174" s="28"/>
      <c r="C174" s="28"/>
      <c r="D174" s="28"/>
      <c r="E174" s="38" t="s">
        <v>278</v>
      </c>
      <c r="F174" s="28"/>
      <c r="G174" s="28"/>
      <c r="H174" s="28"/>
      <c r="I174" s="28"/>
    </row>
    <row r="175" spans="2:9" ht="12.75" customHeight="1">
      <c r="B175" s="28"/>
      <c r="C175" s="28"/>
      <c r="D175" s="28"/>
      <c r="E175" s="40" t="s">
        <v>58</v>
      </c>
      <c r="F175" s="28"/>
      <c r="G175" s="28"/>
      <c r="H175" s="28"/>
      <c r="I175" s="28"/>
    </row>
    <row r="176" spans="2:9" ht="12.75" customHeight="1">
      <c r="B176" s="29">
        <v>49</v>
      </c>
      <c r="C176" s="44" t="s">
        <v>284</v>
      </c>
      <c r="D176" s="30" t="s">
        <v>51</v>
      </c>
      <c r="E176" s="42" t="s">
        <v>285</v>
      </c>
      <c r="F176" s="32" t="s">
        <v>98</v>
      </c>
      <c r="G176" s="33">
        <v>240</v>
      </c>
      <c r="H176" s="34">
        <v>0</v>
      </c>
      <c r="I176" s="34">
        <f>ROUND(ROUND(H176,2)*ROUND(G176,3),2)</f>
        <v>0</v>
      </c>
    </row>
    <row r="177" spans="2:9" ht="12.75" customHeight="1">
      <c r="B177" s="28"/>
      <c r="C177" s="28"/>
      <c r="D177" s="28"/>
      <c r="E177" s="40" t="s">
        <v>286</v>
      </c>
      <c r="F177" s="28"/>
      <c r="G177" s="28"/>
      <c r="H177" s="45"/>
      <c r="I177" s="46"/>
    </row>
    <row r="178" spans="2:9" ht="25.5" customHeight="1">
      <c r="B178" s="28"/>
      <c r="C178" s="28"/>
      <c r="D178" s="28"/>
      <c r="E178" s="38" t="s">
        <v>278</v>
      </c>
      <c r="F178" s="28"/>
      <c r="G178" s="28"/>
      <c r="H178" s="28"/>
      <c r="I178" s="47"/>
    </row>
    <row r="179" spans="2:9" ht="12.75" customHeight="1">
      <c r="B179" s="28"/>
      <c r="C179" s="28"/>
      <c r="D179" s="28"/>
      <c r="E179" s="40" t="s">
        <v>58</v>
      </c>
      <c r="F179" s="28"/>
      <c r="G179" s="28"/>
      <c r="H179" s="48"/>
      <c r="I179" s="49"/>
    </row>
    <row r="180" spans="2:9" ht="12.75" customHeight="1">
      <c r="B180" s="29">
        <v>50</v>
      </c>
      <c r="C180" s="29">
        <v>56310</v>
      </c>
      <c r="D180" s="30"/>
      <c r="E180" s="42" t="s">
        <v>287</v>
      </c>
      <c r="F180" s="50" t="s">
        <v>71</v>
      </c>
      <c r="G180" s="33">
        <v>48</v>
      </c>
      <c r="H180" s="34">
        <v>0</v>
      </c>
      <c r="I180" s="34">
        <f>ROUND(ROUND(H180,2)*ROUND(G180,3),2)</f>
        <v>0</v>
      </c>
    </row>
    <row r="181" spans="2:9" ht="12.75" customHeight="1">
      <c r="B181" s="28"/>
      <c r="C181" s="28"/>
      <c r="D181" s="28"/>
      <c r="E181" s="40" t="s">
        <v>288</v>
      </c>
      <c r="F181" s="28"/>
      <c r="G181" s="28"/>
      <c r="H181" s="28"/>
      <c r="I181" s="28"/>
    </row>
    <row r="182" spans="2:9" ht="25.5" customHeight="1">
      <c r="B182" s="28"/>
      <c r="C182" s="28"/>
      <c r="D182" s="28"/>
      <c r="E182" s="38" t="s">
        <v>289</v>
      </c>
      <c r="F182" s="28"/>
      <c r="G182" s="28"/>
      <c r="H182" s="28"/>
      <c r="I182" s="28"/>
    </row>
    <row r="183" spans="2:9" ht="12.75" customHeight="1">
      <c r="B183" s="28"/>
      <c r="C183" s="28"/>
      <c r="D183" s="28"/>
      <c r="E183" s="40" t="s">
        <v>58</v>
      </c>
      <c r="F183" s="28"/>
      <c r="G183" s="28"/>
      <c r="H183" s="28"/>
      <c r="I183" s="28"/>
    </row>
    <row r="184" spans="1:16" ht="12.75" customHeight="1">
      <c r="A184" s="12" t="s">
        <v>49</v>
      </c>
      <c r="B184" s="29">
        <v>44</v>
      </c>
      <c r="C184" s="29" t="s">
        <v>290</v>
      </c>
      <c r="D184" s="30" t="s">
        <v>51</v>
      </c>
      <c r="E184" s="31" t="s">
        <v>291</v>
      </c>
      <c r="F184" s="32" t="s">
        <v>71</v>
      </c>
      <c r="G184" s="33">
        <v>4</v>
      </c>
      <c r="H184" s="34">
        <v>0</v>
      </c>
      <c r="I184" s="34">
        <f>ROUND(ROUND(H184,2)*ROUND(G184,3),2)</f>
        <v>0</v>
      </c>
      <c r="O184">
        <f>(I184*21)/100</f>
        <v>0</v>
      </c>
      <c r="P184" t="s">
        <v>24</v>
      </c>
    </row>
    <row r="185" spans="1:5" ht="12.75" customHeight="1">
      <c r="A185" s="21" t="s">
        <v>54</v>
      </c>
      <c r="E185" s="22" t="s">
        <v>292</v>
      </c>
    </row>
    <row r="186" spans="1:5" ht="25.5" customHeight="1">
      <c r="A186" s="23" t="s">
        <v>55</v>
      </c>
      <c r="E186" s="24" t="s">
        <v>293</v>
      </c>
    </row>
    <row r="187" spans="1:5" ht="12.75" customHeight="1">
      <c r="A187" t="s">
        <v>57</v>
      </c>
      <c r="E187" s="39" t="s">
        <v>58</v>
      </c>
    </row>
    <row r="188" spans="1:16" ht="12.75" customHeight="1">
      <c r="A188" s="12" t="s">
        <v>49</v>
      </c>
      <c r="B188" s="16">
        <v>51</v>
      </c>
      <c r="C188" s="16">
        <v>581351</v>
      </c>
      <c r="D188" s="12" t="s">
        <v>51</v>
      </c>
      <c r="E188" s="65" t="s">
        <v>294</v>
      </c>
      <c r="F188" s="18" t="s">
        <v>98</v>
      </c>
      <c r="G188" s="19">
        <v>190</v>
      </c>
      <c r="H188" s="20">
        <v>0</v>
      </c>
      <c r="I188" s="20">
        <f>ROUND(ROUND(H188,2)*ROUND(G188,3),2)</f>
        <v>0</v>
      </c>
      <c r="O188">
        <f>(I188*21)/100</f>
        <v>0</v>
      </c>
      <c r="P188" t="s">
        <v>24</v>
      </c>
    </row>
    <row r="189" spans="1:5" ht="12.75" customHeight="1">
      <c r="A189" s="21" t="s">
        <v>54</v>
      </c>
      <c r="E189" s="39" t="s">
        <v>295</v>
      </c>
    </row>
    <row r="190" spans="1:5" ht="12.75" customHeight="1">
      <c r="A190" s="23" t="s">
        <v>55</v>
      </c>
      <c r="E190" s="24" t="s">
        <v>296</v>
      </c>
    </row>
    <row r="191" spans="1:5" ht="12.75" customHeight="1">
      <c r="A191" t="s">
        <v>57</v>
      </c>
      <c r="E191" s="39" t="s">
        <v>58</v>
      </c>
    </row>
    <row r="192" spans="2:9" ht="12.75" customHeight="1">
      <c r="B192" s="16">
        <v>52</v>
      </c>
      <c r="C192" s="16">
        <v>58212</v>
      </c>
      <c r="D192" s="12" t="s">
        <v>51</v>
      </c>
      <c r="E192" s="65" t="s">
        <v>297</v>
      </c>
      <c r="F192" s="18" t="s">
        <v>98</v>
      </c>
      <c r="G192" s="19">
        <v>190</v>
      </c>
      <c r="H192" s="20">
        <v>0</v>
      </c>
      <c r="I192" s="20">
        <f>ROUND(ROUND(H192,2)*ROUND(G192,3),2)</f>
        <v>0</v>
      </c>
    </row>
    <row r="193" ht="12.75" customHeight="1">
      <c r="E193" s="39" t="s">
        <v>298</v>
      </c>
    </row>
    <row r="194" ht="26.25" customHeight="1">
      <c r="E194" s="24" t="s">
        <v>299</v>
      </c>
    </row>
    <row r="195" ht="12.75" customHeight="1">
      <c r="E195" s="39" t="s">
        <v>58</v>
      </c>
    </row>
    <row r="196" spans="1:9" ht="12.75" customHeight="1">
      <c r="A196" s="55" t="s">
        <v>47</v>
      </c>
      <c r="B196" s="55"/>
      <c r="C196" s="25" t="s">
        <v>300</v>
      </c>
      <c r="D196" s="55"/>
      <c r="E196" s="14" t="s">
        <v>301</v>
      </c>
      <c r="F196" s="55"/>
      <c r="G196" s="55"/>
      <c r="H196" s="55"/>
      <c r="I196" s="26">
        <f>SUM(I197:I204)</f>
        <v>0</v>
      </c>
    </row>
    <row r="197" spans="1:16" ht="12.75" customHeight="1">
      <c r="A197" s="12" t="s">
        <v>49</v>
      </c>
      <c r="B197" s="16">
        <v>57</v>
      </c>
      <c r="C197" s="16" t="s">
        <v>302</v>
      </c>
      <c r="D197" s="12" t="s">
        <v>51</v>
      </c>
      <c r="E197" s="17" t="s">
        <v>303</v>
      </c>
      <c r="F197" s="18" t="s">
        <v>87</v>
      </c>
      <c r="G197" s="19">
        <v>2</v>
      </c>
      <c r="H197" s="20">
        <v>0</v>
      </c>
      <c r="I197" s="20">
        <f>ROUND(ROUND(H197,2)*ROUND(G197,3),2)</f>
        <v>0</v>
      </c>
      <c r="O197">
        <f>(I197*21)/100</f>
        <v>0</v>
      </c>
      <c r="P197" t="s">
        <v>24</v>
      </c>
    </row>
    <row r="198" spans="1:5" ht="26.25" customHeight="1">
      <c r="A198" s="21" t="s">
        <v>54</v>
      </c>
      <c r="E198" s="39" t="s">
        <v>304</v>
      </c>
    </row>
    <row r="199" spans="1:5" ht="12.75" customHeight="1">
      <c r="A199" s="23" t="s">
        <v>55</v>
      </c>
      <c r="E199" s="24" t="s">
        <v>305</v>
      </c>
    </row>
    <row r="200" spans="1:5" ht="12.75" customHeight="1">
      <c r="A200" t="s">
        <v>57</v>
      </c>
      <c r="E200" s="39" t="s">
        <v>58</v>
      </c>
    </row>
    <row r="201" spans="1:16" ht="12.75" customHeight="1">
      <c r="A201" s="12" t="s">
        <v>49</v>
      </c>
      <c r="B201" s="16">
        <v>58</v>
      </c>
      <c r="C201" s="16">
        <v>89712</v>
      </c>
      <c r="D201" s="12" t="s">
        <v>51</v>
      </c>
      <c r="E201" s="65" t="s">
        <v>306</v>
      </c>
      <c r="F201" s="18" t="s">
        <v>131</v>
      </c>
      <c r="G201" s="19">
        <v>1</v>
      </c>
      <c r="H201" s="20">
        <v>0</v>
      </c>
      <c r="I201" s="20">
        <f>ROUND(ROUND(H201,2)*ROUND(G201,3),2)</f>
        <v>0</v>
      </c>
      <c r="O201">
        <f>(I201*21)/100</f>
        <v>0</v>
      </c>
      <c r="P201" t="s">
        <v>24</v>
      </c>
    </row>
    <row r="202" spans="1:5" ht="12.75" customHeight="1">
      <c r="A202" s="21" t="s">
        <v>54</v>
      </c>
      <c r="E202" s="39" t="s">
        <v>307</v>
      </c>
    </row>
    <row r="203" spans="1:5" ht="12.75" customHeight="1">
      <c r="A203" s="23" t="s">
        <v>55</v>
      </c>
      <c r="E203" s="24" t="s">
        <v>308</v>
      </c>
    </row>
    <row r="204" spans="1:5" ht="12.75" customHeight="1">
      <c r="A204" t="s">
        <v>57</v>
      </c>
      <c r="E204" s="39" t="s">
        <v>58</v>
      </c>
    </row>
    <row r="205" spans="1:9" ht="12.75" customHeight="1">
      <c r="A205" s="55" t="s">
        <v>47</v>
      </c>
      <c r="B205" s="55"/>
      <c r="C205" s="25" t="s">
        <v>45</v>
      </c>
      <c r="D205" s="55"/>
      <c r="E205" s="14" t="s">
        <v>129</v>
      </c>
      <c r="F205" s="55"/>
      <c r="G205" s="55"/>
      <c r="H205" s="55"/>
      <c r="I205" s="26">
        <f>SUM(I206:I250)</f>
        <v>0</v>
      </c>
    </row>
    <row r="206" spans="1:16" ht="12.75" customHeight="1">
      <c r="A206" s="12" t="s">
        <v>49</v>
      </c>
      <c r="B206" s="16">
        <v>59</v>
      </c>
      <c r="C206" s="16" t="s">
        <v>309</v>
      </c>
      <c r="D206" s="30" t="s">
        <v>51</v>
      </c>
      <c r="E206" s="31" t="s">
        <v>310</v>
      </c>
      <c r="F206" s="32" t="s">
        <v>131</v>
      </c>
      <c r="G206" s="33">
        <v>4</v>
      </c>
      <c r="H206" s="34">
        <v>0</v>
      </c>
      <c r="I206" s="34">
        <f>ROUND(ROUND(H206,2)*ROUND(G206,3),2)</f>
        <v>0</v>
      </c>
      <c r="K206" s="28"/>
      <c r="O206">
        <f>(I206*21)/100</f>
        <v>0</v>
      </c>
      <c r="P206" t="s">
        <v>24</v>
      </c>
    </row>
    <row r="207" spans="1:11" ht="27" customHeight="1">
      <c r="A207" s="21" t="s">
        <v>54</v>
      </c>
      <c r="D207" s="28"/>
      <c r="E207" s="35" t="s">
        <v>51</v>
      </c>
      <c r="F207" s="28"/>
      <c r="G207" s="28"/>
      <c r="H207" s="28"/>
      <c r="I207" s="28"/>
      <c r="K207" s="28"/>
    </row>
    <row r="208" spans="1:11" ht="12.75" customHeight="1">
      <c r="A208" s="23" t="s">
        <v>55</v>
      </c>
      <c r="D208" s="28"/>
      <c r="E208" s="38" t="s">
        <v>311</v>
      </c>
      <c r="F208" s="28"/>
      <c r="G208" s="28"/>
      <c r="H208" s="28"/>
      <c r="I208" s="28"/>
      <c r="K208" s="28"/>
    </row>
    <row r="209" spans="1:11" ht="12.75" customHeight="1">
      <c r="A209" t="s">
        <v>57</v>
      </c>
      <c r="D209" s="28"/>
      <c r="E209" s="40" t="s">
        <v>58</v>
      </c>
      <c r="F209" s="28"/>
      <c r="G209" s="28"/>
      <c r="H209" s="28"/>
      <c r="I209" s="28"/>
      <c r="K209" s="28"/>
    </row>
    <row r="210" spans="2:11" ht="12.75" customHeight="1">
      <c r="B210" s="16">
        <v>60</v>
      </c>
      <c r="C210" s="16" t="s">
        <v>312</v>
      </c>
      <c r="D210" s="30" t="s">
        <v>51</v>
      </c>
      <c r="E210" s="31" t="s">
        <v>313</v>
      </c>
      <c r="F210" s="32" t="s">
        <v>131</v>
      </c>
      <c r="G210" s="33">
        <v>10</v>
      </c>
      <c r="H210" s="34">
        <v>0</v>
      </c>
      <c r="I210" s="34">
        <f>ROUND(ROUND(H210,2)*ROUND(G210,3),2)</f>
        <v>0</v>
      </c>
      <c r="K210" s="28"/>
    </row>
    <row r="211" spans="4:11" ht="12.75" customHeight="1">
      <c r="D211" s="28"/>
      <c r="E211" s="35" t="s">
        <v>51</v>
      </c>
      <c r="F211" s="28"/>
      <c r="G211" s="28"/>
      <c r="H211" s="28"/>
      <c r="I211" s="28"/>
      <c r="K211" s="28"/>
    </row>
    <row r="212" spans="4:11" ht="12.75" customHeight="1">
      <c r="D212" s="28"/>
      <c r="E212" s="38" t="s">
        <v>314</v>
      </c>
      <c r="F212" s="28"/>
      <c r="G212" s="28"/>
      <c r="H212" s="28"/>
      <c r="I212" s="28"/>
      <c r="K212" s="28"/>
    </row>
    <row r="213" spans="4:11" ht="12.75" customHeight="1">
      <c r="D213" s="28"/>
      <c r="E213" s="40" t="s">
        <v>58</v>
      </c>
      <c r="F213" s="28"/>
      <c r="G213" s="28"/>
      <c r="H213" s="28"/>
      <c r="I213" s="28"/>
      <c r="K213" s="28"/>
    </row>
    <row r="214" spans="2:11" ht="12.75" customHeight="1">
      <c r="B214" s="16">
        <v>61</v>
      </c>
      <c r="C214" s="16" t="s">
        <v>315</v>
      </c>
      <c r="D214" s="30" t="s">
        <v>51</v>
      </c>
      <c r="E214" s="31" t="s">
        <v>316</v>
      </c>
      <c r="F214" s="32" t="s">
        <v>131</v>
      </c>
      <c r="G214" s="33">
        <v>3</v>
      </c>
      <c r="H214" s="34">
        <v>0</v>
      </c>
      <c r="I214" s="34">
        <f>ROUND(ROUND(H214,2)*ROUND(G214,3),2)</f>
        <v>0</v>
      </c>
      <c r="K214" s="28"/>
    </row>
    <row r="215" spans="4:11" ht="12.75" customHeight="1">
      <c r="D215" s="28"/>
      <c r="E215" s="35" t="s">
        <v>51</v>
      </c>
      <c r="F215" s="28"/>
      <c r="G215" s="28"/>
      <c r="H215" s="28"/>
      <c r="I215" s="28"/>
      <c r="K215" s="28"/>
    </row>
    <row r="216" spans="4:11" ht="12.75" customHeight="1">
      <c r="D216" s="28"/>
      <c r="E216" s="38" t="s">
        <v>317</v>
      </c>
      <c r="F216" s="28"/>
      <c r="G216" s="28"/>
      <c r="H216" s="28"/>
      <c r="I216" s="28"/>
      <c r="K216" s="28"/>
    </row>
    <row r="217" spans="4:11" ht="12.75" customHeight="1">
      <c r="D217" s="28"/>
      <c r="E217" s="40" t="s">
        <v>58</v>
      </c>
      <c r="F217" s="28"/>
      <c r="G217" s="28"/>
      <c r="H217" s="28"/>
      <c r="I217" s="28"/>
      <c r="K217" s="28"/>
    </row>
    <row r="218" spans="2:11" ht="12.75" customHeight="1">
      <c r="B218" s="16">
        <v>62</v>
      </c>
      <c r="C218" s="16">
        <v>914131</v>
      </c>
      <c r="D218" s="30" t="s">
        <v>51</v>
      </c>
      <c r="E218" s="42" t="s">
        <v>130</v>
      </c>
      <c r="F218" s="32" t="s">
        <v>131</v>
      </c>
      <c r="G218" s="33">
        <v>11</v>
      </c>
      <c r="H218" s="34">
        <v>0</v>
      </c>
      <c r="I218" s="34">
        <f>ROUND(ROUND(H218,2)*ROUND(G218,3),2)</f>
        <v>0</v>
      </c>
      <c r="K218" s="28"/>
    </row>
    <row r="219" spans="4:11" ht="12.75" customHeight="1">
      <c r="D219" s="28"/>
      <c r="E219" s="35" t="s">
        <v>51</v>
      </c>
      <c r="F219" s="28"/>
      <c r="G219" s="28"/>
      <c r="H219" s="28"/>
      <c r="I219" s="28"/>
      <c r="K219" s="28"/>
    </row>
    <row r="220" spans="4:11" ht="12.75" customHeight="1">
      <c r="D220" s="28"/>
      <c r="E220" s="38" t="s">
        <v>318</v>
      </c>
      <c r="F220" s="28"/>
      <c r="G220" s="28"/>
      <c r="H220" s="28"/>
      <c r="I220" s="28"/>
      <c r="K220" s="28"/>
    </row>
    <row r="221" spans="4:11" ht="12.75" customHeight="1">
      <c r="D221" s="28"/>
      <c r="E221" s="40" t="s">
        <v>58</v>
      </c>
      <c r="F221" s="28"/>
      <c r="G221" s="28"/>
      <c r="H221" s="28"/>
      <c r="I221" s="28"/>
      <c r="K221" s="28"/>
    </row>
    <row r="222" spans="2:11" ht="12.75" customHeight="1">
      <c r="B222" s="16">
        <v>63</v>
      </c>
      <c r="C222" s="16" t="s">
        <v>319</v>
      </c>
      <c r="D222" s="30" t="s">
        <v>51</v>
      </c>
      <c r="E222" s="31" t="s">
        <v>320</v>
      </c>
      <c r="F222" s="32" t="s">
        <v>131</v>
      </c>
      <c r="G222" s="33">
        <v>4</v>
      </c>
      <c r="H222" s="34">
        <v>0</v>
      </c>
      <c r="I222" s="34">
        <f>ROUND(ROUND(H222,2)*ROUND(G222,3),2)</f>
        <v>0</v>
      </c>
      <c r="K222" s="28"/>
    </row>
    <row r="223" spans="4:11" ht="12.75" customHeight="1">
      <c r="D223" s="28"/>
      <c r="E223" s="35" t="s">
        <v>51</v>
      </c>
      <c r="F223" s="28"/>
      <c r="G223" s="28"/>
      <c r="H223" s="28"/>
      <c r="I223" s="28"/>
      <c r="K223" s="28"/>
    </row>
    <row r="224" spans="4:11" ht="12.75" customHeight="1">
      <c r="D224" s="28"/>
      <c r="E224" s="38" t="s">
        <v>311</v>
      </c>
      <c r="F224" s="28"/>
      <c r="G224" s="28"/>
      <c r="H224" s="28"/>
      <c r="I224" s="28"/>
      <c r="K224" s="28"/>
    </row>
    <row r="225" spans="4:11" ht="12.75" customHeight="1">
      <c r="D225" s="28"/>
      <c r="E225" s="40" t="s">
        <v>58</v>
      </c>
      <c r="F225" s="28"/>
      <c r="G225" s="28"/>
      <c r="H225" s="28"/>
      <c r="I225" s="28"/>
      <c r="K225" s="28"/>
    </row>
    <row r="226" spans="2:11" ht="12.75" customHeight="1">
      <c r="B226" s="16">
        <v>64</v>
      </c>
      <c r="C226" s="16">
        <v>915212</v>
      </c>
      <c r="D226" s="30" t="s">
        <v>51</v>
      </c>
      <c r="E226" s="42" t="s">
        <v>133</v>
      </c>
      <c r="F226" s="50" t="s">
        <v>98</v>
      </c>
      <c r="G226" s="33">
        <v>157</v>
      </c>
      <c r="H226" s="34">
        <v>0</v>
      </c>
      <c r="I226" s="34">
        <f>ROUND(ROUND(H226,2)*ROUND(G226,3),2)</f>
        <v>0</v>
      </c>
      <c r="K226" s="28"/>
    </row>
    <row r="227" spans="4:11" ht="12.75" customHeight="1">
      <c r="D227" s="28"/>
      <c r="E227" s="35" t="s">
        <v>51</v>
      </c>
      <c r="F227" s="28"/>
      <c r="G227" s="28"/>
      <c r="H227" s="28"/>
      <c r="I227" s="28"/>
      <c r="K227" s="28"/>
    </row>
    <row r="228" spans="4:11" ht="12.75" customHeight="1">
      <c r="D228" s="28"/>
      <c r="E228" s="38" t="s">
        <v>134</v>
      </c>
      <c r="F228" s="28"/>
      <c r="G228" s="28"/>
      <c r="H228" s="28"/>
      <c r="I228" s="28"/>
      <c r="K228" s="28"/>
    </row>
    <row r="229" spans="4:11" ht="12.75" customHeight="1">
      <c r="D229" s="28"/>
      <c r="E229" s="40" t="s">
        <v>58</v>
      </c>
      <c r="F229" s="28"/>
      <c r="G229" s="28"/>
      <c r="H229" s="28"/>
      <c r="I229" s="28"/>
      <c r="K229" s="28"/>
    </row>
    <row r="230" spans="2:11" ht="12.75" customHeight="1">
      <c r="B230" s="16">
        <v>71</v>
      </c>
      <c r="C230" s="41" t="s">
        <v>157</v>
      </c>
      <c r="D230" s="30" t="s">
        <v>51</v>
      </c>
      <c r="E230" s="42" t="s">
        <v>153</v>
      </c>
      <c r="F230" s="50" t="s">
        <v>87</v>
      </c>
      <c r="G230" s="33">
        <v>142</v>
      </c>
      <c r="H230" s="34">
        <v>0</v>
      </c>
      <c r="I230" s="34">
        <f>ROUND(ROUND(H230,2)*ROUND(G230,3),2)</f>
        <v>0</v>
      </c>
      <c r="J230" s="51"/>
      <c r="K230" s="28"/>
    </row>
    <row r="231" spans="4:11" ht="12.75" customHeight="1">
      <c r="D231" s="28"/>
      <c r="E231" s="40" t="s">
        <v>158</v>
      </c>
      <c r="F231" s="28"/>
      <c r="G231" s="28"/>
      <c r="H231" s="28"/>
      <c r="I231" s="28"/>
      <c r="J231" s="51"/>
      <c r="K231" s="28"/>
    </row>
    <row r="232" spans="4:10" ht="25.5" customHeight="1">
      <c r="D232" s="28"/>
      <c r="E232" s="38" t="s">
        <v>321</v>
      </c>
      <c r="F232" s="28"/>
      <c r="G232" s="28"/>
      <c r="H232" s="28"/>
      <c r="I232" s="28"/>
      <c r="J232" s="51"/>
    </row>
    <row r="233" spans="4:10" ht="12.75" customHeight="1">
      <c r="D233" s="28"/>
      <c r="E233" s="40" t="s">
        <v>156</v>
      </c>
      <c r="F233" s="28"/>
      <c r="G233" s="28"/>
      <c r="H233" s="28"/>
      <c r="I233" s="28"/>
      <c r="J233" s="51"/>
    </row>
    <row r="234" spans="2:10" ht="12.75" customHeight="1">
      <c r="B234" s="16">
        <v>72</v>
      </c>
      <c r="C234" s="16" t="s">
        <v>160</v>
      </c>
      <c r="D234" s="30" t="s">
        <v>51</v>
      </c>
      <c r="E234" s="31" t="s">
        <v>161</v>
      </c>
      <c r="F234" s="32" t="s">
        <v>87</v>
      </c>
      <c r="G234" s="33">
        <v>140</v>
      </c>
      <c r="H234" s="34">
        <v>0</v>
      </c>
      <c r="I234" s="34">
        <f>ROUND(ROUND(H234,2)*ROUND(G234,3),2)</f>
        <v>0</v>
      </c>
      <c r="J234" s="51"/>
    </row>
    <row r="235" spans="4:10" ht="12.75" customHeight="1">
      <c r="D235" s="28"/>
      <c r="E235" s="35" t="s">
        <v>162</v>
      </c>
      <c r="F235" s="28"/>
      <c r="G235" s="28"/>
      <c r="H235" s="28"/>
      <c r="I235" s="28"/>
      <c r="J235" s="51"/>
    </row>
    <row r="236" spans="4:10" ht="25.5" customHeight="1">
      <c r="D236" s="28"/>
      <c r="E236" s="38" t="s">
        <v>322</v>
      </c>
      <c r="F236" s="28"/>
      <c r="G236" s="28"/>
      <c r="H236" s="28"/>
      <c r="I236" s="28"/>
      <c r="J236" s="51"/>
    </row>
    <row r="237" spans="4:10" ht="12.75" customHeight="1">
      <c r="D237" s="28"/>
      <c r="E237" s="40" t="s">
        <v>58</v>
      </c>
      <c r="F237" s="28"/>
      <c r="G237" s="28"/>
      <c r="H237" s="28"/>
      <c r="I237" s="28"/>
      <c r="J237" s="51"/>
    </row>
    <row r="238" spans="2:9" ht="12.75" customHeight="1">
      <c r="B238" s="16">
        <v>73</v>
      </c>
      <c r="C238" s="16">
        <v>931326</v>
      </c>
      <c r="D238" s="30" t="s">
        <v>51</v>
      </c>
      <c r="E238" s="42" t="s">
        <v>164</v>
      </c>
      <c r="F238" s="32" t="s">
        <v>87</v>
      </c>
      <c r="G238" s="33">
        <v>580</v>
      </c>
      <c r="H238" s="34">
        <v>0</v>
      </c>
      <c r="I238" s="34">
        <f>ROUND(ROUND(H238,2)*ROUND(G238,3),2)</f>
        <v>0</v>
      </c>
    </row>
    <row r="239" spans="4:9" ht="12.75" customHeight="1">
      <c r="D239" s="28"/>
      <c r="E239" s="40" t="s">
        <v>165</v>
      </c>
      <c r="F239" s="28"/>
      <c r="G239" s="28"/>
      <c r="H239" s="28"/>
      <c r="I239" s="28"/>
    </row>
    <row r="240" spans="4:9" ht="25.5" customHeight="1">
      <c r="D240" s="28"/>
      <c r="E240" s="38" t="s">
        <v>323</v>
      </c>
      <c r="F240" s="28"/>
      <c r="G240" s="28"/>
      <c r="H240" s="28"/>
      <c r="I240" s="28"/>
    </row>
    <row r="241" spans="4:9" ht="12.75" customHeight="1">
      <c r="D241" s="28"/>
      <c r="E241" s="40" t="s">
        <v>58</v>
      </c>
      <c r="F241" s="28"/>
      <c r="G241" s="28"/>
      <c r="H241" s="28"/>
      <c r="I241" s="28"/>
    </row>
    <row r="242" spans="2:9" ht="12.75" customHeight="1">
      <c r="B242" s="16">
        <v>74</v>
      </c>
      <c r="C242" s="16" t="s">
        <v>324</v>
      </c>
      <c r="D242" s="30" t="s">
        <v>51</v>
      </c>
      <c r="E242" s="31" t="s">
        <v>325</v>
      </c>
      <c r="F242" s="32" t="s">
        <v>71</v>
      </c>
      <c r="G242" s="33">
        <v>5.22</v>
      </c>
      <c r="H242" s="34">
        <v>0</v>
      </c>
      <c r="I242" s="34">
        <f>ROUND(ROUND(H242,2)*ROUND(G242,3),2)</f>
        <v>0</v>
      </c>
    </row>
    <row r="243" spans="4:9" ht="25.5" customHeight="1">
      <c r="D243" s="28"/>
      <c r="E243" s="40" t="s">
        <v>326</v>
      </c>
      <c r="F243" s="28"/>
      <c r="G243" s="28"/>
      <c r="H243" s="28"/>
      <c r="I243" s="28"/>
    </row>
    <row r="244" spans="4:9" ht="12.75" customHeight="1">
      <c r="D244" s="28"/>
      <c r="E244" s="38" t="s">
        <v>327</v>
      </c>
      <c r="F244" s="28"/>
      <c r="G244" s="28"/>
      <c r="H244" s="28"/>
      <c r="I244" s="28"/>
    </row>
    <row r="245" spans="4:9" ht="12.75" customHeight="1">
      <c r="D245" s="28"/>
      <c r="E245" s="40" t="s">
        <v>58</v>
      </c>
      <c r="F245" s="28"/>
      <c r="G245" s="28"/>
      <c r="H245" s="28"/>
      <c r="I245" s="28"/>
    </row>
    <row r="246" spans="2:9" ht="12.75" customHeight="1">
      <c r="B246" s="16">
        <v>75</v>
      </c>
      <c r="C246" s="16">
        <v>96687</v>
      </c>
      <c r="D246" s="30" t="s">
        <v>51</v>
      </c>
      <c r="E246" s="42" t="s">
        <v>328</v>
      </c>
      <c r="F246" s="50" t="s">
        <v>329</v>
      </c>
      <c r="G246" s="33">
        <v>1</v>
      </c>
      <c r="H246" s="34">
        <v>0</v>
      </c>
      <c r="I246" s="34">
        <f>ROUND(ROUND(H246,2)*ROUND(G246,3),2)</f>
        <v>0</v>
      </c>
    </row>
    <row r="247" spans="4:9" ht="25.5" customHeight="1">
      <c r="D247" s="28"/>
      <c r="E247" s="40" t="s">
        <v>330</v>
      </c>
      <c r="F247" s="28"/>
      <c r="G247" s="28"/>
      <c r="H247" s="28"/>
      <c r="I247" s="28"/>
    </row>
    <row r="248" ht="12.75" customHeight="1">
      <c r="E248" s="24" t="s">
        <v>331</v>
      </c>
    </row>
    <row r="249" ht="12.75" customHeight="1">
      <c r="E249" s="39" t="s">
        <v>58</v>
      </c>
    </row>
    <row r="250" spans="1:16" ht="12.75" customHeight="1">
      <c r="A250" s="12" t="s">
        <v>49</v>
      </c>
      <c r="B250" s="16">
        <v>76</v>
      </c>
      <c r="C250" s="16" t="s">
        <v>332</v>
      </c>
      <c r="D250" s="12" t="s">
        <v>51</v>
      </c>
      <c r="E250" s="17" t="s">
        <v>333</v>
      </c>
      <c r="F250" s="18" t="s">
        <v>87</v>
      </c>
      <c r="G250" s="19">
        <v>5</v>
      </c>
      <c r="H250" s="20">
        <v>0</v>
      </c>
      <c r="I250" s="20">
        <f>ROUND(ROUND(H250,2)*ROUND(G250,3),2)</f>
        <v>0</v>
      </c>
      <c r="O250">
        <f>(I250*21)/100</f>
        <v>0</v>
      </c>
      <c r="P250" t="s">
        <v>24</v>
      </c>
    </row>
    <row r="251" spans="1:5" ht="26.25" customHeight="1">
      <c r="A251" s="21" t="s">
        <v>54</v>
      </c>
      <c r="E251" s="40" t="s">
        <v>334</v>
      </c>
    </row>
    <row r="252" spans="1:5" ht="12.75" customHeight="1">
      <c r="A252" s="23" t="s">
        <v>55</v>
      </c>
      <c r="E252" s="24" t="s">
        <v>335</v>
      </c>
    </row>
    <row r="253" spans="1:5" ht="12.75" customHeight="1">
      <c r="A253" t="s">
        <v>57</v>
      </c>
      <c r="E253" s="39" t="s">
        <v>58</v>
      </c>
    </row>
  </sheetData>
  <mergeCells count="10">
    <mergeCell ref="G5:G6"/>
    <mergeCell ref="H5:I5"/>
    <mergeCell ref="C3:D3"/>
    <mergeCell ref="C4:D4"/>
    <mergeCell ref="A5:A6"/>
    <mergeCell ref="B5:B6"/>
    <mergeCell ref="C5:C6"/>
    <mergeCell ref="D5:D6"/>
    <mergeCell ref="E5:E6"/>
    <mergeCell ref="F5:F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2"/>
  <sheetViews>
    <sheetView workbookViewId="0" topLeftCell="B1">
      <pane ySplit="7" topLeftCell="A8" activePane="bottomLeft" state="frozen"/>
      <selection pane="bottomLeft" activeCell="H16" sqref="H16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15</v>
      </c>
      <c r="B1" s="52"/>
      <c r="C1" s="52"/>
      <c r="D1" s="52"/>
      <c r="E1" s="52"/>
      <c r="F1" s="52"/>
      <c r="G1" s="52"/>
      <c r="H1" s="52"/>
      <c r="I1" s="52"/>
      <c r="P1" t="s">
        <v>16</v>
      </c>
    </row>
    <row r="2" spans="2:16" ht="24.95" customHeight="1">
      <c r="B2" s="52"/>
      <c r="C2" s="52"/>
      <c r="D2" s="52"/>
      <c r="E2" s="53" t="s">
        <v>17</v>
      </c>
      <c r="F2" s="52"/>
      <c r="G2" s="52"/>
      <c r="H2" s="55"/>
      <c r="I2" s="55"/>
      <c r="P2" t="s">
        <v>16</v>
      </c>
    </row>
    <row r="3" spans="1:16" ht="15" customHeight="1">
      <c r="A3" t="s">
        <v>18</v>
      </c>
      <c r="B3" s="5" t="s">
        <v>19</v>
      </c>
      <c r="C3" s="59" t="s">
        <v>20</v>
      </c>
      <c r="D3" s="61"/>
      <c r="E3" s="6" t="s">
        <v>21</v>
      </c>
      <c r="F3" s="52"/>
      <c r="G3" s="4"/>
      <c r="H3" s="63" t="s">
        <v>336</v>
      </c>
      <c r="I3" s="27">
        <f>I8</f>
        <v>0</v>
      </c>
      <c r="O3" t="s">
        <v>23</v>
      </c>
      <c r="P3" t="s">
        <v>24</v>
      </c>
    </row>
    <row r="4" spans="1:16" ht="15" customHeight="1">
      <c r="A4" t="s">
        <v>25</v>
      </c>
      <c r="B4" s="7" t="s">
        <v>26</v>
      </c>
      <c r="C4" s="60" t="s">
        <v>11</v>
      </c>
      <c r="D4" s="64"/>
      <c r="E4" s="8" t="s">
        <v>27</v>
      </c>
      <c r="F4" s="55"/>
      <c r="G4" s="55"/>
      <c r="H4" s="9"/>
      <c r="I4" s="9"/>
      <c r="O4" t="s">
        <v>28</v>
      </c>
      <c r="P4" t="s">
        <v>24</v>
      </c>
    </row>
    <row r="5" spans="1:16" ht="12.75" customHeight="1">
      <c r="A5" s="58" t="s">
        <v>29</v>
      </c>
      <c r="B5" s="58" t="s">
        <v>30</v>
      </c>
      <c r="C5" s="58" t="s">
        <v>31</v>
      </c>
      <c r="D5" s="58" t="s">
        <v>32</v>
      </c>
      <c r="E5" s="58" t="s">
        <v>33</v>
      </c>
      <c r="F5" s="58" t="s">
        <v>34</v>
      </c>
      <c r="G5" s="58" t="s">
        <v>35</v>
      </c>
      <c r="H5" s="58" t="s">
        <v>36</v>
      </c>
      <c r="I5" s="58"/>
      <c r="O5" t="s">
        <v>37</v>
      </c>
      <c r="P5" t="s">
        <v>24</v>
      </c>
    </row>
    <row r="6" spans="1:9" ht="12.75" customHeight="1">
      <c r="A6" s="58"/>
      <c r="B6" s="58"/>
      <c r="C6" s="58"/>
      <c r="D6" s="58"/>
      <c r="E6" s="58"/>
      <c r="F6" s="58"/>
      <c r="G6" s="58"/>
      <c r="H6" s="54" t="s">
        <v>38</v>
      </c>
      <c r="I6" s="54" t="s">
        <v>39</v>
      </c>
    </row>
    <row r="7" spans="1:9" ht="12.75" customHeight="1">
      <c r="A7" s="54" t="s">
        <v>40</v>
      </c>
      <c r="B7" s="54" t="s">
        <v>41</v>
      </c>
      <c r="C7" s="54" t="s">
        <v>24</v>
      </c>
      <c r="D7" s="54" t="s">
        <v>16</v>
      </c>
      <c r="E7" s="54" t="s">
        <v>42</v>
      </c>
      <c r="F7" s="54" t="s">
        <v>43</v>
      </c>
      <c r="G7" s="54" t="s">
        <v>44</v>
      </c>
      <c r="H7" s="54" t="s">
        <v>45</v>
      </c>
      <c r="I7" s="54" t="s">
        <v>46</v>
      </c>
    </row>
    <row r="8" spans="1:9" ht="12.75" customHeight="1">
      <c r="A8" s="9" t="s">
        <v>47</v>
      </c>
      <c r="B8" s="9"/>
      <c r="C8" s="13" t="s">
        <v>40</v>
      </c>
      <c r="D8" s="9"/>
      <c r="E8" s="14" t="s">
        <v>48</v>
      </c>
      <c r="F8" s="9"/>
      <c r="G8" s="9"/>
      <c r="H8" s="9"/>
      <c r="I8" s="15">
        <f>SUM(I9:I12)</f>
        <v>0</v>
      </c>
    </row>
    <row r="9" spans="1:16" ht="12.75" customHeight="1">
      <c r="A9" s="12" t="s">
        <v>49</v>
      </c>
      <c r="B9" s="29">
        <v>8</v>
      </c>
      <c r="C9" s="29">
        <v>2730</v>
      </c>
      <c r="D9" s="30" t="s">
        <v>51</v>
      </c>
      <c r="E9" s="31" t="s">
        <v>337</v>
      </c>
      <c r="F9" s="32" t="s">
        <v>170</v>
      </c>
      <c r="G9" s="33">
        <v>1</v>
      </c>
      <c r="H9" s="34">
        <v>0</v>
      </c>
      <c r="I9" s="34">
        <f>ROUND(ROUND(H9,2)*ROUND(G9,3),2)</f>
        <v>0</v>
      </c>
      <c r="J9" s="28"/>
      <c r="O9">
        <f>(I9*21)/100</f>
        <v>0</v>
      </c>
      <c r="P9" t="s">
        <v>24</v>
      </c>
    </row>
    <row r="10" spans="1:10" ht="26.25" customHeight="1">
      <c r="A10" s="21" t="s">
        <v>54</v>
      </c>
      <c r="B10" s="28"/>
      <c r="C10" s="28"/>
      <c r="D10" s="28"/>
      <c r="E10" s="40" t="s">
        <v>338</v>
      </c>
      <c r="F10" s="28"/>
      <c r="G10" s="28"/>
      <c r="H10" s="28"/>
      <c r="I10" s="28"/>
      <c r="J10" s="28"/>
    </row>
    <row r="11" spans="1:10" ht="12.75" customHeight="1">
      <c r="A11" s="23" t="s">
        <v>55</v>
      </c>
      <c r="B11" s="28"/>
      <c r="C11" s="28"/>
      <c r="D11" s="28"/>
      <c r="E11" s="38" t="s">
        <v>51</v>
      </c>
      <c r="F11" s="28"/>
      <c r="G11" s="28"/>
      <c r="H11" s="28"/>
      <c r="I11" s="28"/>
      <c r="J11" s="28"/>
    </row>
    <row r="12" spans="1:10" ht="12.75" customHeight="1">
      <c r="A12" t="s">
        <v>57</v>
      </c>
      <c r="B12" s="28"/>
      <c r="C12" s="28"/>
      <c r="D12" s="28"/>
      <c r="E12" s="40" t="s">
        <v>58</v>
      </c>
      <c r="F12" s="28"/>
      <c r="G12" s="28"/>
      <c r="H12" s="28"/>
      <c r="I12" s="28"/>
      <c r="J12" s="28"/>
    </row>
  </sheetData>
  <mergeCells count="10">
    <mergeCell ref="G5:G6"/>
    <mergeCell ref="H5:I5"/>
    <mergeCell ref="C3:D3"/>
    <mergeCell ref="C4:D4"/>
    <mergeCell ref="A5:A6"/>
    <mergeCell ref="B5:B6"/>
    <mergeCell ref="C5:C6"/>
    <mergeCell ref="D5:D6"/>
    <mergeCell ref="E5:E6"/>
    <mergeCell ref="F5:F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RRA</dc:creator>
  <cp:keywords/>
  <dc:description/>
  <cp:lastModifiedBy>Tomáš Bartoň</cp:lastModifiedBy>
  <dcterms:created xsi:type="dcterms:W3CDTF">2019-07-24T15:50:20Z</dcterms:created>
  <dcterms:modified xsi:type="dcterms:W3CDTF">2020-02-27T12:08:58Z</dcterms:modified>
  <cp:category/>
  <cp:version/>
  <cp:contentType/>
  <cp:contentStatus/>
</cp:coreProperties>
</file>