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MUKAMENICE - Rekonstrukce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'MUKAMENICE - Rekonstrukce...'!$C$89:$K$203</definedName>
    <definedName name="_xlnm.Print_Area" localSheetId="1">'MUKAMENICE - Rekonstrukce...'!$C$4:$J$37,'MUKAMENICE - Rekonstrukce...'!$C$43:$J$73,'MUKAMENICE - Rekonstrukce...'!$C$79:$K$203</definedName>
    <definedName name="_xlnm.Print_Titles" localSheetId="1">'MUKAMENICE - Rekonstrukce...'!$89:$89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T196"/>
  <c r="R197"/>
  <c r="R196"/>
  <c r="P197"/>
  <c r="P196"/>
  <c r="BI194"/>
  <c r="BH194"/>
  <c r="BG194"/>
  <c r="BF194"/>
  <c r="T194"/>
  <c r="T193"/>
  <c r="R194"/>
  <c r="R193"/>
  <c r="P194"/>
  <c r="P193"/>
  <c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T127"/>
  <c r="R128"/>
  <c r="R127"/>
  <c r="P128"/>
  <c r="P127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6"/>
  <c r="F86"/>
  <c r="F84"/>
  <c r="E82"/>
  <c r="J50"/>
  <c r="F50"/>
  <c r="F48"/>
  <c r="E46"/>
  <c r="J22"/>
  <c r="E22"/>
  <c r="J87"/>
  <c r="J21"/>
  <c r="J16"/>
  <c r="E16"/>
  <c r="F87"/>
  <c r="J15"/>
  <c r="J10"/>
  <c r="J84"/>
  <c i="1" r="L50"/>
  <c r="AM50"/>
  <c r="AM49"/>
  <c r="L49"/>
  <c r="AM47"/>
  <c r="L47"/>
  <c r="L45"/>
  <c r="L44"/>
  <c i="2" r="J95"/>
  <c r="BK175"/>
  <c r="J147"/>
  <c r="BK124"/>
  <c r="J202"/>
  <c r="J194"/>
  <c r="BK181"/>
  <c r="J149"/>
  <c r="J121"/>
  <c r="BK101"/>
  <c r="J171"/>
  <c r="J151"/>
  <c r="J124"/>
  <c r="BK137"/>
  <c r="J112"/>
  <c r="BK97"/>
  <c r="J200"/>
  <c r="BK165"/>
  <c r="BK153"/>
  <c r="J131"/>
  <c r="BK104"/>
  <c r="BK197"/>
  <c r="BK190"/>
  <c r="BK168"/>
  <c r="BK141"/>
  <c r="BK128"/>
  <c r="BK107"/>
  <c r="J97"/>
  <c r="J175"/>
  <c r="J157"/>
  <c r="BK139"/>
  <c r="BK112"/>
  <c r="BK202"/>
  <c r="J184"/>
  <c r="J181"/>
  <c r="J168"/>
  <c r="J165"/>
  <c r="J163"/>
  <c r="BK160"/>
  <c r="J155"/>
  <c r="BK151"/>
  <c r="BK147"/>
  <c r="BK145"/>
  <c r="BK131"/>
  <c r="J128"/>
  <c r="BK117"/>
  <c r="J110"/>
  <c i="1" r="AS54"/>
  <c i="2" r="BK184"/>
  <c r="BK157"/>
  <c r="J143"/>
  <c r="J117"/>
  <c r="J93"/>
  <c r="BK194"/>
  <c r="J186"/>
  <c r="BK163"/>
  <c r="J139"/>
  <c r="J114"/>
  <c r="J104"/>
  <c r="J179"/>
  <c r="J153"/>
  <c r="J134"/>
  <c r="BK95"/>
  <c r="BK149"/>
  <c r="BK143"/>
  <c r="BK121"/>
  <c r="J101"/>
  <c r="BK93"/>
  <c r="BK186"/>
  <c r="BK171"/>
  <c r="BK155"/>
  <c r="BK134"/>
  <c r="J107"/>
  <c r="J197"/>
  <c r="J190"/>
  <c r="BK179"/>
  <c r="J145"/>
  <c r="J137"/>
  <c r="BK110"/>
  <c r="BK200"/>
  <c r="J160"/>
  <c r="J141"/>
  <c r="BK114"/>
  <c l="1" r="T92"/>
  <c r="T120"/>
  <c r="BK130"/>
  <c r="J130"/>
  <c r="J60"/>
  <c r="P130"/>
  <c r="BK136"/>
  <c r="J136"/>
  <c r="J61"/>
  <c r="R136"/>
  <c r="BK162"/>
  <c r="J162"/>
  <c r="J63"/>
  <c r="R162"/>
  <c r="T162"/>
  <c r="BK167"/>
  <c r="J167"/>
  <c r="J64"/>
  <c r="R183"/>
  <c r="BK199"/>
  <c r="J199"/>
  <c r="J72"/>
  <c r="BK92"/>
  <c r="J92"/>
  <c r="J57"/>
  <c r="P92"/>
  <c r="BK120"/>
  <c r="J120"/>
  <c r="J58"/>
  <c r="P120"/>
  <c r="R130"/>
  <c r="T130"/>
  <c r="P136"/>
  <c r="T136"/>
  <c r="P162"/>
  <c r="P167"/>
  <c r="P199"/>
  <c r="P192"/>
  <c r="R92"/>
  <c r="R91"/>
  <c r="R120"/>
  <c r="T167"/>
  <c r="R199"/>
  <c r="R192"/>
  <c r="R167"/>
  <c r="BK178"/>
  <c r="J178"/>
  <c r="J66"/>
  <c r="P178"/>
  <c r="R178"/>
  <c r="R177"/>
  <c r="T178"/>
  <c r="BK183"/>
  <c r="J183"/>
  <c r="J67"/>
  <c r="P183"/>
  <c r="T183"/>
  <c r="T199"/>
  <c r="T192"/>
  <c r="F51"/>
  <c r="BE97"/>
  <c r="BE101"/>
  <c r="BE114"/>
  <c r="BE117"/>
  <c r="BE124"/>
  <c r="BE128"/>
  <c r="BE141"/>
  <c r="BE143"/>
  <c r="BE147"/>
  <c r="BE163"/>
  <c r="BE165"/>
  <c r="BE181"/>
  <c r="BE184"/>
  <c r="BE200"/>
  <c r="BK159"/>
  <c r="J159"/>
  <c r="J62"/>
  <c r="BK189"/>
  <c r="J189"/>
  <c r="J68"/>
  <c r="J51"/>
  <c r="BE93"/>
  <c r="BE110"/>
  <c r="BE121"/>
  <c r="BE131"/>
  <c r="BE134"/>
  <c r="BE139"/>
  <c r="BE145"/>
  <c r="BE149"/>
  <c r="BE151"/>
  <c r="BE157"/>
  <c r="BE160"/>
  <c r="BE168"/>
  <c r="BE175"/>
  <c r="BE186"/>
  <c r="BE190"/>
  <c r="BE194"/>
  <c r="BE197"/>
  <c r="BK127"/>
  <c r="J127"/>
  <c r="J59"/>
  <c r="J48"/>
  <c r="BE95"/>
  <c r="BE137"/>
  <c r="BK196"/>
  <c r="J196"/>
  <c r="J71"/>
  <c r="BE104"/>
  <c r="BE107"/>
  <c r="BE112"/>
  <c r="BE153"/>
  <c r="BE155"/>
  <c r="BE171"/>
  <c r="BE179"/>
  <c r="BE202"/>
  <c r="BK193"/>
  <c r="BK192"/>
  <c r="J192"/>
  <c r="J69"/>
  <c r="J32"/>
  <c i="1" r="AW55"/>
  <c i="2" r="F33"/>
  <c i="1" r="BB55"/>
  <c r="BB54"/>
  <c r="AX54"/>
  <c i="2" r="F32"/>
  <c i="1" r="BA55"/>
  <c r="BA54"/>
  <c r="W30"/>
  <c i="2" r="F34"/>
  <c i="1" r="BC55"/>
  <c r="BC54"/>
  <c r="AY54"/>
  <c i="2" r="F35"/>
  <c i="1" r="BD55"/>
  <c r="BD54"/>
  <c r="W33"/>
  <c i="2" l="1" r="P177"/>
  <c r="P91"/>
  <c r="P90"/>
  <c i="1" r="AU55"/>
  <c i="2" r="R90"/>
  <c r="T177"/>
  <c r="T91"/>
  <c r="T90"/>
  <c r="BK91"/>
  <c r="J91"/>
  <c r="J56"/>
  <c r="J193"/>
  <c r="J70"/>
  <c r="BK177"/>
  <c r="J177"/>
  <c r="J65"/>
  <c r="F31"/>
  <c i="1" r="AZ55"/>
  <c r="AZ54"/>
  <c r="AV54"/>
  <c r="AK29"/>
  <c r="W32"/>
  <c r="AU54"/>
  <c r="AW54"/>
  <c r="AK30"/>
  <c r="W31"/>
  <c i="2" r="J31"/>
  <c i="1" r="AV55"/>
  <c r="AT55"/>
  <c i="2" l="1" r="BK90"/>
  <c r="J90"/>
  <c r="J55"/>
  <c i="1" r="AT54"/>
  <c r="W29"/>
  <c i="2" l="1" r="J28"/>
  <c i="1" r="AG55"/>
  <c r="AG54"/>
  <c r="AN54"/>
  <c l="1" r="AN55"/>
  <c i="2" r="J37"/>
  <c i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<sst xmlns="http://schemas.openxmlformats.org/spreadsheetml/2006/main">
  <si>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</si>
  <si>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</si>
  <si>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</si>
  <si>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</si>
  <si>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</si>
  <si>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{c7e66445-2ce0-4a7b-95ab-d5b8b2409b89}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</si>
  <si>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</si>
  <si>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</si>
  <si>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</si>
  <si>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</si>
  <si>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</si>
  <si>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</si>
  <si>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</si>
  <si>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</si>
  <si>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MUKAMENICE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</si>
  <si>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</si>
  <si>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</si>
  <si>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veřejně přístupného víceúčelového hřiště, Komenského ul. v České Kamenici</t>
  </si>
  <si>
    <t>0,1</t>
  </si>
  <si>
    <t>KSO:</t>
  </si>
  <si>
    <t/>
  </si>
  <si>
    <t>CC-CZ:</t>
  </si>
  <si>
    <t>1</t>
  </si>
  <si>
    <t>Místo:</t>
  </si>
  <si>
    <t>Česká Kamenice</t>
  </si>
  <si>
    <t>Datum:</t>
  </si>
  <si>
    <t>8. 9. 2020</t>
  </si>
  <si>
    <t>10</t>
  </si>
  <si>
    <t>100</t>
  </si>
  <si>
    <t>Zadavatel:</t>
  </si>
  <si>
    <t>IČ:</t>
  </si>
  <si>
    <t>Město Česká Kamenice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</si>
  <si>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</si>
  <si>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</si>
  <si>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</si>
  <si>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</si>
  <si>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</si>
  <si>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</si>
  <si>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</si>
  <si>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</si>
  <si>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</si>
  <si>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</si>
  <si>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</si>
  <si>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</si>
  <si>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</si>
  <si>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</si>
  <si>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</si>
  <si>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</si>
  <si>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</si>
  <si>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</si>
  <si>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</si>
  <si>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</si>
  <si>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</si>
  <si>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</si>
  <si>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</si>
  <si>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</si>
  <si>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</si>
  <si>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</si>
  <si>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</si>
  <si>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</si>
  <si>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</si>
  <si>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</si>
  <si>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</si>
  <si>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</si>
  <si>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</si>
  <si>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</si>
  <si>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</si>
  <si>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</si>
  <si>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</si>
  <si>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</si>
  <si>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</si>
  <si>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</si>
  <si>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</si>
  <si>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</si>
  <si>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</si>
  <si>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</si>
  <si>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</si>
  <si>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</si>
  <si>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</si>
  <si>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</si>
  <si>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</si>
  <si>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</si>
  <si>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</si>
  <si>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</si>
  <si>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</si>
  <si>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</si>
  <si>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</si>
  <si>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</si>
  <si>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</si>
  <si>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</si>
  <si>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</si>
  <si>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</si>
  <si>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</si>
  <si>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</si>
  <si>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</si>
  <si>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</si>
  <si>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</si>
  <si>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</si>
  <si>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</si>
  <si>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</si>
  <si>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</si>
  <si>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</si>
  <si>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</si>
  <si>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</si>
  <si>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</si>
  <si>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</si>
  <si>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</si>
  <si>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</si>
  <si>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</si>
  <si>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</si>
  <si>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</si>
  <si>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</si>
  <si>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</si>
  <si>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</si>
  <si>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</si>
  <si>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</si>
  <si>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</si>
  <si>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</si>
  <si>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</si>
  <si>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</si>
  <si>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</si>
  <si>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</si>
  <si>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11120110R</t>
  </si>
  <si>
    <t>Odstranění staré umělé trávy</t>
  </si>
  <si>
    <t>m2</t>
  </si>
  <si>
    <t>4</t>
  </si>
  <si>
    <t>466062865</t>
  </si>
  <si>
    <t>PP</t>
  </si>
  <si>
    <t>12260110R</t>
  </si>
  <si>
    <t>Odtěžení 10 cm povrchu sektoru pro vrh koulí a srovnání podkladu</t>
  </si>
  <si>
    <t>m3</t>
  </si>
  <si>
    <t>919429561</t>
  </si>
  <si>
    <t>3</t>
  </si>
  <si>
    <t>131213101</t>
  </si>
  <si>
    <t>Hloubení jam v soudržných horninách třídy těžitelnosti I, skupiny 3 ručně</t>
  </si>
  <si>
    <t>CS ÚRS 2020 01</t>
  </si>
  <si>
    <t>-507264194</t>
  </si>
  <si>
    <t>Hloubení jam ručně zapažených i nezapažených s urovnáním dna do předepsaného profilu a spádu v hornině třídy těžitelnosti I skupiny 3 soudržných</t>
  </si>
  <si>
    <t>PSC</t>
  </si>
  <si>
    <t xml:space="preserve">Poznámka k souboru cen:_x000d_
1. V cenách jsou započteny i náklady na přehození výkopku na přilehlém terénu na vzdálenost do 3 m od okraje jámy nebo naložení na dopravní prostředek._x000d_
</t>
  </si>
  <si>
    <t>VV</t>
  </si>
  <si>
    <t>20</t>
  </si>
  <si>
    <t>162751117</t>
  </si>
  <si>
    <t>Vodorovné přemístění do 10000 m výkopku/sypaniny z horniny třídy těžitelnosti I, skupiny 1 až 3</t>
  </si>
  <si>
    <t>2032543509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</si>
  <si>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</si>
  <si>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</si>
  <si>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5</t>
  </si>
  <si>
    <t>171201201</t>
  </si>
  <si>
    <t>Uložení sypaniny na skládky nebo meziskládky</t>
  </si>
  <si>
    <t>-1809670941</t>
  </si>
  <si>
    <t>Uložení sypaniny na skládky nebo meziskládky bez hutnění s upravením uložené sypaniny do předepsaného tvaru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</si>
  <si>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</si>
  <si>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6</t>
  </si>
  <si>
    <t>171201231</t>
  </si>
  <si>
    <t>Poplatek za uložení zeminy a kamení na recyklační skládce (skládkovné) kód odpadu 17 05 04</t>
  </si>
  <si>
    <t>t</t>
  </si>
  <si>
    <t>1994320660</t>
  </si>
  <si>
    <t>Poplatek za uložení stavebního odpadu na recyklační skládce (skládkovné) zeminy a kamení zatříděného do Katalogu odpadů pod kódem 17 05 04</t>
  </si>
  <si>
    <t>12*2 "Přepočtené koeficientem množství</t>
  </si>
  <si>
    <t>7</t>
  </si>
  <si>
    <t>18040411R</t>
  </si>
  <si>
    <t>Dodávka a pokládka dekorativního umělého trávníku na ostatní plochy s výškou vlasu 30 mm</t>
  </si>
  <si>
    <t>430903357</t>
  </si>
  <si>
    <t>8</t>
  </si>
  <si>
    <t>18040411R1</t>
  </si>
  <si>
    <t>Dodávka a pokládka nového umělého trávníku pro víceúčelová hřiště (fibrilovaná páska, počet vláken na m2 min 27297 až 44094, zásyp křemičitým pískem)</t>
  </si>
  <si>
    <t>1598049172</t>
  </si>
  <si>
    <t>9</t>
  </si>
  <si>
    <t>181102302</t>
  </si>
  <si>
    <t>Úprava pláně pro silnice a dálnice v zářezech se zhutněním</t>
  </si>
  <si>
    <t>1142778288</t>
  </si>
  <si>
    <t>Úprava pláně na stavbách silnic a dálnic strojně v zářezech mimo skalních se zhutněním</t>
  </si>
  <si>
    <t xml:space="preserve">Poznámka k souboru cen:_x000d_
1. Ceny 15-2301, 15-2302, 25-2301 a 25-2305 jsou určeny pro urovnání nově zřizovaných ploch vodorovných nebo ve sklonu do 1:5 pod zpevnění ploch jakéhokoliv druhu, pod humusování, drnování a dále předepíše-li projekt urovnání pláně z jiného důvodu._x000d_
2. Cena 15-2303 je určena pro vyplnění sypaninou prohlubní zářezů v horninách třídy těžitelnosti II a III, skupiny 5 až 7._x000d_
3. Ceny neplatí pro zhutnění podloží pod násypy; toto zhutnění se oceňuje cenou 171 15-2101 Zhutnění podloží pod násypy._x000d_
4. Ceny neplatí pro urovnání lavic šířky do 3 m přerušujících svahy, pro urovnání dna příkopů pro jakoukoliv jejich šířku; toto urovnání se oceňuje cenami souboru cen 182 Svahování trvalých svahů do projektovaných profilů._x000d_
5. Urovnání ploch ve sklonu přes 1:5 (svahování) se oceňuje cenou 182 20-1101 Svahování trvalých svahů do projektovaných profilů._x000d_
6. Vyplnění prohlubní v horninách třídy II a III betonem nebo stabilizací se oceňuje cenami části A 01 katalogu 822-1 Komunikace pozemní a letiště._x000d_
</t>
  </si>
  <si>
    <t>185804235</t>
  </si>
  <si>
    <t>Vypletí záhonu trávníku po výsevu s naložením a odvozem odpadu do 20 km ve svahu do 1:2</t>
  </si>
  <si>
    <t>-1363447684</t>
  </si>
  <si>
    <t>Vypletí na svahu přes 1:5 do 1:2 trávníku po výsevu</t>
  </si>
  <si>
    <t xml:space="preserve">Poznámka k souboru cen:_x000d_
1. V cenách jsou započteny i náklady spojené s případným naložením odpadu na dopravní prostředek, odvozem do 20 km, se složením a na vysbírání případných odpadků ze záhonů nebo trávníků._x000d_
2. V cenách nejsou započteny náklady na uložení odpadu na skládku._x000d_
</t>
  </si>
  <si>
    <t>Zakládání</t>
  </si>
  <si>
    <t>11</t>
  </si>
  <si>
    <t>213141111</t>
  </si>
  <si>
    <t>Zřízení vrstvy z geotextilie v rovině nebo ve sklonu do 1:5 š do 3 m</t>
  </si>
  <si>
    <t>1870223512</t>
  </si>
  <si>
    <t>Zřízení vrstvy z geotextilie filtrační, separační, odvodňovací, ochranné, výztužné nebo protierozní v rovině nebo ve sklonu do 1:5, šířky do 3 m</t>
  </si>
  <si>
    <t xml:space="preserve">Poznámka k souboru cen:_x000d_
1. Ceny jsou určeny pro zřízení vrstev na upraveném povrchu._x000d_
2. V cenách jsou započteny i náklady na položení a spojení geotextilií včetně přesahů._x000d_
3. V cenách nejsou započteny náklady na dodávku geotextilií, která se oceňuje ve specifikaci. Ztratné včetně přesahů lze stanovit ve výši 15 až 20 %._x000d_
4. Ceny -1131 až -1133 lze použít i pro vyvedení geotextilie na svislou konstrukci._x000d_
</t>
  </si>
  <si>
    <t>12</t>
  </si>
  <si>
    <t>M</t>
  </si>
  <si>
    <t>69311199</t>
  </si>
  <si>
    <t>geotextilie netkaná separační, ochranná, filtrační, drenážní PES(70%)+PP(30%) 300g/m2</t>
  </si>
  <si>
    <t>-2128029100</t>
  </si>
  <si>
    <t>77*1,15 "Přepočtené koeficientem množství</t>
  </si>
  <si>
    <t>Svislé a kompletní konstrukce</t>
  </si>
  <si>
    <t>13</t>
  </si>
  <si>
    <t>38241121R</t>
  </si>
  <si>
    <t xml:space="preserve">Dodávka a montáž zemní nádrž objemu 12000 l z PE na dešťovou vodu samonosná vč. napojení na stávající potrubí hřiště, přepad z nádrže bude  na stávající odtok dešťové vody</t>
  </si>
  <si>
    <t>kus</t>
  </si>
  <si>
    <t>1264119477</t>
  </si>
  <si>
    <t>Dodávka a montáž zemní nádrž objemu 12000 l z PE na dešťovou vodu samonosná vč. napojení na stávající potrubí hřiště, přepad z nádrže bude na stávající odtok dešťové vody</t>
  </si>
  <si>
    <t>Vodorovné konstrukce</t>
  </si>
  <si>
    <t>14</t>
  </si>
  <si>
    <t>462519002</t>
  </si>
  <si>
    <t>Příplatek za urovnání ploch záhozu z lomového kamene hmotnost do 200 kg</t>
  </si>
  <si>
    <t>-890463447</t>
  </si>
  <si>
    <t>Zához z lomového kamene neupraveného záhozového Příplatek k cenám za urovnání viditelných ploch záhozu z kamene, hmotnosti jednotlivých kamenů do 200 kg</t>
  </si>
  <si>
    <t xml:space="preserve">Poznámka k souboru cen:_x000d_
1. Ceny lze použít i pro záhozovou patku z lomového kamene._x000d_
2. Ceny neplatí pro zřízení konstrukce balvanitého skluzu; tento se oceňuje cenou 467 51-0111 Balvanitý skluz z lomového kamene._x000d_
3. V cenách jsou započteny i náklady na úpravu jednotlivých velkých kamenů hmotnosti přes 500 kg dodatečným rozpojením na místě uložení._x000d_
4. Množství měrných jednotek_x000d_
a) záhozu se stanoví v m3 konstrukce záhozu,_x000d_
b) příplatků se stanoví v m2 upravovaných ploch záhozu._x000d_
</t>
  </si>
  <si>
    <t>46454111R</t>
  </si>
  <si>
    <t>Pohoz ze štěrkodrti zrno fr. 0/4 mm z terénu</t>
  </si>
  <si>
    <t>-1448102600</t>
  </si>
  <si>
    <t>Komunikace pozemní</t>
  </si>
  <si>
    <t>16</t>
  </si>
  <si>
    <t>59334511R</t>
  </si>
  <si>
    <t>Opravy a nový nástřik tartanové plochy včetně penetračního nátěru</t>
  </si>
  <si>
    <t>-57204066</t>
  </si>
  <si>
    <t>17</t>
  </si>
  <si>
    <t>59334511R1</t>
  </si>
  <si>
    <t>Vyrovnání a opravení podkladního asfaltu cca 10% vč. důkladného vyčištění podkladního betonu</t>
  </si>
  <si>
    <t>-1600145067</t>
  </si>
  <si>
    <t>18</t>
  </si>
  <si>
    <t>59341511R</t>
  </si>
  <si>
    <t>Provedení lajnování atletického oválu</t>
  </si>
  <si>
    <t>m</t>
  </si>
  <si>
    <t>247706864</t>
  </si>
  <si>
    <t>19</t>
  </si>
  <si>
    <t>59341511R1</t>
  </si>
  <si>
    <t>Provedení lajnování hřiště, 2x volejbal, 1 x tenis, 1 x házená, 2 x basketbal</t>
  </si>
  <si>
    <t>529489743</t>
  </si>
  <si>
    <t>59341511R2</t>
  </si>
  <si>
    <t>Odstranění starých basketbalových desek a obrouček</t>
  </si>
  <si>
    <t>-266613402</t>
  </si>
  <si>
    <t>59341511R3</t>
  </si>
  <si>
    <t>Dodávka a montáž nových basketbalových desek vč. košů</t>
  </si>
  <si>
    <t>-2050471664</t>
  </si>
  <si>
    <t>22</t>
  </si>
  <si>
    <t>59341511R4</t>
  </si>
  <si>
    <t>Demontáž stávajícího oplocení z ochranných sítí</t>
  </si>
  <si>
    <t>soubor</t>
  </si>
  <si>
    <t>-1694304090</t>
  </si>
  <si>
    <t>23</t>
  </si>
  <si>
    <t>59341511R5</t>
  </si>
  <si>
    <t>Dodávka a osazení nového oplocení z ochranných sítí, tz. nové zelené sítě na nových pozinkovaných ocelových lankách 5 m výška vč. nových napínáků a karabinek</t>
  </si>
  <si>
    <t>598174335</t>
  </si>
  <si>
    <t>24</t>
  </si>
  <si>
    <t>59341511R6</t>
  </si>
  <si>
    <t>Dodávka a osazení krytu na doskočiště 840 x 330 cm</t>
  </si>
  <si>
    <t>746641556</t>
  </si>
  <si>
    <t>25</t>
  </si>
  <si>
    <t>59341511R7</t>
  </si>
  <si>
    <t>Dodávka a osazení házenkářské branky hliníkové</t>
  </si>
  <si>
    <t>-351031165</t>
  </si>
  <si>
    <t>26</t>
  </si>
  <si>
    <t>59341511R8</t>
  </si>
  <si>
    <t>Dodávka a provedení oplocení sportoviště z poplastovaných a pozinkovaných plotových dílců (60 bm x 4 m výška)</t>
  </si>
  <si>
    <t>-655636966</t>
  </si>
  <si>
    <t>Úpravy povrchů, podlahy a osazování výplní</t>
  </si>
  <si>
    <t>27</t>
  </si>
  <si>
    <t>629995101</t>
  </si>
  <si>
    <t>Očištění vnějších ploch tlakovou vodou</t>
  </si>
  <si>
    <t>-687609842</t>
  </si>
  <si>
    <t>Očištění vnějších ploch tlakovou vodou omytím</t>
  </si>
  <si>
    <t>Ostatní konstrukce a práce, bourání</t>
  </si>
  <si>
    <t>28</t>
  </si>
  <si>
    <t>9351141R</t>
  </si>
  <si>
    <t>Štěrbinový odvodňovací betonový žlab 1500 pro sport s oboustranným dorazem se spádem 0,5% se základem</t>
  </si>
  <si>
    <t>-916822821</t>
  </si>
  <si>
    <t>Štěrbinový odvodňovací betonový žlab se základem z betonu prostého</t>
  </si>
  <si>
    <t>29</t>
  </si>
  <si>
    <t>9351141R1</t>
  </si>
  <si>
    <t>Vybourání stávajícího odvodňovacího žlabu</t>
  </si>
  <si>
    <t>2135421529</t>
  </si>
  <si>
    <t>997</t>
  </si>
  <si>
    <t>Přesun sutě</t>
  </si>
  <si>
    <t>30</t>
  </si>
  <si>
    <t>997002611</t>
  </si>
  <si>
    <t>Nakládání suti a vybouraných hmot</t>
  </si>
  <si>
    <t>178539347</t>
  </si>
  <si>
    <t>Nakládání suti a vybouraných hmot na dopravní prostředek pro vodorovné přemístění</t>
  </si>
  <si>
    <t xml:space="preserve">Poznámka k souboru cen:_x000d_
1. Cena platí i pro překládání při lomené dopravě._x000d_
2. Cenu nelze použít při dopravě po železnici, po vodě nebo ručně._x000d_
</t>
  </si>
  <si>
    <t>31</t>
  </si>
  <si>
    <t>997013601</t>
  </si>
  <si>
    <t>Poplatek za uložení na skládce (skládkovné) stavebního odpadu betonového kód odpadu 17 01 01</t>
  </si>
  <si>
    <t>-1074631480</t>
  </si>
  <si>
    <t>Poplatek za uložení stavebního odpadu na skládce (skládkovné) z prostého betonu zatříděného do Katalogu odpadů pod kódem 17 01 01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</si>
  <si>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</si>
  <si>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397,135</t>
  </si>
  <si>
    <t>32</t>
  </si>
  <si>
    <t>99722184R</t>
  </si>
  <si>
    <t>Poplatek za uložení umělého trávníku na skládce (skládkovné)</t>
  </si>
  <si>
    <t>-518332099</t>
  </si>
  <si>
    <t>Práce a dodávky M</t>
  </si>
  <si>
    <t>21-M</t>
  </si>
  <si>
    <t>Elektromontáže</t>
  </si>
  <si>
    <t>33</t>
  </si>
  <si>
    <t>21001035R</t>
  </si>
  <si>
    <t xml:space="preserve">Demontáž  reflektorů z 12 m vysokých stožárů (reflektrory uskladní investor)</t>
  </si>
  <si>
    <t>64</t>
  </si>
  <si>
    <t>-817330790</t>
  </si>
  <si>
    <t>Demontáž reflektorů z 12 m vysokých stožárů (reflektrory uskladní investor)</t>
  </si>
  <si>
    <t>34</t>
  </si>
  <si>
    <t>21001035R1</t>
  </si>
  <si>
    <t>Dodávka a montáž LED reflektorů 200W na sportoviště, při zachování stejné kvality osvětlení jako mají původní halogenové výbojky o výkonu 400 W</t>
  </si>
  <si>
    <t>-380286230</t>
  </si>
  <si>
    <t>46-M</t>
  </si>
  <si>
    <t>Zemní práce při extr.mont.pracích</t>
  </si>
  <si>
    <t>35</t>
  </si>
  <si>
    <t>460600061</t>
  </si>
  <si>
    <t>Odvoz suti a vybouraných hmot do 1 km</t>
  </si>
  <si>
    <t>CS ÚRS 2015 01</t>
  </si>
  <si>
    <t>814227020</t>
  </si>
  <si>
    <t>Přemístění (odvoz) horniny, suti a vybouraných hmot odvoz suti a vybouraných hmot do 1 km</t>
  </si>
  <si>
    <t>36</t>
  </si>
  <si>
    <t>460600071</t>
  </si>
  <si>
    <t>Příplatek k odvozu suti a vybouraných hmot za každý další 1 km</t>
  </si>
  <si>
    <t>-588415855</t>
  </si>
  <si>
    <t>Přemístění (odvoz) horniny, suti a vybouraných hmot odvoz suti a vybouraných hmot Příplatek k ceně za každý další i započatý 1 km</t>
  </si>
  <si>
    <t>441,385*20 "Přepočtené koeficientem množství</t>
  </si>
  <si>
    <t>HZS</t>
  </si>
  <si>
    <t>Hodinové zúčtovací sazby</t>
  </si>
  <si>
    <t>37</t>
  </si>
  <si>
    <t>HZS2221</t>
  </si>
  <si>
    <t>Hodinová zúčtovací sazba elektrikář</t>
  </si>
  <si>
    <t>hod</t>
  </si>
  <si>
    <t>512</t>
  </si>
  <si>
    <t>219200853</t>
  </si>
  <si>
    <t>Hodinové zúčtovací sazby profesí PSV provádění stavebních instalací elektrikář</t>
  </si>
  <si>
    <t>VRN</t>
  </si>
  <si>
    <t>Vedlejší rozpočtové náklady</t>
  </si>
  <si>
    <t>VRN1</t>
  </si>
  <si>
    <t>Průzkumné, geodetické a projektové práce</t>
  </si>
  <si>
    <t>38</t>
  </si>
  <si>
    <t>012002000</t>
  </si>
  <si>
    <t>Geodetické práce</t>
  </si>
  <si>
    <t>1024</t>
  </si>
  <si>
    <t>452484852</t>
  </si>
  <si>
    <t>Hlavní tituly průvodních činností a nákladů průzkumné, geodetické a projektové práce geodetické práce</t>
  </si>
  <si>
    <t>VRN3</t>
  </si>
  <si>
    <t>Zařízení staveniště</t>
  </si>
  <si>
    <t>39</t>
  </si>
  <si>
    <t>032002000</t>
  </si>
  <si>
    <t>Vybavení staveniště</t>
  </si>
  <si>
    <t>-1996054400</t>
  </si>
  <si>
    <t>Hlavní tituly průvodních činností a nákladů zařízení staveniště vybavení staveniště</t>
  </si>
  <si>
    <t>VRN4</t>
  </si>
  <si>
    <t>Inženýrská činnost</t>
  </si>
  <si>
    <t>40</t>
  </si>
  <si>
    <t>044002000</t>
  </si>
  <si>
    <t>Revize</t>
  </si>
  <si>
    <t>989520852</t>
  </si>
  <si>
    <t>Hlavní tituly průvodních činností a nákladů inženýrská činnost revize</t>
  </si>
  <si>
    <t>41</t>
  </si>
  <si>
    <t>045002000</t>
  </si>
  <si>
    <t>Kompletační a koordinační činnost</t>
  </si>
  <si>
    <t>1880814485</t>
  </si>
  <si>
    <t>Hlavní tituly průvodních činností a nákladů inženýrská činnost kompletační a koordinační činnost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</si>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</sst>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18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21</v>
      </c>
      <c r="AL7" s="21"/>
      <c r="AM7" s="21"/>
      <c r="AN7" s="26" t="s">
        <v>20</v>
      </c>
      <c r="AO7" s="21"/>
      <c r="AP7" s="21"/>
      <c r="AQ7" s="21"/>
      <c r="AR7" s="19"/>
      <c r="BE7" s="30"/>
      <c r="BS7" s="16" t="s">
        <v>22</v>
      </c>
    </row>
    <row r="8" s="1" customFormat="1" ht="12" customHeight="1">
      <c r="B8" s="20"/>
      <c r="C8" s="21"/>
      <c r="D8" s="31" t="s">
        <v>23</v>
      </c>
      <c r="E8" s="21"/>
      <c r="F8" s="21"/>
      <c r="G8" s="21"/>
      <c r="H8" s="21"/>
      <c r="I8" s="21"/>
      <c r="J8" s="21"/>
      <c r="K8" s="26" t="s">
        <v>24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25</v>
      </c>
      <c r="AL8" s="21"/>
      <c r="AM8" s="21"/>
      <c r="AN8" s="32" t="s">
        <v>26</v>
      </c>
      <c r="AO8" s="21"/>
      <c r="AP8" s="21"/>
      <c r="AQ8" s="21"/>
      <c r="AR8" s="19"/>
      <c r="BE8" s="30"/>
      <c r="BS8" s="16" t="s">
        <v>27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28</v>
      </c>
    </row>
    <row r="10" s="1" customFormat="1" ht="12" customHeight="1">
      <c r="B10" s="20"/>
      <c r="C10" s="21"/>
      <c r="D10" s="31" t="s">
        <v>29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30</v>
      </c>
      <c r="AL10" s="21"/>
      <c r="AM10" s="21"/>
      <c r="AN10" s="26" t="s">
        <v>20</v>
      </c>
      <c r="AO10" s="21"/>
      <c r="AP10" s="21"/>
      <c r="AQ10" s="21"/>
      <c r="AR10" s="19"/>
      <c r="BE10" s="30"/>
      <c r="BS10" s="16" t="s">
        <v>18</v>
      </c>
    </row>
    <row r="11" s="1" customFormat="1" ht="18.48" customHeight="1">
      <c r="B11" s="20"/>
      <c r="C11" s="21"/>
      <c r="D11" s="21"/>
      <c r="E11" s="26" t="s">
        <v>31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32</v>
      </c>
      <c r="AL11" s="21"/>
      <c r="AM11" s="21"/>
      <c r="AN11" s="26" t="s">
        <v>20</v>
      </c>
      <c r="AO11" s="21"/>
      <c r="AP11" s="21"/>
      <c r="AQ11" s="21"/>
      <c r="AR11" s="19"/>
      <c r="BE11" s="30"/>
      <c r="BS11" s="16" t="s">
        <v>18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18</v>
      </c>
    </row>
    <row r="13" s="1" customFormat="1" ht="12" customHeight="1">
      <c r="B13" s="20"/>
      <c r="C13" s="21"/>
      <c r="D13" s="31" t="s">
        <v>33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30</v>
      </c>
      <c r="AL13" s="21"/>
      <c r="AM13" s="21"/>
      <c r="AN13" s="33" t="s">
        <v>34</v>
      </c>
      <c r="AO13" s="21"/>
      <c r="AP13" s="21"/>
      <c r="AQ13" s="21"/>
      <c r="AR13" s="19"/>
      <c r="BE13" s="30"/>
      <c r="BS13" s="16" t="s">
        <v>18</v>
      </c>
    </row>
    <row r="14">
      <c r="B14" s="20"/>
      <c r="C14" s="21"/>
      <c r="D14" s="21"/>
      <c r="E14" s="33" t="s">
        <v>34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32</v>
      </c>
      <c r="AL14" s="21"/>
      <c r="AM14" s="21"/>
      <c r="AN14" s="33" t="s">
        <v>34</v>
      </c>
      <c r="AO14" s="21"/>
      <c r="AP14" s="21"/>
      <c r="AQ14" s="21"/>
      <c r="AR14" s="19"/>
      <c r="BE14" s="30"/>
      <c r="BS14" s="16" t="s">
        <v>18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35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30</v>
      </c>
      <c r="AL16" s="21"/>
      <c r="AM16" s="21"/>
      <c r="AN16" s="26" t="s">
        <v>20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32</v>
      </c>
      <c r="AL17" s="21"/>
      <c r="AM17" s="21"/>
      <c r="AN17" s="26" t="s">
        <v>20</v>
      </c>
      <c r="AO17" s="21"/>
      <c r="AP17" s="21"/>
      <c r="AQ17" s="21"/>
      <c r="AR17" s="19"/>
      <c r="BE17" s="30"/>
      <c r="BS17" s="16" t="s">
        <v>37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38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30</v>
      </c>
      <c r="AL19" s="21"/>
      <c r="AM19" s="21"/>
      <c r="AN19" s="26" t="s">
        <v>20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32</v>
      </c>
      <c r="AL20" s="21"/>
      <c r="AM20" s="21"/>
      <c r="AN20" s="26" t="s">
        <v>20</v>
      </c>
      <c r="AO20" s="21"/>
      <c r="AP20" s="21"/>
      <c r="AQ20" s="21"/>
      <c r="AR20" s="19"/>
      <c r="BE20" s="30"/>
      <c r="BS20" s="16" t="s">
        <v>37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40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41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42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43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44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45</v>
      </c>
      <c r="E29" s="46"/>
      <c r="F29" s="31" t="s">
        <v>46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47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48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49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50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51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52</v>
      </c>
      <c r="U35" s="53"/>
      <c r="V35" s="53"/>
      <c r="W35" s="53"/>
      <c r="X35" s="55" t="s">
        <v>53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54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MUKAMENICE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Rekonstrukce veřejně přístupného víceúčelového hřiště, Komenského ul. v České Kamenici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23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Česká Kamenice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25</v>
      </c>
      <c r="AJ47" s="39"/>
      <c r="AK47" s="39"/>
      <c r="AL47" s="39"/>
      <c r="AM47" s="71" t="str">
        <f>IF(AN8= "","",AN8)</f>
        <v>8. 9. 2020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29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Město Česká Kamenice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35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55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33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38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56</v>
      </c>
      <c r="D52" s="86"/>
      <c r="E52" s="86"/>
      <c r="F52" s="86"/>
      <c r="G52" s="86"/>
      <c r="H52" s="87"/>
      <c r="I52" s="88" t="s">
        <v>57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58</v>
      </c>
      <c r="AH52" s="86"/>
      <c r="AI52" s="86"/>
      <c r="AJ52" s="86"/>
      <c r="AK52" s="86"/>
      <c r="AL52" s="86"/>
      <c r="AM52" s="86"/>
      <c r="AN52" s="88" t="s">
        <v>59</v>
      </c>
      <c r="AO52" s="86"/>
      <c r="AP52" s="86"/>
      <c r="AQ52" s="90" t="s">
        <v>60</v>
      </c>
      <c r="AR52" s="43"/>
      <c r="AS52" s="91" t="s">
        <v>61</v>
      </c>
      <c r="AT52" s="92" t="s">
        <v>62</v>
      </c>
      <c r="AU52" s="92" t="s">
        <v>63</v>
      </c>
      <c r="AV52" s="92" t="s">
        <v>64</v>
      </c>
      <c r="AW52" s="92" t="s">
        <v>65</v>
      </c>
      <c r="AX52" s="92" t="s">
        <v>66</v>
      </c>
      <c r="AY52" s="92" t="s">
        <v>67</v>
      </c>
      <c r="AZ52" s="92" t="s">
        <v>68</v>
      </c>
      <c r="BA52" s="92" t="s">
        <v>69</v>
      </c>
      <c r="BB52" s="92" t="s">
        <v>70</v>
      </c>
      <c r="BC52" s="92" t="s">
        <v>71</v>
      </c>
      <c r="BD52" s="93" t="s">
        <v>72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73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20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74</v>
      </c>
      <c r="BT54" s="108" t="s">
        <v>75</v>
      </c>
      <c r="BV54" s="108" t="s">
        <v>76</v>
      </c>
      <c r="BW54" s="108" t="s">
        <v>5</v>
      </c>
      <c r="BX54" s="108" t="s">
        <v>77</v>
      </c>
      <c r="CL54" s="108" t="s">
        <v>20</v>
      </c>
    </row>
    <row r="55" s="7" customFormat="1" ht="37.5" customHeight="1">
      <c r="A55" s="109" t="s">
        <v>78</v>
      </c>
      <c r="B55" s="110"/>
      <c r="C55" s="111"/>
      <c r="D55" s="112" t="s">
        <v>14</v>
      </c>
      <c r="E55" s="112"/>
      <c r="F55" s="112"/>
      <c r="G55" s="112"/>
      <c r="H55" s="112"/>
      <c r="I55" s="113"/>
      <c r="J55" s="112" t="s">
        <v>17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'MUKAMENICE - Rekonstrukce...'!J28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79</v>
      </c>
      <c r="AR55" s="116"/>
      <c r="AS55" s="117">
        <v>0</v>
      </c>
      <c r="AT55" s="118">
        <f>ROUND(SUM(AV55:AW55),2)</f>
        <v>0</v>
      </c>
      <c r="AU55" s="119">
        <f>'MUKAMENICE - Rekonstrukce...'!P90</f>
        <v>0</v>
      </c>
      <c r="AV55" s="118">
        <f>'MUKAMENICE - Rekonstrukce...'!J31</f>
        <v>0</v>
      </c>
      <c r="AW55" s="118">
        <f>'MUKAMENICE - Rekonstrukce...'!J32</f>
        <v>0</v>
      </c>
      <c r="AX55" s="118">
        <f>'MUKAMENICE - Rekonstrukce...'!J33</f>
        <v>0</v>
      </c>
      <c r="AY55" s="118">
        <f>'MUKAMENICE - Rekonstrukce...'!J34</f>
        <v>0</v>
      </c>
      <c r="AZ55" s="118">
        <f>'MUKAMENICE - Rekonstrukce...'!F31</f>
        <v>0</v>
      </c>
      <c r="BA55" s="118">
        <f>'MUKAMENICE - Rekonstrukce...'!F32</f>
        <v>0</v>
      </c>
      <c r="BB55" s="118">
        <f>'MUKAMENICE - Rekonstrukce...'!F33</f>
        <v>0</v>
      </c>
      <c r="BC55" s="118">
        <f>'MUKAMENICE - Rekonstrukce...'!F34</f>
        <v>0</v>
      </c>
      <c r="BD55" s="120">
        <f>'MUKAMENICE - Rekonstrukce...'!F35</f>
        <v>0</v>
      </c>
      <c r="BE55" s="7"/>
      <c r="BT55" s="121" t="s">
        <v>22</v>
      </c>
      <c r="BU55" s="121" t="s">
        <v>80</v>
      </c>
      <c r="BV55" s="121" t="s">
        <v>76</v>
      </c>
      <c r="BW55" s="121" t="s">
        <v>5</v>
      </c>
      <c r="BX55" s="121" t="s">
        <v>77</v>
      </c>
      <c r="CL55" s="121" t="s">
        <v>20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3hvPtqyrWY+ySxDMQHvZpMChgf76LLP2yUyInf2UeAf6KfB+Us5bFv5alwl+F4jLtndGrO0ulkVyEPE8i/FbIQ==" hashValue="5zjmsWn4l44n8Kg2hGj8H9xZ92KAFJCjRMQ/B/PsRKc/RVUNC2Njkw0CpM+7PbHhsAVmJqLclnratD18M0WRw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MUKAMENICE - Rekonstrukce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2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9"/>
      <c r="AT3" s="16" t="s">
        <v>81</v>
      </c>
    </row>
    <row r="4" s="1" customFormat="1" ht="24.96" customHeight="1">
      <c r="B4" s="19"/>
      <c r="D4" s="126" t="s">
        <v>82</v>
      </c>
      <c r="I4" s="122"/>
      <c r="L4" s="19"/>
      <c r="M4" s="127" t="s">
        <v>10</v>
      </c>
      <c r="AT4" s="16" t="s">
        <v>4</v>
      </c>
    </row>
    <row r="5" s="1" customFormat="1" ht="6.96" customHeight="1">
      <c r="B5" s="19"/>
      <c r="I5" s="122"/>
      <c r="L5" s="19"/>
    </row>
    <row r="6" s="2" customFormat="1" ht="12" customHeight="1">
      <c r="A6" s="37"/>
      <c r="B6" s="43"/>
      <c r="C6" s="37"/>
      <c r="D6" s="128" t="s">
        <v>16</v>
      </c>
      <c r="E6" s="37"/>
      <c r="F6" s="37"/>
      <c r="G6" s="37"/>
      <c r="H6" s="37"/>
      <c r="I6" s="129"/>
      <c r="J6" s="37"/>
      <c r="K6" s="37"/>
      <c r="L6" s="130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1" t="s">
        <v>17</v>
      </c>
      <c r="F7" s="37"/>
      <c r="G7" s="37"/>
      <c r="H7" s="37"/>
      <c r="I7" s="129"/>
      <c r="J7" s="37"/>
      <c r="K7" s="37"/>
      <c r="L7" s="130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129"/>
      <c r="J8" s="37"/>
      <c r="K8" s="37"/>
      <c r="L8" s="13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28" t="s">
        <v>19</v>
      </c>
      <c r="E9" s="37"/>
      <c r="F9" s="132" t="s">
        <v>20</v>
      </c>
      <c r="G9" s="37"/>
      <c r="H9" s="37"/>
      <c r="I9" s="133" t="s">
        <v>21</v>
      </c>
      <c r="J9" s="132" t="s">
        <v>20</v>
      </c>
      <c r="K9" s="37"/>
      <c r="L9" s="13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28" t="s">
        <v>23</v>
      </c>
      <c r="E10" s="37"/>
      <c r="F10" s="132" t="s">
        <v>24</v>
      </c>
      <c r="G10" s="37"/>
      <c r="H10" s="37"/>
      <c r="I10" s="133" t="s">
        <v>25</v>
      </c>
      <c r="J10" s="134" t="str">
        <f>'Rekapitulace stavby'!AN8</f>
        <v>8. 9. 2020</v>
      </c>
      <c r="K10" s="37"/>
      <c r="L10" s="13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129"/>
      <c r="J11" s="37"/>
      <c r="K11" s="37"/>
      <c r="L11" s="13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8" t="s">
        <v>29</v>
      </c>
      <c r="E12" s="37"/>
      <c r="F12" s="37"/>
      <c r="G12" s="37"/>
      <c r="H12" s="37"/>
      <c r="I12" s="133" t="s">
        <v>30</v>
      </c>
      <c r="J12" s="132" t="s">
        <v>20</v>
      </c>
      <c r="K12" s="37"/>
      <c r="L12" s="13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2" t="s">
        <v>31</v>
      </c>
      <c r="F13" s="37"/>
      <c r="G13" s="37"/>
      <c r="H13" s="37"/>
      <c r="I13" s="133" t="s">
        <v>32</v>
      </c>
      <c r="J13" s="132" t="s">
        <v>20</v>
      </c>
      <c r="K13" s="37"/>
      <c r="L13" s="13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129"/>
      <c r="J14" s="37"/>
      <c r="K14" s="37"/>
      <c r="L14" s="13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28" t="s">
        <v>33</v>
      </c>
      <c r="E15" s="37"/>
      <c r="F15" s="37"/>
      <c r="G15" s="37"/>
      <c r="H15" s="37"/>
      <c r="I15" s="133" t="s">
        <v>30</v>
      </c>
      <c r="J15" s="32" t="str">
        <f>'Rekapitulace stavby'!AN13</f>
        <v>Vyplň údaj</v>
      </c>
      <c r="K15" s="37"/>
      <c r="L15" s="13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2"/>
      <c r="G16" s="132"/>
      <c r="H16" s="132"/>
      <c r="I16" s="133" t="s">
        <v>32</v>
      </c>
      <c r="J16" s="32" t="str">
        <f>'Rekapitulace stavby'!AN14</f>
        <v>Vyplň údaj</v>
      </c>
      <c r="K16" s="37"/>
      <c r="L16" s="13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129"/>
      <c r="J17" s="37"/>
      <c r="K17" s="37"/>
      <c r="L17" s="13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28" t="s">
        <v>35</v>
      </c>
      <c r="E18" s="37"/>
      <c r="F18" s="37"/>
      <c r="G18" s="37"/>
      <c r="H18" s="37"/>
      <c r="I18" s="133" t="s">
        <v>30</v>
      </c>
      <c r="J18" s="132" t="s">
        <v>20</v>
      </c>
      <c r="K18" s="37"/>
      <c r="L18" s="13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2" t="s">
        <v>36</v>
      </c>
      <c r="F19" s="37"/>
      <c r="G19" s="37"/>
      <c r="H19" s="37"/>
      <c r="I19" s="133" t="s">
        <v>32</v>
      </c>
      <c r="J19" s="132" t="s">
        <v>20</v>
      </c>
      <c r="K19" s="37"/>
      <c r="L19" s="13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29"/>
      <c r="J20" s="37"/>
      <c r="K20" s="37"/>
      <c r="L20" s="13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28" t="s">
        <v>38</v>
      </c>
      <c r="E21" s="37"/>
      <c r="F21" s="37"/>
      <c r="G21" s="37"/>
      <c r="H21" s="37"/>
      <c r="I21" s="133" t="s">
        <v>30</v>
      </c>
      <c r="J21" s="132" t="str">
        <f>IF('Rekapitulace stavby'!AN19="","",'Rekapitulace stavby'!AN19)</f>
        <v/>
      </c>
      <c r="K21" s="37"/>
      <c r="L21" s="13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2" t="str">
        <f>IF('Rekapitulace stavby'!E20="","",'Rekapitulace stavby'!E20)</f>
        <v xml:space="preserve"> </v>
      </c>
      <c r="F22" s="37"/>
      <c r="G22" s="37"/>
      <c r="H22" s="37"/>
      <c r="I22" s="133" t="s">
        <v>32</v>
      </c>
      <c r="J22" s="132" t="str">
        <f>IF('Rekapitulace stavby'!AN20="","",'Rekapitulace stavby'!AN20)</f>
        <v/>
      </c>
      <c r="K22" s="37"/>
      <c r="L22" s="13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29"/>
      <c r="J23" s="37"/>
      <c r="K23" s="37"/>
      <c r="L23" s="13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28" t="s">
        <v>39</v>
      </c>
      <c r="E24" s="37"/>
      <c r="F24" s="37"/>
      <c r="G24" s="37"/>
      <c r="H24" s="37"/>
      <c r="I24" s="129"/>
      <c r="J24" s="37"/>
      <c r="K24" s="37"/>
      <c r="L24" s="13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47.25" customHeight="1">
      <c r="A25" s="135"/>
      <c r="B25" s="136"/>
      <c r="C25" s="135"/>
      <c r="D25" s="135"/>
      <c r="E25" s="137" t="s">
        <v>40</v>
      </c>
      <c r="F25" s="137"/>
      <c r="G25" s="137"/>
      <c r="H25" s="137"/>
      <c r="I25" s="138"/>
      <c r="J25" s="135"/>
      <c r="K25" s="135"/>
      <c r="L25" s="139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29"/>
      <c r="J26" s="37"/>
      <c r="K26" s="37"/>
      <c r="L26" s="13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0"/>
      <c r="E27" s="140"/>
      <c r="F27" s="140"/>
      <c r="G27" s="140"/>
      <c r="H27" s="140"/>
      <c r="I27" s="141"/>
      <c r="J27" s="140"/>
      <c r="K27" s="140"/>
      <c r="L27" s="13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2" t="s">
        <v>41</v>
      </c>
      <c r="E28" s="37"/>
      <c r="F28" s="37"/>
      <c r="G28" s="37"/>
      <c r="H28" s="37"/>
      <c r="I28" s="129"/>
      <c r="J28" s="143">
        <f>ROUND(J90, 2)</f>
        <v>0</v>
      </c>
      <c r="K28" s="37"/>
      <c r="L28" s="13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0"/>
      <c r="E29" s="140"/>
      <c r="F29" s="140"/>
      <c r="G29" s="140"/>
      <c r="H29" s="140"/>
      <c r="I29" s="141"/>
      <c r="J29" s="140"/>
      <c r="K29" s="140"/>
      <c r="L29" s="13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4" t="s">
        <v>43</v>
      </c>
      <c r="G30" s="37"/>
      <c r="H30" s="37"/>
      <c r="I30" s="145" t="s">
        <v>42</v>
      </c>
      <c r="J30" s="144" t="s">
        <v>44</v>
      </c>
      <c r="K30" s="37"/>
      <c r="L30" s="13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45</v>
      </c>
      <c r="E31" s="128" t="s">
        <v>46</v>
      </c>
      <c r="F31" s="147">
        <f>ROUND((SUM(BE90:BE203)),  2)</f>
        <v>0</v>
      </c>
      <c r="G31" s="37"/>
      <c r="H31" s="37"/>
      <c r="I31" s="148">
        <v>0.20999999999999999</v>
      </c>
      <c r="J31" s="147">
        <f>ROUND(((SUM(BE90:BE203))*I31),  2)</f>
        <v>0</v>
      </c>
      <c r="K31" s="37"/>
      <c r="L31" s="13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28" t="s">
        <v>47</v>
      </c>
      <c r="F32" s="147">
        <f>ROUND((SUM(BF90:BF203)),  2)</f>
        <v>0</v>
      </c>
      <c r="G32" s="37"/>
      <c r="H32" s="37"/>
      <c r="I32" s="148">
        <v>0.14999999999999999</v>
      </c>
      <c r="J32" s="147">
        <f>ROUND(((SUM(BF90:BF203))*I32),  2)</f>
        <v>0</v>
      </c>
      <c r="K32" s="37"/>
      <c r="L32" s="13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28" t="s">
        <v>48</v>
      </c>
      <c r="F33" s="147">
        <f>ROUND((SUM(BG90:BG203)),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13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8" t="s">
        <v>49</v>
      </c>
      <c r="F34" s="147">
        <f>ROUND((SUM(BH90:BH203)),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13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8" t="s">
        <v>50</v>
      </c>
      <c r="F35" s="147">
        <f>ROUND((SUM(BI90:BI203)),  2)</f>
        <v>0</v>
      </c>
      <c r="G35" s="37"/>
      <c r="H35" s="37"/>
      <c r="I35" s="148">
        <v>0</v>
      </c>
      <c r="J35" s="147">
        <f>0</f>
        <v>0</v>
      </c>
      <c r="K35" s="37"/>
      <c r="L35" s="13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129"/>
      <c r="J36" s="37"/>
      <c r="K36" s="37"/>
      <c r="L36" s="13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51</v>
      </c>
      <c r="E37" s="151"/>
      <c r="F37" s="151"/>
      <c r="G37" s="152" t="s">
        <v>52</v>
      </c>
      <c r="H37" s="153" t="s">
        <v>53</v>
      </c>
      <c r="I37" s="154"/>
      <c r="J37" s="155">
        <f>SUM(J28:J35)</f>
        <v>0</v>
      </c>
      <c r="K37" s="156"/>
      <c r="L37" s="13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157"/>
      <c r="C38" s="158"/>
      <c r="D38" s="158"/>
      <c r="E38" s="158"/>
      <c r="F38" s="158"/>
      <c r="G38" s="158"/>
      <c r="H38" s="158"/>
      <c r="I38" s="159"/>
      <c r="J38" s="158"/>
      <c r="K38" s="158"/>
      <c r="L38" s="13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s="2" customFormat="1" ht="6.96" customHeight="1">
      <c r="A42" s="37"/>
      <c r="B42" s="160"/>
      <c r="C42" s="161"/>
      <c r="D42" s="161"/>
      <c r="E42" s="161"/>
      <c r="F42" s="161"/>
      <c r="G42" s="161"/>
      <c r="H42" s="161"/>
      <c r="I42" s="162"/>
      <c r="J42" s="161"/>
      <c r="K42" s="161"/>
      <c r="L42" s="13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4.96" customHeight="1">
      <c r="A43" s="37"/>
      <c r="B43" s="38"/>
      <c r="C43" s="22" t="s">
        <v>83</v>
      </c>
      <c r="D43" s="39"/>
      <c r="E43" s="39"/>
      <c r="F43" s="39"/>
      <c r="G43" s="39"/>
      <c r="H43" s="39"/>
      <c r="I43" s="129"/>
      <c r="J43" s="39"/>
      <c r="K43" s="39"/>
      <c r="L43" s="13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6.96" customHeight="1">
      <c r="A44" s="37"/>
      <c r="B44" s="38"/>
      <c r="C44" s="39"/>
      <c r="D44" s="39"/>
      <c r="E44" s="39"/>
      <c r="F44" s="39"/>
      <c r="G44" s="39"/>
      <c r="H44" s="39"/>
      <c r="I44" s="129"/>
      <c r="J44" s="39"/>
      <c r="K44" s="39"/>
      <c r="L44" s="13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12" customHeight="1">
      <c r="A45" s="37"/>
      <c r="B45" s="38"/>
      <c r="C45" s="31" t="s">
        <v>16</v>
      </c>
      <c r="D45" s="39"/>
      <c r="E45" s="39"/>
      <c r="F45" s="39"/>
      <c r="G45" s="39"/>
      <c r="H45" s="39"/>
      <c r="I45" s="129"/>
      <c r="J45" s="39"/>
      <c r="K45" s="39"/>
      <c r="L45" s="13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16.5" customHeight="1">
      <c r="A46" s="37"/>
      <c r="B46" s="38"/>
      <c r="C46" s="39"/>
      <c r="D46" s="39"/>
      <c r="E46" s="68" t="str">
        <f>E7</f>
        <v>Rekonstrukce veřejně přístupného víceúčelového hřiště, Komenského ul. v České Kamenici</v>
      </c>
      <c r="F46" s="39"/>
      <c r="G46" s="39"/>
      <c r="H46" s="39"/>
      <c r="I46" s="129"/>
      <c r="J46" s="39"/>
      <c r="K46" s="39"/>
      <c r="L46" s="13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6.96" customHeight="1">
      <c r="A47" s="37"/>
      <c r="B47" s="38"/>
      <c r="C47" s="39"/>
      <c r="D47" s="39"/>
      <c r="E47" s="39"/>
      <c r="F47" s="39"/>
      <c r="G47" s="39"/>
      <c r="H47" s="39"/>
      <c r="I47" s="129"/>
      <c r="J47" s="39"/>
      <c r="K47" s="39"/>
      <c r="L47" s="13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2" customHeight="1">
      <c r="A48" s="37"/>
      <c r="B48" s="38"/>
      <c r="C48" s="31" t="s">
        <v>23</v>
      </c>
      <c r="D48" s="39"/>
      <c r="E48" s="39"/>
      <c r="F48" s="26" t="str">
        <f>F10</f>
        <v>Česká Kamenice</v>
      </c>
      <c r="G48" s="39"/>
      <c r="H48" s="39"/>
      <c r="I48" s="133" t="s">
        <v>25</v>
      </c>
      <c r="J48" s="71" t="str">
        <f>IF(J10="","",J10)</f>
        <v>8. 9. 2020</v>
      </c>
      <c r="K48" s="39"/>
      <c r="L48" s="13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129"/>
      <c r="J49" s="39"/>
      <c r="K49" s="39"/>
      <c r="L49" s="13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15" customHeight="1">
      <c r="A50" s="37"/>
      <c r="B50" s="38"/>
      <c r="C50" s="31" t="s">
        <v>29</v>
      </c>
      <c r="D50" s="39"/>
      <c r="E50" s="39"/>
      <c r="F50" s="26" t="str">
        <f>E13</f>
        <v>Město Česká Kamenice</v>
      </c>
      <c r="G50" s="39"/>
      <c r="H50" s="39"/>
      <c r="I50" s="133" t="s">
        <v>35</v>
      </c>
      <c r="J50" s="35" t="str">
        <f>E19</f>
        <v xml:space="preserve"> </v>
      </c>
      <c r="K50" s="39"/>
      <c r="L50" s="13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5.15" customHeight="1">
      <c r="A51" s="37"/>
      <c r="B51" s="38"/>
      <c r="C51" s="31" t="s">
        <v>33</v>
      </c>
      <c r="D51" s="39"/>
      <c r="E51" s="39"/>
      <c r="F51" s="26" t="str">
        <f>IF(E16="","",E16)</f>
        <v>Vyplň údaj</v>
      </c>
      <c r="G51" s="39"/>
      <c r="H51" s="39"/>
      <c r="I51" s="133" t="s">
        <v>38</v>
      </c>
      <c r="J51" s="35" t="str">
        <f>E22</f>
        <v xml:space="preserve"> </v>
      </c>
      <c r="K51" s="39"/>
      <c r="L51" s="13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0.32" customHeight="1">
      <c r="A52" s="37"/>
      <c r="B52" s="38"/>
      <c r="C52" s="39"/>
      <c r="D52" s="39"/>
      <c r="E52" s="39"/>
      <c r="F52" s="39"/>
      <c r="G52" s="39"/>
      <c r="H52" s="39"/>
      <c r="I52" s="129"/>
      <c r="J52" s="39"/>
      <c r="K52" s="39"/>
      <c r="L52" s="13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29.28" customHeight="1">
      <c r="A53" s="37"/>
      <c r="B53" s="38"/>
      <c r="C53" s="163" t="s">
        <v>84</v>
      </c>
      <c r="D53" s="164"/>
      <c r="E53" s="164"/>
      <c r="F53" s="164"/>
      <c r="G53" s="164"/>
      <c r="H53" s="164"/>
      <c r="I53" s="165"/>
      <c r="J53" s="166" t="s">
        <v>85</v>
      </c>
      <c r="K53" s="164"/>
      <c r="L53" s="13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129"/>
      <c r="J54" s="39"/>
      <c r="K54" s="39"/>
      <c r="L54" s="13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2.8" customHeight="1">
      <c r="A55" s="37"/>
      <c r="B55" s="38"/>
      <c r="C55" s="167" t="s">
        <v>73</v>
      </c>
      <c r="D55" s="39"/>
      <c r="E55" s="39"/>
      <c r="F55" s="39"/>
      <c r="G55" s="39"/>
      <c r="H55" s="39"/>
      <c r="I55" s="129"/>
      <c r="J55" s="101">
        <f>J90</f>
        <v>0</v>
      </c>
      <c r="K55" s="39"/>
      <c r="L55" s="13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6" t="s">
        <v>86</v>
      </c>
    </row>
    <row r="56" s="9" customFormat="1" ht="24.96" customHeight="1">
      <c r="A56" s="9"/>
      <c r="B56" s="168"/>
      <c r="C56" s="169"/>
      <c r="D56" s="170" t="s">
        <v>87</v>
      </c>
      <c r="E56" s="171"/>
      <c r="F56" s="171"/>
      <c r="G56" s="171"/>
      <c r="H56" s="171"/>
      <c r="I56" s="172"/>
      <c r="J56" s="173">
        <f>J91</f>
        <v>0</v>
      </c>
      <c r="K56" s="169"/>
      <c r="L56" s="17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75"/>
      <c r="C57" s="176"/>
      <c r="D57" s="177" t="s">
        <v>88</v>
      </c>
      <c r="E57" s="178"/>
      <c r="F57" s="178"/>
      <c r="G57" s="178"/>
      <c r="H57" s="178"/>
      <c r="I57" s="179"/>
      <c r="J57" s="180">
        <f>J92</f>
        <v>0</v>
      </c>
      <c r="K57" s="176"/>
      <c r="L57" s="18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75"/>
      <c r="C58" s="176"/>
      <c r="D58" s="177" t="s">
        <v>89</v>
      </c>
      <c r="E58" s="178"/>
      <c r="F58" s="178"/>
      <c r="G58" s="178"/>
      <c r="H58" s="178"/>
      <c r="I58" s="179"/>
      <c r="J58" s="180">
        <f>J120</f>
        <v>0</v>
      </c>
      <c r="K58" s="176"/>
      <c r="L58" s="18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75"/>
      <c r="C59" s="176"/>
      <c r="D59" s="177" t="s">
        <v>90</v>
      </c>
      <c r="E59" s="178"/>
      <c r="F59" s="178"/>
      <c r="G59" s="178"/>
      <c r="H59" s="178"/>
      <c r="I59" s="179"/>
      <c r="J59" s="180">
        <f>J127</f>
        <v>0</v>
      </c>
      <c r="K59" s="176"/>
      <c r="L59" s="18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75"/>
      <c r="C60" s="176"/>
      <c r="D60" s="177" t="s">
        <v>91</v>
      </c>
      <c r="E60" s="178"/>
      <c r="F60" s="178"/>
      <c r="G60" s="178"/>
      <c r="H60" s="178"/>
      <c r="I60" s="179"/>
      <c r="J60" s="180">
        <f>J130</f>
        <v>0</v>
      </c>
      <c r="K60" s="176"/>
      <c r="L60" s="18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75"/>
      <c r="C61" s="176"/>
      <c r="D61" s="177" t="s">
        <v>92</v>
      </c>
      <c r="E61" s="178"/>
      <c r="F61" s="178"/>
      <c r="G61" s="178"/>
      <c r="H61" s="178"/>
      <c r="I61" s="179"/>
      <c r="J61" s="180">
        <f>J136</f>
        <v>0</v>
      </c>
      <c r="K61" s="176"/>
      <c r="L61" s="18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93</v>
      </c>
      <c r="E62" s="178"/>
      <c r="F62" s="178"/>
      <c r="G62" s="178"/>
      <c r="H62" s="178"/>
      <c r="I62" s="179"/>
      <c r="J62" s="180">
        <f>J159</f>
        <v>0</v>
      </c>
      <c r="K62" s="176"/>
      <c r="L62" s="18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94</v>
      </c>
      <c r="E63" s="178"/>
      <c r="F63" s="178"/>
      <c r="G63" s="178"/>
      <c r="H63" s="178"/>
      <c r="I63" s="179"/>
      <c r="J63" s="180">
        <f>J162</f>
        <v>0</v>
      </c>
      <c r="K63" s="176"/>
      <c r="L63" s="18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95</v>
      </c>
      <c r="E64" s="178"/>
      <c r="F64" s="178"/>
      <c r="G64" s="178"/>
      <c r="H64" s="178"/>
      <c r="I64" s="179"/>
      <c r="J64" s="180">
        <f>J167</f>
        <v>0</v>
      </c>
      <c r="K64" s="176"/>
      <c r="L64" s="18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96</v>
      </c>
      <c r="E65" s="171"/>
      <c r="F65" s="171"/>
      <c r="G65" s="171"/>
      <c r="H65" s="171"/>
      <c r="I65" s="172"/>
      <c r="J65" s="173">
        <f>J177</f>
        <v>0</v>
      </c>
      <c r="K65" s="169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97</v>
      </c>
      <c r="E66" s="178"/>
      <c r="F66" s="178"/>
      <c r="G66" s="178"/>
      <c r="H66" s="178"/>
      <c r="I66" s="179"/>
      <c r="J66" s="180">
        <f>J178</f>
        <v>0</v>
      </c>
      <c r="K66" s="176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98</v>
      </c>
      <c r="E67" s="178"/>
      <c r="F67" s="178"/>
      <c r="G67" s="178"/>
      <c r="H67" s="178"/>
      <c r="I67" s="179"/>
      <c r="J67" s="180">
        <f>J183</f>
        <v>0</v>
      </c>
      <c r="K67" s="176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99</v>
      </c>
      <c r="E68" s="171"/>
      <c r="F68" s="171"/>
      <c r="G68" s="171"/>
      <c r="H68" s="171"/>
      <c r="I68" s="172"/>
      <c r="J68" s="173">
        <f>J189</f>
        <v>0</v>
      </c>
      <c r="K68" s="169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8"/>
      <c r="C69" s="169"/>
      <c r="D69" s="170" t="s">
        <v>100</v>
      </c>
      <c r="E69" s="171"/>
      <c r="F69" s="171"/>
      <c r="G69" s="171"/>
      <c r="H69" s="171"/>
      <c r="I69" s="172"/>
      <c r="J69" s="173">
        <f>J192</f>
        <v>0</v>
      </c>
      <c r="K69" s="169"/>
      <c r="L69" s="17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5"/>
      <c r="C70" s="176"/>
      <c r="D70" s="177" t="s">
        <v>101</v>
      </c>
      <c r="E70" s="178"/>
      <c r="F70" s="178"/>
      <c r="G70" s="178"/>
      <c r="H70" s="178"/>
      <c r="I70" s="179"/>
      <c r="J70" s="180">
        <f>J193</f>
        <v>0</v>
      </c>
      <c r="K70" s="176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102</v>
      </c>
      <c r="E71" s="178"/>
      <c r="F71" s="178"/>
      <c r="G71" s="178"/>
      <c r="H71" s="178"/>
      <c r="I71" s="179"/>
      <c r="J71" s="180">
        <f>J196</f>
        <v>0</v>
      </c>
      <c r="K71" s="176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103</v>
      </c>
      <c r="E72" s="178"/>
      <c r="F72" s="178"/>
      <c r="G72" s="178"/>
      <c r="H72" s="178"/>
      <c r="I72" s="179"/>
      <c r="J72" s="180">
        <f>J199</f>
        <v>0</v>
      </c>
      <c r="K72" s="176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7"/>
      <c r="B73" s="38"/>
      <c r="C73" s="39"/>
      <c r="D73" s="39"/>
      <c r="E73" s="39"/>
      <c r="F73" s="39"/>
      <c r="G73" s="39"/>
      <c r="H73" s="39"/>
      <c r="I73" s="129"/>
      <c r="J73" s="39"/>
      <c r="K73" s="39"/>
      <c r="L73" s="130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58"/>
      <c r="C74" s="59"/>
      <c r="D74" s="59"/>
      <c r="E74" s="59"/>
      <c r="F74" s="59"/>
      <c r="G74" s="59"/>
      <c r="H74" s="59"/>
      <c r="I74" s="159"/>
      <c r="J74" s="59"/>
      <c r="K74" s="59"/>
      <c r="L74" s="130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="2" customFormat="1" ht="6.96" customHeight="1">
      <c r="A78" s="37"/>
      <c r="B78" s="60"/>
      <c r="C78" s="61"/>
      <c r="D78" s="61"/>
      <c r="E78" s="61"/>
      <c r="F78" s="61"/>
      <c r="G78" s="61"/>
      <c r="H78" s="61"/>
      <c r="I78" s="162"/>
      <c r="J78" s="61"/>
      <c r="K78" s="61"/>
      <c r="L78" s="13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24.96" customHeight="1">
      <c r="A79" s="37"/>
      <c r="B79" s="38"/>
      <c r="C79" s="22" t="s">
        <v>104</v>
      </c>
      <c r="D79" s="39"/>
      <c r="E79" s="39"/>
      <c r="F79" s="39"/>
      <c r="G79" s="39"/>
      <c r="H79" s="39"/>
      <c r="I79" s="129"/>
      <c r="J79" s="39"/>
      <c r="K79" s="39"/>
      <c r="L79" s="130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129"/>
      <c r="J80" s="39"/>
      <c r="K80" s="39"/>
      <c r="L80" s="130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16</v>
      </c>
      <c r="D81" s="39"/>
      <c r="E81" s="39"/>
      <c r="F81" s="39"/>
      <c r="G81" s="39"/>
      <c r="H81" s="39"/>
      <c r="I81" s="129"/>
      <c r="J81" s="39"/>
      <c r="K81" s="39"/>
      <c r="L81" s="13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6.5" customHeight="1">
      <c r="A82" s="37"/>
      <c r="B82" s="38"/>
      <c r="C82" s="39"/>
      <c r="D82" s="39"/>
      <c r="E82" s="68" t="str">
        <f>E7</f>
        <v>Rekonstrukce veřejně přístupného víceúčelového hřiště, Komenského ul. v České Kamenici</v>
      </c>
      <c r="F82" s="39"/>
      <c r="G82" s="39"/>
      <c r="H82" s="39"/>
      <c r="I82" s="129"/>
      <c r="J82" s="39"/>
      <c r="K82" s="39"/>
      <c r="L82" s="13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29"/>
      <c r="J83" s="39"/>
      <c r="K83" s="39"/>
      <c r="L83" s="13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23</v>
      </c>
      <c r="D84" s="39"/>
      <c r="E84" s="39"/>
      <c r="F84" s="26" t="str">
        <f>F10</f>
        <v>Česká Kamenice</v>
      </c>
      <c r="G84" s="39"/>
      <c r="H84" s="39"/>
      <c r="I84" s="133" t="s">
        <v>25</v>
      </c>
      <c r="J84" s="71" t="str">
        <f>IF(J10="","",J10)</f>
        <v>8. 9. 2020</v>
      </c>
      <c r="K84" s="39"/>
      <c r="L84" s="13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6.96" customHeight="1">
      <c r="A85" s="37"/>
      <c r="B85" s="38"/>
      <c r="C85" s="39"/>
      <c r="D85" s="39"/>
      <c r="E85" s="39"/>
      <c r="F85" s="39"/>
      <c r="G85" s="39"/>
      <c r="H85" s="39"/>
      <c r="I85" s="129"/>
      <c r="J85" s="39"/>
      <c r="K85" s="39"/>
      <c r="L85" s="13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5.15" customHeight="1">
      <c r="A86" s="37"/>
      <c r="B86" s="38"/>
      <c r="C86" s="31" t="s">
        <v>29</v>
      </c>
      <c r="D86" s="39"/>
      <c r="E86" s="39"/>
      <c r="F86" s="26" t="str">
        <f>E13</f>
        <v>Město Česká Kamenice</v>
      </c>
      <c r="G86" s="39"/>
      <c r="H86" s="39"/>
      <c r="I86" s="133" t="s">
        <v>35</v>
      </c>
      <c r="J86" s="35" t="str">
        <f>E19</f>
        <v xml:space="preserve"> </v>
      </c>
      <c r="K86" s="39"/>
      <c r="L86" s="130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15" customHeight="1">
      <c r="A87" s="37"/>
      <c r="B87" s="38"/>
      <c r="C87" s="31" t="s">
        <v>33</v>
      </c>
      <c r="D87" s="39"/>
      <c r="E87" s="39"/>
      <c r="F87" s="26" t="str">
        <f>IF(E16="","",E16)</f>
        <v>Vyplň údaj</v>
      </c>
      <c r="G87" s="39"/>
      <c r="H87" s="39"/>
      <c r="I87" s="133" t="s">
        <v>38</v>
      </c>
      <c r="J87" s="35" t="str">
        <f>E22</f>
        <v xml:space="preserve"> </v>
      </c>
      <c r="K87" s="39"/>
      <c r="L87" s="13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0.32" customHeight="1">
      <c r="A88" s="37"/>
      <c r="B88" s="38"/>
      <c r="C88" s="39"/>
      <c r="D88" s="39"/>
      <c r="E88" s="39"/>
      <c r="F88" s="39"/>
      <c r="G88" s="39"/>
      <c r="H88" s="39"/>
      <c r="I88" s="129"/>
      <c r="J88" s="39"/>
      <c r="K88" s="39"/>
      <c r="L88" s="13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11" customFormat="1" ht="29.28" customHeight="1">
      <c r="A89" s="182"/>
      <c r="B89" s="183"/>
      <c r="C89" s="184" t="s">
        <v>105</v>
      </c>
      <c r="D89" s="185" t="s">
        <v>60</v>
      </c>
      <c r="E89" s="185" t="s">
        <v>56</v>
      </c>
      <c r="F89" s="185" t="s">
        <v>57</v>
      </c>
      <c r="G89" s="185" t="s">
        <v>106</v>
      </c>
      <c r="H89" s="185" t="s">
        <v>107</v>
      </c>
      <c r="I89" s="186" t="s">
        <v>108</v>
      </c>
      <c r="J89" s="185" t="s">
        <v>85</v>
      </c>
      <c r="K89" s="187" t="s">
        <v>109</v>
      </c>
      <c r="L89" s="188"/>
      <c r="M89" s="91" t="s">
        <v>20</v>
      </c>
      <c r="N89" s="92" t="s">
        <v>45</v>
      </c>
      <c r="O89" s="92" t="s">
        <v>110</v>
      </c>
      <c r="P89" s="92" t="s">
        <v>111</v>
      </c>
      <c r="Q89" s="92" t="s">
        <v>112</v>
      </c>
      <c r="R89" s="92" t="s">
        <v>113</v>
      </c>
      <c r="S89" s="92" t="s">
        <v>114</v>
      </c>
      <c r="T89" s="93" t="s">
        <v>115</v>
      </c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</row>
    <row r="90" s="2" customFormat="1" ht="22.8" customHeight="1">
      <c r="A90" s="37"/>
      <c r="B90" s="38"/>
      <c r="C90" s="98" t="s">
        <v>116</v>
      </c>
      <c r="D90" s="39"/>
      <c r="E90" s="39"/>
      <c r="F90" s="39"/>
      <c r="G90" s="39"/>
      <c r="H90" s="39"/>
      <c r="I90" s="129"/>
      <c r="J90" s="189">
        <f>BK90</f>
        <v>0</v>
      </c>
      <c r="K90" s="39"/>
      <c r="L90" s="43"/>
      <c r="M90" s="94"/>
      <c r="N90" s="190"/>
      <c r="O90" s="95"/>
      <c r="P90" s="191">
        <f>P91+P177+P189+P192</f>
        <v>0</v>
      </c>
      <c r="Q90" s="95"/>
      <c r="R90" s="191">
        <f>R91+R177+R189+R192</f>
        <v>441.41021800000004</v>
      </c>
      <c r="S90" s="95"/>
      <c r="T90" s="192">
        <f>T91+T177+T189+T192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74</v>
      </c>
      <c r="AU90" s="16" t="s">
        <v>86</v>
      </c>
      <c r="BK90" s="193">
        <f>BK91+BK177+BK189+BK192</f>
        <v>0</v>
      </c>
    </row>
    <row r="91" s="12" customFormat="1" ht="25.92" customHeight="1">
      <c r="A91" s="12"/>
      <c r="B91" s="194"/>
      <c r="C91" s="195"/>
      <c r="D91" s="196" t="s">
        <v>74</v>
      </c>
      <c r="E91" s="197" t="s">
        <v>117</v>
      </c>
      <c r="F91" s="197" t="s">
        <v>118</v>
      </c>
      <c r="G91" s="195"/>
      <c r="H91" s="195"/>
      <c r="I91" s="198"/>
      <c r="J91" s="199">
        <f>BK91</f>
        <v>0</v>
      </c>
      <c r="K91" s="195"/>
      <c r="L91" s="200"/>
      <c r="M91" s="201"/>
      <c r="N91" s="202"/>
      <c r="O91" s="202"/>
      <c r="P91" s="203">
        <f>P92+P120+P127+P130+P136+P159+P162+P167</f>
        <v>0</v>
      </c>
      <c r="Q91" s="202"/>
      <c r="R91" s="203">
        <f>R92+R120+R127+R130+R136+R159+R162+R167</f>
        <v>441.41021800000004</v>
      </c>
      <c r="S91" s="202"/>
      <c r="T91" s="204">
        <f>T92+T120+T127+T130+T136+T159+T162+T167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5" t="s">
        <v>22</v>
      </c>
      <c r="AT91" s="206" t="s">
        <v>74</v>
      </c>
      <c r="AU91" s="206" t="s">
        <v>75</v>
      </c>
      <c r="AY91" s="205" t="s">
        <v>119</v>
      </c>
      <c r="BK91" s="207">
        <f>BK92+BK120+BK127+BK130+BK136+BK159+BK162+BK167</f>
        <v>0</v>
      </c>
    </row>
    <row r="92" s="12" customFormat="1" ht="22.8" customHeight="1">
      <c r="A92" s="12"/>
      <c r="B92" s="194"/>
      <c r="C92" s="195"/>
      <c r="D92" s="196" t="s">
        <v>74</v>
      </c>
      <c r="E92" s="208" t="s">
        <v>22</v>
      </c>
      <c r="F92" s="208" t="s">
        <v>120</v>
      </c>
      <c r="G92" s="195"/>
      <c r="H92" s="195"/>
      <c r="I92" s="198"/>
      <c r="J92" s="209">
        <f>BK92</f>
        <v>0</v>
      </c>
      <c r="K92" s="195"/>
      <c r="L92" s="200"/>
      <c r="M92" s="201"/>
      <c r="N92" s="202"/>
      <c r="O92" s="202"/>
      <c r="P92" s="203">
        <f>SUM(P93:P119)</f>
        <v>0</v>
      </c>
      <c r="Q92" s="202"/>
      <c r="R92" s="203">
        <f>SUM(R93:R119)</f>
        <v>0.13544300000000001</v>
      </c>
      <c r="S92" s="202"/>
      <c r="T92" s="204">
        <f>SUM(T93:T119)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5" t="s">
        <v>22</v>
      </c>
      <c r="AT92" s="206" t="s">
        <v>74</v>
      </c>
      <c r="AU92" s="206" t="s">
        <v>22</v>
      </c>
      <c r="AY92" s="205" t="s">
        <v>119</v>
      </c>
      <c r="BK92" s="207">
        <f>SUM(BK93:BK119)</f>
        <v>0</v>
      </c>
    </row>
    <row r="93" s="2" customFormat="1" ht="16.5" customHeight="1">
      <c r="A93" s="37"/>
      <c r="B93" s="38"/>
      <c r="C93" s="210" t="s">
        <v>22</v>
      </c>
      <c r="D93" s="210" t="s">
        <v>121</v>
      </c>
      <c r="E93" s="211" t="s">
        <v>122</v>
      </c>
      <c r="F93" s="212" t="s">
        <v>123</v>
      </c>
      <c r="G93" s="213" t="s">
        <v>124</v>
      </c>
      <c r="H93" s="214">
        <v>1420</v>
      </c>
      <c r="I93" s="215"/>
      <c r="J93" s="216">
        <f>ROUND(I93*H93,2)</f>
        <v>0</v>
      </c>
      <c r="K93" s="212" t="s">
        <v>20</v>
      </c>
      <c r="L93" s="43"/>
      <c r="M93" s="217" t="s">
        <v>20</v>
      </c>
      <c r="N93" s="218" t="s">
        <v>46</v>
      </c>
      <c r="O93" s="83"/>
      <c r="P93" s="219">
        <f>O93*H93</f>
        <v>0</v>
      </c>
      <c r="Q93" s="219">
        <v>0</v>
      </c>
      <c r="R93" s="219">
        <f>Q93*H93</f>
        <v>0</v>
      </c>
      <c r="S93" s="219">
        <v>0</v>
      </c>
      <c r="T93" s="220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21" t="s">
        <v>125</v>
      </c>
      <c r="AT93" s="221" t="s">
        <v>121</v>
      </c>
      <c r="AU93" s="221" t="s">
        <v>81</v>
      </c>
      <c r="AY93" s="16" t="s">
        <v>119</v>
      </c>
      <c r="BE93" s="222">
        <f>IF(N93="základní",J93,0)</f>
        <v>0</v>
      </c>
      <c r="BF93" s="222">
        <f>IF(N93="snížená",J93,0)</f>
        <v>0</v>
      </c>
      <c r="BG93" s="222">
        <f>IF(N93="zákl. přenesená",J93,0)</f>
        <v>0</v>
      </c>
      <c r="BH93" s="222">
        <f>IF(N93="sníž. přenesená",J93,0)</f>
        <v>0</v>
      </c>
      <c r="BI93" s="222">
        <f>IF(N93="nulová",J93,0)</f>
        <v>0</v>
      </c>
      <c r="BJ93" s="16" t="s">
        <v>22</v>
      </c>
      <c r="BK93" s="222">
        <f>ROUND(I93*H93,2)</f>
        <v>0</v>
      </c>
      <c r="BL93" s="16" t="s">
        <v>125</v>
      </c>
      <c r="BM93" s="221" t="s">
        <v>126</v>
      </c>
    </row>
    <row r="94" s="2" customFormat="1">
      <c r="A94" s="37"/>
      <c r="B94" s="38"/>
      <c r="C94" s="39"/>
      <c r="D94" s="223" t="s">
        <v>127</v>
      </c>
      <c r="E94" s="39"/>
      <c r="F94" s="224" t="s">
        <v>123</v>
      </c>
      <c r="G94" s="39"/>
      <c r="H94" s="39"/>
      <c r="I94" s="129"/>
      <c r="J94" s="39"/>
      <c r="K94" s="39"/>
      <c r="L94" s="43"/>
      <c r="M94" s="225"/>
      <c r="N94" s="226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127</v>
      </c>
      <c r="AU94" s="16" t="s">
        <v>81</v>
      </c>
    </row>
    <row r="95" s="2" customFormat="1" ht="16.5" customHeight="1">
      <c r="A95" s="37"/>
      <c r="B95" s="38"/>
      <c r="C95" s="210" t="s">
        <v>81</v>
      </c>
      <c r="D95" s="210" t="s">
        <v>121</v>
      </c>
      <c r="E95" s="211" t="s">
        <v>128</v>
      </c>
      <c r="F95" s="212" t="s">
        <v>129</v>
      </c>
      <c r="G95" s="213" t="s">
        <v>130</v>
      </c>
      <c r="H95" s="214">
        <v>7.7000000000000002</v>
      </c>
      <c r="I95" s="215"/>
      <c r="J95" s="216">
        <f>ROUND(I95*H95,2)</f>
        <v>0</v>
      </c>
      <c r="K95" s="212" t="s">
        <v>20</v>
      </c>
      <c r="L95" s="43"/>
      <c r="M95" s="217" t="s">
        <v>20</v>
      </c>
      <c r="N95" s="218" t="s">
        <v>46</v>
      </c>
      <c r="O95" s="83"/>
      <c r="P95" s="219">
        <f>O95*H95</f>
        <v>0</v>
      </c>
      <c r="Q95" s="219">
        <v>0.017590000000000001</v>
      </c>
      <c r="R95" s="219">
        <f>Q95*H95</f>
        <v>0.13544300000000001</v>
      </c>
      <c r="S95" s="219">
        <v>0</v>
      </c>
      <c r="T95" s="220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21" t="s">
        <v>125</v>
      </c>
      <c r="AT95" s="221" t="s">
        <v>121</v>
      </c>
      <c r="AU95" s="221" t="s">
        <v>81</v>
      </c>
      <c r="AY95" s="16" t="s">
        <v>119</v>
      </c>
      <c r="BE95" s="222">
        <f>IF(N95="základní",J95,0)</f>
        <v>0</v>
      </c>
      <c r="BF95" s="222">
        <f>IF(N95="snížená",J95,0)</f>
        <v>0</v>
      </c>
      <c r="BG95" s="222">
        <f>IF(N95="zákl. přenesená",J95,0)</f>
        <v>0</v>
      </c>
      <c r="BH95" s="222">
        <f>IF(N95="sníž. přenesená",J95,0)</f>
        <v>0</v>
      </c>
      <c r="BI95" s="222">
        <f>IF(N95="nulová",J95,0)</f>
        <v>0</v>
      </c>
      <c r="BJ95" s="16" t="s">
        <v>22</v>
      </c>
      <c r="BK95" s="222">
        <f>ROUND(I95*H95,2)</f>
        <v>0</v>
      </c>
      <c r="BL95" s="16" t="s">
        <v>125</v>
      </c>
      <c r="BM95" s="221" t="s">
        <v>131</v>
      </c>
    </row>
    <row r="96" s="2" customFormat="1">
      <c r="A96" s="37"/>
      <c r="B96" s="38"/>
      <c r="C96" s="39"/>
      <c r="D96" s="223" t="s">
        <v>127</v>
      </c>
      <c r="E96" s="39"/>
      <c r="F96" s="224" t="s">
        <v>129</v>
      </c>
      <c r="G96" s="39"/>
      <c r="H96" s="39"/>
      <c r="I96" s="129"/>
      <c r="J96" s="39"/>
      <c r="K96" s="39"/>
      <c r="L96" s="43"/>
      <c r="M96" s="225"/>
      <c r="N96" s="226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127</v>
      </c>
      <c r="AU96" s="16" t="s">
        <v>81</v>
      </c>
    </row>
    <row r="97" s="2" customFormat="1" ht="16.5" customHeight="1">
      <c r="A97" s="37"/>
      <c r="B97" s="38"/>
      <c r="C97" s="210" t="s">
        <v>132</v>
      </c>
      <c r="D97" s="210" t="s">
        <v>121</v>
      </c>
      <c r="E97" s="211" t="s">
        <v>133</v>
      </c>
      <c r="F97" s="212" t="s">
        <v>134</v>
      </c>
      <c r="G97" s="213" t="s">
        <v>130</v>
      </c>
      <c r="H97" s="214">
        <v>20</v>
      </c>
      <c r="I97" s="215"/>
      <c r="J97" s="216">
        <f>ROUND(I97*H97,2)</f>
        <v>0</v>
      </c>
      <c r="K97" s="212" t="s">
        <v>135</v>
      </c>
      <c r="L97" s="43"/>
      <c r="M97" s="217" t="s">
        <v>20</v>
      </c>
      <c r="N97" s="218" t="s">
        <v>46</v>
      </c>
      <c r="O97" s="83"/>
      <c r="P97" s="219">
        <f>O97*H97</f>
        <v>0</v>
      </c>
      <c r="Q97" s="219">
        <v>0</v>
      </c>
      <c r="R97" s="219">
        <f>Q97*H97</f>
        <v>0</v>
      </c>
      <c r="S97" s="219">
        <v>0</v>
      </c>
      <c r="T97" s="220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21" t="s">
        <v>125</v>
      </c>
      <c r="AT97" s="221" t="s">
        <v>121</v>
      </c>
      <c r="AU97" s="221" t="s">
        <v>81</v>
      </c>
      <c r="AY97" s="16" t="s">
        <v>119</v>
      </c>
      <c r="BE97" s="222">
        <f>IF(N97="základní",J97,0)</f>
        <v>0</v>
      </c>
      <c r="BF97" s="222">
        <f>IF(N97="snížená",J97,0)</f>
        <v>0</v>
      </c>
      <c r="BG97" s="222">
        <f>IF(N97="zákl. přenesená",J97,0)</f>
        <v>0</v>
      </c>
      <c r="BH97" s="222">
        <f>IF(N97="sníž. přenesená",J97,0)</f>
        <v>0</v>
      </c>
      <c r="BI97" s="222">
        <f>IF(N97="nulová",J97,0)</f>
        <v>0</v>
      </c>
      <c r="BJ97" s="16" t="s">
        <v>22</v>
      </c>
      <c r="BK97" s="222">
        <f>ROUND(I97*H97,2)</f>
        <v>0</v>
      </c>
      <c r="BL97" s="16" t="s">
        <v>125</v>
      </c>
      <c r="BM97" s="221" t="s">
        <v>136</v>
      </c>
    </row>
    <row r="98" s="2" customFormat="1">
      <c r="A98" s="37"/>
      <c r="B98" s="38"/>
      <c r="C98" s="39"/>
      <c r="D98" s="223" t="s">
        <v>127</v>
      </c>
      <c r="E98" s="39"/>
      <c r="F98" s="224" t="s">
        <v>137</v>
      </c>
      <c r="G98" s="39"/>
      <c r="H98" s="39"/>
      <c r="I98" s="129"/>
      <c r="J98" s="39"/>
      <c r="K98" s="39"/>
      <c r="L98" s="43"/>
      <c r="M98" s="225"/>
      <c r="N98" s="226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127</v>
      </c>
      <c r="AU98" s="16" t="s">
        <v>81</v>
      </c>
    </row>
    <row r="99" s="2" customFormat="1">
      <c r="A99" s="37"/>
      <c r="B99" s="38"/>
      <c r="C99" s="39"/>
      <c r="D99" s="223" t="s">
        <v>138</v>
      </c>
      <c r="E99" s="39"/>
      <c r="F99" s="227" t="s">
        <v>139</v>
      </c>
      <c r="G99" s="39"/>
      <c r="H99" s="39"/>
      <c r="I99" s="129"/>
      <c r="J99" s="39"/>
      <c r="K99" s="39"/>
      <c r="L99" s="43"/>
      <c r="M99" s="225"/>
      <c r="N99" s="226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138</v>
      </c>
      <c r="AU99" s="16" t="s">
        <v>81</v>
      </c>
    </row>
    <row r="100" s="13" customFormat="1">
      <c r="A100" s="13"/>
      <c r="B100" s="228"/>
      <c r="C100" s="229"/>
      <c r="D100" s="223" t="s">
        <v>140</v>
      </c>
      <c r="E100" s="230" t="s">
        <v>20</v>
      </c>
      <c r="F100" s="231" t="s">
        <v>141</v>
      </c>
      <c r="G100" s="229"/>
      <c r="H100" s="232">
        <v>20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8" t="s">
        <v>140</v>
      </c>
      <c r="AU100" s="238" t="s">
        <v>81</v>
      </c>
      <c r="AV100" s="13" t="s">
        <v>81</v>
      </c>
      <c r="AW100" s="13" t="s">
        <v>37</v>
      </c>
      <c r="AX100" s="13" t="s">
        <v>22</v>
      </c>
      <c r="AY100" s="238" t="s">
        <v>119</v>
      </c>
    </row>
    <row r="101" s="2" customFormat="1" ht="16.5" customHeight="1">
      <c r="A101" s="37"/>
      <c r="B101" s="38"/>
      <c r="C101" s="210" t="s">
        <v>125</v>
      </c>
      <c r="D101" s="210" t="s">
        <v>121</v>
      </c>
      <c r="E101" s="211" t="s">
        <v>142</v>
      </c>
      <c r="F101" s="212" t="s">
        <v>143</v>
      </c>
      <c r="G101" s="213" t="s">
        <v>130</v>
      </c>
      <c r="H101" s="214">
        <v>12</v>
      </c>
      <c r="I101" s="215"/>
      <c r="J101" s="216">
        <f>ROUND(I101*H101,2)</f>
        <v>0</v>
      </c>
      <c r="K101" s="212" t="s">
        <v>135</v>
      </c>
      <c r="L101" s="43"/>
      <c r="M101" s="217" t="s">
        <v>20</v>
      </c>
      <c r="N101" s="218" t="s">
        <v>46</v>
      </c>
      <c r="O101" s="83"/>
      <c r="P101" s="219">
        <f>O101*H101</f>
        <v>0</v>
      </c>
      <c r="Q101" s="219">
        <v>0</v>
      </c>
      <c r="R101" s="219">
        <f>Q101*H101</f>
        <v>0</v>
      </c>
      <c r="S101" s="219">
        <v>0</v>
      </c>
      <c r="T101" s="220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21" t="s">
        <v>125</v>
      </c>
      <c r="AT101" s="221" t="s">
        <v>121</v>
      </c>
      <c r="AU101" s="221" t="s">
        <v>81</v>
      </c>
      <c r="AY101" s="16" t="s">
        <v>119</v>
      </c>
      <c r="BE101" s="222">
        <f>IF(N101="základní",J101,0)</f>
        <v>0</v>
      </c>
      <c r="BF101" s="222">
        <f>IF(N101="snížená",J101,0)</f>
        <v>0</v>
      </c>
      <c r="BG101" s="222">
        <f>IF(N101="zákl. přenesená",J101,0)</f>
        <v>0</v>
      </c>
      <c r="BH101" s="222">
        <f>IF(N101="sníž. přenesená",J101,0)</f>
        <v>0</v>
      </c>
      <c r="BI101" s="222">
        <f>IF(N101="nulová",J101,0)</f>
        <v>0</v>
      </c>
      <c r="BJ101" s="16" t="s">
        <v>22</v>
      </c>
      <c r="BK101" s="222">
        <f>ROUND(I101*H101,2)</f>
        <v>0</v>
      </c>
      <c r="BL101" s="16" t="s">
        <v>125</v>
      </c>
      <c r="BM101" s="221" t="s">
        <v>144</v>
      </c>
    </row>
    <row r="102" s="2" customFormat="1">
      <c r="A102" s="37"/>
      <c r="B102" s="38"/>
      <c r="C102" s="39"/>
      <c r="D102" s="223" t="s">
        <v>127</v>
      </c>
      <c r="E102" s="39"/>
      <c r="F102" s="224" t="s">
        <v>145</v>
      </c>
      <c r="G102" s="39"/>
      <c r="H102" s="39"/>
      <c r="I102" s="129"/>
      <c r="J102" s="39"/>
      <c r="K102" s="39"/>
      <c r="L102" s="43"/>
      <c r="M102" s="225"/>
      <c r="N102" s="226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127</v>
      </c>
      <c r="AU102" s="16" t="s">
        <v>81</v>
      </c>
    </row>
    <row r="103" s="2" customFormat="1">
      <c r="A103" s="37"/>
      <c r="B103" s="38"/>
      <c r="C103" s="39"/>
      <c r="D103" s="223" t="s">
        <v>138</v>
      </c>
      <c r="E103" s="39"/>
      <c r="F103" s="227" t="s">
        <v>146</v>
      </c>
      <c r="G103" s="39"/>
      <c r="H103" s="39"/>
      <c r="I103" s="129"/>
      <c r="J103" s="39"/>
      <c r="K103" s="39"/>
      <c r="L103" s="43"/>
      <c r="M103" s="225"/>
      <c r="N103" s="226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138</v>
      </c>
      <c r="AU103" s="16" t="s">
        <v>81</v>
      </c>
    </row>
    <row r="104" s="2" customFormat="1" ht="16.5" customHeight="1">
      <c r="A104" s="37"/>
      <c r="B104" s="38"/>
      <c r="C104" s="210" t="s">
        <v>147</v>
      </c>
      <c r="D104" s="210" t="s">
        <v>121</v>
      </c>
      <c r="E104" s="211" t="s">
        <v>148</v>
      </c>
      <c r="F104" s="212" t="s">
        <v>149</v>
      </c>
      <c r="G104" s="213" t="s">
        <v>130</v>
      </c>
      <c r="H104" s="214">
        <v>12</v>
      </c>
      <c r="I104" s="215"/>
      <c r="J104" s="216">
        <f>ROUND(I104*H104,2)</f>
        <v>0</v>
      </c>
      <c r="K104" s="212" t="s">
        <v>135</v>
      </c>
      <c r="L104" s="43"/>
      <c r="M104" s="217" t="s">
        <v>20</v>
      </c>
      <c r="N104" s="218" t="s">
        <v>46</v>
      </c>
      <c r="O104" s="83"/>
      <c r="P104" s="219">
        <f>O104*H104</f>
        <v>0</v>
      </c>
      <c r="Q104" s="219">
        <v>0</v>
      </c>
      <c r="R104" s="219">
        <f>Q104*H104</f>
        <v>0</v>
      </c>
      <c r="S104" s="219">
        <v>0</v>
      </c>
      <c r="T104" s="220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1" t="s">
        <v>125</v>
      </c>
      <c r="AT104" s="221" t="s">
        <v>121</v>
      </c>
      <c r="AU104" s="221" t="s">
        <v>81</v>
      </c>
      <c r="AY104" s="16" t="s">
        <v>119</v>
      </c>
      <c r="BE104" s="222">
        <f>IF(N104="základní",J104,0)</f>
        <v>0</v>
      </c>
      <c r="BF104" s="222">
        <f>IF(N104="snížená",J104,0)</f>
        <v>0</v>
      </c>
      <c r="BG104" s="222">
        <f>IF(N104="zákl. přenesená",J104,0)</f>
        <v>0</v>
      </c>
      <c r="BH104" s="222">
        <f>IF(N104="sníž. přenesená",J104,0)</f>
        <v>0</v>
      </c>
      <c r="BI104" s="222">
        <f>IF(N104="nulová",J104,0)</f>
        <v>0</v>
      </c>
      <c r="BJ104" s="16" t="s">
        <v>22</v>
      </c>
      <c r="BK104" s="222">
        <f>ROUND(I104*H104,2)</f>
        <v>0</v>
      </c>
      <c r="BL104" s="16" t="s">
        <v>125</v>
      </c>
      <c r="BM104" s="221" t="s">
        <v>150</v>
      </c>
    </row>
    <row r="105" s="2" customFormat="1">
      <c r="A105" s="37"/>
      <c r="B105" s="38"/>
      <c r="C105" s="39"/>
      <c r="D105" s="223" t="s">
        <v>127</v>
      </c>
      <c r="E105" s="39"/>
      <c r="F105" s="224" t="s">
        <v>151</v>
      </c>
      <c r="G105" s="39"/>
      <c r="H105" s="39"/>
      <c r="I105" s="129"/>
      <c r="J105" s="39"/>
      <c r="K105" s="39"/>
      <c r="L105" s="43"/>
      <c r="M105" s="225"/>
      <c r="N105" s="226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127</v>
      </c>
      <c r="AU105" s="16" t="s">
        <v>81</v>
      </c>
    </row>
    <row r="106" s="2" customFormat="1">
      <c r="A106" s="37"/>
      <c r="B106" s="38"/>
      <c r="C106" s="39"/>
      <c r="D106" s="223" t="s">
        <v>138</v>
      </c>
      <c r="E106" s="39"/>
      <c r="F106" s="227" t="s">
        <v>152</v>
      </c>
      <c r="G106" s="39"/>
      <c r="H106" s="39"/>
      <c r="I106" s="129"/>
      <c r="J106" s="39"/>
      <c r="K106" s="39"/>
      <c r="L106" s="43"/>
      <c r="M106" s="225"/>
      <c r="N106" s="226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138</v>
      </c>
      <c r="AU106" s="16" t="s">
        <v>81</v>
      </c>
    </row>
    <row r="107" s="2" customFormat="1" ht="16.5" customHeight="1">
      <c r="A107" s="37"/>
      <c r="B107" s="38"/>
      <c r="C107" s="210" t="s">
        <v>153</v>
      </c>
      <c r="D107" s="210" t="s">
        <v>121</v>
      </c>
      <c r="E107" s="211" t="s">
        <v>154</v>
      </c>
      <c r="F107" s="212" t="s">
        <v>155</v>
      </c>
      <c r="G107" s="213" t="s">
        <v>156</v>
      </c>
      <c r="H107" s="214">
        <v>24</v>
      </c>
      <c r="I107" s="215"/>
      <c r="J107" s="216">
        <f>ROUND(I107*H107,2)</f>
        <v>0</v>
      </c>
      <c r="K107" s="212" t="s">
        <v>135</v>
      </c>
      <c r="L107" s="43"/>
      <c r="M107" s="217" t="s">
        <v>20</v>
      </c>
      <c r="N107" s="218" t="s">
        <v>46</v>
      </c>
      <c r="O107" s="83"/>
      <c r="P107" s="219">
        <f>O107*H107</f>
        <v>0</v>
      </c>
      <c r="Q107" s="219">
        <v>0</v>
      </c>
      <c r="R107" s="219">
        <f>Q107*H107</f>
        <v>0</v>
      </c>
      <c r="S107" s="219">
        <v>0</v>
      </c>
      <c r="T107" s="220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21" t="s">
        <v>125</v>
      </c>
      <c r="AT107" s="221" t="s">
        <v>121</v>
      </c>
      <c r="AU107" s="221" t="s">
        <v>81</v>
      </c>
      <c r="AY107" s="16" t="s">
        <v>119</v>
      </c>
      <c r="BE107" s="222">
        <f>IF(N107="základní",J107,0)</f>
        <v>0</v>
      </c>
      <c r="BF107" s="222">
        <f>IF(N107="snížená",J107,0)</f>
        <v>0</v>
      </c>
      <c r="BG107" s="222">
        <f>IF(N107="zákl. přenesená",J107,0)</f>
        <v>0</v>
      </c>
      <c r="BH107" s="222">
        <f>IF(N107="sníž. přenesená",J107,0)</f>
        <v>0</v>
      </c>
      <c r="BI107" s="222">
        <f>IF(N107="nulová",J107,0)</f>
        <v>0</v>
      </c>
      <c r="BJ107" s="16" t="s">
        <v>22</v>
      </c>
      <c r="BK107" s="222">
        <f>ROUND(I107*H107,2)</f>
        <v>0</v>
      </c>
      <c r="BL107" s="16" t="s">
        <v>125</v>
      </c>
      <c r="BM107" s="221" t="s">
        <v>157</v>
      </c>
    </row>
    <row r="108" s="2" customFormat="1">
      <c r="A108" s="37"/>
      <c r="B108" s="38"/>
      <c r="C108" s="39"/>
      <c r="D108" s="223" t="s">
        <v>127</v>
      </c>
      <c r="E108" s="39"/>
      <c r="F108" s="224" t="s">
        <v>158</v>
      </c>
      <c r="G108" s="39"/>
      <c r="H108" s="39"/>
      <c r="I108" s="129"/>
      <c r="J108" s="39"/>
      <c r="K108" s="39"/>
      <c r="L108" s="43"/>
      <c r="M108" s="225"/>
      <c r="N108" s="226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127</v>
      </c>
      <c r="AU108" s="16" t="s">
        <v>81</v>
      </c>
    </row>
    <row r="109" s="13" customFormat="1">
      <c r="A109" s="13"/>
      <c r="B109" s="228"/>
      <c r="C109" s="229"/>
      <c r="D109" s="223" t="s">
        <v>140</v>
      </c>
      <c r="E109" s="230" t="s">
        <v>20</v>
      </c>
      <c r="F109" s="231" t="s">
        <v>159</v>
      </c>
      <c r="G109" s="229"/>
      <c r="H109" s="232">
        <v>24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8" t="s">
        <v>140</v>
      </c>
      <c r="AU109" s="238" t="s">
        <v>81</v>
      </c>
      <c r="AV109" s="13" t="s">
        <v>81</v>
      </c>
      <c r="AW109" s="13" t="s">
        <v>37</v>
      </c>
      <c r="AX109" s="13" t="s">
        <v>22</v>
      </c>
      <c r="AY109" s="238" t="s">
        <v>119</v>
      </c>
    </row>
    <row r="110" s="2" customFormat="1" ht="16.5" customHeight="1">
      <c r="A110" s="37"/>
      <c r="B110" s="38"/>
      <c r="C110" s="210" t="s">
        <v>160</v>
      </c>
      <c r="D110" s="210" t="s">
        <v>121</v>
      </c>
      <c r="E110" s="211" t="s">
        <v>161</v>
      </c>
      <c r="F110" s="212" t="s">
        <v>162</v>
      </c>
      <c r="G110" s="213" t="s">
        <v>124</v>
      </c>
      <c r="H110" s="214">
        <v>500</v>
      </c>
      <c r="I110" s="215"/>
      <c r="J110" s="216">
        <f>ROUND(I110*H110,2)</f>
        <v>0</v>
      </c>
      <c r="K110" s="212" t="s">
        <v>20</v>
      </c>
      <c r="L110" s="43"/>
      <c r="M110" s="217" t="s">
        <v>20</v>
      </c>
      <c r="N110" s="218" t="s">
        <v>46</v>
      </c>
      <c r="O110" s="83"/>
      <c r="P110" s="219">
        <f>O110*H110</f>
        <v>0</v>
      </c>
      <c r="Q110" s="219">
        <v>0</v>
      </c>
      <c r="R110" s="219">
        <f>Q110*H110</f>
        <v>0</v>
      </c>
      <c r="S110" s="219">
        <v>0</v>
      </c>
      <c r="T110" s="220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1" t="s">
        <v>125</v>
      </c>
      <c r="AT110" s="221" t="s">
        <v>121</v>
      </c>
      <c r="AU110" s="221" t="s">
        <v>81</v>
      </c>
      <c r="AY110" s="16" t="s">
        <v>119</v>
      </c>
      <c r="BE110" s="222">
        <f>IF(N110="základní",J110,0)</f>
        <v>0</v>
      </c>
      <c r="BF110" s="222">
        <f>IF(N110="snížená",J110,0)</f>
        <v>0</v>
      </c>
      <c r="BG110" s="222">
        <f>IF(N110="zákl. přenesená",J110,0)</f>
        <v>0</v>
      </c>
      <c r="BH110" s="222">
        <f>IF(N110="sníž. přenesená",J110,0)</f>
        <v>0</v>
      </c>
      <c r="BI110" s="222">
        <f>IF(N110="nulová",J110,0)</f>
        <v>0</v>
      </c>
      <c r="BJ110" s="16" t="s">
        <v>22</v>
      </c>
      <c r="BK110" s="222">
        <f>ROUND(I110*H110,2)</f>
        <v>0</v>
      </c>
      <c r="BL110" s="16" t="s">
        <v>125</v>
      </c>
      <c r="BM110" s="221" t="s">
        <v>163</v>
      </c>
    </row>
    <row r="111" s="2" customFormat="1">
      <c r="A111" s="37"/>
      <c r="B111" s="38"/>
      <c r="C111" s="39"/>
      <c r="D111" s="223" t="s">
        <v>127</v>
      </c>
      <c r="E111" s="39"/>
      <c r="F111" s="224" t="s">
        <v>162</v>
      </c>
      <c r="G111" s="39"/>
      <c r="H111" s="39"/>
      <c r="I111" s="129"/>
      <c r="J111" s="39"/>
      <c r="K111" s="39"/>
      <c r="L111" s="43"/>
      <c r="M111" s="225"/>
      <c r="N111" s="226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127</v>
      </c>
      <c r="AU111" s="16" t="s">
        <v>81</v>
      </c>
    </row>
    <row r="112" s="2" customFormat="1" ht="21.75" customHeight="1">
      <c r="A112" s="37"/>
      <c r="B112" s="38"/>
      <c r="C112" s="210" t="s">
        <v>164</v>
      </c>
      <c r="D112" s="210" t="s">
        <v>121</v>
      </c>
      <c r="E112" s="211" t="s">
        <v>165</v>
      </c>
      <c r="F112" s="212" t="s">
        <v>166</v>
      </c>
      <c r="G112" s="213" t="s">
        <v>124</v>
      </c>
      <c r="H112" s="214">
        <v>1420</v>
      </c>
      <c r="I112" s="215"/>
      <c r="J112" s="216">
        <f>ROUND(I112*H112,2)</f>
        <v>0</v>
      </c>
      <c r="K112" s="212" t="s">
        <v>20</v>
      </c>
      <c r="L112" s="43"/>
      <c r="M112" s="217" t="s">
        <v>20</v>
      </c>
      <c r="N112" s="218" t="s">
        <v>46</v>
      </c>
      <c r="O112" s="83"/>
      <c r="P112" s="219">
        <f>O112*H112</f>
        <v>0</v>
      </c>
      <c r="Q112" s="219">
        <v>0</v>
      </c>
      <c r="R112" s="219">
        <f>Q112*H112</f>
        <v>0</v>
      </c>
      <c r="S112" s="219">
        <v>0</v>
      </c>
      <c r="T112" s="220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21" t="s">
        <v>125</v>
      </c>
      <c r="AT112" s="221" t="s">
        <v>121</v>
      </c>
      <c r="AU112" s="221" t="s">
        <v>81</v>
      </c>
      <c r="AY112" s="16" t="s">
        <v>119</v>
      </c>
      <c r="BE112" s="222">
        <f>IF(N112="základní",J112,0)</f>
        <v>0</v>
      </c>
      <c r="BF112" s="222">
        <f>IF(N112="snížená",J112,0)</f>
        <v>0</v>
      </c>
      <c r="BG112" s="222">
        <f>IF(N112="zákl. přenesená",J112,0)</f>
        <v>0</v>
      </c>
      <c r="BH112" s="222">
        <f>IF(N112="sníž. přenesená",J112,0)</f>
        <v>0</v>
      </c>
      <c r="BI112" s="222">
        <f>IF(N112="nulová",J112,0)</f>
        <v>0</v>
      </c>
      <c r="BJ112" s="16" t="s">
        <v>22</v>
      </c>
      <c r="BK112" s="222">
        <f>ROUND(I112*H112,2)</f>
        <v>0</v>
      </c>
      <c r="BL112" s="16" t="s">
        <v>125</v>
      </c>
      <c r="BM112" s="221" t="s">
        <v>167</v>
      </c>
    </row>
    <row r="113" s="2" customFormat="1">
      <c r="A113" s="37"/>
      <c r="B113" s="38"/>
      <c r="C113" s="39"/>
      <c r="D113" s="223" t="s">
        <v>127</v>
      </c>
      <c r="E113" s="39"/>
      <c r="F113" s="224" t="s">
        <v>166</v>
      </c>
      <c r="G113" s="39"/>
      <c r="H113" s="39"/>
      <c r="I113" s="129"/>
      <c r="J113" s="39"/>
      <c r="K113" s="39"/>
      <c r="L113" s="43"/>
      <c r="M113" s="225"/>
      <c r="N113" s="226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127</v>
      </c>
      <c r="AU113" s="16" t="s">
        <v>81</v>
      </c>
    </row>
    <row r="114" s="2" customFormat="1" ht="16.5" customHeight="1">
      <c r="A114" s="37"/>
      <c r="B114" s="38"/>
      <c r="C114" s="210" t="s">
        <v>168</v>
      </c>
      <c r="D114" s="210" t="s">
        <v>121</v>
      </c>
      <c r="E114" s="211" t="s">
        <v>169</v>
      </c>
      <c r="F114" s="212" t="s">
        <v>170</v>
      </c>
      <c r="G114" s="213" t="s">
        <v>124</v>
      </c>
      <c r="H114" s="214">
        <v>100</v>
      </c>
      <c r="I114" s="215"/>
      <c r="J114" s="216">
        <f>ROUND(I114*H114,2)</f>
        <v>0</v>
      </c>
      <c r="K114" s="212" t="s">
        <v>135</v>
      </c>
      <c r="L114" s="43"/>
      <c r="M114" s="217" t="s">
        <v>20</v>
      </c>
      <c r="N114" s="218" t="s">
        <v>46</v>
      </c>
      <c r="O114" s="83"/>
      <c r="P114" s="219">
        <f>O114*H114</f>
        <v>0</v>
      </c>
      <c r="Q114" s="219">
        <v>0</v>
      </c>
      <c r="R114" s="219">
        <f>Q114*H114</f>
        <v>0</v>
      </c>
      <c r="S114" s="219">
        <v>0</v>
      </c>
      <c r="T114" s="220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1" t="s">
        <v>125</v>
      </c>
      <c r="AT114" s="221" t="s">
        <v>121</v>
      </c>
      <c r="AU114" s="221" t="s">
        <v>81</v>
      </c>
      <c r="AY114" s="16" t="s">
        <v>119</v>
      </c>
      <c r="BE114" s="222">
        <f>IF(N114="základní",J114,0)</f>
        <v>0</v>
      </c>
      <c r="BF114" s="222">
        <f>IF(N114="snížená",J114,0)</f>
        <v>0</v>
      </c>
      <c r="BG114" s="222">
        <f>IF(N114="zákl. přenesená",J114,0)</f>
        <v>0</v>
      </c>
      <c r="BH114" s="222">
        <f>IF(N114="sníž. přenesená",J114,0)</f>
        <v>0</v>
      </c>
      <c r="BI114" s="222">
        <f>IF(N114="nulová",J114,0)</f>
        <v>0</v>
      </c>
      <c r="BJ114" s="16" t="s">
        <v>22</v>
      </c>
      <c r="BK114" s="222">
        <f>ROUND(I114*H114,2)</f>
        <v>0</v>
      </c>
      <c r="BL114" s="16" t="s">
        <v>125</v>
      </c>
      <c r="BM114" s="221" t="s">
        <v>171</v>
      </c>
    </row>
    <row r="115" s="2" customFormat="1">
      <c r="A115" s="37"/>
      <c r="B115" s="38"/>
      <c r="C115" s="39"/>
      <c r="D115" s="223" t="s">
        <v>127</v>
      </c>
      <c r="E115" s="39"/>
      <c r="F115" s="224" t="s">
        <v>172</v>
      </c>
      <c r="G115" s="39"/>
      <c r="H115" s="39"/>
      <c r="I115" s="129"/>
      <c r="J115" s="39"/>
      <c r="K115" s="39"/>
      <c r="L115" s="43"/>
      <c r="M115" s="225"/>
      <c r="N115" s="226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127</v>
      </c>
      <c r="AU115" s="16" t="s">
        <v>81</v>
      </c>
    </row>
    <row r="116" s="2" customFormat="1">
      <c r="A116" s="37"/>
      <c r="B116" s="38"/>
      <c r="C116" s="39"/>
      <c r="D116" s="223" t="s">
        <v>138</v>
      </c>
      <c r="E116" s="39"/>
      <c r="F116" s="227" t="s">
        <v>173</v>
      </c>
      <c r="G116" s="39"/>
      <c r="H116" s="39"/>
      <c r="I116" s="129"/>
      <c r="J116" s="39"/>
      <c r="K116" s="39"/>
      <c r="L116" s="43"/>
      <c r="M116" s="225"/>
      <c r="N116" s="226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138</v>
      </c>
      <c r="AU116" s="16" t="s">
        <v>81</v>
      </c>
    </row>
    <row r="117" s="2" customFormat="1" ht="16.5" customHeight="1">
      <c r="A117" s="37"/>
      <c r="B117" s="38"/>
      <c r="C117" s="210" t="s">
        <v>27</v>
      </c>
      <c r="D117" s="210" t="s">
        <v>121</v>
      </c>
      <c r="E117" s="211" t="s">
        <v>174</v>
      </c>
      <c r="F117" s="212" t="s">
        <v>175</v>
      </c>
      <c r="G117" s="213" t="s">
        <v>124</v>
      </c>
      <c r="H117" s="214">
        <v>500</v>
      </c>
      <c r="I117" s="215"/>
      <c r="J117" s="216">
        <f>ROUND(I117*H117,2)</f>
        <v>0</v>
      </c>
      <c r="K117" s="212" t="s">
        <v>135</v>
      </c>
      <c r="L117" s="43"/>
      <c r="M117" s="217" t="s">
        <v>20</v>
      </c>
      <c r="N117" s="218" t="s">
        <v>46</v>
      </c>
      <c r="O117" s="83"/>
      <c r="P117" s="219">
        <f>O117*H117</f>
        <v>0</v>
      </c>
      <c r="Q117" s="219">
        <v>0</v>
      </c>
      <c r="R117" s="219">
        <f>Q117*H117</f>
        <v>0</v>
      </c>
      <c r="S117" s="219">
        <v>0</v>
      </c>
      <c r="T117" s="220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1" t="s">
        <v>125</v>
      </c>
      <c r="AT117" s="221" t="s">
        <v>121</v>
      </c>
      <c r="AU117" s="221" t="s">
        <v>81</v>
      </c>
      <c r="AY117" s="16" t="s">
        <v>119</v>
      </c>
      <c r="BE117" s="222">
        <f>IF(N117="základní",J117,0)</f>
        <v>0</v>
      </c>
      <c r="BF117" s="222">
        <f>IF(N117="snížená",J117,0)</f>
        <v>0</v>
      </c>
      <c r="BG117" s="222">
        <f>IF(N117="zákl. přenesená",J117,0)</f>
        <v>0</v>
      </c>
      <c r="BH117" s="222">
        <f>IF(N117="sníž. přenesená",J117,0)</f>
        <v>0</v>
      </c>
      <c r="BI117" s="222">
        <f>IF(N117="nulová",J117,0)</f>
        <v>0</v>
      </c>
      <c r="BJ117" s="16" t="s">
        <v>22</v>
      </c>
      <c r="BK117" s="222">
        <f>ROUND(I117*H117,2)</f>
        <v>0</v>
      </c>
      <c r="BL117" s="16" t="s">
        <v>125</v>
      </c>
      <c r="BM117" s="221" t="s">
        <v>176</v>
      </c>
    </row>
    <row r="118" s="2" customFormat="1">
      <c r="A118" s="37"/>
      <c r="B118" s="38"/>
      <c r="C118" s="39"/>
      <c r="D118" s="223" t="s">
        <v>127</v>
      </c>
      <c r="E118" s="39"/>
      <c r="F118" s="224" t="s">
        <v>177</v>
      </c>
      <c r="G118" s="39"/>
      <c r="H118" s="39"/>
      <c r="I118" s="129"/>
      <c r="J118" s="39"/>
      <c r="K118" s="39"/>
      <c r="L118" s="43"/>
      <c r="M118" s="225"/>
      <c r="N118" s="226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127</v>
      </c>
      <c r="AU118" s="16" t="s">
        <v>81</v>
      </c>
    </row>
    <row r="119" s="2" customFormat="1">
      <c r="A119" s="37"/>
      <c r="B119" s="38"/>
      <c r="C119" s="39"/>
      <c r="D119" s="223" t="s">
        <v>138</v>
      </c>
      <c r="E119" s="39"/>
      <c r="F119" s="227" t="s">
        <v>178</v>
      </c>
      <c r="G119" s="39"/>
      <c r="H119" s="39"/>
      <c r="I119" s="129"/>
      <c r="J119" s="39"/>
      <c r="K119" s="39"/>
      <c r="L119" s="43"/>
      <c r="M119" s="225"/>
      <c r="N119" s="226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138</v>
      </c>
      <c r="AU119" s="16" t="s">
        <v>81</v>
      </c>
    </row>
    <row r="120" s="12" customFormat="1" ht="22.8" customHeight="1">
      <c r="A120" s="12"/>
      <c r="B120" s="194"/>
      <c r="C120" s="195"/>
      <c r="D120" s="196" t="s">
        <v>74</v>
      </c>
      <c r="E120" s="208" t="s">
        <v>81</v>
      </c>
      <c r="F120" s="208" t="s">
        <v>179</v>
      </c>
      <c r="G120" s="195"/>
      <c r="H120" s="195"/>
      <c r="I120" s="198"/>
      <c r="J120" s="209">
        <f>BK120</f>
        <v>0</v>
      </c>
      <c r="K120" s="195"/>
      <c r="L120" s="200"/>
      <c r="M120" s="201"/>
      <c r="N120" s="202"/>
      <c r="O120" s="202"/>
      <c r="P120" s="203">
        <f>SUM(P121:P126)</f>
        <v>0</v>
      </c>
      <c r="Q120" s="202"/>
      <c r="R120" s="203">
        <f>SUM(R121:R126)</f>
        <v>0.034264999999999997</v>
      </c>
      <c r="S120" s="202"/>
      <c r="T120" s="204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5" t="s">
        <v>22</v>
      </c>
      <c r="AT120" s="206" t="s">
        <v>74</v>
      </c>
      <c r="AU120" s="206" t="s">
        <v>22</v>
      </c>
      <c r="AY120" s="205" t="s">
        <v>119</v>
      </c>
      <c r="BK120" s="207">
        <f>SUM(BK121:BK126)</f>
        <v>0</v>
      </c>
    </row>
    <row r="121" s="2" customFormat="1" ht="16.5" customHeight="1">
      <c r="A121" s="37"/>
      <c r="B121" s="38"/>
      <c r="C121" s="210" t="s">
        <v>180</v>
      </c>
      <c r="D121" s="210" t="s">
        <v>121</v>
      </c>
      <c r="E121" s="211" t="s">
        <v>181</v>
      </c>
      <c r="F121" s="212" t="s">
        <v>182</v>
      </c>
      <c r="G121" s="213" t="s">
        <v>124</v>
      </c>
      <c r="H121" s="214">
        <v>77</v>
      </c>
      <c r="I121" s="215"/>
      <c r="J121" s="216">
        <f>ROUND(I121*H121,2)</f>
        <v>0</v>
      </c>
      <c r="K121" s="212" t="s">
        <v>135</v>
      </c>
      <c r="L121" s="43"/>
      <c r="M121" s="217" t="s">
        <v>20</v>
      </c>
      <c r="N121" s="218" t="s">
        <v>46</v>
      </c>
      <c r="O121" s="83"/>
      <c r="P121" s="219">
        <f>O121*H121</f>
        <v>0</v>
      </c>
      <c r="Q121" s="219">
        <v>0.00010000000000000001</v>
      </c>
      <c r="R121" s="219">
        <f>Q121*H121</f>
        <v>0.0077000000000000002</v>
      </c>
      <c r="S121" s="219">
        <v>0</v>
      </c>
      <c r="T121" s="220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1" t="s">
        <v>125</v>
      </c>
      <c r="AT121" s="221" t="s">
        <v>121</v>
      </c>
      <c r="AU121" s="221" t="s">
        <v>81</v>
      </c>
      <c r="AY121" s="16" t="s">
        <v>119</v>
      </c>
      <c r="BE121" s="222">
        <f>IF(N121="základní",J121,0)</f>
        <v>0</v>
      </c>
      <c r="BF121" s="222">
        <f>IF(N121="snížená",J121,0)</f>
        <v>0</v>
      </c>
      <c r="BG121" s="222">
        <f>IF(N121="zákl. přenesená",J121,0)</f>
        <v>0</v>
      </c>
      <c r="BH121" s="222">
        <f>IF(N121="sníž. přenesená",J121,0)</f>
        <v>0</v>
      </c>
      <c r="BI121" s="222">
        <f>IF(N121="nulová",J121,0)</f>
        <v>0</v>
      </c>
      <c r="BJ121" s="16" t="s">
        <v>22</v>
      </c>
      <c r="BK121" s="222">
        <f>ROUND(I121*H121,2)</f>
        <v>0</v>
      </c>
      <c r="BL121" s="16" t="s">
        <v>125</v>
      </c>
      <c r="BM121" s="221" t="s">
        <v>183</v>
      </c>
    </row>
    <row r="122" s="2" customFormat="1">
      <c r="A122" s="37"/>
      <c r="B122" s="38"/>
      <c r="C122" s="39"/>
      <c r="D122" s="223" t="s">
        <v>127</v>
      </c>
      <c r="E122" s="39"/>
      <c r="F122" s="224" t="s">
        <v>184</v>
      </c>
      <c r="G122" s="39"/>
      <c r="H122" s="39"/>
      <c r="I122" s="129"/>
      <c r="J122" s="39"/>
      <c r="K122" s="39"/>
      <c r="L122" s="43"/>
      <c r="M122" s="225"/>
      <c r="N122" s="226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127</v>
      </c>
      <c r="AU122" s="16" t="s">
        <v>81</v>
      </c>
    </row>
    <row r="123" s="2" customFormat="1">
      <c r="A123" s="37"/>
      <c r="B123" s="38"/>
      <c r="C123" s="39"/>
      <c r="D123" s="223" t="s">
        <v>138</v>
      </c>
      <c r="E123" s="39"/>
      <c r="F123" s="227" t="s">
        <v>185</v>
      </c>
      <c r="G123" s="39"/>
      <c r="H123" s="39"/>
      <c r="I123" s="129"/>
      <c r="J123" s="39"/>
      <c r="K123" s="39"/>
      <c r="L123" s="43"/>
      <c r="M123" s="225"/>
      <c r="N123" s="226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138</v>
      </c>
      <c r="AU123" s="16" t="s">
        <v>81</v>
      </c>
    </row>
    <row r="124" s="2" customFormat="1" ht="16.5" customHeight="1">
      <c r="A124" s="37"/>
      <c r="B124" s="38"/>
      <c r="C124" s="239" t="s">
        <v>186</v>
      </c>
      <c r="D124" s="239" t="s">
        <v>187</v>
      </c>
      <c r="E124" s="240" t="s">
        <v>188</v>
      </c>
      <c r="F124" s="241" t="s">
        <v>189</v>
      </c>
      <c r="G124" s="242" t="s">
        <v>124</v>
      </c>
      <c r="H124" s="243">
        <v>88.549999999999997</v>
      </c>
      <c r="I124" s="244"/>
      <c r="J124" s="245">
        <f>ROUND(I124*H124,2)</f>
        <v>0</v>
      </c>
      <c r="K124" s="241" t="s">
        <v>135</v>
      </c>
      <c r="L124" s="246"/>
      <c r="M124" s="247" t="s">
        <v>20</v>
      </c>
      <c r="N124" s="248" t="s">
        <v>46</v>
      </c>
      <c r="O124" s="83"/>
      <c r="P124" s="219">
        <f>O124*H124</f>
        <v>0</v>
      </c>
      <c r="Q124" s="219">
        <v>0.00029999999999999997</v>
      </c>
      <c r="R124" s="219">
        <f>Q124*H124</f>
        <v>0.026564999999999998</v>
      </c>
      <c r="S124" s="219">
        <v>0</v>
      </c>
      <c r="T124" s="220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1" t="s">
        <v>164</v>
      </c>
      <c r="AT124" s="221" t="s">
        <v>187</v>
      </c>
      <c r="AU124" s="221" t="s">
        <v>81</v>
      </c>
      <c r="AY124" s="16" t="s">
        <v>119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6" t="s">
        <v>22</v>
      </c>
      <c r="BK124" s="222">
        <f>ROUND(I124*H124,2)</f>
        <v>0</v>
      </c>
      <c r="BL124" s="16" t="s">
        <v>125</v>
      </c>
      <c r="BM124" s="221" t="s">
        <v>190</v>
      </c>
    </row>
    <row r="125" s="2" customFormat="1">
      <c r="A125" s="37"/>
      <c r="B125" s="38"/>
      <c r="C125" s="39"/>
      <c r="D125" s="223" t="s">
        <v>127</v>
      </c>
      <c r="E125" s="39"/>
      <c r="F125" s="224" t="s">
        <v>189</v>
      </c>
      <c r="G125" s="39"/>
      <c r="H125" s="39"/>
      <c r="I125" s="129"/>
      <c r="J125" s="39"/>
      <c r="K125" s="39"/>
      <c r="L125" s="43"/>
      <c r="M125" s="225"/>
      <c r="N125" s="226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127</v>
      </c>
      <c r="AU125" s="16" t="s">
        <v>81</v>
      </c>
    </row>
    <row r="126" s="13" customFormat="1">
      <c r="A126" s="13"/>
      <c r="B126" s="228"/>
      <c r="C126" s="229"/>
      <c r="D126" s="223" t="s">
        <v>140</v>
      </c>
      <c r="E126" s="230" t="s">
        <v>20</v>
      </c>
      <c r="F126" s="231" t="s">
        <v>191</v>
      </c>
      <c r="G126" s="229"/>
      <c r="H126" s="232">
        <v>88.549999999999997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8" t="s">
        <v>140</v>
      </c>
      <c r="AU126" s="238" t="s">
        <v>81</v>
      </c>
      <c r="AV126" s="13" t="s">
        <v>81</v>
      </c>
      <c r="AW126" s="13" t="s">
        <v>37</v>
      </c>
      <c r="AX126" s="13" t="s">
        <v>22</v>
      </c>
      <c r="AY126" s="238" t="s">
        <v>119</v>
      </c>
    </row>
    <row r="127" s="12" customFormat="1" ht="22.8" customHeight="1">
      <c r="A127" s="12"/>
      <c r="B127" s="194"/>
      <c r="C127" s="195"/>
      <c r="D127" s="196" t="s">
        <v>74</v>
      </c>
      <c r="E127" s="208" t="s">
        <v>132</v>
      </c>
      <c r="F127" s="208" t="s">
        <v>192</v>
      </c>
      <c r="G127" s="195"/>
      <c r="H127" s="195"/>
      <c r="I127" s="198"/>
      <c r="J127" s="209">
        <f>BK127</f>
        <v>0</v>
      </c>
      <c r="K127" s="195"/>
      <c r="L127" s="200"/>
      <c r="M127" s="201"/>
      <c r="N127" s="202"/>
      <c r="O127" s="202"/>
      <c r="P127" s="203">
        <f>SUM(P128:P129)</f>
        <v>0</v>
      </c>
      <c r="Q127" s="202"/>
      <c r="R127" s="203">
        <f>SUM(R128:R129)</f>
        <v>3.8344</v>
      </c>
      <c r="S127" s="202"/>
      <c r="T127" s="204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5" t="s">
        <v>22</v>
      </c>
      <c r="AT127" s="206" t="s">
        <v>74</v>
      </c>
      <c r="AU127" s="206" t="s">
        <v>22</v>
      </c>
      <c r="AY127" s="205" t="s">
        <v>119</v>
      </c>
      <c r="BK127" s="207">
        <f>SUM(BK128:BK129)</f>
        <v>0</v>
      </c>
    </row>
    <row r="128" s="2" customFormat="1" ht="21.75" customHeight="1">
      <c r="A128" s="37"/>
      <c r="B128" s="38"/>
      <c r="C128" s="210" t="s">
        <v>193</v>
      </c>
      <c r="D128" s="210" t="s">
        <v>121</v>
      </c>
      <c r="E128" s="211" t="s">
        <v>194</v>
      </c>
      <c r="F128" s="212" t="s">
        <v>195</v>
      </c>
      <c r="G128" s="213" t="s">
        <v>196</v>
      </c>
      <c r="H128" s="214">
        <v>1</v>
      </c>
      <c r="I128" s="215"/>
      <c r="J128" s="216">
        <f>ROUND(I128*H128,2)</f>
        <v>0</v>
      </c>
      <c r="K128" s="212" t="s">
        <v>20</v>
      </c>
      <c r="L128" s="43"/>
      <c r="M128" s="217" t="s">
        <v>20</v>
      </c>
      <c r="N128" s="218" t="s">
        <v>46</v>
      </c>
      <c r="O128" s="83"/>
      <c r="P128" s="219">
        <f>O128*H128</f>
        <v>0</v>
      </c>
      <c r="Q128" s="219">
        <v>3.8344</v>
      </c>
      <c r="R128" s="219">
        <f>Q128*H128</f>
        <v>3.8344</v>
      </c>
      <c r="S128" s="219">
        <v>0</v>
      </c>
      <c r="T128" s="220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1" t="s">
        <v>125</v>
      </c>
      <c r="AT128" s="221" t="s">
        <v>121</v>
      </c>
      <c r="AU128" s="221" t="s">
        <v>81</v>
      </c>
      <c r="AY128" s="16" t="s">
        <v>119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6" t="s">
        <v>22</v>
      </c>
      <c r="BK128" s="222">
        <f>ROUND(I128*H128,2)</f>
        <v>0</v>
      </c>
      <c r="BL128" s="16" t="s">
        <v>125</v>
      </c>
      <c r="BM128" s="221" t="s">
        <v>197</v>
      </c>
    </row>
    <row r="129" s="2" customFormat="1">
      <c r="A129" s="37"/>
      <c r="B129" s="38"/>
      <c r="C129" s="39"/>
      <c r="D129" s="223" t="s">
        <v>127</v>
      </c>
      <c r="E129" s="39"/>
      <c r="F129" s="224" t="s">
        <v>198</v>
      </c>
      <c r="G129" s="39"/>
      <c r="H129" s="39"/>
      <c r="I129" s="129"/>
      <c r="J129" s="39"/>
      <c r="K129" s="39"/>
      <c r="L129" s="43"/>
      <c r="M129" s="225"/>
      <c r="N129" s="226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127</v>
      </c>
      <c r="AU129" s="16" t="s">
        <v>81</v>
      </c>
    </row>
    <row r="130" s="12" customFormat="1" ht="22.8" customHeight="1">
      <c r="A130" s="12"/>
      <c r="B130" s="194"/>
      <c r="C130" s="195"/>
      <c r="D130" s="196" t="s">
        <v>74</v>
      </c>
      <c r="E130" s="208" t="s">
        <v>125</v>
      </c>
      <c r="F130" s="208" t="s">
        <v>199</v>
      </c>
      <c r="G130" s="195"/>
      <c r="H130" s="195"/>
      <c r="I130" s="198"/>
      <c r="J130" s="209">
        <f>BK130</f>
        <v>0</v>
      </c>
      <c r="K130" s="195"/>
      <c r="L130" s="200"/>
      <c r="M130" s="201"/>
      <c r="N130" s="202"/>
      <c r="O130" s="202"/>
      <c r="P130" s="203">
        <f>SUM(P131:P135)</f>
        <v>0</v>
      </c>
      <c r="Q130" s="202"/>
      <c r="R130" s="203">
        <f>SUM(R131:R135)</f>
        <v>21.600000000000001</v>
      </c>
      <c r="S130" s="202"/>
      <c r="T130" s="204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5" t="s">
        <v>22</v>
      </c>
      <c r="AT130" s="206" t="s">
        <v>74</v>
      </c>
      <c r="AU130" s="206" t="s">
        <v>22</v>
      </c>
      <c r="AY130" s="205" t="s">
        <v>119</v>
      </c>
      <c r="BK130" s="207">
        <f>SUM(BK131:BK135)</f>
        <v>0</v>
      </c>
    </row>
    <row r="131" s="2" customFormat="1" ht="16.5" customHeight="1">
      <c r="A131" s="37"/>
      <c r="B131" s="38"/>
      <c r="C131" s="210" t="s">
        <v>200</v>
      </c>
      <c r="D131" s="210" t="s">
        <v>121</v>
      </c>
      <c r="E131" s="211" t="s">
        <v>201</v>
      </c>
      <c r="F131" s="212" t="s">
        <v>202</v>
      </c>
      <c r="G131" s="213" t="s">
        <v>124</v>
      </c>
      <c r="H131" s="214">
        <v>500</v>
      </c>
      <c r="I131" s="215"/>
      <c r="J131" s="216">
        <f>ROUND(I131*H131,2)</f>
        <v>0</v>
      </c>
      <c r="K131" s="212" t="s">
        <v>135</v>
      </c>
      <c r="L131" s="43"/>
      <c r="M131" s="217" t="s">
        <v>20</v>
      </c>
      <c r="N131" s="218" t="s">
        <v>46</v>
      </c>
      <c r="O131" s="83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1" t="s">
        <v>125</v>
      </c>
      <c r="AT131" s="221" t="s">
        <v>121</v>
      </c>
      <c r="AU131" s="221" t="s">
        <v>81</v>
      </c>
      <c r="AY131" s="16" t="s">
        <v>119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6" t="s">
        <v>22</v>
      </c>
      <c r="BK131" s="222">
        <f>ROUND(I131*H131,2)</f>
        <v>0</v>
      </c>
      <c r="BL131" s="16" t="s">
        <v>125</v>
      </c>
      <c r="BM131" s="221" t="s">
        <v>203</v>
      </c>
    </row>
    <row r="132" s="2" customFormat="1">
      <c r="A132" s="37"/>
      <c r="B132" s="38"/>
      <c r="C132" s="39"/>
      <c r="D132" s="223" t="s">
        <v>127</v>
      </c>
      <c r="E132" s="39"/>
      <c r="F132" s="224" t="s">
        <v>204</v>
      </c>
      <c r="G132" s="39"/>
      <c r="H132" s="39"/>
      <c r="I132" s="129"/>
      <c r="J132" s="39"/>
      <c r="K132" s="39"/>
      <c r="L132" s="43"/>
      <c r="M132" s="225"/>
      <c r="N132" s="226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127</v>
      </c>
      <c r="AU132" s="16" t="s">
        <v>81</v>
      </c>
    </row>
    <row r="133" s="2" customFormat="1">
      <c r="A133" s="37"/>
      <c r="B133" s="38"/>
      <c r="C133" s="39"/>
      <c r="D133" s="223" t="s">
        <v>138</v>
      </c>
      <c r="E133" s="39"/>
      <c r="F133" s="227" t="s">
        <v>205</v>
      </c>
      <c r="G133" s="39"/>
      <c r="H133" s="39"/>
      <c r="I133" s="129"/>
      <c r="J133" s="39"/>
      <c r="K133" s="39"/>
      <c r="L133" s="43"/>
      <c r="M133" s="225"/>
      <c r="N133" s="226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138</v>
      </c>
      <c r="AU133" s="16" t="s">
        <v>81</v>
      </c>
    </row>
    <row r="134" s="2" customFormat="1" ht="16.5" customHeight="1">
      <c r="A134" s="37"/>
      <c r="B134" s="38"/>
      <c r="C134" s="210" t="s">
        <v>8</v>
      </c>
      <c r="D134" s="210" t="s">
        <v>121</v>
      </c>
      <c r="E134" s="211" t="s">
        <v>206</v>
      </c>
      <c r="F134" s="212" t="s">
        <v>207</v>
      </c>
      <c r="G134" s="213" t="s">
        <v>130</v>
      </c>
      <c r="H134" s="214">
        <v>10</v>
      </c>
      <c r="I134" s="215"/>
      <c r="J134" s="216">
        <f>ROUND(I134*H134,2)</f>
        <v>0</v>
      </c>
      <c r="K134" s="212" t="s">
        <v>20</v>
      </c>
      <c r="L134" s="43"/>
      <c r="M134" s="217" t="s">
        <v>20</v>
      </c>
      <c r="N134" s="218" t="s">
        <v>46</v>
      </c>
      <c r="O134" s="83"/>
      <c r="P134" s="219">
        <f>O134*H134</f>
        <v>0</v>
      </c>
      <c r="Q134" s="219">
        <v>2.1600000000000001</v>
      </c>
      <c r="R134" s="219">
        <f>Q134*H134</f>
        <v>21.600000000000001</v>
      </c>
      <c r="S134" s="219">
        <v>0</v>
      </c>
      <c r="T134" s="22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1" t="s">
        <v>125</v>
      </c>
      <c r="AT134" s="221" t="s">
        <v>121</v>
      </c>
      <c r="AU134" s="221" t="s">
        <v>81</v>
      </c>
      <c r="AY134" s="16" t="s">
        <v>119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6" t="s">
        <v>22</v>
      </c>
      <c r="BK134" s="222">
        <f>ROUND(I134*H134,2)</f>
        <v>0</v>
      </c>
      <c r="BL134" s="16" t="s">
        <v>125</v>
      </c>
      <c r="BM134" s="221" t="s">
        <v>208</v>
      </c>
    </row>
    <row r="135" s="2" customFormat="1">
      <c r="A135" s="37"/>
      <c r="B135" s="38"/>
      <c r="C135" s="39"/>
      <c r="D135" s="223" t="s">
        <v>127</v>
      </c>
      <c r="E135" s="39"/>
      <c r="F135" s="224" t="s">
        <v>207</v>
      </c>
      <c r="G135" s="39"/>
      <c r="H135" s="39"/>
      <c r="I135" s="129"/>
      <c r="J135" s="39"/>
      <c r="K135" s="39"/>
      <c r="L135" s="43"/>
      <c r="M135" s="225"/>
      <c r="N135" s="226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127</v>
      </c>
      <c r="AU135" s="16" t="s">
        <v>81</v>
      </c>
    </row>
    <row r="136" s="12" customFormat="1" ht="22.8" customHeight="1">
      <c r="A136" s="12"/>
      <c r="B136" s="194"/>
      <c r="C136" s="195"/>
      <c r="D136" s="196" t="s">
        <v>74</v>
      </c>
      <c r="E136" s="208" t="s">
        <v>147</v>
      </c>
      <c r="F136" s="208" t="s">
        <v>209</v>
      </c>
      <c r="G136" s="195"/>
      <c r="H136" s="195"/>
      <c r="I136" s="198"/>
      <c r="J136" s="209">
        <f>BK136</f>
        <v>0</v>
      </c>
      <c r="K136" s="195"/>
      <c r="L136" s="200"/>
      <c r="M136" s="201"/>
      <c r="N136" s="202"/>
      <c r="O136" s="202"/>
      <c r="P136" s="203">
        <f>SUM(P137:P158)</f>
        <v>0</v>
      </c>
      <c r="Q136" s="202"/>
      <c r="R136" s="203">
        <f>SUM(R137:R158)</f>
        <v>249.36062000000004</v>
      </c>
      <c r="S136" s="202"/>
      <c r="T136" s="204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5" t="s">
        <v>22</v>
      </c>
      <c r="AT136" s="206" t="s">
        <v>74</v>
      </c>
      <c r="AU136" s="206" t="s">
        <v>22</v>
      </c>
      <c r="AY136" s="205" t="s">
        <v>119</v>
      </c>
      <c r="BK136" s="207">
        <f>SUM(BK137:BK158)</f>
        <v>0</v>
      </c>
    </row>
    <row r="137" s="2" customFormat="1" ht="16.5" customHeight="1">
      <c r="A137" s="37"/>
      <c r="B137" s="38"/>
      <c r="C137" s="210" t="s">
        <v>210</v>
      </c>
      <c r="D137" s="210" t="s">
        <v>121</v>
      </c>
      <c r="E137" s="211" t="s">
        <v>211</v>
      </c>
      <c r="F137" s="212" t="s">
        <v>212</v>
      </c>
      <c r="G137" s="213" t="s">
        <v>124</v>
      </c>
      <c r="H137" s="214">
        <v>955</v>
      </c>
      <c r="I137" s="215"/>
      <c r="J137" s="216">
        <f>ROUND(I137*H137,2)</f>
        <v>0</v>
      </c>
      <c r="K137" s="212" t="s">
        <v>20</v>
      </c>
      <c r="L137" s="43"/>
      <c r="M137" s="217" t="s">
        <v>20</v>
      </c>
      <c r="N137" s="218" t="s">
        <v>46</v>
      </c>
      <c r="O137" s="83"/>
      <c r="P137" s="219">
        <f>O137*H137</f>
        <v>0</v>
      </c>
      <c r="Q137" s="219">
        <v>0.0083800000000000003</v>
      </c>
      <c r="R137" s="219">
        <f>Q137*H137</f>
        <v>8.0029000000000003</v>
      </c>
      <c r="S137" s="219">
        <v>0</v>
      </c>
      <c r="T137" s="22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1" t="s">
        <v>125</v>
      </c>
      <c r="AT137" s="221" t="s">
        <v>121</v>
      </c>
      <c r="AU137" s="221" t="s">
        <v>81</v>
      </c>
      <c r="AY137" s="16" t="s">
        <v>119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6" t="s">
        <v>22</v>
      </c>
      <c r="BK137" s="222">
        <f>ROUND(I137*H137,2)</f>
        <v>0</v>
      </c>
      <c r="BL137" s="16" t="s">
        <v>125</v>
      </c>
      <c r="BM137" s="221" t="s">
        <v>213</v>
      </c>
    </row>
    <row r="138" s="2" customFormat="1">
      <c r="A138" s="37"/>
      <c r="B138" s="38"/>
      <c r="C138" s="39"/>
      <c r="D138" s="223" t="s">
        <v>127</v>
      </c>
      <c r="E138" s="39"/>
      <c r="F138" s="224" t="s">
        <v>212</v>
      </c>
      <c r="G138" s="39"/>
      <c r="H138" s="39"/>
      <c r="I138" s="129"/>
      <c r="J138" s="39"/>
      <c r="K138" s="39"/>
      <c r="L138" s="43"/>
      <c r="M138" s="225"/>
      <c r="N138" s="226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127</v>
      </c>
      <c r="AU138" s="16" t="s">
        <v>81</v>
      </c>
    </row>
    <row r="139" s="2" customFormat="1" ht="16.5" customHeight="1">
      <c r="A139" s="37"/>
      <c r="B139" s="38"/>
      <c r="C139" s="210" t="s">
        <v>214</v>
      </c>
      <c r="D139" s="210" t="s">
        <v>121</v>
      </c>
      <c r="E139" s="211" t="s">
        <v>215</v>
      </c>
      <c r="F139" s="212" t="s">
        <v>216</v>
      </c>
      <c r="G139" s="213" t="s">
        <v>124</v>
      </c>
      <c r="H139" s="214">
        <v>142</v>
      </c>
      <c r="I139" s="215"/>
      <c r="J139" s="216">
        <f>ROUND(I139*H139,2)</f>
        <v>0</v>
      </c>
      <c r="K139" s="212" t="s">
        <v>20</v>
      </c>
      <c r="L139" s="43"/>
      <c r="M139" s="217" t="s">
        <v>20</v>
      </c>
      <c r="N139" s="218" t="s">
        <v>46</v>
      </c>
      <c r="O139" s="83"/>
      <c r="P139" s="219">
        <f>O139*H139</f>
        <v>0</v>
      </c>
      <c r="Q139" s="219">
        <v>0.0083800000000000003</v>
      </c>
      <c r="R139" s="219">
        <f>Q139*H139</f>
        <v>1.1899600000000001</v>
      </c>
      <c r="S139" s="219">
        <v>0</v>
      </c>
      <c r="T139" s="22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1" t="s">
        <v>125</v>
      </c>
      <c r="AT139" s="221" t="s">
        <v>121</v>
      </c>
      <c r="AU139" s="221" t="s">
        <v>81</v>
      </c>
      <c r="AY139" s="16" t="s">
        <v>119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6" t="s">
        <v>22</v>
      </c>
      <c r="BK139" s="222">
        <f>ROUND(I139*H139,2)</f>
        <v>0</v>
      </c>
      <c r="BL139" s="16" t="s">
        <v>125</v>
      </c>
      <c r="BM139" s="221" t="s">
        <v>217</v>
      </c>
    </row>
    <row r="140" s="2" customFormat="1">
      <c r="A140" s="37"/>
      <c r="B140" s="38"/>
      <c r="C140" s="39"/>
      <c r="D140" s="223" t="s">
        <v>127</v>
      </c>
      <c r="E140" s="39"/>
      <c r="F140" s="224" t="s">
        <v>216</v>
      </c>
      <c r="G140" s="39"/>
      <c r="H140" s="39"/>
      <c r="I140" s="129"/>
      <c r="J140" s="39"/>
      <c r="K140" s="39"/>
      <c r="L140" s="43"/>
      <c r="M140" s="225"/>
      <c r="N140" s="226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127</v>
      </c>
      <c r="AU140" s="16" t="s">
        <v>81</v>
      </c>
    </row>
    <row r="141" s="2" customFormat="1" ht="16.5" customHeight="1">
      <c r="A141" s="37"/>
      <c r="B141" s="38"/>
      <c r="C141" s="210" t="s">
        <v>218</v>
      </c>
      <c r="D141" s="210" t="s">
        <v>121</v>
      </c>
      <c r="E141" s="211" t="s">
        <v>219</v>
      </c>
      <c r="F141" s="212" t="s">
        <v>220</v>
      </c>
      <c r="G141" s="213" t="s">
        <v>221</v>
      </c>
      <c r="H141" s="214">
        <v>541</v>
      </c>
      <c r="I141" s="215"/>
      <c r="J141" s="216">
        <f>ROUND(I141*H141,2)</f>
        <v>0</v>
      </c>
      <c r="K141" s="212" t="s">
        <v>20</v>
      </c>
      <c r="L141" s="43"/>
      <c r="M141" s="217" t="s">
        <v>20</v>
      </c>
      <c r="N141" s="218" t="s">
        <v>46</v>
      </c>
      <c r="O141" s="83"/>
      <c r="P141" s="219">
        <f>O141*H141</f>
        <v>0</v>
      </c>
      <c r="Q141" s="219">
        <v>0.096920000000000006</v>
      </c>
      <c r="R141" s="219">
        <f>Q141*H141</f>
        <v>52.433720000000001</v>
      </c>
      <c r="S141" s="219">
        <v>0</v>
      </c>
      <c r="T141" s="22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1" t="s">
        <v>125</v>
      </c>
      <c r="AT141" s="221" t="s">
        <v>121</v>
      </c>
      <c r="AU141" s="221" t="s">
        <v>81</v>
      </c>
      <c r="AY141" s="16" t="s">
        <v>119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6" t="s">
        <v>22</v>
      </c>
      <c r="BK141" s="222">
        <f>ROUND(I141*H141,2)</f>
        <v>0</v>
      </c>
      <c r="BL141" s="16" t="s">
        <v>125</v>
      </c>
      <c r="BM141" s="221" t="s">
        <v>222</v>
      </c>
    </row>
    <row r="142" s="2" customFormat="1">
      <c r="A142" s="37"/>
      <c r="B142" s="38"/>
      <c r="C142" s="39"/>
      <c r="D142" s="223" t="s">
        <v>127</v>
      </c>
      <c r="E142" s="39"/>
      <c r="F142" s="224" t="s">
        <v>220</v>
      </c>
      <c r="G142" s="39"/>
      <c r="H142" s="39"/>
      <c r="I142" s="129"/>
      <c r="J142" s="39"/>
      <c r="K142" s="39"/>
      <c r="L142" s="43"/>
      <c r="M142" s="225"/>
      <c r="N142" s="226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127</v>
      </c>
      <c r="AU142" s="16" t="s">
        <v>81</v>
      </c>
    </row>
    <row r="143" s="2" customFormat="1" ht="16.5" customHeight="1">
      <c r="A143" s="37"/>
      <c r="B143" s="38"/>
      <c r="C143" s="210" t="s">
        <v>223</v>
      </c>
      <c r="D143" s="210" t="s">
        <v>121</v>
      </c>
      <c r="E143" s="211" t="s">
        <v>224</v>
      </c>
      <c r="F143" s="212" t="s">
        <v>225</v>
      </c>
      <c r="G143" s="213" t="s">
        <v>221</v>
      </c>
      <c r="H143" s="214">
        <v>985</v>
      </c>
      <c r="I143" s="215"/>
      <c r="J143" s="216">
        <f>ROUND(I143*H143,2)</f>
        <v>0</v>
      </c>
      <c r="K143" s="212" t="s">
        <v>20</v>
      </c>
      <c r="L143" s="43"/>
      <c r="M143" s="217" t="s">
        <v>20</v>
      </c>
      <c r="N143" s="218" t="s">
        <v>46</v>
      </c>
      <c r="O143" s="83"/>
      <c r="P143" s="219">
        <f>O143*H143</f>
        <v>0</v>
      </c>
      <c r="Q143" s="219">
        <v>0.096920000000000006</v>
      </c>
      <c r="R143" s="219">
        <f>Q143*H143</f>
        <v>95.466200000000001</v>
      </c>
      <c r="S143" s="219">
        <v>0</v>
      </c>
      <c r="T143" s="22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1" t="s">
        <v>125</v>
      </c>
      <c r="AT143" s="221" t="s">
        <v>121</v>
      </c>
      <c r="AU143" s="221" t="s">
        <v>81</v>
      </c>
      <c r="AY143" s="16" t="s">
        <v>119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6" t="s">
        <v>22</v>
      </c>
      <c r="BK143" s="222">
        <f>ROUND(I143*H143,2)</f>
        <v>0</v>
      </c>
      <c r="BL143" s="16" t="s">
        <v>125</v>
      </c>
      <c r="BM143" s="221" t="s">
        <v>226</v>
      </c>
    </row>
    <row r="144" s="2" customFormat="1">
      <c r="A144" s="37"/>
      <c r="B144" s="38"/>
      <c r="C144" s="39"/>
      <c r="D144" s="223" t="s">
        <v>127</v>
      </c>
      <c r="E144" s="39"/>
      <c r="F144" s="224" t="s">
        <v>225</v>
      </c>
      <c r="G144" s="39"/>
      <c r="H144" s="39"/>
      <c r="I144" s="129"/>
      <c r="J144" s="39"/>
      <c r="K144" s="39"/>
      <c r="L144" s="43"/>
      <c r="M144" s="225"/>
      <c r="N144" s="226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127</v>
      </c>
      <c r="AU144" s="16" t="s">
        <v>81</v>
      </c>
    </row>
    <row r="145" s="2" customFormat="1" ht="16.5" customHeight="1">
      <c r="A145" s="37"/>
      <c r="B145" s="38"/>
      <c r="C145" s="210" t="s">
        <v>141</v>
      </c>
      <c r="D145" s="210" t="s">
        <v>121</v>
      </c>
      <c r="E145" s="211" t="s">
        <v>227</v>
      </c>
      <c r="F145" s="212" t="s">
        <v>228</v>
      </c>
      <c r="G145" s="213" t="s">
        <v>196</v>
      </c>
      <c r="H145" s="214">
        <v>4</v>
      </c>
      <c r="I145" s="215"/>
      <c r="J145" s="216">
        <f>ROUND(I145*H145,2)</f>
        <v>0</v>
      </c>
      <c r="K145" s="212" t="s">
        <v>20</v>
      </c>
      <c r="L145" s="43"/>
      <c r="M145" s="217" t="s">
        <v>20</v>
      </c>
      <c r="N145" s="218" t="s">
        <v>46</v>
      </c>
      <c r="O145" s="83"/>
      <c r="P145" s="219">
        <f>O145*H145</f>
        <v>0</v>
      </c>
      <c r="Q145" s="219">
        <v>0.096920000000000006</v>
      </c>
      <c r="R145" s="219">
        <f>Q145*H145</f>
        <v>0.38768000000000002</v>
      </c>
      <c r="S145" s="219">
        <v>0</v>
      </c>
      <c r="T145" s="22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1" t="s">
        <v>125</v>
      </c>
      <c r="AT145" s="221" t="s">
        <v>121</v>
      </c>
      <c r="AU145" s="221" t="s">
        <v>81</v>
      </c>
      <c r="AY145" s="16" t="s">
        <v>119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6" t="s">
        <v>22</v>
      </c>
      <c r="BK145" s="222">
        <f>ROUND(I145*H145,2)</f>
        <v>0</v>
      </c>
      <c r="BL145" s="16" t="s">
        <v>125</v>
      </c>
      <c r="BM145" s="221" t="s">
        <v>229</v>
      </c>
    </row>
    <row r="146" s="2" customFormat="1">
      <c r="A146" s="37"/>
      <c r="B146" s="38"/>
      <c r="C146" s="39"/>
      <c r="D146" s="223" t="s">
        <v>127</v>
      </c>
      <c r="E146" s="39"/>
      <c r="F146" s="224" t="s">
        <v>228</v>
      </c>
      <c r="G146" s="39"/>
      <c r="H146" s="39"/>
      <c r="I146" s="129"/>
      <c r="J146" s="39"/>
      <c r="K146" s="39"/>
      <c r="L146" s="43"/>
      <c r="M146" s="225"/>
      <c r="N146" s="226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127</v>
      </c>
      <c r="AU146" s="16" t="s">
        <v>81</v>
      </c>
    </row>
    <row r="147" s="2" customFormat="1" ht="16.5" customHeight="1">
      <c r="A147" s="37"/>
      <c r="B147" s="38"/>
      <c r="C147" s="210" t="s">
        <v>7</v>
      </c>
      <c r="D147" s="210" t="s">
        <v>121</v>
      </c>
      <c r="E147" s="211" t="s">
        <v>230</v>
      </c>
      <c r="F147" s="212" t="s">
        <v>231</v>
      </c>
      <c r="G147" s="213" t="s">
        <v>196</v>
      </c>
      <c r="H147" s="214">
        <v>4</v>
      </c>
      <c r="I147" s="215"/>
      <c r="J147" s="216">
        <f>ROUND(I147*H147,2)</f>
        <v>0</v>
      </c>
      <c r="K147" s="212" t="s">
        <v>20</v>
      </c>
      <c r="L147" s="43"/>
      <c r="M147" s="217" t="s">
        <v>20</v>
      </c>
      <c r="N147" s="218" t="s">
        <v>46</v>
      </c>
      <c r="O147" s="83"/>
      <c r="P147" s="219">
        <f>O147*H147</f>
        <v>0</v>
      </c>
      <c r="Q147" s="219">
        <v>0.096920000000000006</v>
      </c>
      <c r="R147" s="219">
        <f>Q147*H147</f>
        <v>0.38768000000000002</v>
      </c>
      <c r="S147" s="219">
        <v>0</v>
      </c>
      <c r="T147" s="22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1" t="s">
        <v>125</v>
      </c>
      <c r="AT147" s="221" t="s">
        <v>121</v>
      </c>
      <c r="AU147" s="221" t="s">
        <v>81</v>
      </c>
      <c r="AY147" s="16" t="s">
        <v>119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6" t="s">
        <v>22</v>
      </c>
      <c r="BK147" s="222">
        <f>ROUND(I147*H147,2)</f>
        <v>0</v>
      </c>
      <c r="BL147" s="16" t="s">
        <v>125</v>
      </c>
      <c r="BM147" s="221" t="s">
        <v>232</v>
      </c>
    </row>
    <row r="148" s="2" customFormat="1">
      <c r="A148" s="37"/>
      <c r="B148" s="38"/>
      <c r="C148" s="39"/>
      <c r="D148" s="223" t="s">
        <v>127</v>
      </c>
      <c r="E148" s="39"/>
      <c r="F148" s="224" t="s">
        <v>231</v>
      </c>
      <c r="G148" s="39"/>
      <c r="H148" s="39"/>
      <c r="I148" s="129"/>
      <c r="J148" s="39"/>
      <c r="K148" s="39"/>
      <c r="L148" s="43"/>
      <c r="M148" s="225"/>
      <c r="N148" s="226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127</v>
      </c>
      <c r="AU148" s="16" t="s">
        <v>81</v>
      </c>
    </row>
    <row r="149" s="2" customFormat="1" ht="16.5" customHeight="1">
      <c r="A149" s="37"/>
      <c r="B149" s="38"/>
      <c r="C149" s="210" t="s">
        <v>233</v>
      </c>
      <c r="D149" s="210" t="s">
        <v>121</v>
      </c>
      <c r="E149" s="211" t="s">
        <v>234</v>
      </c>
      <c r="F149" s="212" t="s">
        <v>235</v>
      </c>
      <c r="G149" s="213" t="s">
        <v>236</v>
      </c>
      <c r="H149" s="214">
        <v>1</v>
      </c>
      <c r="I149" s="215"/>
      <c r="J149" s="216">
        <f>ROUND(I149*H149,2)</f>
        <v>0</v>
      </c>
      <c r="K149" s="212" t="s">
        <v>20</v>
      </c>
      <c r="L149" s="43"/>
      <c r="M149" s="217" t="s">
        <v>20</v>
      </c>
      <c r="N149" s="218" t="s">
        <v>46</v>
      </c>
      <c r="O149" s="83"/>
      <c r="P149" s="219">
        <f>O149*H149</f>
        <v>0</v>
      </c>
      <c r="Q149" s="219">
        <v>0.096920000000000006</v>
      </c>
      <c r="R149" s="219">
        <f>Q149*H149</f>
        <v>0.096920000000000006</v>
      </c>
      <c r="S149" s="219">
        <v>0</v>
      </c>
      <c r="T149" s="22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1" t="s">
        <v>125</v>
      </c>
      <c r="AT149" s="221" t="s">
        <v>121</v>
      </c>
      <c r="AU149" s="221" t="s">
        <v>81</v>
      </c>
      <c r="AY149" s="16" t="s">
        <v>119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6" t="s">
        <v>22</v>
      </c>
      <c r="BK149" s="222">
        <f>ROUND(I149*H149,2)</f>
        <v>0</v>
      </c>
      <c r="BL149" s="16" t="s">
        <v>125</v>
      </c>
      <c r="BM149" s="221" t="s">
        <v>237</v>
      </c>
    </row>
    <row r="150" s="2" customFormat="1">
      <c r="A150" s="37"/>
      <c r="B150" s="38"/>
      <c r="C150" s="39"/>
      <c r="D150" s="223" t="s">
        <v>127</v>
      </c>
      <c r="E150" s="39"/>
      <c r="F150" s="224" t="s">
        <v>235</v>
      </c>
      <c r="G150" s="39"/>
      <c r="H150" s="39"/>
      <c r="I150" s="129"/>
      <c r="J150" s="39"/>
      <c r="K150" s="39"/>
      <c r="L150" s="43"/>
      <c r="M150" s="225"/>
      <c r="N150" s="226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127</v>
      </c>
      <c r="AU150" s="16" t="s">
        <v>81</v>
      </c>
    </row>
    <row r="151" s="2" customFormat="1" ht="21.75" customHeight="1">
      <c r="A151" s="37"/>
      <c r="B151" s="38"/>
      <c r="C151" s="210" t="s">
        <v>238</v>
      </c>
      <c r="D151" s="210" t="s">
        <v>121</v>
      </c>
      <c r="E151" s="211" t="s">
        <v>239</v>
      </c>
      <c r="F151" s="212" t="s">
        <v>240</v>
      </c>
      <c r="G151" s="213" t="s">
        <v>124</v>
      </c>
      <c r="H151" s="214">
        <v>700</v>
      </c>
      <c r="I151" s="215"/>
      <c r="J151" s="216">
        <f>ROUND(I151*H151,2)</f>
        <v>0</v>
      </c>
      <c r="K151" s="212" t="s">
        <v>20</v>
      </c>
      <c r="L151" s="43"/>
      <c r="M151" s="217" t="s">
        <v>20</v>
      </c>
      <c r="N151" s="218" t="s">
        <v>46</v>
      </c>
      <c r="O151" s="83"/>
      <c r="P151" s="219">
        <f>O151*H151</f>
        <v>0</v>
      </c>
      <c r="Q151" s="219">
        <v>0.096920000000000006</v>
      </c>
      <c r="R151" s="219">
        <f>Q151*H151</f>
        <v>67.844000000000008</v>
      </c>
      <c r="S151" s="219">
        <v>0</v>
      </c>
      <c r="T151" s="22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1" t="s">
        <v>125</v>
      </c>
      <c r="AT151" s="221" t="s">
        <v>121</v>
      </c>
      <c r="AU151" s="221" t="s">
        <v>81</v>
      </c>
      <c r="AY151" s="16" t="s">
        <v>119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6" t="s">
        <v>22</v>
      </c>
      <c r="BK151" s="222">
        <f>ROUND(I151*H151,2)</f>
        <v>0</v>
      </c>
      <c r="BL151" s="16" t="s">
        <v>125</v>
      </c>
      <c r="BM151" s="221" t="s">
        <v>241</v>
      </c>
    </row>
    <row r="152" s="2" customFormat="1">
      <c r="A152" s="37"/>
      <c r="B152" s="38"/>
      <c r="C152" s="39"/>
      <c r="D152" s="223" t="s">
        <v>127</v>
      </c>
      <c r="E152" s="39"/>
      <c r="F152" s="224" t="s">
        <v>240</v>
      </c>
      <c r="G152" s="39"/>
      <c r="H152" s="39"/>
      <c r="I152" s="129"/>
      <c r="J152" s="39"/>
      <c r="K152" s="39"/>
      <c r="L152" s="43"/>
      <c r="M152" s="225"/>
      <c r="N152" s="226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127</v>
      </c>
      <c r="AU152" s="16" t="s">
        <v>81</v>
      </c>
    </row>
    <row r="153" s="2" customFormat="1" ht="16.5" customHeight="1">
      <c r="A153" s="37"/>
      <c r="B153" s="38"/>
      <c r="C153" s="210" t="s">
        <v>242</v>
      </c>
      <c r="D153" s="210" t="s">
        <v>121</v>
      </c>
      <c r="E153" s="211" t="s">
        <v>243</v>
      </c>
      <c r="F153" s="212" t="s">
        <v>244</v>
      </c>
      <c r="G153" s="213" t="s">
        <v>196</v>
      </c>
      <c r="H153" s="214">
        <v>1</v>
      </c>
      <c r="I153" s="215"/>
      <c r="J153" s="216">
        <f>ROUND(I153*H153,2)</f>
        <v>0</v>
      </c>
      <c r="K153" s="212" t="s">
        <v>20</v>
      </c>
      <c r="L153" s="43"/>
      <c r="M153" s="217" t="s">
        <v>20</v>
      </c>
      <c r="N153" s="218" t="s">
        <v>46</v>
      </c>
      <c r="O153" s="83"/>
      <c r="P153" s="219">
        <f>O153*H153</f>
        <v>0</v>
      </c>
      <c r="Q153" s="219">
        <v>0.096920000000000006</v>
      </c>
      <c r="R153" s="219">
        <f>Q153*H153</f>
        <v>0.096920000000000006</v>
      </c>
      <c r="S153" s="219">
        <v>0</v>
      </c>
      <c r="T153" s="22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1" t="s">
        <v>125</v>
      </c>
      <c r="AT153" s="221" t="s">
        <v>121</v>
      </c>
      <c r="AU153" s="221" t="s">
        <v>81</v>
      </c>
      <c r="AY153" s="16" t="s">
        <v>119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6" t="s">
        <v>22</v>
      </c>
      <c r="BK153" s="222">
        <f>ROUND(I153*H153,2)</f>
        <v>0</v>
      </c>
      <c r="BL153" s="16" t="s">
        <v>125</v>
      </c>
      <c r="BM153" s="221" t="s">
        <v>245</v>
      </c>
    </row>
    <row r="154" s="2" customFormat="1">
      <c r="A154" s="37"/>
      <c r="B154" s="38"/>
      <c r="C154" s="39"/>
      <c r="D154" s="223" t="s">
        <v>127</v>
      </c>
      <c r="E154" s="39"/>
      <c r="F154" s="224" t="s">
        <v>244</v>
      </c>
      <c r="G154" s="39"/>
      <c r="H154" s="39"/>
      <c r="I154" s="129"/>
      <c r="J154" s="39"/>
      <c r="K154" s="39"/>
      <c r="L154" s="43"/>
      <c r="M154" s="225"/>
      <c r="N154" s="226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127</v>
      </c>
      <c r="AU154" s="16" t="s">
        <v>81</v>
      </c>
    </row>
    <row r="155" s="2" customFormat="1" ht="16.5" customHeight="1">
      <c r="A155" s="37"/>
      <c r="B155" s="38"/>
      <c r="C155" s="210" t="s">
        <v>246</v>
      </c>
      <c r="D155" s="210" t="s">
        <v>121</v>
      </c>
      <c r="E155" s="211" t="s">
        <v>247</v>
      </c>
      <c r="F155" s="212" t="s">
        <v>248</v>
      </c>
      <c r="G155" s="213" t="s">
        <v>196</v>
      </c>
      <c r="H155" s="214">
        <v>2</v>
      </c>
      <c r="I155" s="215"/>
      <c r="J155" s="216">
        <f>ROUND(I155*H155,2)</f>
        <v>0</v>
      </c>
      <c r="K155" s="212" t="s">
        <v>20</v>
      </c>
      <c r="L155" s="43"/>
      <c r="M155" s="217" t="s">
        <v>20</v>
      </c>
      <c r="N155" s="218" t="s">
        <v>46</v>
      </c>
      <c r="O155" s="83"/>
      <c r="P155" s="219">
        <f>O155*H155</f>
        <v>0</v>
      </c>
      <c r="Q155" s="219">
        <v>0.096920000000000006</v>
      </c>
      <c r="R155" s="219">
        <f>Q155*H155</f>
        <v>0.19384000000000001</v>
      </c>
      <c r="S155" s="219">
        <v>0</v>
      </c>
      <c r="T155" s="22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1" t="s">
        <v>125</v>
      </c>
      <c r="AT155" s="221" t="s">
        <v>121</v>
      </c>
      <c r="AU155" s="221" t="s">
        <v>81</v>
      </c>
      <c r="AY155" s="16" t="s">
        <v>119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6" t="s">
        <v>22</v>
      </c>
      <c r="BK155" s="222">
        <f>ROUND(I155*H155,2)</f>
        <v>0</v>
      </c>
      <c r="BL155" s="16" t="s">
        <v>125</v>
      </c>
      <c r="BM155" s="221" t="s">
        <v>249</v>
      </c>
    </row>
    <row r="156" s="2" customFormat="1">
      <c r="A156" s="37"/>
      <c r="B156" s="38"/>
      <c r="C156" s="39"/>
      <c r="D156" s="223" t="s">
        <v>127</v>
      </c>
      <c r="E156" s="39"/>
      <c r="F156" s="224" t="s">
        <v>248</v>
      </c>
      <c r="G156" s="39"/>
      <c r="H156" s="39"/>
      <c r="I156" s="129"/>
      <c r="J156" s="39"/>
      <c r="K156" s="39"/>
      <c r="L156" s="43"/>
      <c r="M156" s="225"/>
      <c r="N156" s="226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127</v>
      </c>
      <c r="AU156" s="16" t="s">
        <v>81</v>
      </c>
    </row>
    <row r="157" s="2" customFormat="1" ht="21.75" customHeight="1">
      <c r="A157" s="37"/>
      <c r="B157" s="38"/>
      <c r="C157" s="210" t="s">
        <v>250</v>
      </c>
      <c r="D157" s="210" t="s">
        <v>121</v>
      </c>
      <c r="E157" s="211" t="s">
        <v>251</v>
      </c>
      <c r="F157" s="212" t="s">
        <v>252</v>
      </c>
      <c r="G157" s="213" t="s">
        <v>124</v>
      </c>
      <c r="H157" s="214">
        <v>240</v>
      </c>
      <c r="I157" s="215"/>
      <c r="J157" s="216">
        <f>ROUND(I157*H157,2)</f>
        <v>0</v>
      </c>
      <c r="K157" s="212" t="s">
        <v>20</v>
      </c>
      <c r="L157" s="43"/>
      <c r="M157" s="217" t="s">
        <v>20</v>
      </c>
      <c r="N157" s="218" t="s">
        <v>46</v>
      </c>
      <c r="O157" s="83"/>
      <c r="P157" s="219">
        <f>O157*H157</f>
        <v>0</v>
      </c>
      <c r="Q157" s="219">
        <v>0.096920000000000006</v>
      </c>
      <c r="R157" s="219">
        <f>Q157*H157</f>
        <v>23.260800000000003</v>
      </c>
      <c r="S157" s="219">
        <v>0</v>
      </c>
      <c r="T157" s="22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1" t="s">
        <v>125</v>
      </c>
      <c r="AT157" s="221" t="s">
        <v>121</v>
      </c>
      <c r="AU157" s="221" t="s">
        <v>81</v>
      </c>
      <c r="AY157" s="16" t="s">
        <v>119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6" t="s">
        <v>22</v>
      </c>
      <c r="BK157" s="222">
        <f>ROUND(I157*H157,2)</f>
        <v>0</v>
      </c>
      <c r="BL157" s="16" t="s">
        <v>125</v>
      </c>
      <c r="BM157" s="221" t="s">
        <v>253</v>
      </c>
    </row>
    <row r="158" s="2" customFormat="1">
      <c r="A158" s="37"/>
      <c r="B158" s="38"/>
      <c r="C158" s="39"/>
      <c r="D158" s="223" t="s">
        <v>127</v>
      </c>
      <c r="E158" s="39"/>
      <c r="F158" s="224" t="s">
        <v>252</v>
      </c>
      <c r="G158" s="39"/>
      <c r="H158" s="39"/>
      <c r="I158" s="129"/>
      <c r="J158" s="39"/>
      <c r="K158" s="39"/>
      <c r="L158" s="43"/>
      <c r="M158" s="225"/>
      <c r="N158" s="226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127</v>
      </c>
      <c r="AU158" s="16" t="s">
        <v>81</v>
      </c>
    </row>
    <row r="159" s="12" customFormat="1" ht="22.8" customHeight="1">
      <c r="A159" s="12"/>
      <c r="B159" s="194"/>
      <c r="C159" s="195"/>
      <c r="D159" s="196" t="s">
        <v>74</v>
      </c>
      <c r="E159" s="208" t="s">
        <v>153</v>
      </c>
      <c r="F159" s="208" t="s">
        <v>254</v>
      </c>
      <c r="G159" s="195"/>
      <c r="H159" s="195"/>
      <c r="I159" s="198"/>
      <c r="J159" s="209">
        <f>BK159</f>
        <v>0</v>
      </c>
      <c r="K159" s="195"/>
      <c r="L159" s="200"/>
      <c r="M159" s="201"/>
      <c r="N159" s="202"/>
      <c r="O159" s="202"/>
      <c r="P159" s="203">
        <f>SUM(P160:P161)</f>
        <v>0</v>
      </c>
      <c r="Q159" s="202"/>
      <c r="R159" s="203">
        <f>SUM(R160:R161)</f>
        <v>0</v>
      </c>
      <c r="S159" s="202"/>
      <c r="T159" s="204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5" t="s">
        <v>22</v>
      </c>
      <c r="AT159" s="206" t="s">
        <v>74</v>
      </c>
      <c r="AU159" s="206" t="s">
        <v>22</v>
      </c>
      <c r="AY159" s="205" t="s">
        <v>119</v>
      </c>
      <c r="BK159" s="207">
        <f>SUM(BK160:BK161)</f>
        <v>0</v>
      </c>
    </row>
    <row r="160" s="2" customFormat="1" ht="16.5" customHeight="1">
      <c r="A160" s="37"/>
      <c r="B160" s="38"/>
      <c r="C160" s="210" t="s">
        <v>255</v>
      </c>
      <c r="D160" s="210" t="s">
        <v>121</v>
      </c>
      <c r="E160" s="211" t="s">
        <v>256</v>
      </c>
      <c r="F160" s="212" t="s">
        <v>257</v>
      </c>
      <c r="G160" s="213" t="s">
        <v>124</v>
      </c>
      <c r="H160" s="214">
        <v>955</v>
      </c>
      <c r="I160" s="215"/>
      <c r="J160" s="216">
        <f>ROUND(I160*H160,2)</f>
        <v>0</v>
      </c>
      <c r="K160" s="212" t="s">
        <v>135</v>
      </c>
      <c r="L160" s="43"/>
      <c r="M160" s="217" t="s">
        <v>20</v>
      </c>
      <c r="N160" s="218" t="s">
        <v>46</v>
      </c>
      <c r="O160" s="83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1" t="s">
        <v>125</v>
      </c>
      <c r="AT160" s="221" t="s">
        <v>121</v>
      </c>
      <c r="AU160" s="221" t="s">
        <v>81</v>
      </c>
      <c r="AY160" s="16" t="s">
        <v>119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6" t="s">
        <v>22</v>
      </c>
      <c r="BK160" s="222">
        <f>ROUND(I160*H160,2)</f>
        <v>0</v>
      </c>
      <c r="BL160" s="16" t="s">
        <v>125</v>
      </c>
      <c r="BM160" s="221" t="s">
        <v>258</v>
      </c>
    </row>
    <row r="161" s="2" customFormat="1">
      <c r="A161" s="37"/>
      <c r="B161" s="38"/>
      <c r="C161" s="39"/>
      <c r="D161" s="223" t="s">
        <v>127</v>
      </c>
      <c r="E161" s="39"/>
      <c r="F161" s="224" t="s">
        <v>259</v>
      </c>
      <c r="G161" s="39"/>
      <c r="H161" s="39"/>
      <c r="I161" s="129"/>
      <c r="J161" s="39"/>
      <c r="K161" s="39"/>
      <c r="L161" s="43"/>
      <c r="M161" s="225"/>
      <c r="N161" s="226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127</v>
      </c>
      <c r="AU161" s="16" t="s">
        <v>81</v>
      </c>
    </row>
    <row r="162" s="12" customFormat="1" ht="22.8" customHeight="1">
      <c r="A162" s="12"/>
      <c r="B162" s="194"/>
      <c r="C162" s="195"/>
      <c r="D162" s="196" t="s">
        <v>74</v>
      </c>
      <c r="E162" s="208" t="s">
        <v>168</v>
      </c>
      <c r="F162" s="208" t="s">
        <v>260</v>
      </c>
      <c r="G162" s="195"/>
      <c r="H162" s="195"/>
      <c r="I162" s="198"/>
      <c r="J162" s="209">
        <f>BK162</f>
        <v>0</v>
      </c>
      <c r="K162" s="195"/>
      <c r="L162" s="200"/>
      <c r="M162" s="201"/>
      <c r="N162" s="202"/>
      <c r="O162" s="202"/>
      <c r="P162" s="203">
        <f>SUM(P163:P166)</f>
        <v>0</v>
      </c>
      <c r="Q162" s="202"/>
      <c r="R162" s="203">
        <f>SUM(R163:R166)</f>
        <v>166.44549000000001</v>
      </c>
      <c r="S162" s="202"/>
      <c r="T162" s="204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5" t="s">
        <v>22</v>
      </c>
      <c r="AT162" s="206" t="s">
        <v>74</v>
      </c>
      <c r="AU162" s="206" t="s">
        <v>22</v>
      </c>
      <c r="AY162" s="205" t="s">
        <v>119</v>
      </c>
      <c r="BK162" s="207">
        <f>SUM(BK163:BK166)</f>
        <v>0</v>
      </c>
    </row>
    <row r="163" s="2" customFormat="1" ht="16.5" customHeight="1">
      <c r="A163" s="37"/>
      <c r="B163" s="38"/>
      <c r="C163" s="210" t="s">
        <v>261</v>
      </c>
      <c r="D163" s="210" t="s">
        <v>121</v>
      </c>
      <c r="E163" s="211" t="s">
        <v>262</v>
      </c>
      <c r="F163" s="212" t="s">
        <v>263</v>
      </c>
      <c r="G163" s="213" t="s">
        <v>221</v>
      </c>
      <c r="H163" s="214">
        <v>177</v>
      </c>
      <c r="I163" s="215"/>
      <c r="J163" s="216">
        <f>ROUND(I163*H163,2)</f>
        <v>0</v>
      </c>
      <c r="K163" s="212" t="s">
        <v>20</v>
      </c>
      <c r="L163" s="43"/>
      <c r="M163" s="217" t="s">
        <v>20</v>
      </c>
      <c r="N163" s="218" t="s">
        <v>46</v>
      </c>
      <c r="O163" s="83"/>
      <c r="P163" s="219">
        <f>O163*H163</f>
        <v>0</v>
      </c>
      <c r="Q163" s="219">
        <v>0.69037000000000004</v>
      </c>
      <c r="R163" s="219">
        <f>Q163*H163</f>
        <v>122.19549000000001</v>
      </c>
      <c r="S163" s="219">
        <v>0</v>
      </c>
      <c r="T163" s="22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1" t="s">
        <v>125</v>
      </c>
      <c r="AT163" s="221" t="s">
        <v>121</v>
      </c>
      <c r="AU163" s="221" t="s">
        <v>81</v>
      </c>
      <c r="AY163" s="16" t="s">
        <v>119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6" t="s">
        <v>22</v>
      </c>
      <c r="BK163" s="222">
        <f>ROUND(I163*H163,2)</f>
        <v>0</v>
      </c>
      <c r="BL163" s="16" t="s">
        <v>125</v>
      </c>
      <c r="BM163" s="221" t="s">
        <v>264</v>
      </c>
    </row>
    <row r="164" s="2" customFormat="1">
      <c r="A164" s="37"/>
      <c r="B164" s="38"/>
      <c r="C164" s="39"/>
      <c r="D164" s="223" t="s">
        <v>127</v>
      </c>
      <c r="E164" s="39"/>
      <c r="F164" s="224" t="s">
        <v>265</v>
      </c>
      <c r="G164" s="39"/>
      <c r="H164" s="39"/>
      <c r="I164" s="129"/>
      <c r="J164" s="39"/>
      <c r="K164" s="39"/>
      <c r="L164" s="43"/>
      <c r="M164" s="225"/>
      <c r="N164" s="226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127</v>
      </c>
      <c r="AU164" s="16" t="s">
        <v>81</v>
      </c>
    </row>
    <row r="165" s="2" customFormat="1" ht="16.5" customHeight="1">
      <c r="A165" s="37"/>
      <c r="B165" s="38"/>
      <c r="C165" s="210" t="s">
        <v>266</v>
      </c>
      <c r="D165" s="210" t="s">
        <v>121</v>
      </c>
      <c r="E165" s="211" t="s">
        <v>267</v>
      </c>
      <c r="F165" s="212" t="s">
        <v>268</v>
      </c>
      <c r="G165" s="213" t="s">
        <v>221</v>
      </c>
      <c r="H165" s="214">
        <v>177</v>
      </c>
      <c r="I165" s="215"/>
      <c r="J165" s="216">
        <f>ROUND(I165*H165,2)</f>
        <v>0</v>
      </c>
      <c r="K165" s="212" t="s">
        <v>20</v>
      </c>
      <c r="L165" s="43"/>
      <c r="M165" s="217" t="s">
        <v>20</v>
      </c>
      <c r="N165" s="218" t="s">
        <v>46</v>
      </c>
      <c r="O165" s="83"/>
      <c r="P165" s="219">
        <f>O165*H165</f>
        <v>0</v>
      </c>
      <c r="Q165" s="219">
        <v>0.25</v>
      </c>
      <c r="R165" s="219">
        <f>Q165*H165</f>
        <v>44.25</v>
      </c>
      <c r="S165" s="219">
        <v>0</v>
      </c>
      <c r="T165" s="22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1" t="s">
        <v>125</v>
      </c>
      <c r="AT165" s="221" t="s">
        <v>121</v>
      </c>
      <c r="AU165" s="221" t="s">
        <v>81</v>
      </c>
      <c r="AY165" s="16" t="s">
        <v>119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6" t="s">
        <v>22</v>
      </c>
      <c r="BK165" s="222">
        <f>ROUND(I165*H165,2)</f>
        <v>0</v>
      </c>
      <c r="BL165" s="16" t="s">
        <v>125</v>
      </c>
      <c r="BM165" s="221" t="s">
        <v>269</v>
      </c>
    </row>
    <row r="166" s="2" customFormat="1">
      <c r="A166" s="37"/>
      <c r="B166" s="38"/>
      <c r="C166" s="39"/>
      <c r="D166" s="223" t="s">
        <v>127</v>
      </c>
      <c r="E166" s="39"/>
      <c r="F166" s="224" t="s">
        <v>268</v>
      </c>
      <c r="G166" s="39"/>
      <c r="H166" s="39"/>
      <c r="I166" s="129"/>
      <c r="J166" s="39"/>
      <c r="K166" s="39"/>
      <c r="L166" s="43"/>
      <c r="M166" s="225"/>
      <c r="N166" s="226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127</v>
      </c>
      <c r="AU166" s="16" t="s">
        <v>81</v>
      </c>
    </row>
    <row r="167" s="12" customFormat="1" ht="22.8" customHeight="1">
      <c r="A167" s="12"/>
      <c r="B167" s="194"/>
      <c r="C167" s="195"/>
      <c r="D167" s="196" t="s">
        <v>74</v>
      </c>
      <c r="E167" s="208" t="s">
        <v>270</v>
      </c>
      <c r="F167" s="208" t="s">
        <v>271</v>
      </c>
      <c r="G167" s="195"/>
      <c r="H167" s="195"/>
      <c r="I167" s="198"/>
      <c r="J167" s="209">
        <f>BK167</f>
        <v>0</v>
      </c>
      <c r="K167" s="195"/>
      <c r="L167" s="200"/>
      <c r="M167" s="201"/>
      <c r="N167" s="202"/>
      <c r="O167" s="202"/>
      <c r="P167" s="203">
        <f>SUM(P168:P176)</f>
        <v>0</v>
      </c>
      <c r="Q167" s="202"/>
      <c r="R167" s="203">
        <f>SUM(R168:R176)</f>
        <v>0</v>
      </c>
      <c r="S167" s="202"/>
      <c r="T167" s="204">
        <f>SUM(T168:T176)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5" t="s">
        <v>22</v>
      </c>
      <c r="AT167" s="206" t="s">
        <v>74</v>
      </c>
      <c r="AU167" s="206" t="s">
        <v>22</v>
      </c>
      <c r="AY167" s="205" t="s">
        <v>119</v>
      </c>
      <c r="BK167" s="207">
        <f>SUM(BK168:BK176)</f>
        <v>0</v>
      </c>
    </row>
    <row r="168" s="2" customFormat="1" ht="16.5" customHeight="1">
      <c r="A168" s="37"/>
      <c r="B168" s="38"/>
      <c r="C168" s="210" t="s">
        <v>272</v>
      </c>
      <c r="D168" s="210" t="s">
        <v>121</v>
      </c>
      <c r="E168" s="211" t="s">
        <v>273</v>
      </c>
      <c r="F168" s="212" t="s">
        <v>274</v>
      </c>
      <c r="G168" s="213" t="s">
        <v>156</v>
      </c>
      <c r="H168" s="214">
        <v>397.13499999999999</v>
      </c>
      <c r="I168" s="215"/>
      <c r="J168" s="216">
        <f>ROUND(I168*H168,2)</f>
        <v>0</v>
      </c>
      <c r="K168" s="212" t="s">
        <v>135</v>
      </c>
      <c r="L168" s="43"/>
      <c r="M168" s="217" t="s">
        <v>20</v>
      </c>
      <c r="N168" s="218" t="s">
        <v>46</v>
      </c>
      <c r="O168" s="83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1" t="s">
        <v>125</v>
      </c>
      <c r="AT168" s="221" t="s">
        <v>121</v>
      </c>
      <c r="AU168" s="221" t="s">
        <v>81</v>
      </c>
      <c r="AY168" s="16" t="s">
        <v>119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6" t="s">
        <v>22</v>
      </c>
      <c r="BK168" s="222">
        <f>ROUND(I168*H168,2)</f>
        <v>0</v>
      </c>
      <c r="BL168" s="16" t="s">
        <v>125</v>
      </c>
      <c r="BM168" s="221" t="s">
        <v>275</v>
      </c>
    </row>
    <row r="169" s="2" customFormat="1">
      <c r="A169" s="37"/>
      <c r="B169" s="38"/>
      <c r="C169" s="39"/>
      <c r="D169" s="223" t="s">
        <v>127</v>
      </c>
      <c r="E169" s="39"/>
      <c r="F169" s="224" t="s">
        <v>276</v>
      </c>
      <c r="G169" s="39"/>
      <c r="H169" s="39"/>
      <c r="I169" s="129"/>
      <c r="J169" s="39"/>
      <c r="K169" s="39"/>
      <c r="L169" s="43"/>
      <c r="M169" s="225"/>
      <c r="N169" s="226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127</v>
      </c>
      <c r="AU169" s="16" t="s">
        <v>81</v>
      </c>
    </row>
    <row r="170" s="2" customFormat="1">
      <c r="A170" s="37"/>
      <c r="B170" s="38"/>
      <c r="C170" s="39"/>
      <c r="D170" s="223" t="s">
        <v>138</v>
      </c>
      <c r="E170" s="39"/>
      <c r="F170" s="227" t="s">
        <v>277</v>
      </c>
      <c r="G170" s="39"/>
      <c r="H170" s="39"/>
      <c r="I170" s="129"/>
      <c r="J170" s="39"/>
      <c r="K170" s="39"/>
      <c r="L170" s="43"/>
      <c r="M170" s="225"/>
      <c r="N170" s="226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138</v>
      </c>
      <c r="AU170" s="16" t="s">
        <v>81</v>
      </c>
    </row>
    <row r="171" s="2" customFormat="1" ht="16.5" customHeight="1">
      <c r="A171" s="37"/>
      <c r="B171" s="38"/>
      <c r="C171" s="210" t="s">
        <v>278</v>
      </c>
      <c r="D171" s="210" t="s">
        <v>121</v>
      </c>
      <c r="E171" s="211" t="s">
        <v>279</v>
      </c>
      <c r="F171" s="212" t="s">
        <v>280</v>
      </c>
      <c r="G171" s="213" t="s">
        <v>156</v>
      </c>
      <c r="H171" s="214">
        <v>397.13499999999999</v>
      </c>
      <c r="I171" s="215"/>
      <c r="J171" s="216">
        <f>ROUND(I171*H171,2)</f>
        <v>0</v>
      </c>
      <c r="K171" s="212" t="s">
        <v>135</v>
      </c>
      <c r="L171" s="43"/>
      <c r="M171" s="217" t="s">
        <v>20</v>
      </c>
      <c r="N171" s="218" t="s">
        <v>46</v>
      </c>
      <c r="O171" s="83"/>
      <c r="P171" s="219">
        <f>O171*H171</f>
        <v>0</v>
      </c>
      <c r="Q171" s="219">
        <v>0</v>
      </c>
      <c r="R171" s="219">
        <f>Q171*H171</f>
        <v>0</v>
      </c>
      <c r="S171" s="219">
        <v>0</v>
      </c>
      <c r="T171" s="22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1" t="s">
        <v>125</v>
      </c>
      <c r="AT171" s="221" t="s">
        <v>121</v>
      </c>
      <c r="AU171" s="221" t="s">
        <v>81</v>
      </c>
      <c r="AY171" s="16" t="s">
        <v>119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6" t="s">
        <v>22</v>
      </c>
      <c r="BK171" s="222">
        <f>ROUND(I171*H171,2)</f>
        <v>0</v>
      </c>
      <c r="BL171" s="16" t="s">
        <v>125</v>
      </c>
      <c r="BM171" s="221" t="s">
        <v>281</v>
      </c>
    </row>
    <row r="172" s="2" customFormat="1">
      <c r="A172" s="37"/>
      <c r="B172" s="38"/>
      <c r="C172" s="39"/>
      <c r="D172" s="223" t="s">
        <v>127</v>
      </c>
      <c r="E172" s="39"/>
      <c r="F172" s="224" t="s">
        <v>282</v>
      </c>
      <c r="G172" s="39"/>
      <c r="H172" s="39"/>
      <c r="I172" s="129"/>
      <c r="J172" s="39"/>
      <c r="K172" s="39"/>
      <c r="L172" s="43"/>
      <c r="M172" s="225"/>
      <c r="N172" s="226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127</v>
      </c>
      <c r="AU172" s="16" t="s">
        <v>81</v>
      </c>
    </row>
    <row r="173" s="2" customFormat="1">
      <c r="A173" s="37"/>
      <c r="B173" s="38"/>
      <c r="C173" s="39"/>
      <c r="D173" s="223" t="s">
        <v>138</v>
      </c>
      <c r="E173" s="39"/>
      <c r="F173" s="227" t="s">
        <v>283</v>
      </c>
      <c r="G173" s="39"/>
      <c r="H173" s="39"/>
      <c r="I173" s="129"/>
      <c r="J173" s="39"/>
      <c r="K173" s="39"/>
      <c r="L173" s="43"/>
      <c r="M173" s="225"/>
      <c r="N173" s="226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138</v>
      </c>
      <c r="AU173" s="16" t="s">
        <v>81</v>
      </c>
    </row>
    <row r="174" s="13" customFormat="1">
      <c r="A174" s="13"/>
      <c r="B174" s="228"/>
      <c r="C174" s="229"/>
      <c r="D174" s="223" t="s">
        <v>140</v>
      </c>
      <c r="E174" s="230" t="s">
        <v>20</v>
      </c>
      <c r="F174" s="231" t="s">
        <v>284</v>
      </c>
      <c r="G174" s="229"/>
      <c r="H174" s="232">
        <v>397.13499999999999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8" t="s">
        <v>140</v>
      </c>
      <c r="AU174" s="238" t="s">
        <v>81</v>
      </c>
      <c r="AV174" s="13" t="s">
        <v>81</v>
      </c>
      <c r="AW174" s="13" t="s">
        <v>37</v>
      </c>
      <c r="AX174" s="13" t="s">
        <v>22</v>
      </c>
      <c r="AY174" s="238" t="s">
        <v>119</v>
      </c>
    </row>
    <row r="175" s="2" customFormat="1" ht="16.5" customHeight="1">
      <c r="A175" s="37"/>
      <c r="B175" s="38"/>
      <c r="C175" s="210" t="s">
        <v>285</v>
      </c>
      <c r="D175" s="210" t="s">
        <v>121</v>
      </c>
      <c r="E175" s="211" t="s">
        <v>286</v>
      </c>
      <c r="F175" s="212" t="s">
        <v>287</v>
      </c>
      <c r="G175" s="213" t="s">
        <v>124</v>
      </c>
      <c r="H175" s="214">
        <v>1420</v>
      </c>
      <c r="I175" s="215"/>
      <c r="J175" s="216">
        <f>ROUND(I175*H175,2)</f>
        <v>0</v>
      </c>
      <c r="K175" s="212" t="s">
        <v>20</v>
      </c>
      <c r="L175" s="43"/>
      <c r="M175" s="217" t="s">
        <v>20</v>
      </c>
      <c r="N175" s="218" t="s">
        <v>46</v>
      </c>
      <c r="O175" s="83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1" t="s">
        <v>125</v>
      </c>
      <c r="AT175" s="221" t="s">
        <v>121</v>
      </c>
      <c r="AU175" s="221" t="s">
        <v>81</v>
      </c>
      <c r="AY175" s="16" t="s">
        <v>119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6" t="s">
        <v>22</v>
      </c>
      <c r="BK175" s="222">
        <f>ROUND(I175*H175,2)</f>
        <v>0</v>
      </c>
      <c r="BL175" s="16" t="s">
        <v>125</v>
      </c>
      <c r="BM175" s="221" t="s">
        <v>288</v>
      </c>
    </row>
    <row r="176" s="2" customFormat="1">
      <c r="A176" s="37"/>
      <c r="B176" s="38"/>
      <c r="C176" s="39"/>
      <c r="D176" s="223" t="s">
        <v>127</v>
      </c>
      <c r="E176" s="39"/>
      <c r="F176" s="224" t="s">
        <v>287</v>
      </c>
      <c r="G176" s="39"/>
      <c r="H176" s="39"/>
      <c r="I176" s="129"/>
      <c r="J176" s="39"/>
      <c r="K176" s="39"/>
      <c r="L176" s="43"/>
      <c r="M176" s="225"/>
      <c r="N176" s="226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127</v>
      </c>
      <c r="AU176" s="16" t="s">
        <v>81</v>
      </c>
    </row>
    <row r="177" s="12" customFormat="1" ht="25.92" customHeight="1">
      <c r="A177" s="12"/>
      <c r="B177" s="194"/>
      <c r="C177" s="195"/>
      <c r="D177" s="196" t="s">
        <v>74</v>
      </c>
      <c r="E177" s="197" t="s">
        <v>187</v>
      </c>
      <c r="F177" s="197" t="s">
        <v>289</v>
      </c>
      <c r="G177" s="195"/>
      <c r="H177" s="195"/>
      <c r="I177" s="198"/>
      <c r="J177" s="199">
        <f>BK177</f>
        <v>0</v>
      </c>
      <c r="K177" s="195"/>
      <c r="L177" s="200"/>
      <c r="M177" s="201"/>
      <c r="N177" s="202"/>
      <c r="O177" s="202"/>
      <c r="P177" s="203">
        <f>P178+P183</f>
        <v>0</v>
      </c>
      <c r="Q177" s="202"/>
      <c r="R177" s="203">
        <f>R178+R183</f>
        <v>0</v>
      </c>
      <c r="S177" s="202"/>
      <c r="T177" s="204">
        <f>T178+T183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5" t="s">
        <v>132</v>
      </c>
      <c r="AT177" s="206" t="s">
        <v>74</v>
      </c>
      <c r="AU177" s="206" t="s">
        <v>75</v>
      </c>
      <c r="AY177" s="205" t="s">
        <v>119</v>
      </c>
      <c r="BK177" s="207">
        <f>BK178+BK183</f>
        <v>0</v>
      </c>
    </row>
    <row r="178" s="12" customFormat="1" ht="22.8" customHeight="1">
      <c r="A178" s="12"/>
      <c r="B178" s="194"/>
      <c r="C178" s="195"/>
      <c r="D178" s="196" t="s">
        <v>74</v>
      </c>
      <c r="E178" s="208" t="s">
        <v>290</v>
      </c>
      <c r="F178" s="208" t="s">
        <v>291</v>
      </c>
      <c r="G178" s="195"/>
      <c r="H178" s="195"/>
      <c r="I178" s="198"/>
      <c r="J178" s="209">
        <f>BK178</f>
        <v>0</v>
      </c>
      <c r="K178" s="195"/>
      <c r="L178" s="200"/>
      <c r="M178" s="201"/>
      <c r="N178" s="202"/>
      <c r="O178" s="202"/>
      <c r="P178" s="203">
        <f>SUM(P179:P182)</f>
        <v>0</v>
      </c>
      <c r="Q178" s="202"/>
      <c r="R178" s="203">
        <f>SUM(R179:R182)</f>
        <v>0</v>
      </c>
      <c r="S178" s="202"/>
      <c r="T178" s="204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5" t="s">
        <v>132</v>
      </c>
      <c r="AT178" s="206" t="s">
        <v>74</v>
      </c>
      <c r="AU178" s="206" t="s">
        <v>22</v>
      </c>
      <c r="AY178" s="205" t="s">
        <v>119</v>
      </c>
      <c r="BK178" s="207">
        <f>SUM(BK179:BK182)</f>
        <v>0</v>
      </c>
    </row>
    <row r="179" s="2" customFormat="1" ht="16.5" customHeight="1">
      <c r="A179" s="37"/>
      <c r="B179" s="38"/>
      <c r="C179" s="210" t="s">
        <v>292</v>
      </c>
      <c r="D179" s="210" t="s">
        <v>121</v>
      </c>
      <c r="E179" s="211" t="s">
        <v>293</v>
      </c>
      <c r="F179" s="212" t="s">
        <v>294</v>
      </c>
      <c r="G179" s="213" t="s">
        <v>196</v>
      </c>
      <c r="H179" s="214">
        <v>24</v>
      </c>
      <c r="I179" s="215"/>
      <c r="J179" s="216">
        <f>ROUND(I179*H179,2)</f>
        <v>0</v>
      </c>
      <c r="K179" s="212" t="s">
        <v>20</v>
      </c>
      <c r="L179" s="43"/>
      <c r="M179" s="217" t="s">
        <v>20</v>
      </c>
      <c r="N179" s="218" t="s">
        <v>46</v>
      </c>
      <c r="O179" s="83"/>
      <c r="P179" s="219">
        <f>O179*H179</f>
        <v>0</v>
      </c>
      <c r="Q179" s="219">
        <v>0</v>
      </c>
      <c r="R179" s="219">
        <f>Q179*H179</f>
        <v>0</v>
      </c>
      <c r="S179" s="219">
        <v>0</v>
      </c>
      <c r="T179" s="22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1" t="s">
        <v>295</v>
      </c>
      <c r="AT179" s="221" t="s">
        <v>121</v>
      </c>
      <c r="AU179" s="221" t="s">
        <v>81</v>
      </c>
      <c r="AY179" s="16" t="s">
        <v>119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6" t="s">
        <v>22</v>
      </c>
      <c r="BK179" s="222">
        <f>ROUND(I179*H179,2)</f>
        <v>0</v>
      </c>
      <c r="BL179" s="16" t="s">
        <v>295</v>
      </c>
      <c r="BM179" s="221" t="s">
        <v>296</v>
      </c>
    </row>
    <row r="180" s="2" customFormat="1">
      <c r="A180" s="37"/>
      <c r="B180" s="38"/>
      <c r="C180" s="39"/>
      <c r="D180" s="223" t="s">
        <v>127</v>
      </c>
      <c r="E180" s="39"/>
      <c r="F180" s="224" t="s">
        <v>297</v>
      </c>
      <c r="G180" s="39"/>
      <c r="H180" s="39"/>
      <c r="I180" s="129"/>
      <c r="J180" s="39"/>
      <c r="K180" s="39"/>
      <c r="L180" s="43"/>
      <c r="M180" s="225"/>
      <c r="N180" s="226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127</v>
      </c>
      <c r="AU180" s="16" t="s">
        <v>81</v>
      </c>
    </row>
    <row r="181" s="2" customFormat="1" ht="21.75" customHeight="1">
      <c r="A181" s="37"/>
      <c r="B181" s="38"/>
      <c r="C181" s="210" t="s">
        <v>298</v>
      </c>
      <c r="D181" s="210" t="s">
        <v>121</v>
      </c>
      <c r="E181" s="211" t="s">
        <v>299</v>
      </c>
      <c r="F181" s="212" t="s">
        <v>300</v>
      </c>
      <c r="G181" s="213" t="s">
        <v>196</v>
      </c>
      <c r="H181" s="214">
        <v>18</v>
      </c>
      <c r="I181" s="215"/>
      <c r="J181" s="216">
        <f>ROUND(I181*H181,2)</f>
        <v>0</v>
      </c>
      <c r="K181" s="212" t="s">
        <v>20</v>
      </c>
      <c r="L181" s="43"/>
      <c r="M181" s="217" t="s">
        <v>20</v>
      </c>
      <c r="N181" s="218" t="s">
        <v>46</v>
      </c>
      <c r="O181" s="83"/>
      <c r="P181" s="219">
        <f>O181*H181</f>
        <v>0</v>
      </c>
      <c r="Q181" s="219">
        <v>0</v>
      </c>
      <c r="R181" s="219">
        <f>Q181*H181</f>
        <v>0</v>
      </c>
      <c r="S181" s="219">
        <v>0</v>
      </c>
      <c r="T181" s="22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1" t="s">
        <v>295</v>
      </c>
      <c r="AT181" s="221" t="s">
        <v>121</v>
      </c>
      <c r="AU181" s="221" t="s">
        <v>81</v>
      </c>
      <c r="AY181" s="16" t="s">
        <v>119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6" t="s">
        <v>22</v>
      </c>
      <c r="BK181" s="222">
        <f>ROUND(I181*H181,2)</f>
        <v>0</v>
      </c>
      <c r="BL181" s="16" t="s">
        <v>295</v>
      </c>
      <c r="BM181" s="221" t="s">
        <v>301</v>
      </c>
    </row>
    <row r="182" s="2" customFormat="1">
      <c r="A182" s="37"/>
      <c r="B182" s="38"/>
      <c r="C182" s="39"/>
      <c r="D182" s="223" t="s">
        <v>127</v>
      </c>
      <c r="E182" s="39"/>
      <c r="F182" s="224" t="s">
        <v>300</v>
      </c>
      <c r="G182" s="39"/>
      <c r="H182" s="39"/>
      <c r="I182" s="129"/>
      <c r="J182" s="39"/>
      <c r="K182" s="39"/>
      <c r="L182" s="43"/>
      <c r="M182" s="225"/>
      <c r="N182" s="226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127</v>
      </c>
      <c r="AU182" s="16" t="s">
        <v>81</v>
      </c>
    </row>
    <row r="183" s="12" customFormat="1" ht="22.8" customHeight="1">
      <c r="A183" s="12"/>
      <c r="B183" s="194"/>
      <c r="C183" s="195"/>
      <c r="D183" s="196" t="s">
        <v>74</v>
      </c>
      <c r="E183" s="208" t="s">
        <v>302</v>
      </c>
      <c r="F183" s="208" t="s">
        <v>303</v>
      </c>
      <c r="G183" s="195"/>
      <c r="H183" s="195"/>
      <c r="I183" s="198"/>
      <c r="J183" s="209">
        <f>BK183</f>
        <v>0</v>
      </c>
      <c r="K183" s="195"/>
      <c r="L183" s="200"/>
      <c r="M183" s="201"/>
      <c r="N183" s="202"/>
      <c r="O183" s="202"/>
      <c r="P183" s="203">
        <f>SUM(P184:P188)</f>
        <v>0</v>
      </c>
      <c r="Q183" s="202"/>
      <c r="R183" s="203">
        <f>SUM(R184:R188)</f>
        <v>0</v>
      </c>
      <c r="S183" s="202"/>
      <c r="T183" s="204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5" t="s">
        <v>132</v>
      </c>
      <c r="AT183" s="206" t="s">
        <v>74</v>
      </c>
      <c r="AU183" s="206" t="s">
        <v>22</v>
      </c>
      <c r="AY183" s="205" t="s">
        <v>119</v>
      </c>
      <c r="BK183" s="207">
        <f>SUM(BK184:BK188)</f>
        <v>0</v>
      </c>
    </row>
    <row r="184" s="2" customFormat="1" ht="16.5" customHeight="1">
      <c r="A184" s="37"/>
      <c r="B184" s="38"/>
      <c r="C184" s="210" t="s">
        <v>304</v>
      </c>
      <c r="D184" s="210" t="s">
        <v>121</v>
      </c>
      <c r="E184" s="211" t="s">
        <v>305</v>
      </c>
      <c r="F184" s="212" t="s">
        <v>306</v>
      </c>
      <c r="G184" s="213" t="s">
        <v>156</v>
      </c>
      <c r="H184" s="214">
        <v>441.38499999999999</v>
      </c>
      <c r="I184" s="215"/>
      <c r="J184" s="216">
        <f>ROUND(I184*H184,2)</f>
        <v>0</v>
      </c>
      <c r="K184" s="212" t="s">
        <v>307</v>
      </c>
      <c r="L184" s="43"/>
      <c r="M184" s="217" t="s">
        <v>20</v>
      </c>
      <c r="N184" s="218" t="s">
        <v>46</v>
      </c>
      <c r="O184" s="83"/>
      <c r="P184" s="219">
        <f>O184*H184</f>
        <v>0</v>
      </c>
      <c r="Q184" s="219">
        <v>0</v>
      </c>
      <c r="R184" s="219">
        <f>Q184*H184</f>
        <v>0</v>
      </c>
      <c r="S184" s="219">
        <v>0</v>
      </c>
      <c r="T184" s="22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1" t="s">
        <v>295</v>
      </c>
      <c r="AT184" s="221" t="s">
        <v>121</v>
      </c>
      <c r="AU184" s="221" t="s">
        <v>81</v>
      </c>
      <c r="AY184" s="16" t="s">
        <v>119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6" t="s">
        <v>22</v>
      </c>
      <c r="BK184" s="222">
        <f>ROUND(I184*H184,2)</f>
        <v>0</v>
      </c>
      <c r="BL184" s="16" t="s">
        <v>295</v>
      </c>
      <c r="BM184" s="221" t="s">
        <v>308</v>
      </c>
    </row>
    <row r="185" s="2" customFormat="1">
      <c r="A185" s="37"/>
      <c r="B185" s="38"/>
      <c r="C185" s="39"/>
      <c r="D185" s="223" t="s">
        <v>127</v>
      </c>
      <c r="E185" s="39"/>
      <c r="F185" s="224" t="s">
        <v>309</v>
      </c>
      <c r="G185" s="39"/>
      <c r="H185" s="39"/>
      <c r="I185" s="129"/>
      <c r="J185" s="39"/>
      <c r="K185" s="39"/>
      <c r="L185" s="43"/>
      <c r="M185" s="225"/>
      <c r="N185" s="226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127</v>
      </c>
      <c r="AU185" s="16" t="s">
        <v>81</v>
      </c>
    </row>
    <row r="186" s="2" customFormat="1" ht="16.5" customHeight="1">
      <c r="A186" s="37"/>
      <c r="B186" s="38"/>
      <c r="C186" s="210" t="s">
        <v>310</v>
      </c>
      <c r="D186" s="210" t="s">
        <v>121</v>
      </c>
      <c r="E186" s="211" t="s">
        <v>311</v>
      </c>
      <c r="F186" s="212" t="s">
        <v>312</v>
      </c>
      <c r="G186" s="213" t="s">
        <v>156</v>
      </c>
      <c r="H186" s="214">
        <v>8827.7000000000007</v>
      </c>
      <c r="I186" s="215"/>
      <c r="J186" s="216">
        <f>ROUND(I186*H186,2)</f>
        <v>0</v>
      </c>
      <c r="K186" s="212" t="s">
        <v>307</v>
      </c>
      <c r="L186" s="43"/>
      <c r="M186" s="217" t="s">
        <v>20</v>
      </c>
      <c r="N186" s="218" t="s">
        <v>46</v>
      </c>
      <c r="O186" s="83"/>
      <c r="P186" s="219">
        <f>O186*H186</f>
        <v>0</v>
      </c>
      <c r="Q186" s="219">
        <v>0</v>
      </c>
      <c r="R186" s="219">
        <f>Q186*H186</f>
        <v>0</v>
      </c>
      <c r="S186" s="219">
        <v>0</v>
      </c>
      <c r="T186" s="220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1" t="s">
        <v>295</v>
      </c>
      <c r="AT186" s="221" t="s">
        <v>121</v>
      </c>
      <c r="AU186" s="221" t="s">
        <v>81</v>
      </c>
      <c r="AY186" s="16" t="s">
        <v>119</v>
      </c>
      <c r="BE186" s="222">
        <f>IF(N186="základní",J186,0)</f>
        <v>0</v>
      </c>
      <c r="BF186" s="222">
        <f>IF(N186="snížená",J186,0)</f>
        <v>0</v>
      </c>
      <c r="BG186" s="222">
        <f>IF(N186="zákl. přenesená",J186,0)</f>
        <v>0</v>
      </c>
      <c r="BH186" s="222">
        <f>IF(N186="sníž. přenesená",J186,0)</f>
        <v>0</v>
      </c>
      <c r="BI186" s="222">
        <f>IF(N186="nulová",J186,0)</f>
        <v>0</v>
      </c>
      <c r="BJ186" s="16" t="s">
        <v>22</v>
      </c>
      <c r="BK186" s="222">
        <f>ROUND(I186*H186,2)</f>
        <v>0</v>
      </c>
      <c r="BL186" s="16" t="s">
        <v>295</v>
      </c>
      <c r="BM186" s="221" t="s">
        <v>313</v>
      </c>
    </row>
    <row r="187" s="2" customFormat="1">
      <c r="A187" s="37"/>
      <c r="B187" s="38"/>
      <c r="C187" s="39"/>
      <c r="D187" s="223" t="s">
        <v>127</v>
      </c>
      <c r="E187" s="39"/>
      <c r="F187" s="224" t="s">
        <v>314</v>
      </c>
      <c r="G187" s="39"/>
      <c r="H187" s="39"/>
      <c r="I187" s="129"/>
      <c r="J187" s="39"/>
      <c r="K187" s="39"/>
      <c r="L187" s="43"/>
      <c r="M187" s="225"/>
      <c r="N187" s="226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127</v>
      </c>
      <c r="AU187" s="16" t="s">
        <v>81</v>
      </c>
    </row>
    <row r="188" s="13" customFormat="1">
      <c r="A188" s="13"/>
      <c r="B188" s="228"/>
      <c r="C188" s="229"/>
      <c r="D188" s="223" t="s">
        <v>140</v>
      </c>
      <c r="E188" s="230" t="s">
        <v>20</v>
      </c>
      <c r="F188" s="231" t="s">
        <v>315</v>
      </c>
      <c r="G188" s="229"/>
      <c r="H188" s="232">
        <v>8827.7000000000007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140</v>
      </c>
      <c r="AU188" s="238" t="s">
        <v>81</v>
      </c>
      <c r="AV188" s="13" t="s">
        <v>81</v>
      </c>
      <c r="AW188" s="13" t="s">
        <v>37</v>
      </c>
      <c r="AX188" s="13" t="s">
        <v>22</v>
      </c>
      <c r="AY188" s="238" t="s">
        <v>119</v>
      </c>
    </row>
    <row r="189" s="12" customFormat="1" ht="25.92" customHeight="1">
      <c r="A189" s="12"/>
      <c r="B189" s="194"/>
      <c r="C189" s="195"/>
      <c r="D189" s="196" t="s">
        <v>74</v>
      </c>
      <c r="E189" s="197" t="s">
        <v>316</v>
      </c>
      <c r="F189" s="197" t="s">
        <v>317</v>
      </c>
      <c r="G189" s="195"/>
      <c r="H189" s="195"/>
      <c r="I189" s="198"/>
      <c r="J189" s="199">
        <f>BK189</f>
        <v>0</v>
      </c>
      <c r="K189" s="195"/>
      <c r="L189" s="200"/>
      <c r="M189" s="201"/>
      <c r="N189" s="202"/>
      <c r="O189" s="202"/>
      <c r="P189" s="203">
        <f>SUM(P190:P191)</f>
        <v>0</v>
      </c>
      <c r="Q189" s="202"/>
      <c r="R189" s="203">
        <f>SUM(R190:R191)</f>
        <v>0</v>
      </c>
      <c r="S189" s="202"/>
      <c r="T189" s="204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5" t="s">
        <v>125</v>
      </c>
      <c r="AT189" s="206" t="s">
        <v>74</v>
      </c>
      <c r="AU189" s="206" t="s">
        <v>75</v>
      </c>
      <c r="AY189" s="205" t="s">
        <v>119</v>
      </c>
      <c r="BK189" s="207">
        <f>SUM(BK190:BK191)</f>
        <v>0</v>
      </c>
    </row>
    <row r="190" s="2" customFormat="1" ht="16.5" customHeight="1">
      <c r="A190" s="37"/>
      <c r="B190" s="38"/>
      <c r="C190" s="210" t="s">
        <v>318</v>
      </c>
      <c r="D190" s="210" t="s">
        <v>121</v>
      </c>
      <c r="E190" s="211" t="s">
        <v>319</v>
      </c>
      <c r="F190" s="212" t="s">
        <v>320</v>
      </c>
      <c r="G190" s="213" t="s">
        <v>321</v>
      </c>
      <c r="H190" s="214">
        <v>40</v>
      </c>
      <c r="I190" s="215"/>
      <c r="J190" s="216">
        <f>ROUND(I190*H190,2)</f>
        <v>0</v>
      </c>
      <c r="K190" s="212" t="s">
        <v>135</v>
      </c>
      <c r="L190" s="43"/>
      <c r="M190" s="217" t="s">
        <v>20</v>
      </c>
      <c r="N190" s="218" t="s">
        <v>46</v>
      </c>
      <c r="O190" s="83"/>
      <c r="P190" s="219">
        <f>O190*H190</f>
        <v>0</v>
      </c>
      <c r="Q190" s="219">
        <v>0</v>
      </c>
      <c r="R190" s="219">
        <f>Q190*H190</f>
        <v>0</v>
      </c>
      <c r="S190" s="219">
        <v>0</v>
      </c>
      <c r="T190" s="220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1" t="s">
        <v>322</v>
      </c>
      <c r="AT190" s="221" t="s">
        <v>121</v>
      </c>
      <c r="AU190" s="221" t="s">
        <v>22</v>
      </c>
      <c r="AY190" s="16" t="s">
        <v>119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6" t="s">
        <v>22</v>
      </c>
      <c r="BK190" s="222">
        <f>ROUND(I190*H190,2)</f>
        <v>0</v>
      </c>
      <c r="BL190" s="16" t="s">
        <v>322</v>
      </c>
      <c r="BM190" s="221" t="s">
        <v>323</v>
      </c>
    </row>
    <row r="191" s="2" customFormat="1">
      <c r="A191" s="37"/>
      <c r="B191" s="38"/>
      <c r="C191" s="39"/>
      <c r="D191" s="223" t="s">
        <v>127</v>
      </c>
      <c r="E191" s="39"/>
      <c r="F191" s="224" t="s">
        <v>324</v>
      </c>
      <c r="G191" s="39"/>
      <c r="H191" s="39"/>
      <c r="I191" s="129"/>
      <c r="J191" s="39"/>
      <c r="K191" s="39"/>
      <c r="L191" s="43"/>
      <c r="M191" s="225"/>
      <c r="N191" s="226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127</v>
      </c>
      <c r="AU191" s="16" t="s">
        <v>22</v>
      </c>
    </row>
    <row r="192" s="12" customFormat="1" ht="25.92" customHeight="1">
      <c r="A192" s="12"/>
      <c r="B192" s="194"/>
      <c r="C192" s="195"/>
      <c r="D192" s="196" t="s">
        <v>74</v>
      </c>
      <c r="E192" s="197" t="s">
        <v>325</v>
      </c>
      <c r="F192" s="197" t="s">
        <v>326</v>
      </c>
      <c r="G192" s="195"/>
      <c r="H192" s="195"/>
      <c r="I192" s="198"/>
      <c r="J192" s="199">
        <f>BK192</f>
        <v>0</v>
      </c>
      <c r="K192" s="195"/>
      <c r="L192" s="200"/>
      <c r="M192" s="201"/>
      <c r="N192" s="202"/>
      <c r="O192" s="202"/>
      <c r="P192" s="203">
        <f>P193+P196+P199</f>
        <v>0</v>
      </c>
      <c r="Q192" s="202"/>
      <c r="R192" s="203">
        <f>R193+R196+R199</f>
        <v>0</v>
      </c>
      <c r="S192" s="202"/>
      <c r="T192" s="204">
        <f>T193+T196+T199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5" t="s">
        <v>147</v>
      </c>
      <c r="AT192" s="206" t="s">
        <v>74</v>
      </c>
      <c r="AU192" s="206" t="s">
        <v>75</v>
      </c>
      <c r="AY192" s="205" t="s">
        <v>119</v>
      </c>
      <c r="BK192" s="207">
        <f>BK193+BK196+BK199</f>
        <v>0</v>
      </c>
    </row>
    <row r="193" s="12" customFormat="1" ht="22.8" customHeight="1">
      <c r="A193" s="12"/>
      <c r="B193" s="194"/>
      <c r="C193" s="195"/>
      <c r="D193" s="196" t="s">
        <v>74</v>
      </c>
      <c r="E193" s="208" t="s">
        <v>327</v>
      </c>
      <c r="F193" s="208" t="s">
        <v>328</v>
      </c>
      <c r="G193" s="195"/>
      <c r="H193" s="195"/>
      <c r="I193" s="198"/>
      <c r="J193" s="209">
        <f>BK193</f>
        <v>0</v>
      </c>
      <c r="K193" s="195"/>
      <c r="L193" s="200"/>
      <c r="M193" s="201"/>
      <c r="N193" s="202"/>
      <c r="O193" s="202"/>
      <c r="P193" s="203">
        <f>SUM(P194:P195)</f>
        <v>0</v>
      </c>
      <c r="Q193" s="202"/>
      <c r="R193" s="203">
        <f>SUM(R194:R195)</f>
        <v>0</v>
      </c>
      <c r="S193" s="202"/>
      <c r="T193" s="204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5" t="s">
        <v>147</v>
      </c>
      <c r="AT193" s="206" t="s">
        <v>74</v>
      </c>
      <c r="AU193" s="206" t="s">
        <v>22</v>
      </c>
      <c r="AY193" s="205" t="s">
        <v>119</v>
      </c>
      <c r="BK193" s="207">
        <f>SUM(BK194:BK195)</f>
        <v>0</v>
      </c>
    </row>
    <row r="194" s="2" customFormat="1" ht="16.5" customHeight="1">
      <c r="A194" s="37"/>
      <c r="B194" s="38"/>
      <c r="C194" s="210" t="s">
        <v>329</v>
      </c>
      <c r="D194" s="210" t="s">
        <v>121</v>
      </c>
      <c r="E194" s="211" t="s">
        <v>330</v>
      </c>
      <c r="F194" s="212" t="s">
        <v>331</v>
      </c>
      <c r="G194" s="213" t="s">
        <v>196</v>
      </c>
      <c r="H194" s="214">
        <v>1</v>
      </c>
      <c r="I194" s="215"/>
      <c r="J194" s="216">
        <f>ROUND(I194*H194,2)</f>
        <v>0</v>
      </c>
      <c r="K194" s="212" t="s">
        <v>135</v>
      </c>
      <c r="L194" s="43"/>
      <c r="M194" s="217" t="s">
        <v>20</v>
      </c>
      <c r="N194" s="218" t="s">
        <v>46</v>
      </c>
      <c r="O194" s="83"/>
      <c r="P194" s="219">
        <f>O194*H194</f>
        <v>0</v>
      </c>
      <c r="Q194" s="219">
        <v>0</v>
      </c>
      <c r="R194" s="219">
        <f>Q194*H194</f>
        <v>0</v>
      </c>
      <c r="S194" s="219">
        <v>0</v>
      </c>
      <c r="T194" s="220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1" t="s">
        <v>332</v>
      </c>
      <c r="AT194" s="221" t="s">
        <v>121</v>
      </c>
      <c r="AU194" s="221" t="s">
        <v>81</v>
      </c>
      <c r="AY194" s="16" t="s">
        <v>119</v>
      </c>
      <c r="BE194" s="222">
        <f>IF(N194="základní",J194,0)</f>
        <v>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6" t="s">
        <v>22</v>
      </c>
      <c r="BK194" s="222">
        <f>ROUND(I194*H194,2)</f>
        <v>0</v>
      </c>
      <c r="BL194" s="16" t="s">
        <v>332</v>
      </c>
      <c r="BM194" s="221" t="s">
        <v>333</v>
      </c>
    </row>
    <row r="195" s="2" customFormat="1">
      <c r="A195" s="37"/>
      <c r="B195" s="38"/>
      <c r="C195" s="39"/>
      <c r="D195" s="223" t="s">
        <v>127</v>
      </c>
      <c r="E195" s="39"/>
      <c r="F195" s="224" t="s">
        <v>334</v>
      </c>
      <c r="G195" s="39"/>
      <c r="H195" s="39"/>
      <c r="I195" s="129"/>
      <c r="J195" s="39"/>
      <c r="K195" s="39"/>
      <c r="L195" s="43"/>
      <c r="M195" s="225"/>
      <c r="N195" s="226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127</v>
      </c>
      <c r="AU195" s="16" t="s">
        <v>81</v>
      </c>
    </row>
    <row r="196" s="12" customFormat="1" ht="22.8" customHeight="1">
      <c r="A196" s="12"/>
      <c r="B196" s="194"/>
      <c r="C196" s="195"/>
      <c r="D196" s="196" t="s">
        <v>74</v>
      </c>
      <c r="E196" s="208" t="s">
        <v>335</v>
      </c>
      <c r="F196" s="208" t="s">
        <v>336</v>
      </c>
      <c r="G196" s="195"/>
      <c r="H196" s="195"/>
      <c r="I196" s="198"/>
      <c r="J196" s="209">
        <f>BK196</f>
        <v>0</v>
      </c>
      <c r="K196" s="195"/>
      <c r="L196" s="200"/>
      <c r="M196" s="201"/>
      <c r="N196" s="202"/>
      <c r="O196" s="202"/>
      <c r="P196" s="203">
        <f>SUM(P197:P198)</f>
        <v>0</v>
      </c>
      <c r="Q196" s="202"/>
      <c r="R196" s="203">
        <f>SUM(R197:R198)</f>
        <v>0</v>
      </c>
      <c r="S196" s="202"/>
      <c r="T196" s="204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5" t="s">
        <v>147</v>
      </c>
      <c r="AT196" s="206" t="s">
        <v>74</v>
      </c>
      <c r="AU196" s="206" t="s">
        <v>22</v>
      </c>
      <c r="AY196" s="205" t="s">
        <v>119</v>
      </c>
      <c r="BK196" s="207">
        <f>SUM(BK197:BK198)</f>
        <v>0</v>
      </c>
    </row>
    <row r="197" s="2" customFormat="1" ht="16.5" customHeight="1">
      <c r="A197" s="37"/>
      <c r="B197" s="38"/>
      <c r="C197" s="210" t="s">
        <v>337</v>
      </c>
      <c r="D197" s="210" t="s">
        <v>121</v>
      </c>
      <c r="E197" s="211" t="s">
        <v>338</v>
      </c>
      <c r="F197" s="212" t="s">
        <v>339</v>
      </c>
      <c r="G197" s="213" t="s">
        <v>196</v>
      </c>
      <c r="H197" s="214">
        <v>1</v>
      </c>
      <c r="I197" s="215"/>
      <c r="J197" s="216">
        <f>ROUND(I197*H197,2)</f>
        <v>0</v>
      </c>
      <c r="K197" s="212" t="s">
        <v>135</v>
      </c>
      <c r="L197" s="43"/>
      <c r="M197" s="217" t="s">
        <v>20</v>
      </c>
      <c r="N197" s="218" t="s">
        <v>46</v>
      </c>
      <c r="O197" s="83"/>
      <c r="P197" s="219">
        <f>O197*H197</f>
        <v>0</v>
      </c>
      <c r="Q197" s="219">
        <v>0</v>
      </c>
      <c r="R197" s="219">
        <f>Q197*H197</f>
        <v>0</v>
      </c>
      <c r="S197" s="219">
        <v>0</v>
      </c>
      <c r="T197" s="220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1" t="s">
        <v>332</v>
      </c>
      <c r="AT197" s="221" t="s">
        <v>121</v>
      </c>
      <c r="AU197" s="221" t="s">
        <v>81</v>
      </c>
      <c r="AY197" s="16" t="s">
        <v>119</v>
      </c>
      <c r="BE197" s="222">
        <f>IF(N197="základní",J197,0)</f>
        <v>0</v>
      </c>
      <c r="BF197" s="222">
        <f>IF(N197="snížená",J197,0)</f>
        <v>0</v>
      </c>
      <c r="BG197" s="222">
        <f>IF(N197="zákl. přenesená",J197,0)</f>
        <v>0</v>
      </c>
      <c r="BH197" s="222">
        <f>IF(N197="sníž. přenesená",J197,0)</f>
        <v>0</v>
      </c>
      <c r="BI197" s="222">
        <f>IF(N197="nulová",J197,0)</f>
        <v>0</v>
      </c>
      <c r="BJ197" s="16" t="s">
        <v>22</v>
      </c>
      <c r="BK197" s="222">
        <f>ROUND(I197*H197,2)</f>
        <v>0</v>
      </c>
      <c r="BL197" s="16" t="s">
        <v>332</v>
      </c>
      <c r="BM197" s="221" t="s">
        <v>340</v>
      </c>
    </row>
    <row r="198" s="2" customFormat="1">
      <c r="A198" s="37"/>
      <c r="B198" s="38"/>
      <c r="C198" s="39"/>
      <c r="D198" s="223" t="s">
        <v>127</v>
      </c>
      <c r="E198" s="39"/>
      <c r="F198" s="224" t="s">
        <v>341</v>
      </c>
      <c r="G198" s="39"/>
      <c r="H198" s="39"/>
      <c r="I198" s="129"/>
      <c r="J198" s="39"/>
      <c r="K198" s="39"/>
      <c r="L198" s="43"/>
      <c r="M198" s="225"/>
      <c r="N198" s="226"/>
      <c r="O198" s="83"/>
      <c r="P198" s="83"/>
      <c r="Q198" s="83"/>
      <c r="R198" s="83"/>
      <c r="S198" s="83"/>
      <c r="T198" s="84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127</v>
      </c>
      <c r="AU198" s="16" t="s">
        <v>81</v>
      </c>
    </row>
    <row r="199" s="12" customFormat="1" ht="22.8" customHeight="1">
      <c r="A199" s="12"/>
      <c r="B199" s="194"/>
      <c r="C199" s="195"/>
      <c r="D199" s="196" t="s">
        <v>74</v>
      </c>
      <c r="E199" s="208" t="s">
        <v>342</v>
      </c>
      <c r="F199" s="208" t="s">
        <v>343</v>
      </c>
      <c r="G199" s="195"/>
      <c r="H199" s="195"/>
      <c r="I199" s="198"/>
      <c r="J199" s="209">
        <f>BK199</f>
        <v>0</v>
      </c>
      <c r="K199" s="195"/>
      <c r="L199" s="200"/>
      <c r="M199" s="201"/>
      <c r="N199" s="202"/>
      <c r="O199" s="202"/>
      <c r="P199" s="203">
        <f>SUM(P200:P203)</f>
        <v>0</v>
      </c>
      <c r="Q199" s="202"/>
      <c r="R199" s="203">
        <f>SUM(R200:R203)</f>
        <v>0</v>
      </c>
      <c r="S199" s="202"/>
      <c r="T199" s="204">
        <f>SUM(T200:T203)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5" t="s">
        <v>147</v>
      </c>
      <c r="AT199" s="206" t="s">
        <v>74</v>
      </c>
      <c r="AU199" s="206" t="s">
        <v>22</v>
      </c>
      <c r="AY199" s="205" t="s">
        <v>119</v>
      </c>
      <c r="BK199" s="207">
        <f>SUM(BK200:BK203)</f>
        <v>0</v>
      </c>
    </row>
    <row r="200" s="2" customFormat="1" ht="16.5" customHeight="1">
      <c r="A200" s="37"/>
      <c r="B200" s="38"/>
      <c r="C200" s="210" t="s">
        <v>344</v>
      </c>
      <c r="D200" s="210" t="s">
        <v>121</v>
      </c>
      <c r="E200" s="211" t="s">
        <v>345</v>
      </c>
      <c r="F200" s="212" t="s">
        <v>346</v>
      </c>
      <c r="G200" s="213" t="s">
        <v>196</v>
      </c>
      <c r="H200" s="214">
        <v>1</v>
      </c>
      <c r="I200" s="215"/>
      <c r="J200" s="216">
        <f>ROUND(I200*H200,2)</f>
        <v>0</v>
      </c>
      <c r="K200" s="212" t="s">
        <v>135</v>
      </c>
      <c r="L200" s="43"/>
      <c r="M200" s="217" t="s">
        <v>20</v>
      </c>
      <c r="N200" s="218" t="s">
        <v>46</v>
      </c>
      <c r="O200" s="83"/>
      <c r="P200" s="219">
        <f>O200*H200</f>
        <v>0</v>
      </c>
      <c r="Q200" s="219">
        <v>0</v>
      </c>
      <c r="R200" s="219">
        <f>Q200*H200</f>
        <v>0</v>
      </c>
      <c r="S200" s="219">
        <v>0</v>
      </c>
      <c r="T200" s="220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1" t="s">
        <v>332</v>
      </c>
      <c r="AT200" s="221" t="s">
        <v>121</v>
      </c>
      <c r="AU200" s="221" t="s">
        <v>81</v>
      </c>
      <c r="AY200" s="16" t="s">
        <v>119</v>
      </c>
      <c r="BE200" s="222">
        <f>IF(N200="základní",J200,0)</f>
        <v>0</v>
      </c>
      <c r="BF200" s="222">
        <f>IF(N200="snížená",J200,0)</f>
        <v>0</v>
      </c>
      <c r="BG200" s="222">
        <f>IF(N200="zákl. přenesená",J200,0)</f>
        <v>0</v>
      </c>
      <c r="BH200" s="222">
        <f>IF(N200="sníž. přenesená",J200,0)</f>
        <v>0</v>
      </c>
      <c r="BI200" s="222">
        <f>IF(N200="nulová",J200,0)</f>
        <v>0</v>
      </c>
      <c r="BJ200" s="16" t="s">
        <v>22</v>
      </c>
      <c r="BK200" s="222">
        <f>ROUND(I200*H200,2)</f>
        <v>0</v>
      </c>
      <c r="BL200" s="16" t="s">
        <v>332</v>
      </c>
      <c r="BM200" s="221" t="s">
        <v>347</v>
      </c>
    </row>
    <row r="201" s="2" customFormat="1">
      <c r="A201" s="37"/>
      <c r="B201" s="38"/>
      <c r="C201" s="39"/>
      <c r="D201" s="223" t="s">
        <v>127</v>
      </c>
      <c r="E201" s="39"/>
      <c r="F201" s="224" t="s">
        <v>348</v>
      </c>
      <c r="G201" s="39"/>
      <c r="H201" s="39"/>
      <c r="I201" s="129"/>
      <c r="J201" s="39"/>
      <c r="K201" s="39"/>
      <c r="L201" s="43"/>
      <c r="M201" s="225"/>
      <c r="N201" s="226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127</v>
      </c>
      <c r="AU201" s="16" t="s">
        <v>81</v>
      </c>
    </row>
    <row r="202" s="2" customFormat="1" ht="16.5" customHeight="1">
      <c r="A202" s="37"/>
      <c r="B202" s="38"/>
      <c r="C202" s="210" t="s">
        <v>349</v>
      </c>
      <c r="D202" s="210" t="s">
        <v>121</v>
      </c>
      <c r="E202" s="211" t="s">
        <v>350</v>
      </c>
      <c r="F202" s="212" t="s">
        <v>351</v>
      </c>
      <c r="G202" s="213" t="s">
        <v>196</v>
      </c>
      <c r="H202" s="214">
        <v>1</v>
      </c>
      <c r="I202" s="215"/>
      <c r="J202" s="216">
        <f>ROUND(I202*H202,2)</f>
        <v>0</v>
      </c>
      <c r="K202" s="212" t="s">
        <v>135</v>
      </c>
      <c r="L202" s="43"/>
      <c r="M202" s="217" t="s">
        <v>20</v>
      </c>
      <c r="N202" s="218" t="s">
        <v>46</v>
      </c>
      <c r="O202" s="83"/>
      <c r="P202" s="219">
        <f>O202*H202</f>
        <v>0</v>
      </c>
      <c r="Q202" s="219">
        <v>0</v>
      </c>
      <c r="R202" s="219">
        <f>Q202*H202</f>
        <v>0</v>
      </c>
      <c r="S202" s="219">
        <v>0</v>
      </c>
      <c r="T202" s="220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1" t="s">
        <v>332</v>
      </c>
      <c r="AT202" s="221" t="s">
        <v>121</v>
      </c>
      <c r="AU202" s="221" t="s">
        <v>81</v>
      </c>
      <c r="AY202" s="16" t="s">
        <v>119</v>
      </c>
      <c r="BE202" s="222">
        <f>IF(N202="základní",J202,0)</f>
        <v>0</v>
      </c>
      <c r="BF202" s="222">
        <f>IF(N202="snížená",J202,0)</f>
        <v>0</v>
      </c>
      <c r="BG202" s="222">
        <f>IF(N202="zákl. přenesená",J202,0)</f>
        <v>0</v>
      </c>
      <c r="BH202" s="222">
        <f>IF(N202="sníž. přenesená",J202,0)</f>
        <v>0</v>
      </c>
      <c r="BI202" s="222">
        <f>IF(N202="nulová",J202,0)</f>
        <v>0</v>
      </c>
      <c r="BJ202" s="16" t="s">
        <v>22</v>
      </c>
      <c r="BK202" s="222">
        <f>ROUND(I202*H202,2)</f>
        <v>0</v>
      </c>
      <c r="BL202" s="16" t="s">
        <v>332</v>
      </c>
      <c r="BM202" s="221" t="s">
        <v>352</v>
      </c>
    </row>
    <row r="203" s="2" customFormat="1">
      <c r="A203" s="37"/>
      <c r="B203" s="38"/>
      <c r="C203" s="39"/>
      <c r="D203" s="223" t="s">
        <v>127</v>
      </c>
      <c r="E203" s="39"/>
      <c r="F203" s="224" t="s">
        <v>353</v>
      </c>
      <c r="G203" s="39"/>
      <c r="H203" s="39"/>
      <c r="I203" s="129"/>
      <c r="J203" s="39"/>
      <c r="K203" s="39"/>
      <c r="L203" s="43"/>
      <c r="M203" s="249"/>
      <c r="N203" s="250"/>
      <c r="O203" s="251"/>
      <c r="P203" s="251"/>
      <c r="Q203" s="251"/>
      <c r="R203" s="251"/>
      <c r="S203" s="251"/>
      <c r="T203" s="252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127</v>
      </c>
      <c r="AU203" s="16" t="s">
        <v>81</v>
      </c>
    </row>
    <row r="204" s="2" customFormat="1" ht="6.96" customHeight="1">
      <c r="A204" s="37"/>
      <c r="B204" s="58"/>
      <c r="C204" s="59"/>
      <c r="D204" s="59"/>
      <c r="E204" s="59"/>
      <c r="F204" s="59"/>
      <c r="G204" s="59"/>
      <c r="H204" s="59"/>
      <c r="I204" s="159"/>
      <c r="J204" s="59"/>
      <c r="K204" s="59"/>
      <c r="L204" s="43"/>
      <c r="M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</row>
  </sheetData>
  <sheetProtection sheet="1" autoFilter="0" formatColumns="0" formatRows="0" objects="1" scenarios="1" spinCount="100000" saltValue="l4JALQvefjwf/VNbVqwmJyCfgydwnf0p9O+Lfg1izNhL/ogDhhzQ0Dr+/+m3tu00nBA79rtql5a7aCTdCaJOOw==" hashValue="hwhQWvcFwtDOeEhcFmErXDGfBtNsbxhrnxFl0sd6tDRq6hRzNjrN6Is7tM1nIKxG66DBDNBj/kudsO8lcAn8lQ==" algorithmName="SHA-512" password="CC35"/>
  <autoFilter ref="C89:K203"/>
  <mergeCells count="6">
    <mergeCell ref="E7:H7"/>
    <mergeCell ref="E16:H16"/>
    <mergeCell ref="E25:H25"/>
    <mergeCell ref="E46:H46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3" customWidth="1"/>
    <col min="2" max="2" width="1.667969" style="253" customWidth="1"/>
    <col min="3" max="4" width="5" style="253" customWidth="1"/>
    <col min="5" max="5" width="11.66016" style="253" customWidth="1"/>
    <col min="6" max="6" width="9.160156" style="253" customWidth="1"/>
    <col min="7" max="7" width="5" style="253" customWidth="1"/>
    <col min="8" max="8" width="77.83203" style="253" customWidth="1"/>
    <col min="9" max="10" width="20" style="253" customWidth="1"/>
    <col min="11" max="11" width="1.667969" style="253" customWidth="1"/>
  </cols>
  <sheetData>
    <row r="1" s="1" customFormat="1" ht="37.5" customHeight="1"/>
    <row r="2" s="1" customFormat="1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="14" customFormat="1" ht="45" customHeight="1">
      <c r="B3" s="257"/>
      <c r="C3" s="258" t="s">
        <v>354</v>
      </c>
      <c r="D3" s="258"/>
      <c r="E3" s="258"/>
      <c r="F3" s="258"/>
      <c r="G3" s="258"/>
      <c r="H3" s="258"/>
      <c r="I3" s="258"/>
      <c r="J3" s="258"/>
      <c r="K3" s="259"/>
    </row>
    <row r="4" s="1" customFormat="1" ht="25.5" customHeight="1">
      <c r="B4" s="260"/>
      <c r="C4" s="261" t="s">
        <v>355</v>
      </c>
      <c r="D4" s="261"/>
      <c r="E4" s="261"/>
      <c r="F4" s="261"/>
      <c r="G4" s="261"/>
      <c r="H4" s="261"/>
      <c r="I4" s="261"/>
      <c r="J4" s="261"/>
      <c r="K4" s="262"/>
    </row>
    <row r="5" s="1" customFormat="1" ht="5.25" customHeight="1">
      <c r="B5" s="260"/>
      <c r="C5" s="263"/>
      <c r="D5" s="263"/>
      <c r="E5" s="263"/>
      <c r="F5" s="263"/>
      <c r="G5" s="263"/>
      <c r="H5" s="263"/>
      <c r="I5" s="263"/>
      <c r="J5" s="263"/>
      <c r="K5" s="262"/>
    </row>
    <row r="6" s="1" customFormat="1" ht="15" customHeight="1">
      <c r="B6" s="260"/>
      <c r="C6" s="264" t="s">
        <v>356</v>
      </c>
      <c r="D6" s="264"/>
      <c r="E6" s="264"/>
      <c r="F6" s="264"/>
      <c r="G6" s="264"/>
      <c r="H6" s="264"/>
      <c r="I6" s="264"/>
      <c r="J6" s="264"/>
      <c r="K6" s="262"/>
    </row>
    <row r="7" s="1" customFormat="1" ht="15" customHeight="1">
      <c r="B7" s="265"/>
      <c r="C7" s="264" t="s">
        <v>357</v>
      </c>
      <c r="D7" s="264"/>
      <c r="E7" s="264"/>
      <c r="F7" s="264"/>
      <c r="G7" s="264"/>
      <c r="H7" s="264"/>
      <c r="I7" s="264"/>
      <c r="J7" s="264"/>
      <c r="K7" s="262"/>
    </row>
    <row r="8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="1" customFormat="1" ht="15" customHeight="1">
      <c r="B9" s="265"/>
      <c r="C9" s="264" t="s">
        <v>358</v>
      </c>
      <c r="D9" s="264"/>
      <c r="E9" s="264"/>
      <c r="F9" s="264"/>
      <c r="G9" s="264"/>
      <c r="H9" s="264"/>
      <c r="I9" s="264"/>
      <c r="J9" s="264"/>
      <c r="K9" s="262"/>
    </row>
    <row r="10" s="1" customFormat="1" ht="15" customHeight="1">
      <c r="B10" s="265"/>
      <c r="C10" s="264"/>
      <c r="D10" s="264" t="s">
        <v>359</v>
      </c>
      <c r="E10" s="264"/>
      <c r="F10" s="264"/>
      <c r="G10" s="264"/>
      <c r="H10" s="264"/>
      <c r="I10" s="264"/>
      <c r="J10" s="264"/>
      <c r="K10" s="262"/>
    </row>
    <row r="11" s="1" customFormat="1" ht="15" customHeight="1">
      <c r="B11" s="265"/>
      <c r="C11" s="266"/>
      <c r="D11" s="264" t="s">
        <v>360</v>
      </c>
      <c r="E11" s="264"/>
      <c r="F11" s="264"/>
      <c r="G11" s="264"/>
      <c r="H11" s="264"/>
      <c r="I11" s="264"/>
      <c r="J11" s="264"/>
      <c r="K11" s="262"/>
    </row>
    <row r="12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="1" customFormat="1" ht="15" customHeight="1">
      <c r="B13" s="265"/>
      <c r="C13" s="266"/>
      <c r="D13" s="267" t="s">
        <v>361</v>
      </c>
      <c r="E13" s="264"/>
      <c r="F13" s="264"/>
      <c r="G13" s="264"/>
      <c r="H13" s="264"/>
      <c r="I13" s="264"/>
      <c r="J13" s="264"/>
      <c r="K13" s="262"/>
    </row>
    <row r="14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="1" customFormat="1" ht="15" customHeight="1">
      <c r="B15" s="265"/>
      <c r="C15" s="266"/>
      <c r="D15" s="264" t="s">
        <v>362</v>
      </c>
      <c r="E15" s="264"/>
      <c r="F15" s="264"/>
      <c r="G15" s="264"/>
      <c r="H15" s="264"/>
      <c r="I15" s="264"/>
      <c r="J15" s="264"/>
      <c r="K15" s="262"/>
    </row>
    <row r="16" s="1" customFormat="1" ht="15" customHeight="1">
      <c r="B16" s="265"/>
      <c r="C16" s="266"/>
      <c r="D16" s="264" t="s">
        <v>363</v>
      </c>
      <c r="E16" s="264"/>
      <c r="F16" s="264"/>
      <c r="G16" s="264"/>
      <c r="H16" s="264"/>
      <c r="I16" s="264"/>
      <c r="J16" s="264"/>
      <c r="K16" s="262"/>
    </row>
    <row r="17" s="1" customFormat="1" ht="15" customHeight="1">
      <c r="B17" s="265"/>
      <c r="C17" s="266"/>
      <c r="D17" s="264" t="s">
        <v>364</v>
      </c>
      <c r="E17" s="264"/>
      <c r="F17" s="264"/>
      <c r="G17" s="264"/>
      <c r="H17" s="264"/>
      <c r="I17" s="264"/>
      <c r="J17" s="264"/>
      <c r="K17" s="262"/>
    </row>
    <row r="18" s="1" customFormat="1" ht="15" customHeight="1">
      <c r="B18" s="265"/>
      <c r="C18" s="266"/>
      <c r="D18" s="266"/>
      <c r="E18" s="268" t="s">
        <v>79</v>
      </c>
      <c r="F18" s="264" t="s">
        <v>365</v>
      </c>
      <c r="G18" s="264"/>
      <c r="H18" s="264"/>
      <c r="I18" s="264"/>
      <c r="J18" s="264"/>
      <c r="K18" s="262"/>
    </row>
    <row r="19" s="1" customFormat="1" ht="15" customHeight="1">
      <c r="B19" s="265"/>
      <c r="C19" s="266"/>
      <c r="D19" s="266"/>
      <c r="E19" s="268" t="s">
        <v>366</v>
      </c>
      <c r="F19" s="264" t="s">
        <v>367</v>
      </c>
      <c r="G19" s="264"/>
      <c r="H19" s="264"/>
      <c r="I19" s="264"/>
      <c r="J19" s="264"/>
      <c r="K19" s="262"/>
    </row>
    <row r="20" s="1" customFormat="1" ht="15" customHeight="1">
      <c r="B20" s="265"/>
      <c r="C20" s="266"/>
      <c r="D20" s="266"/>
      <c r="E20" s="268" t="s">
        <v>368</v>
      </c>
      <c r="F20" s="264" t="s">
        <v>369</v>
      </c>
      <c r="G20" s="264"/>
      <c r="H20" s="264"/>
      <c r="I20" s="264"/>
      <c r="J20" s="264"/>
      <c r="K20" s="262"/>
    </row>
    <row r="21" s="1" customFormat="1" ht="15" customHeight="1">
      <c r="B21" s="265"/>
      <c r="C21" s="266"/>
      <c r="D21" s="266"/>
      <c r="E21" s="268" t="s">
        <v>370</v>
      </c>
      <c r="F21" s="264" t="s">
        <v>371</v>
      </c>
      <c r="G21" s="264"/>
      <c r="H21" s="264"/>
      <c r="I21" s="264"/>
      <c r="J21" s="264"/>
      <c r="K21" s="262"/>
    </row>
    <row r="22" s="1" customFormat="1" ht="15" customHeight="1">
      <c r="B22" s="265"/>
      <c r="C22" s="266"/>
      <c r="D22" s="266"/>
      <c r="E22" s="268" t="s">
        <v>372</v>
      </c>
      <c r="F22" s="264" t="s">
        <v>373</v>
      </c>
      <c r="G22" s="264"/>
      <c r="H22" s="264"/>
      <c r="I22" s="264"/>
      <c r="J22" s="264"/>
      <c r="K22" s="262"/>
    </row>
    <row r="23" s="1" customFormat="1" ht="15" customHeight="1">
      <c r="B23" s="265"/>
      <c r="C23" s="266"/>
      <c r="D23" s="266"/>
      <c r="E23" s="268" t="s">
        <v>374</v>
      </c>
      <c r="F23" s="264" t="s">
        <v>375</v>
      </c>
      <c r="G23" s="264"/>
      <c r="H23" s="264"/>
      <c r="I23" s="264"/>
      <c r="J23" s="264"/>
      <c r="K23" s="262"/>
    </row>
    <row r="24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="1" customFormat="1" ht="15" customHeight="1">
      <c r="B25" s="265"/>
      <c r="C25" s="264" t="s">
        <v>376</v>
      </c>
      <c r="D25" s="264"/>
      <c r="E25" s="264"/>
      <c r="F25" s="264"/>
      <c r="G25" s="264"/>
      <c r="H25" s="264"/>
      <c r="I25" s="264"/>
      <c r="J25" s="264"/>
      <c r="K25" s="262"/>
    </row>
    <row r="26" s="1" customFormat="1" ht="15" customHeight="1">
      <c r="B26" s="265"/>
      <c r="C26" s="264" t="s">
        <v>377</v>
      </c>
      <c r="D26" s="264"/>
      <c r="E26" s="264"/>
      <c r="F26" s="264"/>
      <c r="G26" s="264"/>
      <c r="H26" s="264"/>
      <c r="I26" s="264"/>
      <c r="J26" s="264"/>
      <c r="K26" s="262"/>
    </row>
    <row r="27" s="1" customFormat="1" ht="15" customHeight="1">
      <c r="B27" s="265"/>
      <c r="C27" s="264"/>
      <c r="D27" s="264" t="s">
        <v>378</v>
      </c>
      <c r="E27" s="264"/>
      <c r="F27" s="264"/>
      <c r="G27" s="264"/>
      <c r="H27" s="264"/>
      <c r="I27" s="264"/>
      <c r="J27" s="264"/>
      <c r="K27" s="262"/>
    </row>
    <row r="28" s="1" customFormat="1" ht="15" customHeight="1">
      <c r="B28" s="265"/>
      <c r="C28" s="266"/>
      <c r="D28" s="264" t="s">
        <v>379</v>
      </c>
      <c r="E28" s="264"/>
      <c r="F28" s="264"/>
      <c r="G28" s="264"/>
      <c r="H28" s="264"/>
      <c r="I28" s="264"/>
      <c r="J28" s="264"/>
      <c r="K28" s="262"/>
    </row>
    <row r="29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="1" customFormat="1" ht="15" customHeight="1">
      <c r="B30" s="265"/>
      <c r="C30" s="266"/>
      <c r="D30" s="264" t="s">
        <v>380</v>
      </c>
      <c r="E30" s="264"/>
      <c r="F30" s="264"/>
      <c r="G30" s="264"/>
      <c r="H30" s="264"/>
      <c r="I30" s="264"/>
      <c r="J30" s="264"/>
      <c r="K30" s="262"/>
    </row>
    <row r="31" s="1" customFormat="1" ht="15" customHeight="1">
      <c r="B31" s="265"/>
      <c r="C31" s="266"/>
      <c r="D31" s="264" t="s">
        <v>381</v>
      </c>
      <c r="E31" s="264"/>
      <c r="F31" s="264"/>
      <c r="G31" s="264"/>
      <c r="H31" s="264"/>
      <c r="I31" s="264"/>
      <c r="J31" s="264"/>
      <c r="K31" s="262"/>
    </row>
    <row r="32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="1" customFormat="1" ht="15" customHeight="1">
      <c r="B33" s="265"/>
      <c r="C33" s="266"/>
      <c r="D33" s="264" t="s">
        <v>382</v>
      </c>
      <c r="E33" s="264"/>
      <c r="F33" s="264"/>
      <c r="G33" s="264"/>
      <c r="H33" s="264"/>
      <c r="I33" s="264"/>
      <c r="J33" s="264"/>
      <c r="K33" s="262"/>
    </row>
    <row r="34" s="1" customFormat="1" ht="15" customHeight="1">
      <c r="B34" s="265"/>
      <c r="C34" s="266"/>
      <c r="D34" s="264" t="s">
        <v>383</v>
      </c>
      <c r="E34" s="264"/>
      <c r="F34" s="264"/>
      <c r="G34" s="264"/>
      <c r="H34" s="264"/>
      <c r="I34" s="264"/>
      <c r="J34" s="264"/>
      <c r="K34" s="262"/>
    </row>
    <row r="35" s="1" customFormat="1" ht="15" customHeight="1">
      <c r="B35" s="265"/>
      <c r="C35" s="266"/>
      <c r="D35" s="264" t="s">
        <v>384</v>
      </c>
      <c r="E35" s="264"/>
      <c r="F35" s="264"/>
      <c r="G35" s="264"/>
      <c r="H35" s="264"/>
      <c r="I35" s="264"/>
      <c r="J35" s="264"/>
      <c r="K35" s="262"/>
    </row>
    <row r="36" s="1" customFormat="1" ht="15" customHeight="1">
      <c r="B36" s="265"/>
      <c r="C36" s="266"/>
      <c r="D36" s="264"/>
      <c r="E36" s="267" t="s">
        <v>105</v>
      </c>
      <c r="F36" s="264"/>
      <c r="G36" s="264" t="s">
        <v>385</v>
      </c>
      <c r="H36" s="264"/>
      <c r="I36" s="264"/>
      <c r="J36" s="264"/>
      <c r="K36" s="262"/>
    </row>
    <row r="37" s="1" customFormat="1" ht="30.75" customHeight="1">
      <c r="B37" s="265"/>
      <c r="C37" s="266"/>
      <c r="D37" s="264"/>
      <c r="E37" s="267" t="s">
        <v>386</v>
      </c>
      <c r="F37" s="264"/>
      <c r="G37" s="264" t="s">
        <v>387</v>
      </c>
      <c r="H37" s="264"/>
      <c r="I37" s="264"/>
      <c r="J37" s="264"/>
      <c r="K37" s="262"/>
    </row>
    <row r="38" s="1" customFormat="1" ht="15" customHeight="1">
      <c r="B38" s="265"/>
      <c r="C38" s="266"/>
      <c r="D38" s="264"/>
      <c r="E38" s="267" t="s">
        <v>56</v>
      </c>
      <c r="F38" s="264"/>
      <c r="G38" s="264" t="s">
        <v>388</v>
      </c>
      <c r="H38" s="264"/>
      <c r="I38" s="264"/>
      <c r="J38" s="264"/>
      <c r="K38" s="262"/>
    </row>
    <row r="39" s="1" customFormat="1" ht="15" customHeight="1">
      <c r="B39" s="265"/>
      <c r="C39" s="266"/>
      <c r="D39" s="264"/>
      <c r="E39" s="267" t="s">
        <v>57</v>
      </c>
      <c r="F39" s="264"/>
      <c r="G39" s="264" t="s">
        <v>389</v>
      </c>
      <c r="H39" s="264"/>
      <c r="I39" s="264"/>
      <c r="J39" s="264"/>
      <c r="K39" s="262"/>
    </row>
    <row r="40" s="1" customFormat="1" ht="15" customHeight="1">
      <c r="B40" s="265"/>
      <c r="C40" s="266"/>
      <c r="D40" s="264"/>
      <c r="E40" s="267" t="s">
        <v>106</v>
      </c>
      <c r="F40" s="264"/>
      <c r="G40" s="264" t="s">
        <v>390</v>
      </c>
      <c r="H40" s="264"/>
      <c r="I40" s="264"/>
      <c r="J40" s="264"/>
      <c r="K40" s="262"/>
    </row>
    <row r="41" s="1" customFormat="1" ht="15" customHeight="1">
      <c r="B41" s="265"/>
      <c r="C41" s="266"/>
      <c r="D41" s="264"/>
      <c r="E41" s="267" t="s">
        <v>107</v>
      </c>
      <c r="F41" s="264"/>
      <c r="G41" s="264" t="s">
        <v>391</v>
      </c>
      <c r="H41" s="264"/>
      <c r="I41" s="264"/>
      <c r="J41" s="264"/>
      <c r="K41" s="262"/>
    </row>
    <row r="42" s="1" customFormat="1" ht="15" customHeight="1">
      <c r="B42" s="265"/>
      <c r="C42" s="266"/>
      <c r="D42" s="264"/>
      <c r="E42" s="267" t="s">
        <v>392</v>
      </c>
      <c r="F42" s="264"/>
      <c r="G42" s="264" t="s">
        <v>393</v>
      </c>
      <c r="H42" s="264"/>
      <c r="I42" s="264"/>
      <c r="J42" s="264"/>
      <c r="K42" s="262"/>
    </row>
    <row r="43" s="1" customFormat="1" ht="15" customHeight="1">
      <c r="B43" s="265"/>
      <c r="C43" s="266"/>
      <c r="D43" s="264"/>
      <c r="E43" s="267"/>
      <c r="F43" s="264"/>
      <c r="G43" s="264" t="s">
        <v>394</v>
      </c>
      <c r="H43" s="264"/>
      <c r="I43" s="264"/>
      <c r="J43" s="264"/>
      <c r="K43" s="262"/>
    </row>
    <row r="44" s="1" customFormat="1" ht="15" customHeight="1">
      <c r="B44" s="265"/>
      <c r="C44" s="266"/>
      <c r="D44" s="264"/>
      <c r="E44" s="267" t="s">
        <v>395</v>
      </c>
      <c r="F44" s="264"/>
      <c r="G44" s="264" t="s">
        <v>396</v>
      </c>
      <c r="H44" s="264"/>
      <c r="I44" s="264"/>
      <c r="J44" s="264"/>
      <c r="K44" s="262"/>
    </row>
    <row r="45" s="1" customFormat="1" ht="15" customHeight="1">
      <c r="B45" s="265"/>
      <c r="C45" s="266"/>
      <c r="D45" s="264"/>
      <c r="E45" s="267" t="s">
        <v>109</v>
      </c>
      <c r="F45" s="264"/>
      <c r="G45" s="264" t="s">
        <v>397</v>
      </c>
      <c r="H45" s="264"/>
      <c r="I45" s="264"/>
      <c r="J45" s="264"/>
      <c r="K45" s="262"/>
    </row>
    <row r="46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="1" customFormat="1" ht="15" customHeight="1">
      <c r="B47" s="265"/>
      <c r="C47" s="266"/>
      <c r="D47" s="264" t="s">
        <v>398</v>
      </c>
      <c r="E47" s="264"/>
      <c r="F47" s="264"/>
      <c r="G47" s="264"/>
      <c r="H47" s="264"/>
      <c r="I47" s="264"/>
      <c r="J47" s="264"/>
      <c r="K47" s="262"/>
    </row>
    <row r="48" s="1" customFormat="1" ht="15" customHeight="1">
      <c r="B48" s="265"/>
      <c r="C48" s="266"/>
      <c r="D48" s="266"/>
      <c r="E48" s="264" t="s">
        <v>399</v>
      </c>
      <c r="F48" s="264"/>
      <c r="G48" s="264"/>
      <c r="H48" s="264"/>
      <c r="I48" s="264"/>
      <c r="J48" s="264"/>
      <c r="K48" s="262"/>
    </row>
    <row r="49" s="1" customFormat="1" ht="15" customHeight="1">
      <c r="B49" s="265"/>
      <c r="C49" s="266"/>
      <c r="D49" s="266"/>
      <c r="E49" s="264" t="s">
        <v>400</v>
      </c>
      <c r="F49" s="264"/>
      <c r="G49" s="264"/>
      <c r="H49" s="264"/>
      <c r="I49" s="264"/>
      <c r="J49" s="264"/>
      <c r="K49" s="262"/>
    </row>
    <row r="50" s="1" customFormat="1" ht="15" customHeight="1">
      <c r="B50" s="265"/>
      <c r="C50" s="266"/>
      <c r="D50" s="266"/>
      <c r="E50" s="264" t="s">
        <v>401</v>
      </c>
      <c r="F50" s="264"/>
      <c r="G50" s="264"/>
      <c r="H50" s="264"/>
      <c r="I50" s="264"/>
      <c r="J50" s="264"/>
      <c r="K50" s="262"/>
    </row>
    <row r="51" s="1" customFormat="1" ht="15" customHeight="1">
      <c r="B51" s="265"/>
      <c r="C51" s="266"/>
      <c r="D51" s="264" t="s">
        <v>402</v>
      </c>
      <c r="E51" s="264"/>
      <c r="F51" s="264"/>
      <c r="G51" s="264"/>
      <c r="H51" s="264"/>
      <c r="I51" s="264"/>
      <c r="J51" s="264"/>
      <c r="K51" s="262"/>
    </row>
    <row r="52" s="1" customFormat="1" ht="25.5" customHeight="1">
      <c r="B52" s="260"/>
      <c r="C52" s="261" t="s">
        <v>403</v>
      </c>
      <c r="D52" s="261"/>
      <c r="E52" s="261"/>
      <c r="F52" s="261"/>
      <c r="G52" s="261"/>
      <c r="H52" s="261"/>
      <c r="I52" s="261"/>
      <c r="J52" s="261"/>
      <c r="K52" s="262"/>
    </row>
    <row r="53" s="1" customFormat="1" ht="5.25" customHeight="1">
      <c r="B53" s="260"/>
      <c r="C53" s="263"/>
      <c r="D53" s="263"/>
      <c r="E53" s="263"/>
      <c r="F53" s="263"/>
      <c r="G53" s="263"/>
      <c r="H53" s="263"/>
      <c r="I53" s="263"/>
      <c r="J53" s="263"/>
      <c r="K53" s="262"/>
    </row>
    <row r="54" s="1" customFormat="1" ht="15" customHeight="1">
      <c r="B54" s="260"/>
      <c r="C54" s="264" t="s">
        <v>404</v>
      </c>
      <c r="D54" s="264"/>
      <c r="E54" s="264"/>
      <c r="F54" s="264"/>
      <c r="G54" s="264"/>
      <c r="H54" s="264"/>
      <c r="I54" s="264"/>
      <c r="J54" s="264"/>
      <c r="K54" s="262"/>
    </row>
    <row r="55" s="1" customFormat="1" ht="15" customHeight="1">
      <c r="B55" s="260"/>
      <c r="C55" s="264" t="s">
        <v>405</v>
      </c>
      <c r="D55" s="264"/>
      <c r="E55" s="264"/>
      <c r="F55" s="264"/>
      <c r="G55" s="264"/>
      <c r="H55" s="264"/>
      <c r="I55" s="264"/>
      <c r="J55" s="264"/>
      <c r="K55" s="262"/>
    </row>
    <row r="56" s="1" customFormat="1" ht="12.75" customHeight="1">
      <c r="B56" s="260"/>
      <c r="C56" s="264"/>
      <c r="D56" s="264"/>
      <c r="E56" s="264"/>
      <c r="F56" s="264"/>
      <c r="G56" s="264"/>
      <c r="H56" s="264"/>
      <c r="I56" s="264"/>
      <c r="J56" s="264"/>
      <c r="K56" s="262"/>
    </row>
    <row r="57" s="1" customFormat="1" ht="15" customHeight="1">
      <c r="B57" s="260"/>
      <c r="C57" s="264" t="s">
        <v>406</v>
      </c>
      <c r="D57" s="264"/>
      <c r="E57" s="264"/>
      <c r="F57" s="264"/>
      <c r="G57" s="264"/>
      <c r="H57" s="264"/>
      <c r="I57" s="264"/>
      <c r="J57" s="264"/>
      <c r="K57" s="262"/>
    </row>
    <row r="58" s="1" customFormat="1" ht="15" customHeight="1">
      <c r="B58" s="260"/>
      <c r="C58" s="266"/>
      <c r="D58" s="264" t="s">
        <v>407</v>
      </c>
      <c r="E58" s="264"/>
      <c r="F58" s="264"/>
      <c r="G58" s="264"/>
      <c r="H58" s="264"/>
      <c r="I58" s="264"/>
      <c r="J58" s="264"/>
      <c r="K58" s="262"/>
    </row>
    <row r="59" s="1" customFormat="1" ht="15" customHeight="1">
      <c r="B59" s="260"/>
      <c r="C59" s="266"/>
      <c r="D59" s="264" t="s">
        <v>408</v>
      </c>
      <c r="E59" s="264"/>
      <c r="F59" s="264"/>
      <c r="G59" s="264"/>
      <c r="H59" s="264"/>
      <c r="I59" s="264"/>
      <c r="J59" s="264"/>
      <c r="K59" s="262"/>
    </row>
    <row r="60" s="1" customFormat="1" ht="15" customHeight="1">
      <c r="B60" s="260"/>
      <c r="C60" s="266"/>
      <c r="D60" s="264" t="s">
        <v>409</v>
      </c>
      <c r="E60" s="264"/>
      <c r="F60" s="264"/>
      <c r="G60" s="264"/>
      <c r="H60" s="264"/>
      <c r="I60" s="264"/>
      <c r="J60" s="264"/>
      <c r="K60" s="262"/>
    </row>
    <row r="61" s="1" customFormat="1" ht="15" customHeight="1">
      <c r="B61" s="260"/>
      <c r="C61" s="266"/>
      <c r="D61" s="264" t="s">
        <v>410</v>
      </c>
      <c r="E61" s="264"/>
      <c r="F61" s="264"/>
      <c r="G61" s="264"/>
      <c r="H61" s="264"/>
      <c r="I61" s="264"/>
      <c r="J61" s="264"/>
      <c r="K61" s="262"/>
    </row>
    <row r="62" s="1" customFormat="1" ht="15" customHeight="1">
      <c r="B62" s="260"/>
      <c r="C62" s="266"/>
      <c r="D62" s="269" t="s">
        <v>411</v>
      </c>
      <c r="E62" s="269"/>
      <c r="F62" s="269"/>
      <c r="G62" s="269"/>
      <c r="H62" s="269"/>
      <c r="I62" s="269"/>
      <c r="J62" s="269"/>
      <c r="K62" s="262"/>
    </row>
    <row r="63" s="1" customFormat="1" ht="15" customHeight="1">
      <c r="B63" s="260"/>
      <c r="C63" s="266"/>
      <c r="D63" s="264" t="s">
        <v>412</v>
      </c>
      <c r="E63" s="264"/>
      <c r="F63" s="264"/>
      <c r="G63" s="264"/>
      <c r="H63" s="264"/>
      <c r="I63" s="264"/>
      <c r="J63" s="264"/>
      <c r="K63" s="262"/>
    </row>
    <row r="64" s="1" customFormat="1" ht="12.75" customHeight="1">
      <c r="B64" s="260"/>
      <c r="C64" s="266"/>
      <c r="D64" s="266"/>
      <c r="E64" s="270"/>
      <c r="F64" s="266"/>
      <c r="G64" s="266"/>
      <c r="H64" s="266"/>
      <c r="I64" s="266"/>
      <c r="J64" s="266"/>
      <c r="K64" s="262"/>
    </row>
    <row r="65" s="1" customFormat="1" ht="15" customHeight="1">
      <c r="B65" s="260"/>
      <c r="C65" s="266"/>
      <c r="D65" s="264" t="s">
        <v>413</v>
      </c>
      <c r="E65" s="264"/>
      <c r="F65" s="264"/>
      <c r="G65" s="264"/>
      <c r="H65" s="264"/>
      <c r="I65" s="264"/>
      <c r="J65" s="264"/>
      <c r="K65" s="262"/>
    </row>
    <row r="66" s="1" customFormat="1" ht="15" customHeight="1">
      <c r="B66" s="260"/>
      <c r="C66" s="266"/>
      <c r="D66" s="269" t="s">
        <v>414</v>
      </c>
      <c r="E66" s="269"/>
      <c r="F66" s="269"/>
      <c r="G66" s="269"/>
      <c r="H66" s="269"/>
      <c r="I66" s="269"/>
      <c r="J66" s="269"/>
      <c r="K66" s="262"/>
    </row>
    <row r="67" s="1" customFormat="1" ht="15" customHeight="1">
      <c r="B67" s="260"/>
      <c r="C67" s="266"/>
      <c r="D67" s="264" t="s">
        <v>415</v>
      </c>
      <c r="E67" s="264"/>
      <c r="F67" s="264"/>
      <c r="G67" s="264"/>
      <c r="H67" s="264"/>
      <c r="I67" s="264"/>
      <c r="J67" s="264"/>
      <c r="K67" s="262"/>
    </row>
    <row r="68" s="1" customFormat="1" ht="15" customHeight="1">
      <c r="B68" s="260"/>
      <c r="C68" s="266"/>
      <c r="D68" s="264" t="s">
        <v>416</v>
      </c>
      <c r="E68" s="264"/>
      <c r="F68" s="264"/>
      <c r="G68" s="264"/>
      <c r="H68" s="264"/>
      <c r="I68" s="264"/>
      <c r="J68" s="264"/>
      <c r="K68" s="262"/>
    </row>
    <row r="69" s="1" customFormat="1" ht="15" customHeight="1">
      <c r="B69" s="260"/>
      <c r="C69" s="266"/>
      <c r="D69" s="264" t="s">
        <v>417</v>
      </c>
      <c r="E69" s="264"/>
      <c r="F69" s="264"/>
      <c r="G69" s="264"/>
      <c r="H69" s="264"/>
      <c r="I69" s="264"/>
      <c r="J69" s="264"/>
      <c r="K69" s="262"/>
    </row>
    <row r="70" s="1" customFormat="1" ht="15" customHeight="1">
      <c r="B70" s="260"/>
      <c r="C70" s="266"/>
      <c r="D70" s="264" t="s">
        <v>418</v>
      </c>
      <c r="E70" s="264"/>
      <c r="F70" s="264"/>
      <c r="G70" s="264"/>
      <c r="H70" s="264"/>
      <c r="I70" s="264"/>
      <c r="J70" s="264"/>
      <c r="K70" s="262"/>
    </row>
    <row r="7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="1" customFormat="1" ht="45" customHeight="1">
      <c r="B75" s="279"/>
      <c r="C75" s="280" t="s">
        <v>419</v>
      </c>
      <c r="D75" s="280"/>
      <c r="E75" s="280"/>
      <c r="F75" s="280"/>
      <c r="G75" s="280"/>
      <c r="H75" s="280"/>
      <c r="I75" s="280"/>
      <c r="J75" s="280"/>
      <c r="K75" s="281"/>
    </row>
    <row r="76" s="1" customFormat="1" ht="17.25" customHeight="1">
      <c r="B76" s="279"/>
      <c r="C76" s="282" t="s">
        <v>420</v>
      </c>
      <c r="D76" s="282"/>
      <c r="E76" s="282"/>
      <c r="F76" s="282" t="s">
        <v>421</v>
      </c>
      <c r="G76" s="283"/>
      <c r="H76" s="282" t="s">
        <v>57</v>
      </c>
      <c r="I76" s="282" t="s">
        <v>60</v>
      </c>
      <c r="J76" s="282" t="s">
        <v>422</v>
      </c>
      <c r="K76" s="281"/>
    </row>
    <row r="77" s="1" customFormat="1" ht="17.25" customHeight="1">
      <c r="B77" s="279"/>
      <c r="C77" s="284" t="s">
        <v>423</v>
      </c>
      <c r="D77" s="284"/>
      <c r="E77" s="284"/>
      <c r="F77" s="285" t="s">
        <v>424</v>
      </c>
      <c r="G77" s="286"/>
      <c r="H77" s="284"/>
      <c r="I77" s="284"/>
      <c r="J77" s="284" t="s">
        <v>425</v>
      </c>
      <c r="K77" s="281"/>
    </row>
    <row r="78" s="1" customFormat="1" ht="5.25" customHeight="1">
      <c r="B78" s="279"/>
      <c r="C78" s="287"/>
      <c r="D78" s="287"/>
      <c r="E78" s="287"/>
      <c r="F78" s="287"/>
      <c r="G78" s="288"/>
      <c r="H78" s="287"/>
      <c r="I78" s="287"/>
      <c r="J78" s="287"/>
      <c r="K78" s="281"/>
    </row>
    <row r="79" s="1" customFormat="1" ht="15" customHeight="1">
      <c r="B79" s="279"/>
      <c r="C79" s="267" t="s">
        <v>56</v>
      </c>
      <c r="D79" s="287"/>
      <c r="E79" s="287"/>
      <c r="F79" s="289" t="s">
        <v>426</v>
      </c>
      <c r="G79" s="288"/>
      <c r="H79" s="267" t="s">
        <v>427</v>
      </c>
      <c r="I79" s="267" t="s">
        <v>428</v>
      </c>
      <c r="J79" s="267">
        <v>20</v>
      </c>
      <c r="K79" s="281"/>
    </row>
    <row r="80" s="1" customFormat="1" ht="15" customHeight="1">
      <c r="B80" s="279"/>
      <c r="C80" s="267" t="s">
        <v>429</v>
      </c>
      <c r="D80" s="267"/>
      <c r="E80" s="267"/>
      <c r="F80" s="289" t="s">
        <v>426</v>
      </c>
      <c r="G80" s="288"/>
      <c r="H80" s="267" t="s">
        <v>430</v>
      </c>
      <c r="I80" s="267" t="s">
        <v>428</v>
      </c>
      <c r="J80" s="267">
        <v>120</v>
      </c>
      <c r="K80" s="281"/>
    </row>
    <row r="81" s="1" customFormat="1" ht="15" customHeight="1">
      <c r="B81" s="290"/>
      <c r="C81" s="267" t="s">
        <v>431</v>
      </c>
      <c r="D81" s="267"/>
      <c r="E81" s="267"/>
      <c r="F81" s="289" t="s">
        <v>432</v>
      </c>
      <c r="G81" s="288"/>
      <c r="H81" s="267" t="s">
        <v>433</v>
      </c>
      <c r="I81" s="267" t="s">
        <v>428</v>
      </c>
      <c r="J81" s="267">
        <v>50</v>
      </c>
      <c r="K81" s="281"/>
    </row>
    <row r="82" s="1" customFormat="1" ht="15" customHeight="1">
      <c r="B82" s="290"/>
      <c r="C82" s="267" t="s">
        <v>434</v>
      </c>
      <c r="D82" s="267"/>
      <c r="E82" s="267"/>
      <c r="F82" s="289" t="s">
        <v>426</v>
      </c>
      <c r="G82" s="288"/>
      <c r="H82" s="267" t="s">
        <v>435</v>
      </c>
      <c r="I82" s="267" t="s">
        <v>436</v>
      </c>
      <c r="J82" s="267"/>
      <c r="K82" s="281"/>
    </row>
    <row r="83" s="1" customFormat="1" ht="15" customHeight="1">
      <c r="B83" s="290"/>
      <c r="C83" s="291" t="s">
        <v>437</v>
      </c>
      <c r="D83" s="291"/>
      <c r="E83" s="291"/>
      <c r="F83" s="292" t="s">
        <v>432</v>
      </c>
      <c r="G83" s="291"/>
      <c r="H83" s="291" t="s">
        <v>438</v>
      </c>
      <c r="I83" s="291" t="s">
        <v>428</v>
      </c>
      <c r="J83" s="291">
        <v>15</v>
      </c>
      <c r="K83" s="281"/>
    </row>
    <row r="84" s="1" customFormat="1" ht="15" customHeight="1">
      <c r="B84" s="290"/>
      <c r="C84" s="291" t="s">
        <v>439</v>
      </c>
      <c r="D84" s="291"/>
      <c r="E84" s="291"/>
      <c r="F84" s="292" t="s">
        <v>432</v>
      </c>
      <c r="G84" s="291"/>
      <c r="H84" s="291" t="s">
        <v>440</v>
      </c>
      <c r="I84" s="291" t="s">
        <v>428</v>
      </c>
      <c r="J84" s="291">
        <v>15</v>
      </c>
      <c r="K84" s="281"/>
    </row>
    <row r="85" s="1" customFormat="1" ht="15" customHeight="1">
      <c r="B85" s="290"/>
      <c r="C85" s="291" t="s">
        <v>441</v>
      </c>
      <c r="D85" s="291"/>
      <c r="E85" s="291"/>
      <c r="F85" s="292" t="s">
        <v>432</v>
      </c>
      <c r="G85" s="291"/>
      <c r="H85" s="291" t="s">
        <v>442</v>
      </c>
      <c r="I85" s="291" t="s">
        <v>428</v>
      </c>
      <c r="J85" s="291">
        <v>20</v>
      </c>
      <c r="K85" s="281"/>
    </row>
    <row r="86" s="1" customFormat="1" ht="15" customHeight="1">
      <c r="B86" s="290"/>
      <c r="C86" s="291" t="s">
        <v>443</v>
      </c>
      <c r="D86" s="291"/>
      <c r="E86" s="291"/>
      <c r="F86" s="292" t="s">
        <v>432</v>
      </c>
      <c r="G86" s="291"/>
      <c r="H86" s="291" t="s">
        <v>444</v>
      </c>
      <c r="I86" s="291" t="s">
        <v>428</v>
      </c>
      <c r="J86" s="291">
        <v>20</v>
      </c>
      <c r="K86" s="281"/>
    </row>
    <row r="87" s="1" customFormat="1" ht="15" customHeight="1">
      <c r="B87" s="290"/>
      <c r="C87" s="267" t="s">
        <v>445</v>
      </c>
      <c r="D87" s="267"/>
      <c r="E87" s="267"/>
      <c r="F87" s="289" t="s">
        <v>432</v>
      </c>
      <c r="G87" s="288"/>
      <c r="H87" s="267" t="s">
        <v>446</v>
      </c>
      <c r="I87" s="267" t="s">
        <v>428</v>
      </c>
      <c r="J87" s="267">
        <v>50</v>
      </c>
      <c r="K87" s="281"/>
    </row>
    <row r="88" s="1" customFormat="1" ht="15" customHeight="1">
      <c r="B88" s="290"/>
      <c r="C88" s="267" t="s">
        <v>447</v>
      </c>
      <c r="D88" s="267"/>
      <c r="E88" s="267"/>
      <c r="F88" s="289" t="s">
        <v>432</v>
      </c>
      <c r="G88" s="288"/>
      <c r="H88" s="267" t="s">
        <v>448</v>
      </c>
      <c r="I88" s="267" t="s">
        <v>428</v>
      </c>
      <c r="J88" s="267">
        <v>20</v>
      </c>
      <c r="K88" s="281"/>
    </row>
    <row r="89" s="1" customFormat="1" ht="15" customHeight="1">
      <c r="B89" s="290"/>
      <c r="C89" s="267" t="s">
        <v>449</v>
      </c>
      <c r="D89" s="267"/>
      <c r="E89" s="267"/>
      <c r="F89" s="289" t="s">
        <v>432</v>
      </c>
      <c r="G89" s="288"/>
      <c r="H89" s="267" t="s">
        <v>450</v>
      </c>
      <c r="I89" s="267" t="s">
        <v>428</v>
      </c>
      <c r="J89" s="267">
        <v>20</v>
      </c>
      <c r="K89" s="281"/>
    </row>
    <row r="90" s="1" customFormat="1" ht="15" customHeight="1">
      <c r="B90" s="290"/>
      <c r="C90" s="267" t="s">
        <v>451</v>
      </c>
      <c r="D90" s="267"/>
      <c r="E90" s="267"/>
      <c r="F90" s="289" t="s">
        <v>432</v>
      </c>
      <c r="G90" s="288"/>
      <c r="H90" s="267" t="s">
        <v>452</v>
      </c>
      <c r="I90" s="267" t="s">
        <v>428</v>
      </c>
      <c r="J90" s="267">
        <v>50</v>
      </c>
      <c r="K90" s="281"/>
    </row>
    <row r="91" s="1" customFormat="1" ht="15" customHeight="1">
      <c r="B91" s="290"/>
      <c r="C91" s="267" t="s">
        <v>453</v>
      </c>
      <c r="D91" s="267"/>
      <c r="E91" s="267"/>
      <c r="F91" s="289" t="s">
        <v>432</v>
      </c>
      <c r="G91" s="288"/>
      <c r="H91" s="267" t="s">
        <v>453</v>
      </c>
      <c r="I91" s="267" t="s">
        <v>428</v>
      </c>
      <c r="J91" s="267">
        <v>50</v>
      </c>
      <c r="K91" s="281"/>
    </row>
    <row r="92" s="1" customFormat="1" ht="15" customHeight="1">
      <c r="B92" s="290"/>
      <c r="C92" s="267" t="s">
        <v>454</v>
      </c>
      <c r="D92" s="267"/>
      <c r="E92" s="267"/>
      <c r="F92" s="289" t="s">
        <v>432</v>
      </c>
      <c r="G92" s="288"/>
      <c r="H92" s="267" t="s">
        <v>455</v>
      </c>
      <c r="I92" s="267" t="s">
        <v>428</v>
      </c>
      <c r="J92" s="267">
        <v>255</v>
      </c>
      <c r="K92" s="281"/>
    </row>
    <row r="93" s="1" customFormat="1" ht="15" customHeight="1">
      <c r="B93" s="290"/>
      <c r="C93" s="267" t="s">
        <v>456</v>
      </c>
      <c r="D93" s="267"/>
      <c r="E93" s="267"/>
      <c r="F93" s="289" t="s">
        <v>426</v>
      </c>
      <c r="G93" s="288"/>
      <c r="H93" s="267" t="s">
        <v>457</v>
      </c>
      <c r="I93" s="267" t="s">
        <v>458</v>
      </c>
      <c r="J93" s="267"/>
      <c r="K93" s="281"/>
    </row>
    <row r="94" s="1" customFormat="1" ht="15" customHeight="1">
      <c r="B94" s="290"/>
      <c r="C94" s="267" t="s">
        <v>459</v>
      </c>
      <c r="D94" s="267"/>
      <c r="E94" s="267"/>
      <c r="F94" s="289" t="s">
        <v>426</v>
      </c>
      <c r="G94" s="288"/>
      <c r="H94" s="267" t="s">
        <v>460</v>
      </c>
      <c r="I94" s="267" t="s">
        <v>461</v>
      </c>
      <c r="J94" s="267"/>
      <c r="K94" s="281"/>
    </row>
    <row r="95" s="1" customFormat="1" ht="15" customHeight="1">
      <c r="B95" s="290"/>
      <c r="C95" s="267" t="s">
        <v>462</v>
      </c>
      <c r="D95" s="267"/>
      <c r="E95" s="267"/>
      <c r="F95" s="289" t="s">
        <v>426</v>
      </c>
      <c r="G95" s="288"/>
      <c r="H95" s="267" t="s">
        <v>462</v>
      </c>
      <c r="I95" s="267" t="s">
        <v>461</v>
      </c>
      <c r="J95" s="267"/>
      <c r="K95" s="281"/>
    </row>
    <row r="96" s="1" customFormat="1" ht="15" customHeight="1">
      <c r="B96" s="290"/>
      <c r="C96" s="267" t="s">
        <v>41</v>
      </c>
      <c r="D96" s="267"/>
      <c r="E96" s="267"/>
      <c r="F96" s="289" t="s">
        <v>426</v>
      </c>
      <c r="G96" s="288"/>
      <c r="H96" s="267" t="s">
        <v>463</v>
      </c>
      <c r="I96" s="267" t="s">
        <v>461</v>
      </c>
      <c r="J96" s="267"/>
      <c r="K96" s="281"/>
    </row>
    <row r="97" s="1" customFormat="1" ht="15" customHeight="1">
      <c r="B97" s="290"/>
      <c r="C97" s="267" t="s">
        <v>51</v>
      </c>
      <c r="D97" s="267"/>
      <c r="E97" s="267"/>
      <c r="F97" s="289" t="s">
        <v>426</v>
      </c>
      <c r="G97" s="288"/>
      <c r="H97" s="267" t="s">
        <v>464</v>
      </c>
      <c r="I97" s="267" t="s">
        <v>461</v>
      </c>
      <c r="J97" s="267"/>
      <c r="K97" s="281"/>
    </row>
    <row r="98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="1" customFormat="1" ht="45" customHeight="1">
      <c r="B102" s="279"/>
      <c r="C102" s="280" t="s">
        <v>465</v>
      </c>
      <c r="D102" s="280"/>
      <c r="E102" s="280"/>
      <c r="F102" s="280"/>
      <c r="G102" s="280"/>
      <c r="H102" s="280"/>
      <c r="I102" s="280"/>
      <c r="J102" s="280"/>
      <c r="K102" s="281"/>
    </row>
    <row r="103" s="1" customFormat="1" ht="17.25" customHeight="1">
      <c r="B103" s="279"/>
      <c r="C103" s="282" t="s">
        <v>420</v>
      </c>
      <c r="D103" s="282"/>
      <c r="E103" s="282"/>
      <c r="F103" s="282" t="s">
        <v>421</v>
      </c>
      <c r="G103" s="283"/>
      <c r="H103" s="282" t="s">
        <v>57</v>
      </c>
      <c r="I103" s="282" t="s">
        <v>60</v>
      </c>
      <c r="J103" s="282" t="s">
        <v>422</v>
      </c>
      <c r="K103" s="281"/>
    </row>
    <row r="104" s="1" customFormat="1" ht="17.25" customHeight="1">
      <c r="B104" s="279"/>
      <c r="C104" s="284" t="s">
        <v>423</v>
      </c>
      <c r="D104" s="284"/>
      <c r="E104" s="284"/>
      <c r="F104" s="285" t="s">
        <v>424</v>
      </c>
      <c r="G104" s="286"/>
      <c r="H104" s="284"/>
      <c r="I104" s="284"/>
      <c r="J104" s="284" t="s">
        <v>425</v>
      </c>
      <c r="K104" s="281"/>
    </row>
    <row r="105" s="1" customFormat="1" ht="5.25" customHeight="1">
      <c r="B105" s="279"/>
      <c r="C105" s="282"/>
      <c r="D105" s="282"/>
      <c r="E105" s="282"/>
      <c r="F105" s="282"/>
      <c r="G105" s="298"/>
      <c r="H105" s="282"/>
      <c r="I105" s="282"/>
      <c r="J105" s="282"/>
      <c r="K105" s="281"/>
    </row>
    <row r="106" s="1" customFormat="1" ht="15" customHeight="1">
      <c r="B106" s="279"/>
      <c r="C106" s="267" t="s">
        <v>56</v>
      </c>
      <c r="D106" s="287"/>
      <c r="E106" s="287"/>
      <c r="F106" s="289" t="s">
        <v>426</v>
      </c>
      <c r="G106" s="298"/>
      <c r="H106" s="267" t="s">
        <v>466</v>
      </c>
      <c r="I106" s="267" t="s">
        <v>428</v>
      </c>
      <c r="J106" s="267">
        <v>20</v>
      </c>
      <c r="K106" s="281"/>
    </row>
    <row r="107" s="1" customFormat="1" ht="15" customHeight="1">
      <c r="B107" s="279"/>
      <c r="C107" s="267" t="s">
        <v>429</v>
      </c>
      <c r="D107" s="267"/>
      <c r="E107" s="267"/>
      <c r="F107" s="289" t="s">
        <v>426</v>
      </c>
      <c r="G107" s="267"/>
      <c r="H107" s="267" t="s">
        <v>466</v>
      </c>
      <c r="I107" s="267" t="s">
        <v>428</v>
      </c>
      <c r="J107" s="267">
        <v>120</v>
      </c>
      <c r="K107" s="281"/>
    </row>
    <row r="108" s="1" customFormat="1" ht="15" customHeight="1">
      <c r="B108" s="290"/>
      <c r="C108" s="267" t="s">
        <v>431</v>
      </c>
      <c r="D108" s="267"/>
      <c r="E108" s="267"/>
      <c r="F108" s="289" t="s">
        <v>432</v>
      </c>
      <c r="G108" s="267"/>
      <c r="H108" s="267" t="s">
        <v>466</v>
      </c>
      <c r="I108" s="267" t="s">
        <v>428</v>
      </c>
      <c r="J108" s="267">
        <v>50</v>
      </c>
      <c r="K108" s="281"/>
    </row>
    <row r="109" s="1" customFormat="1" ht="15" customHeight="1">
      <c r="B109" s="290"/>
      <c r="C109" s="267" t="s">
        <v>434</v>
      </c>
      <c r="D109" s="267"/>
      <c r="E109" s="267"/>
      <c r="F109" s="289" t="s">
        <v>426</v>
      </c>
      <c r="G109" s="267"/>
      <c r="H109" s="267" t="s">
        <v>466</v>
      </c>
      <c r="I109" s="267" t="s">
        <v>436</v>
      </c>
      <c r="J109" s="267"/>
      <c r="K109" s="281"/>
    </row>
    <row r="110" s="1" customFormat="1" ht="15" customHeight="1">
      <c r="B110" s="290"/>
      <c r="C110" s="267" t="s">
        <v>445</v>
      </c>
      <c r="D110" s="267"/>
      <c r="E110" s="267"/>
      <c r="F110" s="289" t="s">
        <v>432</v>
      </c>
      <c r="G110" s="267"/>
      <c r="H110" s="267" t="s">
        <v>466</v>
      </c>
      <c r="I110" s="267" t="s">
        <v>428</v>
      </c>
      <c r="J110" s="267">
        <v>50</v>
      </c>
      <c r="K110" s="281"/>
    </row>
    <row r="111" s="1" customFormat="1" ht="15" customHeight="1">
      <c r="B111" s="290"/>
      <c r="C111" s="267" t="s">
        <v>453</v>
      </c>
      <c r="D111" s="267"/>
      <c r="E111" s="267"/>
      <c r="F111" s="289" t="s">
        <v>432</v>
      </c>
      <c r="G111" s="267"/>
      <c r="H111" s="267" t="s">
        <v>466</v>
      </c>
      <c r="I111" s="267" t="s">
        <v>428</v>
      </c>
      <c r="J111" s="267">
        <v>50</v>
      </c>
      <c r="K111" s="281"/>
    </row>
    <row r="112" s="1" customFormat="1" ht="15" customHeight="1">
      <c r="B112" s="290"/>
      <c r="C112" s="267" t="s">
        <v>451</v>
      </c>
      <c r="D112" s="267"/>
      <c r="E112" s="267"/>
      <c r="F112" s="289" t="s">
        <v>432</v>
      </c>
      <c r="G112" s="267"/>
      <c r="H112" s="267" t="s">
        <v>466</v>
      </c>
      <c r="I112" s="267" t="s">
        <v>428</v>
      </c>
      <c r="J112" s="267">
        <v>50</v>
      </c>
      <c r="K112" s="281"/>
    </row>
    <row r="113" s="1" customFormat="1" ht="15" customHeight="1">
      <c r="B113" s="290"/>
      <c r="C113" s="267" t="s">
        <v>56</v>
      </c>
      <c r="D113" s="267"/>
      <c r="E113" s="267"/>
      <c r="F113" s="289" t="s">
        <v>426</v>
      </c>
      <c r="G113" s="267"/>
      <c r="H113" s="267" t="s">
        <v>467</v>
      </c>
      <c r="I113" s="267" t="s">
        <v>428</v>
      </c>
      <c r="J113" s="267">
        <v>20</v>
      </c>
      <c r="K113" s="281"/>
    </row>
    <row r="114" s="1" customFormat="1" ht="15" customHeight="1">
      <c r="B114" s="290"/>
      <c r="C114" s="267" t="s">
        <v>468</v>
      </c>
      <c r="D114" s="267"/>
      <c r="E114" s="267"/>
      <c r="F114" s="289" t="s">
        <v>426</v>
      </c>
      <c r="G114" s="267"/>
      <c r="H114" s="267" t="s">
        <v>469</v>
      </c>
      <c r="I114" s="267" t="s">
        <v>428</v>
      </c>
      <c r="J114" s="267">
        <v>120</v>
      </c>
      <c r="K114" s="281"/>
    </row>
    <row r="115" s="1" customFormat="1" ht="15" customHeight="1">
      <c r="B115" s="290"/>
      <c r="C115" s="267" t="s">
        <v>41</v>
      </c>
      <c r="D115" s="267"/>
      <c r="E115" s="267"/>
      <c r="F115" s="289" t="s">
        <v>426</v>
      </c>
      <c r="G115" s="267"/>
      <c r="H115" s="267" t="s">
        <v>470</v>
      </c>
      <c r="I115" s="267" t="s">
        <v>461</v>
      </c>
      <c r="J115" s="267"/>
      <c r="K115" s="281"/>
    </row>
    <row r="116" s="1" customFormat="1" ht="15" customHeight="1">
      <c r="B116" s="290"/>
      <c r="C116" s="267" t="s">
        <v>51</v>
      </c>
      <c r="D116" s="267"/>
      <c r="E116" s="267"/>
      <c r="F116" s="289" t="s">
        <v>426</v>
      </c>
      <c r="G116" s="267"/>
      <c r="H116" s="267" t="s">
        <v>471</v>
      </c>
      <c r="I116" s="267" t="s">
        <v>461</v>
      </c>
      <c r="J116" s="267"/>
      <c r="K116" s="281"/>
    </row>
    <row r="117" s="1" customFormat="1" ht="15" customHeight="1">
      <c r="B117" s="290"/>
      <c r="C117" s="267" t="s">
        <v>60</v>
      </c>
      <c r="D117" s="267"/>
      <c r="E117" s="267"/>
      <c r="F117" s="289" t="s">
        <v>426</v>
      </c>
      <c r="G117" s="267"/>
      <c r="H117" s="267" t="s">
        <v>472</v>
      </c>
      <c r="I117" s="267" t="s">
        <v>473</v>
      </c>
      <c r="J117" s="267"/>
      <c r="K117" s="281"/>
    </row>
    <row r="118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="1" customFormat="1" ht="18.75" customHeight="1">
      <c r="B119" s="300"/>
      <c r="C119" s="264"/>
      <c r="D119" s="264"/>
      <c r="E119" s="264"/>
      <c r="F119" s="301"/>
      <c r="G119" s="264"/>
      <c r="H119" s="264"/>
      <c r="I119" s="264"/>
      <c r="J119" s="264"/>
      <c r="K119" s="300"/>
    </row>
    <row r="120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="1" customFormat="1" ht="7.5" customHeight="1">
      <c r="B121" s="302"/>
      <c r="C121" s="303"/>
      <c r="D121" s="303"/>
      <c r="E121" s="303"/>
      <c r="F121" s="303"/>
      <c r="G121" s="303"/>
      <c r="H121" s="303"/>
      <c r="I121" s="303"/>
      <c r="J121" s="303"/>
      <c r="K121" s="304"/>
    </row>
    <row r="122" s="1" customFormat="1" ht="45" customHeight="1">
      <c r="B122" s="305"/>
      <c r="C122" s="258" t="s">
        <v>474</v>
      </c>
      <c r="D122" s="258"/>
      <c r="E122" s="258"/>
      <c r="F122" s="258"/>
      <c r="G122" s="258"/>
      <c r="H122" s="258"/>
      <c r="I122" s="258"/>
      <c r="J122" s="258"/>
      <c r="K122" s="306"/>
    </row>
    <row r="123" s="1" customFormat="1" ht="17.25" customHeight="1">
      <c r="B123" s="307"/>
      <c r="C123" s="282" t="s">
        <v>420</v>
      </c>
      <c r="D123" s="282"/>
      <c r="E123" s="282"/>
      <c r="F123" s="282" t="s">
        <v>421</v>
      </c>
      <c r="G123" s="283"/>
      <c r="H123" s="282" t="s">
        <v>57</v>
      </c>
      <c r="I123" s="282" t="s">
        <v>60</v>
      </c>
      <c r="J123" s="282" t="s">
        <v>422</v>
      </c>
      <c r="K123" s="308"/>
    </row>
    <row r="124" s="1" customFormat="1" ht="17.25" customHeight="1">
      <c r="B124" s="307"/>
      <c r="C124" s="284" t="s">
        <v>423</v>
      </c>
      <c r="D124" s="284"/>
      <c r="E124" s="284"/>
      <c r="F124" s="285" t="s">
        <v>424</v>
      </c>
      <c r="G124" s="286"/>
      <c r="H124" s="284"/>
      <c r="I124" s="284"/>
      <c r="J124" s="284" t="s">
        <v>425</v>
      </c>
      <c r="K124" s="308"/>
    </row>
    <row r="125" s="1" customFormat="1" ht="5.25" customHeight="1">
      <c r="B125" s="309"/>
      <c r="C125" s="287"/>
      <c r="D125" s="287"/>
      <c r="E125" s="287"/>
      <c r="F125" s="287"/>
      <c r="G125" s="267"/>
      <c r="H125" s="287"/>
      <c r="I125" s="287"/>
      <c r="J125" s="287"/>
      <c r="K125" s="310"/>
    </row>
    <row r="126" s="1" customFormat="1" ht="15" customHeight="1">
      <c r="B126" s="309"/>
      <c r="C126" s="267" t="s">
        <v>429</v>
      </c>
      <c r="D126" s="287"/>
      <c r="E126" s="287"/>
      <c r="F126" s="289" t="s">
        <v>426</v>
      </c>
      <c r="G126" s="267"/>
      <c r="H126" s="267" t="s">
        <v>466</v>
      </c>
      <c r="I126" s="267" t="s">
        <v>428</v>
      </c>
      <c r="J126" s="267">
        <v>120</v>
      </c>
      <c r="K126" s="311"/>
    </row>
    <row r="127" s="1" customFormat="1" ht="15" customHeight="1">
      <c r="B127" s="309"/>
      <c r="C127" s="267" t="s">
        <v>475</v>
      </c>
      <c r="D127" s="267"/>
      <c r="E127" s="267"/>
      <c r="F127" s="289" t="s">
        <v>426</v>
      </c>
      <c r="G127" s="267"/>
      <c r="H127" s="267" t="s">
        <v>476</v>
      </c>
      <c r="I127" s="267" t="s">
        <v>428</v>
      </c>
      <c r="J127" s="267" t="s">
        <v>477</v>
      </c>
      <c r="K127" s="311"/>
    </row>
    <row r="128" s="1" customFormat="1" ht="15" customHeight="1">
      <c r="B128" s="309"/>
      <c r="C128" s="267" t="s">
        <v>374</v>
      </c>
      <c r="D128" s="267"/>
      <c r="E128" s="267"/>
      <c r="F128" s="289" t="s">
        <v>426</v>
      </c>
      <c r="G128" s="267"/>
      <c r="H128" s="267" t="s">
        <v>478</v>
      </c>
      <c r="I128" s="267" t="s">
        <v>428</v>
      </c>
      <c r="J128" s="267" t="s">
        <v>477</v>
      </c>
      <c r="K128" s="311"/>
    </row>
    <row r="129" s="1" customFormat="1" ht="15" customHeight="1">
      <c r="B129" s="309"/>
      <c r="C129" s="267" t="s">
        <v>437</v>
      </c>
      <c r="D129" s="267"/>
      <c r="E129" s="267"/>
      <c r="F129" s="289" t="s">
        <v>432</v>
      </c>
      <c r="G129" s="267"/>
      <c r="H129" s="267" t="s">
        <v>438</v>
      </c>
      <c r="I129" s="267" t="s">
        <v>428</v>
      </c>
      <c r="J129" s="267">
        <v>15</v>
      </c>
      <c r="K129" s="311"/>
    </row>
    <row r="130" s="1" customFormat="1" ht="15" customHeight="1">
      <c r="B130" s="309"/>
      <c r="C130" s="291" t="s">
        <v>439</v>
      </c>
      <c r="D130" s="291"/>
      <c r="E130" s="291"/>
      <c r="F130" s="292" t="s">
        <v>432</v>
      </c>
      <c r="G130" s="291"/>
      <c r="H130" s="291" t="s">
        <v>440</v>
      </c>
      <c r="I130" s="291" t="s">
        <v>428</v>
      </c>
      <c r="J130" s="291">
        <v>15</v>
      </c>
      <c r="K130" s="311"/>
    </row>
    <row r="131" s="1" customFormat="1" ht="15" customHeight="1">
      <c r="B131" s="309"/>
      <c r="C131" s="291" t="s">
        <v>441</v>
      </c>
      <c r="D131" s="291"/>
      <c r="E131" s="291"/>
      <c r="F131" s="292" t="s">
        <v>432</v>
      </c>
      <c r="G131" s="291"/>
      <c r="H131" s="291" t="s">
        <v>442</v>
      </c>
      <c r="I131" s="291" t="s">
        <v>428</v>
      </c>
      <c r="J131" s="291">
        <v>20</v>
      </c>
      <c r="K131" s="311"/>
    </row>
    <row r="132" s="1" customFormat="1" ht="15" customHeight="1">
      <c r="B132" s="309"/>
      <c r="C132" s="291" t="s">
        <v>443</v>
      </c>
      <c r="D132" s="291"/>
      <c r="E132" s="291"/>
      <c r="F132" s="292" t="s">
        <v>432</v>
      </c>
      <c r="G132" s="291"/>
      <c r="H132" s="291" t="s">
        <v>444</v>
      </c>
      <c r="I132" s="291" t="s">
        <v>428</v>
      </c>
      <c r="J132" s="291">
        <v>20</v>
      </c>
      <c r="K132" s="311"/>
    </row>
    <row r="133" s="1" customFormat="1" ht="15" customHeight="1">
      <c r="B133" s="309"/>
      <c r="C133" s="267" t="s">
        <v>431</v>
      </c>
      <c r="D133" s="267"/>
      <c r="E133" s="267"/>
      <c r="F133" s="289" t="s">
        <v>432</v>
      </c>
      <c r="G133" s="267"/>
      <c r="H133" s="267" t="s">
        <v>466</v>
      </c>
      <c r="I133" s="267" t="s">
        <v>428</v>
      </c>
      <c r="J133" s="267">
        <v>50</v>
      </c>
      <c r="K133" s="311"/>
    </row>
    <row r="134" s="1" customFormat="1" ht="15" customHeight="1">
      <c r="B134" s="309"/>
      <c r="C134" s="267" t="s">
        <v>445</v>
      </c>
      <c r="D134" s="267"/>
      <c r="E134" s="267"/>
      <c r="F134" s="289" t="s">
        <v>432</v>
      </c>
      <c r="G134" s="267"/>
      <c r="H134" s="267" t="s">
        <v>466</v>
      </c>
      <c r="I134" s="267" t="s">
        <v>428</v>
      </c>
      <c r="J134" s="267">
        <v>50</v>
      </c>
      <c r="K134" s="311"/>
    </row>
    <row r="135" s="1" customFormat="1" ht="15" customHeight="1">
      <c r="B135" s="309"/>
      <c r="C135" s="267" t="s">
        <v>451</v>
      </c>
      <c r="D135" s="267"/>
      <c r="E135" s="267"/>
      <c r="F135" s="289" t="s">
        <v>432</v>
      </c>
      <c r="G135" s="267"/>
      <c r="H135" s="267" t="s">
        <v>466</v>
      </c>
      <c r="I135" s="267" t="s">
        <v>428</v>
      </c>
      <c r="J135" s="267">
        <v>50</v>
      </c>
      <c r="K135" s="311"/>
    </row>
    <row r="136" s="1" customFormat="1" ht="15" customHeight="1">
      <c r="B136" s="309"/>
      <c r="C136" s="267" t="s">
        <v>453</v>
      </c>
      <c r="D136" s="267"/>
      <c r="E136" s="267"/>
      <c r="F136" s="289" t="s">
        <v>432</v>
      </c>
      <c r="G136" s="267"/>
      <c r="H136" s="267" t="s">
        <v>466</v>
      </c>
      <c r="I136" s="267" t="s">
        <v>428</v>
      </c>
      <c r="J136" s="267">
        <v>50</v>
      </c>
      <c r="K136" s="311"/>
    </row>
    <row r="137" s="1" customFormat="1" ht="15" customHeight="1">
      <c r="B137" s="309"/>
      <c r="C137" s="267" t="s">
        <v>454</v>
      </c>
      <c r="D137" s="267"/>
      <c r="E137" s="267"/>
      <c r="F137" s="289" t="s">
        <v>432</v>
      </c>
      <c r="G137" s="267"/>
      <c r="H137" s="267" t="s">
        <v>479</v>
      </c>
      <c r="I137" s="267" t="s">
        <v>428</v>
      </c>
      <c r="J137" s="267">
        <v>255</v>
      </c>
      <c r="K137" s="311"/>
    </row>
    <row r="138" s="1" customFormat="1" ht="15" customHeight="1">
      <c r="B138" s="309"/>
      <c r="C138" s="267" t="s">
        <v>456</v>
      </c>
      <c r="D138" s="267"/>
      <c r="E138" s="267"/>
      <c r="F138" s="289" t="s">
        <v>426</v>
      </c>
      <c r="G138" s="267"/>
      <c r="H138" s="267" t="s">
        <v>480</v>
      </c>
      <c r="I138" s="267" t="s">
        <v>458</v>
      </c>
      <c r="J138" s="267"/>
      <c r="K138" s="311"/>
    </row>
    <row r="139" s="1" customFormat="1" ht="15" customHeight="1">
      <c r="B139" s="309"/>
      <c r="C139" s="267" t="s">
        <v>459</v>
      </c>
      <c r="D139" s="267"/>
      <c r="E139" s="267"/>
      <c r="F139" s="289" t="s">
        <v>426</v>
      </c>
      <c r="G139" s="267"/>
      <c r="H139" s="267" t="s">
        <v>481</v>
      </c>
      <c r="I139" s="267" t="s">
        <v>461</v>
      </c>
      <c r="J139" s="267"/>
      <c r="K139" s="311"/>
    </row>
    <row r="140" s="1" customFormat="1" ht="15" customHeight="1">
      <c r="B140" s="309"/>
      <c r="C140" s="267" t="s">
        <v>462</v>
      </c>
      <c r="D140" s="267"/>
      <c r="E140" s="267"/>
      <c r="F140" s="289" t="s">
        <v>426</v>
      </c>
      <c r="G140" s="267"/>
      <c r="H140" s="267" t="s">
        <v>462</v>
      </c>
      <c r="I140" s="267" t="s">
        <v>461</v>
      </c>
      <c r="J140" s="267"/>
      <c r="K140" s="311"/>
    </row>
    <row r="141" s="1" customFormat="1" ht="15" customHeight="1">
      <c r="B141" s="309"/>
      <c r="C141" s="267" t="s">
        <v>41</v>
      </c>
      <c r="D141" s="267"/>
      <c r="E141" s="267"/>
      <c r="F141" s="289" t="s">
        <v>426</v>
      </c>
      <c r="G141" s="267"/>
      <c r="H141" s="267" t="s">
        <v>482</v>
      </c>
      <c r="I141" s="267" t="s">
        <v>461</v>
      </c>
      <c r="J141" s="267"/>
      <c r="K141" s="311"/>
    </row>
    <row r="142" s="1" customFormat="1" ht="15" customHeight="1">
      <c r="B142" s="309"/>
      <c r="C142" s="267" t="s">
        <v>483</v>
      </c>
      <c r="D142" s="267"/>
      <c r="E142" s="267"/>
      <c r="F142" s="289" t="s">
        <v>426</v>
      </c>
      <c r="G142" s="267"/>
      <c r="H142" s="267" t="s">
        <v>484</v>
      </c>
      <c r="I142" s="267" t="s">
        <v>461</v>
      </c>
      <c r="J142" s="267"/>
      <c r="K142" s="311"/>
    </row>
    <row r="143" s="1" customFormat="1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s="1" customFormat="1" ht="18.75" customHeight="1">
      <c r="B144" s="264"/>
      <c r="C144" s="264"/>
      <c r="D144" s="264"/>
      <c r="E144" s="264"/>
      <c r="F144" s="301"/>
      <c r="G144" s="264"/>
      <c r="H144" s="264"/>
      <c r="I144" s="264"/>
      <c r="J144" s="264"/>
      <c r="K144" s="264"/>
    </row>
    <row r="145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="1" customFormat="1" ht="45" customHeight="1">
      <c r="B147" s="279"/>
      <c r="C147" s="280" t="s">
        <v>485</v>
      </c>
      <c r="D147" s="280"/>
      <c r="E147" s="280"/>
      <c r="F147" s="280"/>
      <c r="G147" s="280"/>
      <c r="H147" s="280"/>
      <c r="I147" s="280"/>
      <c r="J147" s="280"/>
      <c r="K147" s="281"/>
    </row>
    <row r="148" s="1" customFormat="1" ht="17.25" customHeight="1">
      <c r="B148" s="279"/>
      <c r="C148" s="282" t="s">
        <v>420</v>
      </c>
      <c r="D148" s="282"/>
      <c r="E148" s="282"/>
      <c r="F148" s="282" t="s">
        <v>421</v>
      </c>
      <c r="G148" s="283"/>
      <c r="H148" s="282" t="s">
        <v>57</v>
      </c>
      <c r="I148" s="282" t="s">
        <v>60</v>
      </c>
      <c r="J148" s="282" t="s">
        <v>422</v>
      </c>
      <c r="K148" s="281"/>
    </row>
    <row r="149" s="1" customFormat="1" ht="17.25" customHeight="1">
      <c r="B149" s="279"/>
      <c r="C149" s="284" t="s">
        <v>423</v>
      </c>
      <c r="D149" s="284"/>
      <c r="E149" s="284"/>
      <c r="F149" s="285" t="s">
        <v>424</v>
      </c>
      <c r="G149" s="286"/>
      <c r="H149" s="284"/>
      <c r="I149" s="284"/>
      <c r="J149" s="284" t="s">
        <v>425</v>
      </c>
      <c r="K149" s="281"/>
    </row>
    <row r="150" s="1" customFormat="1" ht="5.25" customHeight="1">
      <c r="B150" s="290"/>
      <c r="C150" s="287"/>
      <c r="D150" s="287"/>
      <c r="E150" s="287"/>
      <c r="F150" s="287"/>
      <c r="G150" s="288"/>
      <c r="H150" s="287"/>
      <c r="I150" s="287"/>
      <c r="J150" s="287"/>
      <c r="K150" s="311"/>
    </row>
    <row r="151" s="1" customFormat="1" ht="15" customHeight="1">
      <c r="B151" s="290"/>
      <c r="C151" s="315" t="s">
        <v>429</v>
      </c>
      <c r="D151" s="267"/>
      <c r="E151" s="267"/>
      <c r="F151" s="316" t="s">
        <v>426</v>
      </c>
      <c r="G151" s="267"/>
      <c r="H151" s="315" t="s">
        <v>466</v>
      </c>
      <c r="I151" s="315" t="s">
        <v>428</v>
      </c>
      <c r="J151" s="315">
        <v>120</v>
      </c>
      <c r="K151" s="311"/>
    </row>
    <row r="152" s="1" customFormat="1" ht="15" customHeight="1">
      <c r="B152" s="290"/>
      <c r="C152" s="315" t="s">
        <v>475</v>
      </c>
      <c r="D152" s="267"/>
      <c r="E152" s="267"/>
      <c r="F152" s="316" t="s">
        <v>426</v>
      </c>
      <c r="G152" s="267"/>
      <c r="H152" s="315" t="s">
        <v>486</v>
      </c>
      <c r="I152" s="315" t="s">
        <v>428</v>
      </c>
      <c r="J152" s="315" t="s">
        <v>477</v>
      </c>
      <c r="K152" s="311"/>
    </row>
    <row r="153" s="1" customFormat="1" ht="15" customHeight="1">
      <c r="B153" s="290"/>
      <c r="C153" s="315" t="s">
        <v>374</v>
      </c>
      <c r="D153" s="267"/>
      <c r="E153" s="267"/>
      <c r="F153" s="316" t="s">
        <v>426</v>
      </c>
      <c r="G153" s="267"/>
      <c r="H153" s="315" t="s">
        <v>487</v>
      </c>
      <c r="I153" s="315" t="s">
        <v>428</v>
      </c>
      <c r="J153" s="315" t="s">
        <v>477</v>
      </c>
      <c r="K153" s="311"/>
    </row>
    <row r="154" s="1" customFormat="1" ht="15" customHeight="1">
      <c r="B154" s="290"/>
      <c r="C154" s="315" t="s">
        <v>431</v>
      </c>
      <c r="D154" s="267"/>
      <c r="E154" s="267"/>
      <c r="F154" s="316" t="s">
        <v>432</v>
      </c>
      <c r="G154" s="267"/>
      <c r="H154" s="315" t="s">
        <v>466</v>
      </c>
      <c r="I154" s="315" t="s">
        <v>428</v>
      </c>
      <c r="J154" s="315">
        <v>50</v>
      </c>
      <c r="K154" s="311"/>
    </row>
    <row r="155" s="1" customFormat="1" ht="15" customHeight="1">
      <c r="B155" s="290"/>
      <c r="C155" s="315" t="s">
        <v>434</v>
      </c>
      <c r="D155" s="267"/>
      <c r="E155" s="267"/>
      <c r="F155" s="316" t="s">
        <v>426</v>
      </c>
      <c r="G155" s="267"/>
      <c r="H155" s="315" t="s">
        <v>466</v>
      </c>
      <c r="I155" s="315" t="s">
        <v>436</v>
      </c>
      <c r="J155" s="315"/>
      <c r="K155" s="311"/>
    </row>
    <row r="156" s="1" customFormat="1" ht="15" customHeight="1">
      <c r="B156" s="290"/>
      <c r="C156" s="315" t="s">
        <v>445</v>
      </c>
      <c r="D156" s="267"/>
      <c r="E156" s="267"/>
      <c r="F156" s="316" t="s">
        <v>432</v>
      </c>
      <c r="G156" s="267"/>
      <c r="H156" s="315" t="s">
        <v>466</v>
      </c>
      <c r="I156" s="315" t="s">
        <v>428</v>
      </c>
      <c r="J156" s="315">
        <v>50</v>
      </c>
      <c r="K156" s="311"/>
    </row>
    <row r="157" s="1" customFormat="1" ht="15" customHeight="1">
      <c r="B157" s="290"/>
      <c r="C157" s="315" t="s">
        <v>453</v>
      </c>
      <c r="D157" s="267"/>
      <c r="E157" s="267"/>
      <c r="F157" s="316" t="s">
        <v>432</v>
      </c>
      <c r="G157" s="267"/>
      <c r="H157" s="315" t="s">
        <v>466</v>
      </c>
      <c r="I157" s="315" t="s">
        <v>428</v>
      </c>
      <c r="J157" s="315">
        <v>50</v>
      </c>
      <c r="K157" s="311"/>
    </row>
    <row r="158" s="1" customFormat="1" ht="15" customHeight="1">
      <c r="B158" s="290"/>
      <c r="C158" s="315" t="s">
        <v>451</v>
      </c>
      <c r="D158" s="267"/>
      <c r="E158" s="267"/>
      <c r="F158" s="316" t="s">
        <v>432</v>
      </c>
      <c r="G158" s="267"/>
      <c r="H158" s="315" t="s">
        <v>466</v>
      </c>
      <c r="I158" s="315" t="s">
        <v>428</v>
      </c>
      <c r="J158" s="315">
        <v>50</v>
      </c>
      <c r="K158" s="311"/>
    </row>
    <row r="159" s="1" customFormat="1" ht="15" customHeight="1">
      <c r="B159" s="290"/>
      <c r="C159" s="315" t="s">
        <v>84</v>
      </c>
      <c r="D159" s="267"/>
      <c r="E159" s="267"/>
      <c r="F159" s="316" t="s">
        <v>426</v>
      </c>
      <c r="G159" s="267"/>
      <c r="H159" s="315" t="s">
        <v>488</v>
      </c>
      <c r="I159" s="315" t="s">
        <v>428</v>
      </c>
      <c r="J159" s="315" t="s">
        <v>489</v>
      </c>
      <c r="K159" s="311"/>
    </row>
    <row r="160" s="1" customFormat="1" ht="15" customHeight="1">
      <c r="B160" s="290"/>
      <c r="C160" s="315" t="s">
        <v>490</v>
      </c>
      <c r="D160" s="267"/>
      <c r="E160" s="267"/>
      <c r="F160" s="316" t="s">
        <v>426</v>
      </c>
      <c r="G160" s="267"/>
      <c r="H160" s="315" t="s">
        <v>491</v>
      </c>
      <c r="I160" s="315" t="s">
        <v>461</v>
      </c>
      <c r="J160" s="315"/>
      <c r="K160" s="311"/>
    </row>
    <row r="161" s="1" customFormat="1" ht="15" customHeight="1">
      <c r="B161" s="317"/>
      <c r="C161" s="299"/>
      <c r="D161" s="299"/>
      <c r="E161" s="299"/>
      <c r="F161" s="299"/>
      <c r="G161" s="299"/>
      <c r="H161" s="299"/>
      <c r="I161" s="299"/>
      <c r="J161" s="299"/>
      <c r="K161" s="318"/>
    </row>
    <row r="162" s="1" customFormat="1" ht="18.75" customHeight="1">
      <c r="B162" s="264"/>
      <c r="C162" s="267"/>
      <c r="D162" s="267"/>
      <c r="E162" s="267"/>
      <c r="F162" s="289"/>
      <c r="G162" s="267"/>
      <c r="H162" s="267"/>
      <c r="I162" s="267"/>
      <c r="J162" s="267"/>
      <c r="K162" s="264"/>
    </row>
    <row r="163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="1" customFormat="1" ht="7.5" customHeight="1">
      <c r="B164" s="254"/>
      <c r="C164" s="255"/>
      <c r="D164" s="255"/>
      <c r="E164" s="255"/>
      <c r="F164" s="255"/>
      <c r="G164" s="255"/>
      <c r="H164" s="255"/>
      <c r="I164" s="255"/>
      <c r="J164" s="255"/>
      <c r="K164" s="256"/>
    </row>
    <row r="165" s="1" customFormat="1" ht="45" customHeight="1">
      <c r="B165" s="257"/>
      <c r="C165" s="258" t="s">
        <v>492</v>
      </c>
      <c r="D165" s="258"/>
      <c r="E165" s="258"/>
      <c r="F165" s="258"/>
      <c r="G165" s="258"/>
      <c r="H165" s="258"/>
      <c r="I165" s="258"/>
      <c r="J165" s="258"/>
      <c r="K165" s="259"/>
    </row>
    <row r="166" s="1" customFormat="1" ht="17.25" customHeight="1">
      <c r="B166" s="257"/>
      <c r="C166" s="282" t="s">
        <v>420</v>
      </c>
      <c r="D166" s="282"/>
      <c r="E166" s="282"/>
      <c r="F166" s="282" t="s">
        <v>421</v>
      </c>
      <c r="G166" s="319"/>
      <c r="H166" s="320" t="s">
        <v>57</v>
      </c>
      <c r="I166" s="320" t="s">
        <v>60</v>
      </c>
      <c r="J166" s="282" t="s">
        <v>422</v>
      </c>
      <c r="K166" s="259"/>
    </row>
    <row r="167" s="1" customFormat="1" ht="17.25" customHeight="1">
      <c r="B167" s="260"/>
      <c r="C167" s="284" t="s">
        <v>423</v>
      </c>
      <c r="D167" s="284"/>
      <c r="E167" s="284"/>
      <c r="F167" s="285" t="s">
        <v>424</v>
      </c>
      <c r="G167" s="321"/>
      <c r="H167" s="322"/>
      <c r="I167" s="322"/>
      <c r="J167" s="284" t="s">
        <v>425</v>
      </c>
      <c r="K167" s="262"/>
    </row>
    <row r="168" s="1" customFormat="1" ht="5.25" customHeight="1">
      <c r="B168" s="290"/>
      <c r="C168" s="287"/>
      <c r="D168" s="287"/>
      <c r="E168" s="287"/>
      <c r="F168" s="287"/>
      <c r="G168" s="288"/>
      <c r="H168" s="287"/>
      <c r="I168" s="287"/>
      <c r="J168" s="287"/>
      <c r="K168" s="311"/>
    </row>
    <row r="169" s="1" customFormat="1" ht="15" customHeight="1">
      <c r="B169" s="290"/>
      <c r="C169" s="267" t="s">
        <v>429</v>
      </c>
      <c r="D169" s="267"/>
      <c r="E169" s="267"/>
      <c r="F169" s="289" t="s">
        <v>426</v>
      </c>
      <c r="G169" s="267"/>
      <c r="H169" s="267" t="s">
        <v>466</v>
      </c>
      <c r="I169" s="267" t="s">
        <v>428</v>
      </c>
      <c r="J169" s="267">
        <v>120</v>
      </c>
      <c r="K169" s="311"/>
    </row>
    <row r="170" s="1" customFormat="1" ht="15" customHeight="1">
      <c r="B170" s="290"/>
      <c r="C170" s="267" t="s">
        <v>475</v>
      </c>
      <c r="D170" s="267"/>
      <c r="E170" s="267"/>
      <c r="F170" s="289" t="s">
        <v>426</v>
      </c>
      <c r="G170" s="267"/>
      <c r="H170" s="267" t="s">
        <v>476</v>
      </c>
      <c r="I170" s="267" t="s">
        <v>428</v>
      </c>
      <c r="J170" s="267" t="s">
        <v>477</v>
      </c>
      <c r="K170" s="311"/>
    </row>
    <row r="171" s="1" customFormat="1" ht="15" customHeight="1">
      <c r="B171" s="290"/>
      <c r="C171" s="267" t="s">
        <v>374</v>
      </c>
      <c r="D171" s="267"/>
      <c r="E171" s="267"/>
      <c r="F171" s="289" t="s">
        <v>426</v>
      </c>
      <c r="G171" s="267"/>
      <c r="H171" s="267" t="s">
        <v>493</v>
      </c>
      <c r="I171" s="267" t="s">
        <v>428</v>
      </c>
      <c r="J171" s="267" t="s">
        <v>477</v>
      </c>
      <c r="K171" s="311"/>
    </row>
    <row r="172" s="1" customFormat="1" ht="15" customHeight="1">
      <c r="B172" s="290"/>
      <c r="C172" s="267" t="s">
        <v>431</v>
      </c>
      <c r="D172" s="267"/>
      <c r="E172" s="267"/>
      <c r="F172" s="289" t="s">
        <v>432</v>
      </c>
      <c r="G172" s="267"/>
      <c r="H172" s="267" t="s">
        <v>493</v>
      </c>
      <c r="I172" s="267" t="s">
        <v>428</v>
      </c>
      <c r="J172" s="267">
        <v>50</v>
      </c>
      <c r="K172" s="311"/>
    </row>
    <row r="173" s="1" customFormat="1" ht="15" customHeight="1">
      <c r="B173" s="290"/>
      <c r="C173" s="267" t="s">
        <v>434</v>
      </c>
      <c r="D173" s="267"/>
      <c r="E173" s="267"/>
      <c r="F173" s="289" t="s">
        <v>426</v>
      </c>
      <c r="G173" s="267"/>
      <c r="H173" s="267" t="s">
        <v>493</v>
      </c>
      <c r="I173" s="267" t="s">
        <v>436</v>
      </c>
      <c r="J173" s="267"/>
      <c r="K173" s="311"/>
    </row>
    <row r="174" s="1" customFormat="1" ht="15" customHeight="1">
      <c r="B174" s="290"/>
      <c r="C174" s="267" t="s">
        <v>445</v>
      </c>
      <c r="D174" s="267"/>
      <c r="E174" s="267"/>
      <c r="F174" s="289" t="s">
        <v>432</v>
      </c>
      <c r="G174" s="267"/>
      <c r="H174" s="267" t="s">
        <v>493</v>
      </c>
      <c r="I174" s="267" t="s">
        <v>428</v>
      </c>
      <c r="J174" s="267">
        <v>50</v>
      </c>
      <c r="K174" s="311"/>
    </row>
    <row r="175" s="1" customFormat="1" ht="15" customHeight="1">
      <c r="B175" s="290"/>
      <c r="C175" s="267" t="s">
        <v>453</v>
      </c>
      <c r="D175" s="267"/>
      <c r="E175" s="267"/>
      <c r="F175" s="289" t="s">
        <v>432</v>
      </c>
      <c r="G175" s="267"/>
      <c r="H175" s="267" t="s">
        <v>493</v>
      </c>
      <c r="I175" s="267" t="s">
        <v>428</v>
      </c>
      <c r="J175" s="267">
        <v>50</v>
      </c>
      <c r="K175" s="311"/>
    </row>
    <row r="176" s="1" customFormat="1" ht="15" customHeight="1">
      <c r="B176" s="290"/>
      <c r="C176" s="267" t="s">
        <v>451</v>
      </c>
      <c r="D176" s="267"/>
      <c r="E176" s="267"/>
      <c r="F176" s="289" t="s">
        <v>432</v>
      </c>
      <c r="G176" s="267"/>
      <c r="H176" s="267" t="s">
        <v>493</v>
      </c>
      <c r="I176" s="267" t="s">
        <v>428</v>
      </c>
      <c r="J176" s="267">
        <v>50</v>
      </c>
      <c r="K176" s="311"/>
    </row>
    <row r="177" s="1" customFormat="1" ht="15" customHeight="1">
      <c r="B177" s="290"/>
      <c r="C177" s="267" t="s">
        <v>105</v>
      </c>
      <c r="D177" s="267"/>
      <c r="E177" s="267"/>
      <c r="F177" s="289" t="s">
        <v>426</v>
      </c>
      <c r="G177" s="267"/>
      <c r="H177" s="267" t="s">
        <v>494</v>
      </c>
      <c r="I177" s="267" t="s">
        <v>495</v>
      </c>
      <c r="J177" s="267"/>
      <c r="K177" s="311"/>
    </row>
    <row r="178" s="1" customFormat="1" ht="15" customHeight="1">
      <c r="B178" s="290"/>
      <c r="C178" s="267" t="s">
        <v>60</v>
      </c>
      <c r="D178" s="267"/>
      <c r="E178" s="267"/>
      <c r="F178" s="289" t="s">
        <v>426</v>
      </c>
      <c r="G178" s="267"/>
      <c r="H178" s="267" t="s">
        <v>496</v>
      </c>
      <c r="I178" s="267" t="s">
        <v>497</v>
      </c>
      <c r="J178" s="267">
        <v>1</v>
      </c>
      <c r="K178" s="311"/>
    </row>
    <row r="179" s="1" customFormat="1" ht="15" customHeight="1">
      <c r="B179" s="290"/>
      <c r="C179" s="267" t="s">
        <v>56</v>
      </c>
      <c r="D179" s="267"/>
      <c r="E179" s="267"/>
      <c r="F179" s="289" t="s">
        <v>426</v>
      </c>
      <c r="G179" s="267"/>
      <c r="H179" s="267" t="s">
        <v>498</v>
      </c>
      <c r="I179" s="267" t="s">
        <v>428</v>
      </c>
      <c r="J179" s="267">
        <v>20</v>
      </c>
      <c r="K179" s="311"/>
    </row>
    <row r="180" s="1" customFormat="1" ht="15" customHeight="1">
      <c r="B180" s="290"/>
      <c r="C180" s="267" t="s">
        <v>57</v>
      </c>
      <c r="D180" s="267"/>
      <c r="E180" s="267"/>
      <c r="F180" s="289" t="s">
        <v>426</v>
      </c>
      <c r="G180" s="267"/>
      <c r="H180" s="267" t="s">
        <v>499</v>
      </c>
      <c r="I180" s="267" t="s">
        <v>428</v>
      </c>
      <c r="J180" s="267">
        <v>255</v>
      </c>
      <c r="K180" s="311"/>
    </row>
    <row r="181" s="1" customFormat="1" ht="15" customHeight="1">
      <c r="B181" s="290"/>
      <c r="C181" s="267" t="s">
        <v>106</v>
      </c>
      <c r="D181" s="267"/>
      <c r="E181" s="267"/>
      <c r="F181" s="289" t="s">
        <v>426</v>
      </c>
      <c r="G181" s="267"/>
      <c r="H181" s="267" t="s">
        <v>390</v>
      </c>
      <c r="I181" s="267" t="s">
        <v>428</v>
      </c>
      <c r="J181" s="267">
        <v>10</v>
      </c>
      <c r="K181" s="311"/>
    </row>
    <row r="182" s="1" customFormat="1" ht="15" customHeight="1">
      <c r="B182" s="290"/>
      <c r="C182" s="267" t="s">
        <v>107</v>
      </c>
      <c r="D182" s="267"/>
      <c r="E182" s="267"/>
      <c r="F182" s="289" t="s">
        <v>426</v>
      </c>
      <c r="G182" s="267"/>
      <c r="H182" s="267" t="s">
        <v>500</v>
      </c>
      <c r="I182" s="267" t="s">
        <v>461</v>
      </c>
      <c r="J182" s="267"/>
      <c r="K182" s="311"/>
    </row>
    <row r="183" s="1" customFormat="1" ht="15" customHeight="1">
      <c r="B183" s="290"/>
      <c r="C183" s="267" t="s">
        <v>501</v>
      </c>
      <c r="D183" s="267"/>
      <c r="E183" s="267"/>
      <c r="F183" s="289" t="s">
        <v>426</v>
      </c>
      <c r="G183" s="267"/>
      <c r="H183" s="267" t="s">
        <v>502</v>
      </c>
      <c r="I183" s="267" t="s">
        <v>461</v>
      </c>
      <c r="J183" s="267"/>
      <c r="K183" s="311"/>
    </row>
    <row r="184" s="1" customFormat="1" ht="15" customHeight="1">
      <c r="B184" s="290"/>
      <c r="C184" s="267" t="s">
        <v>490</v>
      </c>
      <c r="D184" s="267"/>
      <c r="E184" s="267"/>
      <c r="F184" s="289" t="s">
        <v>426</v>
      </c>
      <c r="G184" s="267"/>
      <c r="H184" s="267" t="s">
        <v>503</v>
      </c>
      <c r="I184" s="267" t="s">
        <v>461</v>
      </c>
      <c r="J184" s="267"/>
      <c r="K184" s="311"/>
    </row>
    <row r="185" s="1" customFormat="1" ht="15" customHeight="1">
      <c r="B185" s="290"/>
      <c r="C185" s="267" t="s">
        <v>109</v>
      </c>
      <c r="D185" s="267"/>
      <c r="E185" s="267"/>
      <c r="F185" s="289" t="s">
        <v>432</v>
      </c>
      <c r="G185" s="267"/>
      <c r="H185" s="267" t="s">
        <v>504</v>
      </c>
      <c r="I185" s="267" t="s">
        <v>428</v>
      </c>
      <c r="J185" s="267">
        <v>50</v>
      </c>
      <c r="K185" s="311"/>
    </row>
    <row r="186" s="1" customFormat="1" ht="15" customHeight="1">
      <c r="B186" s="290"/>
      <c r="C186" s="267" t="s">
        <v>505</v>
      </c>
      <c r="D186" s="267"/>
      <c r="E186" s="267"/>
      <c r="F186" s="289" t="s">
        <v>432</v>
      </c>
      <c r="G186" s="267"/>
      <c r="H186" s="267" t="s">
        <v>506</v>
      </c>
      <c r="I186" s="267" t="s">
        <v>507</v>
      </c>
      <c r="J186" s="267"/>
      <c r="K186" s="311"/>
    </row>
    <row r="187" s="1" customFormat="1" ht="15" customHeight="1">
      <c r="B187" s="290"/>
      <c r="C187" s="267" t="s">
        <v>508</v>
      </c>
      <c r="D187" s="267"/>
      <c r="E187" s="267"/>
      <c r="F187" s="289" t="s">
        <v>432</v>
      </c>
      <c r="G187" s="267"/>
      <c r="H187" s="267" t="s">
        <v>509</v>
      </c>
      <c r="I187" s="267" t="s">
        <v>507</v>
      </c>
      <c r="J187" s="267"/>
      <c r="K187" s="311"/>
    </row>
    <row r="188" s="1" customFormat="1" ht="15" customHeight="1">
      <c r="B188" s="290"/>
      <c r="C188" s="267" t="s">
        <v>510</v>
      </c>
      <c r="D188" s="267"/>
      <c r="E188" s="267"/>
      <c r="F188" s="289" t="s">
        <v>432</v>
      </c>
      <c r="G188" s="267"/>
      <c r="H188" s="267" t="s">
        <v>511</v>
      </c>
      <c r="I188" s="267" t="s">
        <v>507</v>
      </c>
      <c r="J188" s="267"/>
      <c r="K188" s="311"/>
    </row>
    <row r="189" s="1" customFormat="1" ht="15" customHeight="1">
      <c r="B189" s="290"/>
      <c r="C189" s="323" t="s">
        <v>512</v>
      </c>
      <c r="D189" s="267"/>
      <c r="E189" s="267"/>
      <c r="F189" s="289" t="s">
        <v>432</v>
      </c>
      <c r="G189" s="267"/>
      <c r="H189" s="267" t="s">
        <v>513</v>
      </c>
      <c r="I189" s="267" t="s">
        <v>514</v>
      </c>
      <c r="J189" s="324" t="s">
        <v>515</v>
      </c>
      <c r="K189" s="311"/>
    </row>
    <row r="190" s="1" customFormat="1" ht="15" customHeight="1">
      <c r="B190" s="290"/>
      <c r="C190" s="274" t="s">
        <v>45</v>
      </c>
      <c r="D190" s="267"/>
      <c r="E190" s="267"/>
      <c r="F190" s="289" t="s">
        <v>426</v>
      </c>
      <c r="G190" s="267"/>
      <c r="H190" s="264" t="s">
        <v>516</v>
      </c>
      <c r="I190" s="267" t="s">
        <v>517</v>
      </c>
      <c r="J190" s="267"/>
      <c r="K190" s="311"/>
    </row>
    <row r="191" s="1" customFormat="1" ht="15" customHeight="1">
      <c r="B191" s="290"/>
      <c r="C191" s="274" t="s">
        <v>518</v>
      </c>
      <c r="D191" s="267"/>
      <c r="E191" s="267"/>
      <c r="F191" s="289" t="s">
        <v>426</v>
      </c>
      <c r="G191" s="267"/>
      <c r="H191" s="267" t="s">
        <v>519</v>
      </c>
      <c r="I191" s="267" t="s">
        <v>461</v>
      </c>
      <c r="J191" s="267"/>
      <c r="K191" s="311"/>
    </row>
    <row r="192" s="1" customFormat="1" ht="15" customHeight="1">
      <c r="B192" s="290"/>
      <c r="C192" s="274" t="s">
        <v>520</v>
      </c>
      <c r="D192" s="267"/>
      <c r="E192" s="267"/>
      <c r="F192" s="289" t="s">
        <v>426</v>
      </c>
      <c r="G192" s="267"/>
      <c r="H192" s="267" t="s">
        <v>521</v>
      </c>
      <c r="I192" s="267" t="s">
        <v>461</v>
      </c>
      <c r="J192" s="267"/>
      <c r="K192" s="311"/>
    </row>
    <row r="193" s="1" customFormat="1" ht="15" customHeight="1">
      <c r="B193" s="290"/>
      <c r="C193" s="274" t="s">
        <v>522</v>
      </c>
      <c r="D193" s="267"/>
      <c r="E193" s="267"/>
      <c r="F193" s="289" t="s">
        <v>432</v>
      </c>
      <c r="G193" s="267"/>
      <c r="H193" s="267" t="s">
        <v>523</v>
      </c>
      <c r="I193" s="267" t="s">
        <v>461</v>
      </c>
      <c r="J193" s="267"/>
      <c r="K193" s="311"/>
    </row>
    <row r="194" s="1" customFormat="1" ht="15" customHeight="1">
      <c r="B194" s="317"/>
      <c r="C194" s="325"/>
      <c r="D194" s="299"/>
      <c r="E194" s="299"/>
      <c r="F194" s="299"/>
      <c r="G194" s="299"/>
      <c r="H194" s="299"/>
      <c r="I194" s="299"/>
      <c r="J194" s="299"/>
      <c r="K194" s="318"/>
    </row>
    <row r="195" s="1" customFormat="1" ht="18.75" customHeight="1">
      <c r="B195" s="264"/>
      <c r="C195" s="267"/>
      <c r="D195" s="267"/>
      <c r="E195" s="267"/>
      <c r="F195" s="289"/>
      <c r="G195" s="267"/>
      <c r="H195" s="267"/>
      <c r="I195" s="267"/>
      <c r="J195" s="267"/>
      <c r="K195" s="264"/>
    </row>
    <row r="196" s="1" customFormat="1" ht="18.75" customHeight="1">
      <c r="B196" s="264"/>
      <c r="C196" s="267"/>
      <c r="D196" s="267"/>
      <c r="E196" s="267"/>
      <c r="F196" s="289"/>
      <c r="G196" s="267"/>
      <c r="H196" s="267"/>
      <c r="I196" s="267"/>
      <c r="J196" s="267"/>
      <c r="K196" s="264"/>
    </row>
    <row r="197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="1" customFormat="1" ht="13.5">
      <c r="B198" s="254"/>
      <c r="C198" s="255"/>
      <c r="D198" s="255"/>
      <c r="E198" s="255"/>
      <c r="F198" s="255"/>
      <c r="G198" s="255"/>
      <c r="H198" s="255"/>
      <c r="I198" s="255"/>
      <c r="J198" s="255"/>
      <c r="K198" s="256"/>
    </row>
    <row r="199" s="1" customFormat="1" ht="21">
      <c r="B199" s="257"/>
      <c r="C199" s="258" t="s">
        <v>524</v>
      </c>
      <c r="D199" s="258"/>
      <c r="E199" s="258"/>
      <c r="F199" s="258"/>
      <c r="G199" s="258"/>
      <c r="H199" s="258"/>
      <c r="I199" s="258"/>
      <c r="J199" s="258"/>
      <c r="K199" s="259"/>
    </row>
    <row r="200" s="1" customFormat="1" ht="25.5" customHeight="1">
      <c r="B200" s="257"/>
      <c r="C200" s="326" t="s">
        <v>525</v>
      </c>
      <c r="D200" s="326"/>
      <c r="E200" s="326"/>
      <c r="F200" s="326" t="s">
        <v>526</v>
      </c>
      <c r="G200" s="327"/>
      <c r="H200" s="326" t="s">
        <v>527</v>
      </c>
      <c r="I200" s="326"/>
      <c r="J200" s="326"/>
      <c r="K200" s="259"/>
    </row>
    <row r="201" s="1" customFormat="1" ht="5.25" customHeight="1">
      <c r="B201" s="290"/>
      <c r="C201" s="287"/>
      <c r="D201" s="287"/>
      <c r="E201" s="287"/>
      <c r="F201" s="287"/>
      <c r="G201" s="267"/>
      <c r="H201" s="287"/>
      <c r="I201" s="287"/>
      <c r="J201" s="287"/>
      <c r="K201" s="311"/>
    </row>
    <row r="202" s="1" customFormat="1" ht="15" customHeight="1">
      <c r="B202" s="290"/>
      <c r="C202" s="267" t="s">
        <v>517</v>
      </c>
      <c r="D202" s="267"/>
      <c r="E202" s="267"/>
      <c r="F202" s="289" t="s">
        <v>46</v>
      </c>
      <c r="G202" s="267"/>
      <c r="H202" s="267" t="s">
        <v>528</v>
      </c>
      <c r="I202" s="267"/>
      <c r="J202" s="267"/>
      <c r="K202" s="311"/>
    </row>
    <row r="203" s="1" customFormat="1" ht="15" customHeight="1">
      <c r="B203" s="290"/>
      <c r="C203" s="296"/>
      <c r="D203" s="267"/>
      <c r="E203" s="267"/>
      <c r="F203" s="289" t="s">
        <v>47</v>
      </c>
      <c r="G203" s="267"/>
      <c r="H203" s="267" t="s">
        <v>529</v>
      </c>
      <c r="I203" s="267"/>
      <c r="J203" s="267"/>
      <c r="K203" s="311"/>
    </row>
    <row r="204" s="1" customFormat="1" ht="15" customHeight="1">
      <c r="B204" s="290"/>
      <c r="C204" s="296"/>
      <c r="D204" s="267"/>
      <c r="E204" s="267"/>
      <c r="F204" s="289" t="s">
        <v>50</v>
      </c>
      <c r="G204" s="267"/>
      <c r="H204" s="267" t="s">
        <v>530</v>
      </c>
      <c r="I204" s="267"/>
      <c r="J204" s="267"/>
      <c r="K204" s="311"/>
    </row>
    <row r="205" s="1" customFormat="1" ht="15" customHeight="1">
      <c r="B205" s="290"/>
      <c r="C205" s="267"/>
      <c r="D205" s="267"/>
      <c r="E205" s="267"/>
      <c r="F205" s="289" t="s">
        <v>48</v>
      </c>
      <c r="G205" s="267"/>
      <c r="H205" s="267" t="s">
        <v>531</v>
      </c>
      <c r="I205" s="267"/>
      <c r="J205" s="267"/>
      <c r="K205" s="311"/>
    </row>
    <row r="206" s="1" customFormat="1" ht="15" customHeight="1">
      <c r="B206" s="290"/>
      <c r="C206" s="267"/>
      <c r="D206" s="267"/>
      <c r="E206" s="267"/>
      <c r="F206" s="289" t="s">
        <v>49</v>
      </c>
      <c r="G206" s="267"/>
      <c r="H206" s="267" t="s">
        <v>532</v>
      </c>
      <c r="I206" s="267"/>
      <c r="J206" s="267"/>
      <c r="K206" s="311"/>
    </row>
    <row r="207" s="1" customFormat="1" ht="15" customHeight="1">
      <c r="B207" s="290"/>
      <c r="C207" s="267"/>
      <c r="D207" s="267"/>
      <c r="E207" s="267"/>
      <c r="F207" s="289"/>
      <c r="G207" s="267"/>
      <c r="H207" s="267"/>
      <c r="I207" s="267"/>
      <c r="J207" s="267"/>
      <c r="K207" s="311"/>
    </row>
    <row r="208" s="1" customFormat="1" ht="15" customHeight="1">
      <c r="B208" s="290"/>
      <c r="C208" s="267" t="s">
        <v>473</v>
      </c>
      <c r="D208" s="267"/>
      <c r="E208" s="267"/>
      <c r="F208" s="289" t="s">
        <v>79</v>
      </c>
      <c r="G208" s="267"/>
      <c r="H208" s="267" t="s">
        <v>533</v>
      </c>
      <c r="I208" s="267"/>
      <c r="J208" s="267"/>
      <c r="K208" s="311"/>
    </row>
    <row r="209" s="1" customFormat="1" ht="15" customHeight="1">
      <c r="B209" s="290"/>
      <c r="C209" s="296"/>
      <c r="D209" s="267"/>
      <c r="E209" s="267"/>
      <c r="F209" s="289" t="s">
        <v>368</v>
      </c>
      <c r="G209" s="267"/>
      <c r="H209" s="267" t="s">
        <v>369</v>
      </c>
      <c r="I209" s="267"/>
      <c r="J209" s="267"/>
      <c r="K209" s="311"/>
    </row>
    <row r="210" s="1" customFormat="1" ht="15" customHeight="1">
      <c r="B210" s="290"/>
      <c r="C210" s="267"/>
      <c r="D210" s="267"/>
      <c r="E210" s="267"/>
      <c r="F210" s="289" t="s">
        <v>366</v>
      </c>
      <c r="G210" s="267"/>
      <c r="H210" s="267" t="s">
        <v>534</v>
      </c>
      <c r="I210" s="267"/>
      <c r="J210" s="267"/>
      <c r="K210" s="311"/>
    </row>
    <row r="211" s="1" customFormat="1" ht="15" customHeight="1">
      <c r="B211" s="328"/>
      <c r="C211" s="296"/>
      <c r="D211" s="296"/>
      <c r="E211" s="296"/>
      <c r="F211" s="289" t="s">
        <v>370</v>
      </c>
      <c r="G211" s="274"/>
      <c r="H211" s="315" t="s">
        <v>371</v>
      </c>
      <c r="I211" s="315"/>
      <c r="J211" s="315"/>
      <c r="K211" s="329"/>
    </row>
    <row r="212" s="1" customFormat="1" ht="15" customHeight="1">
      <c r="B212" s="328"/>
      <c r="C212" s="296"/>
      <c r="D212" s="296"/>
      <c r="E212" s="296"/>
      <c r="F212" s="289" t="s">
        <v>372</v>
      </c>
      <c r="G212" s="274"/>
      <c r="H212" s="315" t="s">
        <v>535</v>
      </c>
      <c r="I212" s="315"/>
      <c r="J212" s="315"/>
      <c r="K212" s="329"/>
    </row>
    <row r="213" s="1" customFormat="1" ht="15" customHeight="1">
      <c r="B213" s="328"/>
      <c r="C213" s="296"/>
      <c r="D213" s="296"/>
      <c r="E213" s="296"/>
      <c r="F213" s="330"/>
      <c r="G213" s="274"/>
      <c r="H213" s="331"/>
      <c r="I213" s="331"/>
      <c r="J213" s="331"/>
      <c r="K213" s="329"/>
    </row>
    <row r="214" s="1" customFormat="1" ht="15" customHeight="1">
      <c r="B214" s="328"/>
      <c r="C214" s="267" t="s">
        <v>497</v>
      </c>
      <c r="D214" s="296"/>
      <c r="E214" s="296"/>
      <c r="F214" s="289">
        <v>1</v>
      </c>
      <c r="G214" s="274"/>
      <c r="H214" s="315" t="s">
        <v>536</v>
      </c>
      <c r="I214" s="315"/>
      <c r="J214" s="315"/>
      <c r="K214" s="329"/>
    </row>
    <row r="215" s="1" customFormat="1" ht="15" customHeight="1">
      <c r="B215" s="328"/>
      <c r="C215" s="296"/>
      <c r="D215" s="296"/>
      <c r="E215" s="296"/>
      <c r="F215" s="289">
        <v>2</v>
      </c>
      <c r="G215" s="274"/>
      <c r="H215" s="315" t="s">
        <v>537</v>
      </c>
      <c r="I215" s="315"/>
      <c r="J215" s="315"/>
      <c r="K215" s="329"/>
    </row>
    <row r="216" s="1" customFormat="1" ht="15" customHeight="1">
      <c r="B216" s="328"/>
      <c r="C216" s="296"/>
      <c r="D216" s="296"/>
      <c r="E216" s="296"/>
      <c r="F216" s="289">
        <v>3</v>
      </c>
      <c r="G216" s="274"/>
      <c r="H216" s="315" t="s">
        <v>538</v>
      </c>
      <c r="I216" s="315"/>
      <c r="J216" s="315"/>
      <c r="K216" s="329"/>
    </row>
    <row r="217" s="1" customFormat="1" ht="15" customHeight="1">
      <c r="B217" s="328"/>
      <c r="C217" s="296"/>
      <c r="D217" s="296"/>
      <c r="E217" s="296"/>
      <c r="F217" s="289">
        <v>4</v>
      </c>
      <c r="G217" s="274"/>
      <c r="H217" s="315" t="s">
        <v>539</v>
      </c>
      <c r="I217" s="315"/>
      <c r="J217" s="315"/>
      <c r="K217" s="329"/>
    </row>
    <row r="218" s="1" customFormat="1" ht="12.75" customHeight="1">
      <c r="B218" s="332"/>
      <c r="C218" s="333"/>
      <c r="D218" s="333"/>
      <c r="E218" s="333"/>
      <c r="F218" s="333"/>
      <c r="G218" s="333"/>
      <c r="H218" s="333"/>
      <c r="I218" s="333"/>
      <c r="J218" s="333"/>
      <c r="K218" s="33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DESKTOP-K849N9T\Jindra</dc:creator>
  <cp:lastModifiedBy>DESKTOP-K849N9T\Jindra</cp:lastModifiedBy>
  <dcterms:created xsi:type="dcterms:W3CDTF">2020-09-08T13:17:15Z</dcterms:created>
  <dcterms:modified xsi:type="dcterms:W3CDTF">2020-09-08T13:17:19Z</dcterms:modified>
</cp:coreProperties>
</file>