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5440" windowHeight="15840"/>
  </bookViews>
  <sheets>
    <sheet name="Stavba" sheetId="1" r:id="rId1"/>
    <sheet name="VzorPolozky" sheetId="10" state="hidden" r:id="rId2"/>
    <sheet name="01 2019013 Pol" sheetId="12" r:id="rId3"/>
  </sheets>
  <externalReferences>
    <externalReference r:id="rId4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'01 2019013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'01 2019013 Pol'!$A$1:$W$105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/>
  <c r="G8" s="1"/>
  <c r="I9"/>
  <c r="I8" s="1"/>
  <c r="K9"/>
  <c r="K8" s="1"/>
  <c r="O9"/>
  <c r="O8" s="1"/>
  <c r="Q9"/>
  <c r="Q8" s="1"/>
  <c r="U9"/>
  <c r="U8" s="1"/>
  <c r="G11"/>
  <c r="I11"/>
  <c r="I10" s="1"/>
  <c r="K11"/>
  <c r="M11"/>
  <c r="O11"/>
  <c r="Q11"/>
  <c r="U11"/>
  <c r="G12"/>
  <c r="M12" s="1"/>
  <c r="I12"/>
  <c r="K12"/>
  <c r="O12"/>
  <c r="Q12"/>
  <c r="U12"/>
  <c r="G14"/>
  <c r="M14" s="1"/>
  <c r="I14"/>
  <c r="K14"/>
  <c r="O14"/>
  <c r="Q14"/>
  <c r="U14"/>
  <c r="G16"/>
  <c r="M16" s="1"/>
  <c r="M15" s="1"/>
  <c r="I16"/>
  <c r="I15" s="1"/>
  <c r="K16"/>
  <c r="K15" s="1"/>
  <c r="O16"/>
  <c r="O15" s="1"/>
  <c r="Q16"/>
  <c r="Q15" s="1"/>
  <c r="U16"/>
  <c r="U15" s="1"/>
  <c r="G18"/>
  <c r="I18"/>
  <c r="K18"/>
  <c r="M18"/>
  <c r="O18"/>
  <c r="Q18"/>
  <c r="U18"/>
  <c r="G19"/>
  <c r="M19" s="1"/>
  <c r="I19"/>
  <c r="K19"/>
  <c r="O19"/>
  <c r="Q19"/>
  <c r="U19"/>
  <c r="G20"/>
  <c r="M20" s="1"/>
  <c r="I20"/>
  <c r="K20"/>
  <c r="O20"/>
  <c r="Q20"/>
  <c r="U20"/>
  <c r="G22"/>
  <c r="M22" s="1"/>
  <c r="I22"/>
  <c r="K22"/>
  <c r="O22"/>
  <c r="Q22"/>
  <c r="U22"/>
  <c r="G24"/>
  <c r="I24"/>
  <c r="K24"/>
  <c r="O24"/>
  <c r="Q24"/>
  <c r="U24"/>
  <c r="G25"/>
  <c r="I25"/>
  <c r="K25"/>
  <c r="M25"/>
  <c r="O25"/>
  <c r="Q25"/>
  <c r="U25"/>
  <c r="G26"/>
  <c r="M26" s="1"/>
  <c r="I26"/>
  <c r="K26"/>
  <c r="O26"/>
  <c r="Q26"/>
  <c r="U26"/>
  <c r="G30"/>
  <c r="M30" s="1"/>
  <c r="I30"/>
  <c r="K30"/>
  <c r="O30"/>
  <c r="Q30"/>
  <c r="U30"/>
  <c r="G33"/>
  <c r="M33" s="1"/>
  <c r="I33"/>
  <c r="K33"/>
  <c r="O33"/>
  <c r="Q33"/>
  <c r="U33"/>
  <c r="G36"/>
  <c r="I36"/>
  <c r="K36"/>
  <c r="M36"/>
  <c r="O36"/>
  <c r="Q36"/>
  <c r="U36"/>
  <c r="G38"/>
  <c r="M38" s="1"/>
  <c r="I38"/>
  <c r="K38"/>
  <c r="O38"/>
  <c r="Q38"/>
  <c r="U38"/>
  <c r="G40"/>
  <c r="I40"/>
  <c r="K40"/>
  <c r="M40"/>
  <c r="O40"/>
  <c r="Q40"/>
  <c r="U40"/>
  <c r="G41"/>
  <c r="M41" s="1"/>
  <c r="I41"/>
  <c r="K41"/>
  <c r="O41"/>
  <c r="Q41"/>
  <c r="U41"/>
  <c r="G43"/>
  <c r="M43" s="1"/>
  <c r="I43"/>
  <c r="K43"/>
  <c r="O43"/>
  <c r="Q43"/>
  <c r="U43"/>
  <c r="G45"/>
  <c r="M45" s="1"/>
  <c r="I45"/>
  <c r="K45"/>
  <c r="O45"/>
  <c r="Q45"/>
  <c r="U45"/>
  <c r="G47"/>
  <c r="M47" s="1"/>
  <c r="I47"/>
  <c r="K47"/>
  <c r="O47"/>
  <c r="Q47"/>
  <c r="U47"/>
  <c r="G48"/>
  <c r="I48"/>
  <c r="K48"/>
  <c r="M48"/>
  <c r="O48"/>
  <c r="Q48"/>
  <c r="U48"/>
  <c r="G50"/>
  <c r="M50" s="1"/>
  <c r="I50"/>
  <c r="K50"/>
  <c r="O50"/>
  <c r="Q50"/>
  <c r="U50"/>
  <c r="G51"/>
  <c r="M51" s="1"/>
  <c r="I51"/>
  <c r="K51"/>
  <c r="O51"/>
  <c r="Q51"/>
  <c r="U51"/>
  <c r="G52"/>
  <c r="M52" s="1"/>
  <c r="I52"/>
  <c r="K52"/>
  <c r="O52"/>
  <c r="Q52"/>
  <c r="U52"/>
  <c r="G54"/>
  <c r="I54"/>
  <c r="K54"/>
  <c r="O54"/>
  <c r="Q54"/>
  <c r="U54"/>
  <c r="G57"/>
  <c r="I57"/>
  <c r="K57"/>
  <c r="M57"/>
  <c r="O57"/>
  <c r="Q57"/>
  <c r="U57"/>
  <c r="G61"/>
  <c r="M61" s="1"/>
  <c r="I61"/>
  <c r="K61"/>
  <c r="O61"/>
  <c r="Q61"/>
  <c r="U61"/>
  <c r="G62"/>
  <c r="M62" s="1"/>
  <c r="I62"/>
  <c r="K62"/>
  <c r="O62"/>
  <c r="Q62"/>
  <c r="U62"/>
  <c r="G63"/>
  <c r="M63" s="1"/>
  <c r="I63"/>
  <c r="K63"/>
  <c r="O63"/>
  <c r="Q63"/>
  <c r="U63"/>
  <c r="G64"/>
  <c r="I64"/>
  <c r="K64"/>
  <c r="M64"/>
  <c r="O64"/>
  <c r="Q64"/>
  <c r="U64"/>
  <c r="G65"/>
  <c r="M65" s="1"/>
  <c r="I65"/>
  <c r="K65"/>
  <c r="O65"/>
  <c r="Q65"/>
  <c r="U65"/>
  <c r="G66"/>
  <c r="M66" s="1"/>
  <c r="I66"/>
  <c r="K66"/>
  <c r="O66"/>
  <c r="Q66"/>
  <c r="U66"/>
  <c r="G67"/>
  <c r="M67" s="1"/>
  <c r="I67"/>
  <c r="K67"/>
  <c r="O67"/>
  <c r="Q67"/>
  <c r="U67"/>
  <c r="G69"/>
  <c r="I69"/>
  <c r="K69"/>
  <c r="M69"/>
  <c r="O69"/>
  <c r="Q69"/>
  <c r="U69"/>
  <c r="G70"/>
  <c r="M70" s="1"/>
  <c r="I70"/>
  <c r="K70"/>
  <c r="O70"/>
  <c r="Q70"/>
  <c r="U70"/>
  <c r="G71"/>
  <c r="M71" s="1"/>
  <c r="I71"/>
  <c r="K71"/>
  <c r="O71"/>
  <c r="Q71"/>
  <c r="U71"/>
  <c r="G72"/>
  <c r="M72" s="1"/>
  <c r="I72"/>
  <c r="K72"/>
  <c r="O72"/>
  <c r="Q72"/>
  <c r="U72"/>
  <c r="G73"/>
  <c r="I73"/>
  <c r="K73"/>
  <c r="M73"/>
  <c r="O73"/>
  <c r="Q73"/>
  <c r="U73"/>
  <c r="G74"/>
  <c r="M74" s="1"/>
  <c r="I74"/>
  <c r="K74"/>
  <c r="O74"/>
  <c r="Q74"/>
  <c r="U74"/>
  <c r="G75"/>
  <c r="M75" s="1"/>
  <c r="I75"/>
  <c r="K75"/>
  <c r="O75"/>
  <c r="Q75"/>
  <c r="U75"/>
  <c r="G77"/>
  <c r="I77"/>
  <c r="K77"/>
  <c r="M77"/>
  <c r="O77"/>
  <c r="Q77"/>
  <c r="U77"/>
  <c r="G78"/>
  <c r="M78" s="1"/>
  <c r="I78"/>
  <c r="K78"/>
  <c r="O78"/>
  <c r="Q78"/>
  <c r="U78"/>
  <c r="G79"/>
  <c r="M79" s="1"/>
  <c r="I79"/>
  <c r="K79"/>
  <c r="O79"/>
  <c r="Q79"/>
  <c r="U79"/>
  <c r="G80"/>
  <c r="M80" s="1"/>
  <c r="I80"/>
  <c r="K80"/>
  <c r="O80"/>
  <c r="Q80"/>
  <c r="U80"/>
  <c r="G81"/>
  <c r="I81"/>
  <c r="K81"/>
  <c r="M81"/>
  <c r="O81"/>
  <c r="Q81"/>
  <c r="U81"/>
  <c r="G82"/>
  <c r="M82" s="1"/>
  <c r="I82"/>
  <c r="K82"/>
  <c r="O82"/>
  <c r="Q82"/>
  <c r="U82"/>
  <c r="G83"/>
  <c r="M83" s="1"/>
  <c r="I83"/>
  <c r="K83"/>
  <c r="O83"/>
  <c r="Q83"/>
  <c r="U83"/>
  <c r="G84"/>
  <c r="M84" s="1"/>
  <c r="I84"/>
  <c r="K84"/>
  <c r="O84"/>
  <c r="Q84"/>
  <c r="U84"/>
  <c r="Q85"/>
  <c r="G86"/>
  <c r="G85" s="1"/>
  <c r="I57" i="1" s="1"/>
  <c r="I18" s="1"/>
  <c r="I86" i="12"/>
  <c r="I85" s="1"/>
  <c r="K86"/>
  <c r="K85" s="1"/>
  <c r="O86"/>
  <c r="O85" s="1"/>
  <c r="Q86"/>
  <c r="U86"/>
  <c r="U85" s="1"/>
  <c r="G88"/>
  <c r="I88"/>
  <c r="K88"/>
  <c r="O88"/>
  <c r="Q88"/>
  <c r="U88"/>
  <c r="G89"/>
  <c r="I89"/>
  <c r="K89"/>
  <c r="M89"/>
  <c r="O89"/>
  <c r="Q89"/>
  <c r="U89"/>
  <c r="G90"/>
  <c r="M90" s="1"/>
  <c r="I90"/>
  <c r="K90"/>
  <c r="O90"/>
  <c r="Q90"/>
  <c r="U90"/>
  <c r="G91"/>
  <c r="M91" s="1"/>
  <c r="I91"/>
  <c r="K91"/>
  <c r="O91"/>
  <c r="Q91"/>
  <c r="U91"/>
  <c r="G92"/>
  <c r="M92" s="1"/>
  <c r="I92"/>
  <c r="K92"/>
  <c r="O92"/>
  <c r="Q92"/>
  <c r="U92"/>
  <c r="G93"/>
  <c r="I93"/>
  <c r="K93"/>
  <c r="M93"/>
  <c r="O93"/>
  <c r="Q93"/>
  <c r="U93"/>
  <c r="AD95"/>
  <c r="F41" i="1" s="1"/>
  <c r="H41" s="1"/>
  <c r="I41" s="1"/>
  <c r="AE95" i="12"/>
  <c r="G41" i="1" s="1"/>
  <c r="I20"/>
  <c r="I19"/>
  <c r="I49" l="1"/>
  <c r="Q87" i="12"/>
  <c r="I87"/>
  <c r="U87"/>
  <c r="O87"/>
  <c r="K76"/>
  <c r="Q76"/>
  <c r="I76"/>
  <c r="Q53"/>
  <c r="I53"/>
  <c r="U53"/>
  <c r="O53"/>
  <c r="Q23"/>
  <c r="I23"/>
  <c r="U23"/>
  <c r="O23"/>
  <c r="K17"/>
  <c r="Q17"/>
  <c r="I17"/>
  <c r="G15"/>
  <c r="I51" i="1" s="1"/>
  <c r="U10" i="12"/>
  <c r="O10"/>
  <c r="M9"/>
  <c r="M8" s="1"/>
  <c r="G39" i="1"/>
  <c r="G42" s="1"/>
  <c r="G25" s="1"/>
  <c r="A25" s="1"/>
  <c r="A26" s="1"/>
  <c r="G26" s="1"/>
  <c r="G40"/>
  <c r="K87" i="12"/>
  <c r="G87"/>
  <c r="I58" i="1" s="1"/>
  <c r="U76" i="12"/>
  <c r="O76"/>
  <c r="K53"/>
  <c r="G53"/>
  <c r="I55" i="1" s="1"/>
  <c r="U37" i="12"/>
  <c r="O37"/>
  <c r="K37"/>
  <c r="G37"/>
  <c r="I54" i="1" s="1"/>
  <c r="Q37" i="12"/>
  <c r="I37"/>
  <c r="K23"/>
  <c r="G23"/>
  <c r="I53" i="1" s="1"/>
  <c r="U17" i="12"/>
  <c r="O17"/>
  <c r="K10"/>
  <c r="Q10"/>
  <c r="F39" i="1"/>
  <c r="F40"/>
  <c r="H40" s="1"/>
  <c r="I40" s="1"/>
  <c r="M37" i="12"/>
  <c r="M10"/>
  <c r="M76"/>
  <c r="M17"/>
  <c r="G17"/>
  <c r="I52" i="1" s="1"/>
  <c r="I17" s="1"/>
  <c r="G10" i="12"/>
  <c r="I50" i="1" s="1"/>
  <c r="G76" i="12"/>
  <c r="I56" i="1" s="1"/>
  <c r="M88" i="12"/>
  <c r="M87" s="1"/>
  <c r="M86"/>
  <c r="M85" s="1"/>
  <c r="M54"/>
  <c r="M53" s="1"/>
  <c r="M24"/>
  <c r="M23" s="1"/>
  <c r="J28" i="1"/>
  <c r="J26"/>
  <c r="G38"/>
  <c r="F38"/>
  <c r="J23"/>
  <c r="J24"/>
  <c r="J25"/>
  <c r="J27"/>
  <c r="E24"/>
  <c r="E26"/>
  <c r="F42" l="1"/>
  <c r="H39"/>
  <c r="I59"/>
  <c r="I16"/>
  <c r="I21" s="1"/>
  <c r="G95" i="12"/>
  <c r="J58" i="1" l="1"/>
  <c r="J56"/>
  <c r="J49"/>
  <c r="J51"/>
  <c r="J53"/>
  <c r="J55"/>
  <c r="J57"/>
  <c r="J50"/>
  <c r="J52"/>
  <c r="J54"/>
  <c r="G23"/>
  <c r="A23" s="1"/>
  <c r="A24" s="1"/>
  <c r="G24" s="1"/>
  <c r="A27" s="1"/>
  <c r="A29" s="1"/>
  <c r="G29" s="1"/>
  <c r="G27" s="1"/>
  <c r="G28"/>
  <c r="H42"/>
  <c r="I39"/>
  <c r="I42" s="1"/>
  <c r="J59" l="1"/>
  <c r="J41"/>
  <c r="J40"/>
  <c r="J39"/>
  <c r="J42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Michal Legner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<sst xmlns="http://schemas.openxmlformats.org/spreadsheetml/2006/main" count="571" uniqueCount="253">
  <si>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</si>
  <si>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</si>
  <si>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</si>
  <si>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</si>
  <si>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</si>
  <si>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</si>
  <si>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</si>
  <si>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</si>
  <si>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</si>
  <si>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</si>
  <si>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</si>
  <si>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</si>
  <si>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</si>
  <si>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</si>
  <si>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</si>
  <si>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</si>
  <si>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</si>
  <si>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</si>
  <si>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</si>
  <si>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</si>
  <si>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</si>
  <si>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</si>
  <si>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</si>
  <si>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</si>
  <si>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</si>
  <si>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</si>
  <si>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</si>
  <si>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</si>
  <si>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</si>
  <si>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</si>
  <si>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</si>
  <si>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</si>
  <si>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</si>
  <si>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</si>
  <si>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</si>
  <si>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</si>
  <si>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</si>
  <si>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</si>
  <si>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</si>
  <si>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</si>
  <si>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</si>
  <si>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2019013</t>
  </si>
  <si>
    <t>Česká Kamenice</t>
  </si>
  <si>
    <t>01</t>
  </si>
  <si>
    <t>Oprava střechy</t>
  </si>
  <si>
    <t>Objekt:</t>
  </si>
  <si>
    <t>Rozpočet:</t>
  </si>
  <si>
    <t>Česká Kamenice, Pražská 651, 652</t>
  </si>
  <si>
    <t>Stavba</t>
  </si>
  <si>
    <t>Celkem za stavbu</t>
  </si>
  <si>
    <t>CZK</t>
  </si>
  <si>
    <t>Rekapitulace dílů</t>
  </si>
  <si>
    <t>Typ dílu</t>
  </si>
  <si>
    <t>342</t>
  </si>
  <si>
    <t>Sádrokartonové konstrukce</t>
  </si>
  <si>
    <t>94</t>
  </si>
  <si>
    <t>Lešení a stavební výtahy</t>
  </si>
  <si>
    <t>99</t>
  </si>
  <si>
    <t>Staveništní přesun hmot</t>
  </si>
  <si>
    <t>713</t>
  </si>
  <si>
    <t>Izolace tepelné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</si>
  <si>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</si>
  <si>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</si>
  <si>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</si>
  <si>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</si>
  <si>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</si>
  <si>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</si>
  <si>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</si>
  <si>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</si>
  <si>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</si>
  <si>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</si>
  <si>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</si>
  <si>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</si>
  <si>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</si>
  <si>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</si>
  <si>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</si>
  <si>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</si>
  <si>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</si>
  <si>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</si>
  <si>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</si>
  <si>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</si>
  <si>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</si>
  <si>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</si>
  <si>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</si>
  <si>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</si>
  <si>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</si>
  <si>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</si>
  <si>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</si>
  <si>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</si>
  <si>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</si>
  <si>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</si>
  <si>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</si>
  <si>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</si>
  <si>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</si>
  <si>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</si>
  <si>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</si>
  <si>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</si>
  <si>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</si>
  <si>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</si>
  <si>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</si>
  <si>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</si>
  <si>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</si>
  <si>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342.01</t>
  </si>
  <si>
    <t>Demontáž, úprava roštu a nové opláštění sádrokartonem po osazení nových střešních oken</t>
  </si>
  <si>
    <t xml:space="preserve">ks    </t>
  </si>
  <si>
    <t>Indiv</t>
  </si>
  <si>
    <t>Práce</t>
  </si>
  <si>
    <t>POL1_</t>
  </si>
  <si>
    <t>941941031R00</t>
  </si>
  <si>
    <t>Montáž lešení leh.řad.s podlahami,š.do 1 m, H 10 m</t>
  </si>
  <si>
    <t>m2</t>
  </si>
  <si>
    <t>RTS 20/ I</t>
  </si>
  <si>
    <t>941941191R00</t>
  </si>
  <si>
    <t>Příplatek za každý měsíc použití lešení k pol.1031</t>
  </si>
  <si>
    <t>1170*2</t>
  </si>
  <si>
    <t>VV</t>
  </si>
  <si>
    <t>941941831R00</t>
  </si>
  <si>
    <t>Demontáž lešení leh.řad.s podlahami,š.1 m, H 10 m</t>
  </si>
  <si>
    <t>999281108R00</t>
  </si>
  <si>
    <t>Přesun hmot pro opravy a údržbu do výšky 12 m</t>
  </si>
  <si>
    <t>t</t>
  </si>
  <si>
    <t>Přesun hmot</t>
  </si>
  <si>
    <t>POL7_</t>
  </si>
  <si>
    <t>713101112R00</t>
  </si>
  <si>
    <t>Odstr.tep.izolace stropů,volně, EPS tl.100-200 mm</t>
  </si>
  <si>
    <t>713141151R00</t>
  </si>
  <si>
    <t>Izolace tepelná střech kladená na sucho 1vrstvá</t>
  </si>
  <si>
    <t>63151379.AR</t>
  </si>
  <si>
    <t>Deska z minerální plsti tl. 200 mm</t>
  </si>
  <si>
    <t>SPCM</t>
  </si>
  <si>
    <t>Specifikace</t>
  </si>
  <si>
    <t>POL3_</t>
  </si>
  <si>
    <t>99*1,03</t>
  </si>
  <si>
    <t>998713103R00</t>
  </si>
  <si>
    <t>Přesun hmot pro izolace tepelné, výšky do 24 m</t>
  </si>
  <si>
    <t>762342203R00</t>
  </si>
  <si>
    <t>Montáž laťování střech, vzdálenost latí 22 - 36 cm</t>
  </si>
  <si>
    <t>762342204R00</t>
  </si>
  <si>
    <t>Montáž kontralatí přibitím</t>
  </si>
  <si>
    <t>762342812R00</t>
  </si>
  <si>
    <t>Demontáž laťování střech, rozteč latí do 50 cm</t>
  </si>
  <si>
    <t>23*8,2*2</t>
  </si>
  <si>
    <t>6,5*8,2*0,5*4</t>
  </si>
  <si>
    <t>13*8,2*0,5*2</t>
  </si>
  <si>
    <t>762395000R00</t>
  </si>
  <si>
    <t>Spojovací a ochranné prostředky pro střechy</t>
  </si>
  <si>
    <t>m3</t>
  </si>
  <si>
    <t>laťování : 590,4*3,3*0,06*0,04</t>
  </si>
  <si>
    <t>kontralatě : 590,4*1,2*0,06*0,04</t>
  </si>
  <si>
    <t>60510055R</t>
  </si>
  <si>
    <t>Lať profil dřevěný 60/40 mm l = 3 m a výše</t>
  </si>
  <si>
    <t>m</t>
  </si>
  <si>
    <t>laťování : 590,4*3,3*1,1</t>
  </si>
  <si>
    <t>kontralatě : 590,4*1,2*1,1</t>
  </si>
  <si>
    <t>998762103R00</t>
  </si>
  <si>
    <t>Přesun hmot pro tesařské konstrukce, výšky do 24 m</t>
  </si>
  <si>
    <t>764352291R00</t>
  </si>
  <si>
    <t>Montáž žlabů Pz podokapních půlkruhových - zpětná montáž</t>
  </si>
  <si>
    <t>(23+13)*2</t>
  </si>
  <si>
    <t>764352292R00</t>
  </si>
  <si>
    <t>Montáž háků Pz půlkruhových - zpětná montáž</t>
  </si>
  <si>
    <t>kus</t>
  </si>
  <si>
    <t>764812220R00</t>
  </si>
  <si>
    <t>Oplechování okapů, tvrdá krytina, lakovaný Pz,rš 330 mm</t>
  </si>
  <si>
    <t>764813810R00</t>
  </si>
  <si>
    <t>Lemování z lakovaný Pz,komínů na vlnité krytině,v ploše</t>
  </si>
  <si>
    <t>(1,8+0,9)*2*1,3*6*0,5</t>
  </si>
  <si>
    <t>764339821R00</t>
  </si>
  <si>
    <t>Demontáž lemov. komínů v hřeb. vln. kryt, do 45°</t>
  </si>
  <si>
    <t>764351837R00</t>
  </si>
  <si>
    <t>Demontáž háků, sklon do 45°</t>
  </si>
  <si>
    <t>764352811R00</t>
  </si>
  <si>
    <t>Demontáž žlabů půlkruh. rovných, rš 330 mm, do 45° pro zpětnou montáž</t>
  </si>
  <si>
    <t>764361811R00</t>
  </si>
  <si>
    <t>Demontáž střešního okna ve vlnité krytině, do 45°</t>
  </si>
  <si>
    <t>764.01</t>
  </si>
  <si>
    <t>Oplechování stávajícího anténího stožáru - stožár bude beze změn</t>
  </si>
  <si>
    <t>soubor</t>
  </si>
  <si>
    <t>998764103R00</t>
  </si>
  <si>
    <t>Přesun hmot pro klempířské konstr., výšky do 24 m</t>
  </si>
  <si>
    <t>765318861R00</t>
  </si>
  <si>
    <t>Demontáž krytiny z hřebenáčů, zvětr.malta, do suti</t>
  </si>
  <si>
    <t>hřeben : 23</t>
  </si>
  <si>
    <t>nároží : 11,3*4</t>
  </si>
  <si>
    <t>765332860R00</t>
  </si>
  <si>
    <t>Demontáž betonové krytiny, zvětr. malta, do suti</t>
  </si>
  <si>
    <t>765332121R00</t>
  </si>
  <si>
    <t>Krytina beton. dodávka a montáž</t>
  </si>
  <si>
    <t>765331876R00</t>
  </si>
  <si>
    <t>Kovová stoupací plošina délky 41cm</t>
  </si>
  <si>
    <t>765331882R00</t>
  </si>
  <si>
    <t>Komplet pro sanitární odvětrání</t>
  </si>
  <si>
    <t>765331885R00</t>
  </si>
  <si>
    <t>Komplet pro odkouření kotle</t>
  </si>
  <si>
    <t>765331893R00</t>
  </si>
  <si>
    <t>Okno střešní výlezové - systémové dle použité krytiny</t>
  </si>
  <si>
    <t>765332141R00</t>
  </si>
  <si>
    <t>Hřeben s větracím pásem</t>
  </si>
  <si>
    <t>765332151R00</t>
  </si>
  <si>
    <t>Nároží s větracím pásem</t>
  </si>
  <si>
    <t>11,3*4</t>
  </si>
  <si>
    <t>765332161R00</t>
  </si>
  <si>
    <t xml:space="preserve">Hřebenáč  křížový Y </t>
  </si>
  <si>
    <t>765332511R00</t>
  </si>
  <si>
    <t>Střešní okno univerzální, výstupní 45 x 51 cm</t>
  </si>
  <si>
    <t>765332641R00</t>
  </si>
  <si>
    <t>Sněholam s nosnými taškami</t>
  </si>
  <si>
    <t>RTS 19/ I</t>
  </si>
  <si>
    <t>765332651R00</t>
  </si>
  <si>
    <t>Ochranná větrací mřížka</t>
  </si>
  <si>
    <t>765799311RL2</t>
  </si>
  <si>
    <t>Montáž fólie na krokve přibitím se slepením spojů podstřešní difúzní fólie</t>
  </si>
  <si>
    <t>765.01</t>
  </si>
  <si>
    <t>Zaplachtování střechy proti zatečení</t>
  </si>
  <si>
    <t xml:space="preserve">m2    </t>
  </si>
  <si>
    <t>998765103R00</t>
  </si>
  <si>
    <t>Přesun hmot pro krytiny tvrdé, výšky do 24 m</t>
  </si>
  <si>
    <t>766624043R00</t>
  </si>
  <si>
    <t>Montáž střešních oken rozměr 66/140 - 160 cm</t>
  </si>
  <si>
    <t>766624047R00</t>
  </si>
  <si>
    <t>Montáž zateplovací sady pro střešní okna</t>
  </si>
  <si>
    <t>766.01</t>
  </si>
  <si>
    <t>Demontáž stávajících střešních okem</t>
  </si>
  <si>
    <t>6114025054R</t>
  </si>
  <si>
    <t>Okno střešní š. 66 x v. 140 cm  kyvné, celodřevěné, s hliníkovým oplechováním</t>
  </si>
  <si>
    <t>6114025057R</t>
  </si>
  <si>
    <t>Okno střešní š. 78 x v. 140 cm kyvné, celodřevěné, s hliníkovým oplechováním</t>
  </si>
  <si>
    <t>611405903R</t>
  </si>
  <si>
    <t>Sada zateplovací 66x140 cm</t>
  </si>
  <si>
    <t>611405906R</t>
  </si>
  <si>
    <t>Sada zateplovací 78x140 cm</t>
  </si>
  <si>
    <t>998766103R00</t>
  </si>
  <si>
    <t>Přesun hmot pro truhlářské konstr., výšky do 24 m</t>
  </si>
  <si>
    <t>21.01</t>
  </si>
  <si>
    <t>Demontáž, úprava  a zpětná montáž hromosvodu - vč. revizní zprávy</t>
  </si>
  <si>
    <t>979086112R00</t>
  </si>
  <si>
    <t>Nakládání nebo překládání suti a vybouraných hmot</t>
  </si>
  <si>
    <t>Přesun suti</t>
  </si>
  <si>
    <t>POL8_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</si>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</sst>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2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>
      <c r="A2" s="2"/>
      <c r="B2" s="111" t="s">
        <v>24</v>
      </c>
      <c r="C2" s="112"/>
      <c r="D2" s="113" t="s">
        <v>41</v>
      </c>
      <c r="E2" s="114" t="s">
        <v>47</v>
      </c>
      <c r="F2" s="115"/>
      <c r="G2" s="115"/>
      <c r="H2" s="115"/>
      <c r="I2" s="115"/>
      <c r="J2" s="116"/>
      <c r="O2" s="1"/>
    </row>
    <row r="3" spans="1:15" ht="27" customHeight="1">
      <c r="A3" s="2"/>
      <c r="B3" s="117" t="s">
        <v>45</v>
      </c>
      <c r="C3" s="112"/>
      <c r="D3" s="118" t="s">
        <v>43</v>
      </c>
      <c r="E3" s="119" t="s">
        <v>44</v>
      </c>
      <c r="F3" s="120"/>
      <c r="G3" s="120"/>
      <c r="H3" s="120"/>
      <c r="I3" s="120"/>
      <c r="J3" s="121"/>
    </row>
    <row r="4" spans="1:15" ht="23.25" customHeight="1">
      <c r="A4" s="110">
        <v>1699</v>
      </c>
      <c r="B4" s="122" t="s">
        <v>46</v>
      </c>
      <c r="C4" s="123"/>
      <c r="D4" s="124" t="s">
        <v>41</v>
      </c>
      <c r="E4" s="125" t="s">
        <v>42</v>
      </c>
      <c r="F4" s="126"/>
      <c r="G4" s="126"/>
      <c r="H4" s="126"/>
      <c r="I4" s="126"/>
      <c r="J4" s="127"/>
    </row>
    <row r="5" spans="1:15" ht="24" customHeight="1">
      <c r="A5" s="2"/>
      <c r="B5" s="31" t="s">
        <v>23</v>
      </c>
      <c r="D5" s="91"/>
      <c r="E5" s="92"/>
      <c r="F5" s="92"/>
      <c r="G5" s="92"/>
      <c r="H5" s="18" t="s">
        <v>40</v>
      </c>
      <c r="I5" s="22"/>
      <c r="J5" s="8"/>
    </row>
    <row r="6" spans="1:15" ht="15.75" customHeight="1">
      <c r="A6" s="2"/>
      <c r="B6" s="28"/>
      <c r="C6" s="55"/>
      <c r="D6" s="85"/>
      <c r="E6" s="93"/>
      <c r="F6" s="93"/>
      <c r="G6" s="93"/>
      <c r="H6" s="18" t="s">
        <v>36</v>
      </c>
      <c r="I6" s="22"/>
      <c r="J6" s="8"/>
    </row>
    <row r="7" spans="1:15" ht="15.75" customHeight="1">
      <c r="A7" s="2"/>
      <c r="B7" s="29"/>
      <c r="C7" s="56"/>
      <c r="D7" s="53"/>
      <c r="E7" s="94"/>
      <c r="F7" s="95"/>
      <c r="G7" s="95"/>
      <c r="H7" s="24"/>
      <c r="I7" s="23"/>
      <c r="J7" s="34"/>
    </row>
    <row r="8" spans="1:15" ht="24" hidden="1" customHeight="1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36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SUMIF(F49:F58,A16,I49:I58)+SUMIF(F49:F58,"PSU",I49:I58)</f>
        <v>0</v>
      </c>
      <c r="J16" s="84"/>
    </row>
    <row r="17" spans="1:10" ht="23.25" customHeight="1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SUMIF(F49:F58,A17,I49:I58)</f>
        <v>0</v>
      </c>
      <c r="J17" s="84"/>
    </row>
    <row r="18" spans="1:10" ht="23.25" customHeight="1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SUMIF(F49:F58,A18,I49:I58)</f>
        <v>0</v>
      </c>
      <c r="J18" s="84"/>
    </row>
    <row r="19" spans="1:10" ht="23.25" customHeight="1">
      <c r="A19" s="195" t="s">
        <v>74</v>
      </c>
      <c r="B19" s="38" t="s">
        <v>29</v>
      </c>
      <c r="C19" s="62"/>
      <c r="D19" s="63"/>
      <c r="E19" s="82"/>
      <c r="F19" s="83"/>
      <c r="G19" s="82"/>
      <c r="H19" s="83"/>
      <c r="I19" s="82">
        <f>SUMIF(F49:F58,A19,I49:I58)</f>
        <v>0</v>
      </c>
      <c r="J19" s="84"/>
    </row>
    <row r="20" spans="1:10" ht="23.25" customHeight="1">
      <c r="A20" s="195" t="s">
        <v>75</v>
      </c>
      <c r="B20" s="38" t="s">
        <v>30</v>
      </c>
      <c r="C20" s="62"/>
      <c r="D20" s="63"/>
      <c r="E20" s="82"/>
      <c r="F20" s="83"/>
      <c r="G20" s="82"/>
      <c r="H20" s="83"/>
      <c r="I20" s="82">
        <f>SUMIF(F49:F58,A20,I49:I58)</f>
        <v>0</v>
      </c>
      <c r="J20" s="84"/>
    </row>
    <row r="21" spans="1:10" ht="23.25" customHeight="1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101"/>
    </row>
    <row r="22" spans="1:10" ht="33" customHeight="1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9">
        <f>ZakladDPHSniVypocet</f>
        <v>0</v>
      </c>
      <c r="H23" s="100"/>
      <c r="I23" s="100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7">
        <f>IF(A24&gt;50, ROUNDUP(A23, 0), ROUNDDOWN(A23, 0))</f>
        <v>0</v>
      </c>
      <c r="H24" s="98"/>
      <c r="I24" s="98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9">
        <f>ZakladDPHZaklVypocet</f>
        <v>0</v>
      </c>
      <c r="H25" s="100"/>
      <c r="I25" s="100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IF(A29&gt;50, ROUNDUP(A27, 0), ROUNDDOWN(A27, 0))</f>
        <v>0</v>
      </c>
      <c r="H29" s="173"/>
      <c r="I29" s="173"/>
      <c r="J29" s="174" t="s">
        <v>50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2"/>
      <c r="E34" s="103"/>
      <c r="G34" s="104"/>
      <c r="H34" s="105"/>
      <c r="I34" s="105"/>
      <c r="J34" s="25"/>
    </row>
    <row r="35" spans="1:10" ht="12.75" customHeight="1">
      <c r="A35" s="2"/>
      <c r="B35" s="2"/>
      <c r="D35" s="96" t="s">
        <v>2</v>
      </c>
      <c r="E35" s="96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>
      <c r="A39" s="136">
        <v>1</v>
      </c>
      <c r="B39" s="146" t="s">
        <v>48</v>
      </c>
      <c r="C39" s="147"/>
      <c r="D39" s="147"/>
      <c r="E39" s="147"/>
      <c r="F39" s="148">
        <f>'01 2019013 Pol'!AD95</f>
        <v>0</v>
      </c>
      <c r="G39" s="149">
        <f>'01 2019013 Pol'!AE95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hidden="1" customHeight="1">
      <c r="A40" s="136">
        <v>2</v>
      </c>
      <c r="B40" s="152" t="s">
        <v>43</v>
      </c>
      <c r="C40" s="153" t="s">
        <v>44</v>
      </c>
      <c r="D40" s="153"/>
      <c r="E40" s="153"/>
      <c r="F40" s="154">
        <f>'01 2019013 Pol'!AD95</f>
        <v>0</v>
      </c>
      <c r="G40" s="155">
        <f>'01 2019013 Pol'!AE95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6">
        <v>3</v>
      </c>
      <c r="B41" s="157" t="s">
        <v>41</v>
      </c>
      <c r="C41" s="147" t="s">
        <v>42</v>
      </c>
      <c r="D41" s="147"/>
      <c r="E41" s="147"/>
      <c r="F41" s="158">
        <f>'01 2019013 Pol'!AD95</f>
        <v>0</v>
      </c>
      <c r="G41" s="150">
        <f>'01 2019013 Pol'!AE95</f>
        <v>0</v>
      </c>
      <c r="H41" s="150">
        <f>(F41*SazbaDPH1/100)+(G41*SazbaDPH2/100)</f>
        <v>0</v>
      </c>
      <c r="I41" s="150">
        <f>F41+G41+H41</f>
        <v>0</v>
      </c>
      <c r="J41" s="151" t="str">
        <f>IF(CenaCelkemVypocet=0,"",I41/CenaCelkemVypocet*100)</f>
        <v/>
      </c>
    </row>
    <row r="42" spans="1:10" ht="25.5" hidden="1" customHeight="1">
      <c r="A42" s="136"/>
      <c r="B42" s="159" t="s">
        <v>49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5" t="s">
        <v>51</v>
      </c>
    </row>
    <row r="48" spans="1:10" ht="25.5" customHeight="1">
      <c r="A48" s="177"/>
      <c r="B48" s="180" t="s">
        <v>18</v>
      </c>
      <c r="C48" s="180" t="s">
        <v>6</v>
      </c>
      <c r="D48" s="181"/>
      <c r="E48" s="181"/>
      <c r="F48" s="182" t="s">
        <v>52</v>
      </c>
      <c r="G48" s="182"/>
      <c r="H48" s="182"/>
      <c r="I48" s="182" t="s">
        <v>31</v>
      </c>
      <c r="J48" s="182" t="s">
        <v>0</v>
      </c>
    </row>
    <row r="49" spans="1:10" ht="36.75" customHeight="1">
      <c r="A49" s="178"/>
      <c r="B49" s="183" t="s">
        <v>53</v>
      </c>
      <c r="C49" s="184" t="s">
        <v>54</v>
      </c>
      <c r="D49" s="185"/>
      <c r="E49" s="185"/>
      <c r="F49" s="191" t="s">
        <v>26</v>
      </c>
      <c r="G49" s="192"/>
      <c r="H49" s="192"/>
      <c r="I49" s="192">
        <f>'01 2019013 Pol'!G8</f>
        <v>0</v>
      </c>
      <c r="J49" s="189" t="str">
        <f>IF(I59=0,"",I49/I59*100)</f>
        <v/>
      </c>
    </row>
    <row r="50" spans="1:10" ht="36.75" customHeight="1">
      <c r="A50" s="178"/>
      <c r="B50" s="183" t="s">
        <v>55</v>
      </c>
      <c r="C50" s="184" t="s">
        <v>56</v>
      </c>
      <c r="D50" s="185"/>
      <c r="E50" s="185"/>
      <c r="F50" s="191" t="s">
        <v>26</v>
      </c>
      <c r="G50" s="192"/>
      <c r="H50" s="192"/>
      <c r="I50" s="192">
        <f>'01 2019013 Pol'!G10</f>
        <v>0</v>
      </c>
      <c r="J50" s="189" t="str">
        <f>IF(I59=0,"",I50/I59*100)</f>
        <v/>
      </c>
    </row>
    <row r="51" spans="1:10" ht="36.75" customHeight="1">
      <c r="A51" s="178"/>
      <c r="B51" s="183" t="s">
        <v>57</v>
      </c>
      <c r="C51" s="184" t="s">
        <v>58</v>
      </c>
      <c r="D51" s="185"/>
      <c r="E51" s="185"/>
      <c r="F51" s="191" t="s">
        <v>26</v>
      </c>
      <c r="G51" s="192"/>
      <c r="H51" s="192"/>
      <c r="I51" s="192">
        <f>'01 2019013 Pol'!G15</f>
        <v>0</v>
      </c>
      <c r="J51" s="189" t="str">
        <f>IF(I59=0,"",I51/I59*100)</f>
        <v/>
      </c>
    </row>
    <row r="52" spans="1:10" ht="36.75" customHeight="1">
      <c r="A52" s="178"/>
      <c r="B52" s="183" t="s">
        <v>59</v>
      </c>
      <c r="C52" s="184" t="s">
        <v>60</v>
      </c>
      <c r="D52" s="185"/>
      <c r="E52" s="185"/>
      <c r="F52" s="191" t="s">
        <v>27</v>
      </c>
      <c r="G52" s="192"/>
      <c r="H52" s="192"/>
      <c r="I52" s="192">
        <f>'01 2019013 Pol'!G17</f>
        <v>0</v>
      </c>
      <c r="J52" s="189" t="str">
        <f>IF(I59=0,"",I52/I59*100)</f>
        <v/>
      </c>
    </row>
    <row r="53" spans="1:10" ht="36.75" customHeight="1">
      <c r="A53" s="178"/>
      <c r="B53" s="183" t="s">
        <v>61</v>
      </c>
      <c r="C53" s="184" t="s">
        <v>62</v>
      </c>
      <c r="D53" s="185"/>
      <c r="E53" s="185"/>
      <c r="F53" s="191" t="s">
        <v>27</v>
      </c>
      <c r="G53" s="192"/>
      <c r="H53" s="192"/>
      <c r="I53" s="192">
        <f>'01 2019013 Pol'!G23</f>
        <v>0</v>
      </c>
      <c r="J53" s="189" t="str">
        <f>IF(I59=0,"",I53/I59*100)</f>
        <v/>
      </c>
    </row>
    <row r="54" spans="1:10" ht="36.75" customHeight="1">
      <c r="A54" s="178"/>
      <c r="B54" s="183" t="s">
        <v>63</v>
      </c>
      <c r="C54" s="184" t="s">
        <v>64</v>
      </c>
      <c r="D54" s="185"/>
      <c r="E54" s="185"/>
      <c r="F54" s="191" t="s">
        <v>27</v>
      </c>
      <c r="G54" s="192"/>
      <c r="H54" s="192"/>
      <c r="I54" s="192">
        <f>'01 2019013 Pol'!G37</f>
        <v>0</v>
      </c>
      <c r="J54" s="189" t="str">
        <f>IF(I59=0,"",I54/I59*100)</f>
        <v/>
      </c>
    </row>
    <row r="55" spans="1:10" ht="36.75" customHeight="1">
      <c r="A55" s="178"/>
      <c r="B55" s="183" t="s">
        <v>65</v>
      </c>
      <c r="C55" s="184" t="s">
        <v>66</v>
      </c>
      <c r="D55" s="185"/>
      <c r="E55" s="185"/>
      <c r="F55" s="191" t="s">
        <v>27</v>
      </c>
      <c r="G55" s="192"/>
      <c r="H55" s="192"/>
      <c r="I55" s="192">
        <f>'01 2019013 Pol'!G53</f>
        <v>0</v>
      </c>
      <c r="J55" s="189" t="str">
        <f>IF(I59=0,"",I55/I59*100)</f>
        <v/>
      </c>
    </row>
    <row r="56" spans="1:10" ht="36.75" customHeight="1">
      <c r="A56" s="178"/>
      <c r="B56" s="183" t="s">
        <v>67</v>
      </c>
      <c r="C56" s="184" t="s">
        <v>68</v>
      </c>
      <c r="D56" s="185"/>
      <c r="E56" s="185"/>
      <c r="F56" s="191" t="s">
        <v>27</v>
      </c>
      <c r="G56" s="192"/>
      <c r="H56" s="192"/>
      <c r="I56" s="192">
        <f>'01 2019013 Pol'!G76</f>
        <v>0</v>
      </c>
      <c r="J56" s="189" t="str">
        <f>IF(I59=0,"",I56/I59*100)</f>
        <v/>
      </c>
    </row>
    <row r="57" spans="1:10" ht="36.75" customHeight="1">
      <c r="A57" s="178"/>
      <c r="B57" s="183" t="s">
        <v>69</v>
      </c>
      <c r="C57" s="184" t="s">
        <v>70</v>
      </c>
      <c r="D57" s="185"/>
      <c r="E57" s="185"/>
      <c r="F57" s="191" t="s">
        <v>28</v>
      </c>
      <c r="G57" s="192"/>
      <c r="H57" s="192"/>
      <c r="I57" s="192">
        <f>'01 2019013 Pol'!G85</f>
        <v>0</v>
      </c>
      <c r="J57" s="189" t="str">
        <f>IF(I59=0,"",I57/I59*100)</f>
        <v/>
      </c>
    </row>
    <row r="58" spans="1:10" ht="36.75" customHeight="1">
      <c r="A58" s="178"/>
      <c r="B58" s="183" t="s">
        <v>71</v>
      </c>
      <c r="C58" s="184" t="s">
        <v>72</v>
      </c>
      <c r="D58" s="185"/>
      <c r="E58" s="185"/>
      <c r="F58" s="191" t="s">
        <v>73</v>
      </c>
      <c r="G58" s="192"/>
      <c r="H58" s="192"/>
      <c r="I58" s="192">
        <f>'01 2019013 Pol'!G87</f>
        <v>0</v>
      </c>
      <c r="J58" s="189" t="str">
        <f>IF(I59=0,"",I58/I59*100)</f>
        <v/>
      </c>
    </row>
    <row r="59" spans="1:10" ht="25.5" customHeight="1">
      <c r="A59" s="179"/>
      <c r="B59" s="186" t="s">
        <v>1</v>
      </c>
      <c r="C59" s="187"/>
      <c r="D59" s="188"/>
      <c r="E59" s="188"/>
      <c r="F59" s="193"/>
      <c r="G59" s="194"/>
      <c r="H59" s="194"/>
      <c r="I59" s="194">
        <f>SUM(I49:I58)</f>
        <v>0</v>
      </c>
      <c r="J59" s="190">
        <f>SUM(J49:J58)</f>
        <v>0</v>
      </c>
    </row>
    <row r="60" spans="1:10">
      <c r="F60" s="134"/>
      <c r="G60" s="134"/>
      <c r="H60" s="134"/>
      <c r="I60" s="134"/>
      <c r="J60" s="135"/>
    </row>
    <row r="61" spans="1:10">
      <c r="F61" s="134"/>
      <c r="G61" s="134"/>
      <c r="H61" s="134"/>
      <c r="I61" s="134"/>
      <c r="J61" s="135"/>
    </row>
    <row r="62" spans="1:10">
      <c r="F62" s="134"/>
      <c r="G62" s="134"/>
      <c r="H62" s="134"/>
      <c r="I62" s="134"/>
      <c r="J62" s="13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C55:E55"/>
    <mergeCell ref="C56:E56"/>
    <mergeCell ref="C57:E57"/>
    <mergeCell ref="C58:E58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6" t="s">
        <v>7</v>
      </c>
      <c r="B1" s="106"/>
      <c r="C1" s="107"/>
      <c r="D1" s="106"/>
      <c r="E1" s="106"/>
      <c r="F1" s="106"/>
      <c r="G1" s="106"/>
    </row>
    <row r="2" spans="1:7" ht="24.95" customHeight="1">
      <c r="A2" s="50" t="s">
        <v>8</v>
      </c>
      <c r="B2" s="49"/>
      <c r="C2" s="108"/>
      <c r="D2" s="108"/>
      <c r="E2" s="108"/>
      <c r="F2" s="108"/>
      <c r="G2" s="109"/>
    </row>
    <row r="3" spans="1:7" ht="24.95" customHeight="1">
      <c r="A3" s="50" t="s">
        <v>9</v>
      </c>
      <c r="B3" s="49"/>
      <c r="C3" s="108"/>
      <c r="D3" s="108"/>
      <c r="E3" s="108"/>
      <c r="F3" s="108"/>
      <c r="G3" s="109"/>
    </row>
    <row r="4" spans="1:7" ht="24.95" customHeight="1">
      <c r="A4" s="50" t="s">
        <v>10</v>
      </c>
      <c r="B4" s="49"/>
      <c r="C4" s="108"/>
      <c r="D4" s="108"/>
      <c r="E4" s="108"/>
      <c r="F4" s="108"/>
      <c r="G4" s="109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G5000"/>
  <sheetViews>
    <sheetView workbookViewId="0">
      <pane ySplit="7" topLeftCell="A8" activePane="bottomLeft" state="frozen"/>
      <selection pane="bottomLeft" activeCell="S1" sqref="S1"/>
    </sheetView>
  </sheetViews>
  <sheetFormatPr defaultRowHeight="12.75" outlineLevelRow="1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3" width="0" hidden="1" customWidth="1"/>
    <col min="28" max="28" width="0" hidden="1" customWidth="1"/>
    <col min="30" max="40" width="0" hidden="1" customWidth="1"/>
  </cols>
  <sheetData>
    <row r="1" spans="1:59" ht="15.75" customHeight="1">
      <c r="A1" s="196" t="s">
        <v>7</v>
      </c>
      <c r="B1" s="196"/>
      <c r="C1" s="196"/>
      <c r="D1" s="196"/>
      <c r="E1" s="196"/>
      <c r="F1" s="196"/>
      <c r="G1" s="196"/>
      <c r="AF1" t="s">
        <v>76</v>
      </c>
    </row>
    <row r="2" spans="1:59" ht="24.95" customHeight="1">
      <c r="A2" s="197" t="s">
        <v>8</v>
      </c>
      <c r="B2" s="49" t="s">
        <v>41</v>
      </c>
      <c r="C2" s="200" t="s">
        <v>47</v>
      </c>
      <c r="D2" s="198"/>
      <c r="E2" s="198"/>
      <c r="F2" s="198"/>
      <c r="G2" s="199"/>
      <c r="AF2" t="s">
        <v>77</v>
      </c>
    </row>
    <row r="3" spans="1:59" ht="24.95" customHeight="1">
      <c r="A3" s="197" t="s">
        <v>9</v>
      </c>
      <c r="B3" s="49" t="s">
        <v>43</v>
      </c>
      <c r="C3" s="200" t="s">
        <v>44</v>
      </c>
      <c r="D3" s="198"/>
      <c r="E3" s="198"/>
      <c r="F3" s="198"/>
      <c r="G3" s="199"/>
      <c r="AB3" s="176" t="s">
        <v>77</v>
      </c>
      <c r="AF3" t="s">
        <v>78</v>
      </c>
    </row>
    <row r="4" spans="1:59" ht="24.95" customHeight="1">
      <c r="A4" s="201" t="s">
        <v>10</v>
      </c>
      <c r="B4" s="202" t="s">
        <v>41</v>
      </c>
      <c r="C4" s="203" t="s">
        <v>42</v>
      </c>
      <c r="D4" s="204"/>
      <c r="E4" s="204"/>
      <c r="F4" s="204"/>
      <c r="G4" s="205"/>
      <c r="AF4" t="s">
        <v>79</v>
      </c>
    </row>
    <row r="5" spans="1:59">
      <c r="D5" s="10"/>
    </row>
    <row r="6" spans="1:59" ht="38.25">
      <c r="A6" s="207" t="s">
        <v>80</v>
      </c>
      <c r="B6" s="209" t="s">
        <v>81</v>
      </c>
      <c r="C6" s="209" t="s">
        <v>82</v>
      </c>
      <c r="D6" s="208" t="s">
        <v>83</v>
      </c>
      <c r="E6" s="207" t="s">
        <v>84</v>
      </c>
      <c r="F6" s="206" t="s">
        <v>85</v>
      </c>
      <c r="G6" s="207" t="s">
        <v>31</v>
      </c>
      <c r="H6" s="210" t="s">
        <v>32</v>
      </c>
      <c r="I6" s="210" t="s">
        <v>86</v>
      </c>
      <c r="J6" s="210" t="s">
        <v>33</v>
      </c>
      <c r="K6" s="210" t="s">
        <v>87</v>
      </c>
      <c r="L6" s="210" t="s">
        <v>88</v>
      </c>
      <c r="M6" s="210" t="s">
        <v>89</v>
      </c>
      <c r="N6" s="210" t="s">
        <v>90</v>
      </c>
      <c r="O6" s="210" t="s">
        <v>91</v>
      </c>
      <c r="P6" s="210" t="s">
        <v>92</v>
      </c>
      <c r="Q6" s="210" t="s">
        <v>93</v>
      </c>
      <c r="R6" s="210" t="s">
        <v>94</v>
      </c>
      <c r="S6" s="210" t="s">
        <v>95</v>
      </c>
      <c r="T6" s="210" t="s">
        <v>96</v>
      </c>
      <c r="U6" s="210" t="s">
        <v>97</v>
      </c>
      <c r="V6" s="210" t="s">
        <v>98</v>
      </c>
      <c r="W6" s="210" t="s">
        <v>99</v>
      </c>
    </row>
    <row r="7" spans="1:59" hidden="1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59">
      <c r="A8" s="234" t="s">
        <v>100</v>
      </c>
      <c r="B8" s="235" t="s">
        <v>53</v>
      </c>
      <c r="C8" s="255" t="s">
        <v>54</v>
      </c>
      <c r="D8" s="236"/>
      <c r="E8" s="237"/>
      <c r="F8" s="238"/>
      <c r="G8" s="238">
        <f>SUMIF(AF9:AF9,"&lt;&gt;NOR",G9:G9)</f>
        <v>0</v>
      </c>
      <c r="H8" s="238"/>
      <c r="I8" s="238">
        <f>SUM(I9:I9)</f>
        <v>0</v>
      </c>
      <c r="J8" s="238"/>
      <c r="K8" s="238">
        <f>SUM(K9:K9)</f>
        <v>0</v>
      </c>
      <c r="L8" s="238"/>
      <c r="M8" s="238">
        <f>SUM(M9:M9)</f>
        <v>0</v>
      </c>
      <c r="N8" s="238"/>
      <c r="O8" s="238">
        <f>SUM(O9:O9)</f>
        <v>0</v>
      </c>
      <c r="P8" s="238"/>
      <c r="Q8" s="238">
        <f>SUM(Q9:Q9)</f>
        <v>0</v>
      </c>
      <c r="R8" s="238"/>
      <c r="S8" s="239"/>
      <c r="T8" s="233"/>
      <c r="U8" s="233">
        <f>SUM(U9:U9)</f>
        <v>0</v>
      </c>
      <c r="V8" s="233"/>
      <c r="W8" s="233"/>
      <c r="AF8" t="s">
        <v>101</v>
      </c>
    </row>
    <row r="9" spans="1:59" ht="22.5" outlineLevel="1">
      <c r="A9" s="247">
        <v>1</v>
      </c>
      <c r="B9" s="248" t="s">
        <v>102</v>
      </c>
      <c r="C9" s="256" t="s">
        <v>103</v>
      </c>
      <c r="D9" s="249" t="s">
        <v>104</v>
      </c>
      <c r="E9" s="250">
        <v>28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15</v>
      </c>
      <c r="M9" s="252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2"/>
      <c r="S9" s="253" t="s">
        <v>105</v>
      </c>
      <c r="T9" s="230">
        <v>0</v>
      </c>
      <c r="U9" s="230">
        <f>ROUND(E9*T9,2)</f>
        <v>0</v>
      </c>
      <c r="V9" s="230"/>
      <c r="W9" s="230" t="s">
        <v>106</v>
      </c>
      <c r="X9" s="211"/>
      <c r="Y9" s="211"/>
      <c r="Z9" s="211"/>
      <c r="AA9" s="211"/>
      <c r="AB9" s="211"/>
      <c r="AC9" s="211"/>
      <c r="AD9" s="211"/>
      <c r="AE9" s="211"/>
      <c r="AF9" s="211" t="s">
        <v>107</v>
      </c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</row>
    <row r="10" spans="1:59">
      <c r="A10" s="234" t="s">
        <v>100</v>
      </c>
      <c r="B10" s="235" t="s">
        <v>55</v>
      </c>
      <c r="C10" s="255" t="s">
        <v>56</v>
      </c>
      <c r="D10" s="236"/>
      <c r="E10" s="237"/>
      <c r="F10" s="238"/>
      <c r="G10" s="238">
        <f>SUMIF(AF11:AF14,"&lt;&gt;NOR",G11:G14)</f>
        <v>0</v>
      </c>
      <c r="H10" s="238"/>
      <c r="I10" s="238">
        <f>SUM(I11:I14)</f>
        <v>0</v>
      </c>
      <c r="J10" s="238"/>
      <c r="K10" s="238">
        <f>SUM(K11:K14)</f>
        <v>0</v>
      </c>
      <c r="L10" s="238"/>
      <c r="M10" s="238">
        <f>SUM(M11:M14)</f>
        <v>0</v>
      </c>
      <c r="N10" s="238"/>
      <c r="O10" s="238">
        <f>SUM(O11:O14)</f>
        <v>23.49</v>
      </c>
      <c r="P10" s="238"/>
      <c r="Q10" s="238">
        <f>SUM(Q11:Q14)</f>
        <v>0</v>
      </c>
      <c r="R10" s="238"/>
      <c r="S10" s="239"/>
      <c r="T10" s="233"/>
      <c r="U10" s="233">
        <f>SUM(U11:U14)</f>
        <v>285.48</v>
      </c>
      <c r="V10" s="233"/>
      <c r="W10" s="233"/>
      <c r="AF10" t="s">
        <v>101</v>
      </c>
    </row>
    <row r="11" spans="1:59" outlineLevel="1">
      <c r="A11" s="247">
        <v>2</v>
      </c>
      <c r="B11" s="248" t="s">
        <v>108</v>
      </c>
      <c r="C11" s="256" t="s">
        <v>109</v>
      </c>
      <c r="D11" s="249" t="s">
        <v>110</v>
      </c>
      <c r="E11" s="250">
        <v>1170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15</v>
      </c>
      <c r="M11" s="252">
        <f>G11*(1+L11/100)</f>
        <v>0</v>
      </c>
      <c r="N11" s="252">
        <v>1.8380000000000001E-2</v>
      </c>
      <c r="O11" s="252">
        <f>ROUND(E11*N11,2)</f>
        <v>21.5</v>
      </c>
      <c r="P11" s="252">
        <v>0</v>
      </c>
      <c r="Q11" s="252">
        <f>ROUND(E11*P11,2)</f>
        <v>0</v>
      </c>
      <c r="R11" s="252"/>
      <c r="S11" s="253" t="s">
        <v>111</v>
      </c>
      <c r="T11" s="230">
        <v>0.13</v>
      </c>
      <c r="U11" s="230">
        <f>ROUND(E11*T11,2)</f>
        <v>152.1</v>
      </c>
      <c r="V11" s="230"/>
      <c r="W11" s="230" t="s">
        <v>106</v>
      </c>
      <c r="X11" s="211"/>
      <c r="Y11" s="211"/>
      <c r="Z11" s="211"/>
      <c r="AA11" s="211"/>
      <c r="AB11" s="211"/>
      <c r="AC11" s="211"/>
      <c r="AD11" s="211"/>
      <c r="AE11" s="211"/>
      <c r="AF11" s="211" t="s">
        <v>107</v>
      </c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</row>
    <row r="12" spans="1:59" outlineLevel="1">
      <c r="A12" s="240">
        <v>3</v>
      </c>
      <c r="B12" s="241" t="s">
        <v>112</v>
      </c>
      <c r="C12" s="257" t="s">
        <v>113</v>
      </c>
      <c r="D12" s="242" t="s">
        <v>110</v>
      </c>
      <c r="E12" s="243">
        <v>2340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15</v>
      </c>
      <c r="M12" s="245">
        <f>G12*(1+L12/100)</f>
        <v>0</v>
      </c>
      <c r="N12" s="245">
        <v>8.4999999999999995E-4</v>
      </c>
      <c r="O12" s="245">
        <f>ROUND(E12*N12,2)</f>
        <v>1.99</v>
      </c>
      <c r="P12" s="245">
        <v>0</v>
      </c>
      <c r="Q12" s="245">
        <f>ROUND(E12*P12,2)</f>
        <v>0</v>
      </c>
      <c r="R12" s="245"/>
      <c r="S12" s="246" t="s">
        <v>111</v>
      </c>
      <c r="T12" s="230">
        <v>6.0000000000000001E-3</v>
      </c>
      <c r="U12" s="230">
        <f>ROUND(E12*T12,2)</f>
        <v>14.04</v>
      </c>
      <c r="V12" s="230"/>
      <c r="W12" s="230" t="s">
        <v>106</v>
      </c>
      <c r="X12" s="211"/>
      <c r="Y12" s="211"/>
      <c r="Z12" s="211"/>
      <c r="AA12" s="211"/>
      <c r="AB12" s="211"/>
      <c r="AC12" s="211"/>
      <c r="AD12" s="211"/>
      <c r="AE12" s="211"/>
      <c r="AF12" s="211" t="s">
        <v>107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</row>
    <row r="13" spans="1:59" outlineLevel="1">
      <c r="A13" s="228"/>
      <c r="B13" s="229"/>
      <c r="C13" s="258" t="s">
        <v>114</v>
      </c>
      <c r="D13" s="231"/>
      <c r="E13" s="232">
        <v>2340</v>
      </c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11"/>
      <c r="Y13" s="211"/>
      <c r="Z13" s="211"/>
      <c r="AA13" s="211"/>
      <c r="AB13" s="211"/>
      <c r="AC13" s="211"/>
      <c r="AD13" s="211"/>
      <c r="AE13" s="211"/>
      <c r="AF13" s="211" t="s">
        <v>115</v>
      </c>
      <c r="AG13" s="211">
        <v>0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</row>
    <row r="14" spans="1:59" outlineLevel="1">
      <c r="A14" s="247">
        <v>4</v>
      </c>
      <c r="B14" s="248" t="s">
        <v>116</v>
      </c>
      <c r="C14" s="256" t="s">
        <v>117</v>
      </c>
      <c r="D14" s="249" t="s">
        <v>110</v>
      </c>
      <c r="E14" s="250">
        <v>1170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15</v>
      </c>
      <c r="M14" s="252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2"/>
      <c r="S14" s="253" t="s">
        <v>111</v>
      </c>
      <c r="T14" s="230">
        <v>0.10199999999999999</v>
      </c>
      <c r="U14" s="230">
        <f>ROUND(E14*T14,2)</f>
        <v>119.34</v>
      </c>
      <c r="V14" s="230"/>
      <c r="W14" s="230" t="s">
        <v>106</v>
      </c>
      <c r="X14" s="211"/>
      <c r="Y14" s="211"/>
      <c r="Z14" s="211"/>
      <c r="AA14" s="211"/>
      <c r="AB14" s="211"/>
      <c r="AC14" s="211"/>
      <c r="AD14" s="211"/>
      <c r="AE14" s="211"/>
      <c r="AF14" s="211" t="s">
        <v>107</v>
      </c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</row>
    <row r="15" spans="1:59">
      <c r="A15" s="234" t="s">
        <v>100</v>
      </c>
      <c r="B15" s="235" t="s">
        <v>57</v>
      </c>
      <c r="C15" s="255" t="s">
        <v>58</v>
      </c>
      <c r="D15" s="236"/>
      <c r="E15" s="237"/>
      <c r="F15" s="238"/>
      <c r="G15" s="238">
        <f>SUMIF(AF16:AF16,"&lt;&gt;NOR",G16:G16)</f>
        <v>0</v>
      </c>
      <c r="H15" s="238"/>
      <c r="I15" s="238">
        <f>SUM(I16:I16)</f>
        <v>0</v>
      </c>
      <c r="J15" s="238"/>
      <c r="K15" s="238">
        <f>SUM(K16:K16)</f>
        <v>0</v>
      </c>
      <c r="L15" s="238"/>
      <c r="M15" s="238">
        <f>SUM(M16:M16)</f>
        <v>0</v>
      </c>
      <c r="N15" s="238"/>
      <c r="O15" s="238">
        <f>SUM(O16:O16)</f>
        <v>0</v>
      </c>
      <c r="P15" s="238"/>
      <c r="Q15" s="238">
        <f>SUM(Q16:Q16)</f>
        <v>0</v>
      </c>
      <c r="R15" s="238"/>
      <c r="S15" s="239"/>
      <c r="T15" s="233"/>
      <c r="U15" s="233">
        <f>SUM(U16:U16)</f>
        <v>44.45</v>
      </c>
      <c r="V15" s="233"/>
      <c r="W15" s="233"/>
      <c r="AF15" t="s">
        <v>101</v>
      </c>
    </row>
    <row r="16" spans="1:59" outlineLevel="1">
      <c r="A16" s="247">
        <v>5</v>
      </c>
      <c r="B16" s="248" t="s">
        <v>118</v>
      </c>
      <c r="C16" s="256" t="s">
        <v>119</v>
      </c>
      <c r="D16" s="249" t="s">
        <v>120</v>
      </c>
      <c r="E16" s="250">
        <v>23.493600000000001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15</v>
      </c>
      <c r="M16" s="252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2"/>
      <c r="S16" s="253" t="s">
        <v>111</v>
      </c>
      <c r="T16" s="230">
        <v>1.8919999999999999</v>
      </c>
      <c r="U16" s="230">
        <f>ROUND(E16*T16,2)</f>
        <v>44.45</v>
      </c>
      <c r="V16" s="230"/>
      <c r="W16" s="230" t="s">
        <v>121</v>
      </c>
      <c r="X16" s="211"/>
      <c r="Y16" s="211"/>
      <c r="Z16" s="211"/>
      <c r="AA16" s="211"/>
      <c r="AB16" s="211"/>
      <c r="AC16" s="211"/>
      <c r="AD16" s="211"/>
      <c r="AE16" s="211"/>
      <c r="AF16" s="211" t="s">
        <v>122</v>
      </c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</row>
    <row r="17" spans="1:59">
      <c r="A17" s="234" t="s">
        <v>100</v>
      </c>
      <c r="B17" s="235" t="s">
        <v>59</v>
      </c>
      <c r="C17" s="255" t="s">
        <v>60</v>
      </c>
      <c r="D17" s="236"/>
      <c r="E17" s="237"/>
      <c r="F17" s="238"/>
      <c r="G17" s="238">
        <f>SUMIF(AF18:AF22,"&lt;&gt;NOR",G18:G22)</f>
        <v>0</v>
      </c>
      <c r="H17" s="238"/>
      <c r="I17" s="238">
        <f>SUM(I18:I22)</f>
        <v>0</v>
      </c>
      <c r="J17" s="238"/>
      <c r="K17" s="238">
        <f>SUM(K18:K22)</f>
        <v>0</v>
      </c>
      <c r="L17" s="238"/>
      <c r="M17" s="238">
        <f>SUM(M18:M22)</f>
        <v>0</v>
      </c>
      <c r="N17" s="238"/>
      <c r="O17" s="238">
        <f>SUM(O18:O22)</f>
        <v>0.61</v>
      </c>
      <c r="P17" s="238"/>
      <c r="Q17" s="238">
        <f>SUM(Q18:Q22)</f>
        <v>0.46</v>
      </c>
      <c r="R17" s="238"/>
      <c r="S17" s="239"/>
      <c r="T17" s="233"/>
      <c r="U17" s="233">
        <f>SUM(U18:U22)</f>
        <v>12.879999999999999</v>
      </c>
      <c r="V17" s="233"/>
      <c r="W17" s="233"/>
      <c r="AF17" t="s">
        <v>101</v>
      </c>
    </row>
    <row r="18" spans="1:59" outlineLevel="1">
      <c r="A18" s="247">
        <v>6</v>
      </c>
      <c r="B18" s="248" t="s">
        <v>123</v>
      </c>
      <c r="C18" s="256" t="s">
        <v>124</v>
      </c>
      <c r="D18" s="249" t="s">
        <v>110</v>
      </c>
      <c r="E18" s="250">
        <v>99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15</v>
      </c>
      <c r="M18" s="252">
        <f>G18*(1+L18/100)</f>
        <v>0</v>
      </c>
      <c r="N18" s="252">
        <v>0</v>
      </c>
      <c r="O18" s="252">
        <f>ROUND(E18*N18,2)</f>
        <v>0</v>
      </c>
      <c r="P18" s="252">
        <v>4.5999999999999999E-3</v>
      </c>
      <c r="Q18" s="252">
        <f>ROUND(E18*P18,2)</f>
        <v>0.46</v>
      </c>
      <c r="R18" s="252"/>
      <c r="S18" s="253" t="s">
        <v>111</v>
      </c>
      <c r="T18" s="230">
        <v>4.8000000000000001E-2</v>
      </c>
      <c r="U18" s="230">
        <f>ROUND(E18*T18,2)</f>
        <v>4.75</v>
      </c>
      <c r="V18" s="230"/>
      <c r="W18" s="230" t="s">
        <v>106</v>
      </c>
      <c r="X18" s="211"/>
      <c r="Y18" s="211"/>
      <c r="Z18" s="211"/>
      <c r="AA18" s="211"/>
      <c r="AB18" s="211"/>
      <c r="AC18" s="211"/>
      <c r="AD18" s="211"/>
      <c r="AE18" s="211"/>
      <c r="AF18" s="211" t="s">
        <v>107</v>
      </c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</row>
    <row r="19" spans="1:59" outlineLevel="1">
      <c r="A19" s="247">
        <v>7</v>
      </c>
      <c r="B19" s="248" t="s">
        <v>125</v>
      </c>
      <c r="C19" s="256" t="s">
        <v>126</v>
      </c>
      <c r="D19" s="249" t="s">
        <v>110</v>
      </c>
      <c r="E19" s="250">
        <v>99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15</v>
      </c>
      <c r="M19" s="252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2"/>
      <c r="S19" s="253" t="s">
        <v>111</v>
      </c>
      <c r="T19" s="230">
        <v>7.0000000000000007E-2</v>
      </c>
      <c r="U19" s="230">
        <f>ROUND(E19*T19,2)</f>
        <v>6.93</v>
      </c>
      <c r="V19" s="230"/>
      <c r="W19" s="230" t="s">
        <v>106</v>
      </c>
      <c r="X19" s="211"/>
      <c r="Y19" s="211"/>
      <c r="Z19" s="211"/>
      <c r="AA19" s="211"/>
      <c r="AB19" s="211"/>
      <c r="AC19" s="211"/>
      <c r="AD19" s="211"/>
      <c r="AE19" s="211"/>
      <c r="AF19" s="211" t="s">
        <v>107</v>
      </c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</row>
    <row r="20" spans="1:59" outlineLevel="1">
      <c r="A20" s="240">
        <v>8</v>
      </c>
      <c r="B20" s="241" t="s">
        <v>127</v>
      </c>
      <c r="C20" s="257" t="s">
        <v>128</v>
      </c>
      <c r="D20" s="242" t="s">
        <v>110</v>
      </c>
      <c r="E20" s="243">
        <v>101.97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15</v>
      </c>
      <c r="M20" s="245">
        <f>G20*(1+L20/100)</f>
        <v>0</v>
      </c>
      <c r="N20" s="245">
        <v>6.0000000000000001E-3</v>
      </c>
      <c r="O20" s="245">
        <f>ROUND(E20*N20,2)</f>
        <v>0.61</v>
      </c>
      <c r="P20" s="245">
        <v>0</v>
      </c>
      <c r="Q20" s="245">
        <f>ROUND(E20*P20,2)</f>
        <v>0</v>
      </c>
      <c r="R20" s="245" t="s">
        <v>129</v>
      </c>
      <c r="S20" s="246" t="s">
        <v>111</v>
      </c>
      <c r="T20" s="230">
        <v>0</v>
      </c>
      <c r="U20" s="230">
        <f>ROUND(E20*T20,2)</f>
        <v>0</v>
      </c>
      <c r="V20" s="230"/>
      <c r="W20" s="230" t="s">
        <v>130</v>
      </c>
      <c r="X20" s="211"/>
      <c r="Y20" s="211"/>
      <c r="Z20" s="211"/>
      <c r="AA20" s="211"/>
      <c r="AB20" s="211"/>
      <c r="AC20" s="211"/>
      <c r="AD20" s="211"/>
      <c r="AE20" s="211"/>
      <c r="AF20" s="211" t="s">
        <v>131</v>
      </c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</row>
    <row r="21" spans="1:59" outlineLevel="1">
      <c r="A21" s="228"/>
      <c r="B21" s="229"/>
      <c r="C21" s="258" t="s">
        <v>132</v>
      </c>
      <c r="D21" s="231"/>
      <c r="E21" s="232">
        <v>101.97</v>
      </c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11"/>
      <c r="Y21" s="211"/>
      <c r="Z21" s="211"/>
      <c r="AA21" s="211"/>
      <c r="AB21" s="211"/>
      <c r="AC21" s="211"/>
      <c r="AD21" s="211"/>
      <c r="AE21" s="211"/>
      <c r="AF21" s="211" t="s">
        <v>115</v>
      </c>
      <c r="AG21" s="211">
        <v>0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</row>
    <row r="22" spans="1:59" outlineLevel="1">
      <c r="A22" s="247">
        <v>9</v>
      </c>
      <c r="B22" s="248" t="s">
        <v>133</v>
      </c>
      <c r="C22" s="256" t="s">
        <v>134</v>
      </c>
      <c r="D22" s="249" t="s">
        <v>120</v>
      </c>
      <c r="E22" s="250">
        <v>0.61182000000000003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15</v>
      </c>
      <c r="M22" s="252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2"/>
      <c r="S22" s="253" t="s">
        <v>111</v>
      </c>
      <c r="T22" s="230">
        <v>1.966</v>
      </c>
      <c r="U22" s="230">
        <f>ROUND(E22*T22,2)</f>
        <v>1.2</v>
      </c>
      <c r="V22" s="230"/>
      <c r="W22" s="230" t="s">
        <v>121</v>
      </c>
      <c r="X22" s="211"/>
      <c r="Y22" s="211"/>
      <c r="Z22" s="211"/>
      <c r="AA22" s="211"/>
      <c r="AB22" s="211"/>
      <c r="AC22" s="211"/>
      <c r="AD22" s="211"/>
      <c r="AE22" s="211"/>
      <c r="AF22" s="211" t="s">
        <v>122</v>
      </c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</row>
    <row r="23" spans="1:59">
      <c r="A23" s="234" t="s">
        <v>100</v>
      </c>
      <c r="B23" s="235" t="s">
        <v>61</v>
      </c>
      <c r="C23" s="255" t="s">
        <v>62</v>
      </c>
      <c r="D23" s="236"/>
      <c r="E23" s="237"/>
      <c r="F23" s="238"/>
      <c r="G23" s="238">
        <f>SUMIF(AF24:AF36,"&lt;&gt;NOR",G24:G36)</f>
        <v>0</v>
      </c>
      <c r="H23" s="238"/>
      <c r="I23" s="238">
        <f>SUM(I24:I36)</f>
        <v>0</v>
      </c>
      <c r="J23" s="238"/>
      <c r="K23" s="238">
        <f>SUM(K24:K36)</f>
        <v>0</v>
      </c>
      <c r="L23" s="238"/>
      <c r="M23" s="238">
        <f>SUM(M24:M36)</f>
        <v>0</v>
      </c>
      <c r="N23" s="238"/>
      <c r="O23" s="238">
        <f>SUM(O24:O36)</f>
        <v>4.01</v>
      </c>
      <c r="P23" s="238"/>
      <c r="Q23" s="238">
        <f>SUM(Q24:Q36)</f>
        <v>2.95</v>
      </c>
      <c r="R23" s="238"/>
      <c r="S23" s="239"/>
      <c r="T23" s="233"/>
      <c r="U23" s="233">
        <f>SUM(U24:U36)</f>
        <v>161.56</v>
      </c>
      <c r="V23" s="233"/>
      <c r="W23" s="233"/>
      <c r="AF23" t="s">
        <v>101</v>
      </c>
    </row>
    <row r="24" spans="1:59" outlineLevel="1">
      <c r="A24" s="247">
        <v>10</v>
      </c>
      <c r="B24" s="248" t="s">
        <v>135</v>
      </c>
      <c r="C24" s="256" t="s">
        <v>136</v>
      </c>
      <c r="D24" s="249" t="s">
        <v>110</v>
      </c>
      <c r="E24" s="250">
        <v>590.4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15</v>
      </c>
      <c r="M24" s="252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2"/>
      <c r="S24" s="253" t="s">
        <v>111</v>
      </c>
      <c r="T24" s="230">
        <v>0.156</v>
      </c>
      <c r="U24" s="230">
        <f>ROUND(E24*T24,2)</f>
        <v>92.1</v>
      </c>
      <c r="V24" s="230"/>
      <c r="W24" s="230" t="s">
        <v>106</v>
      </c>
      <c r="X24" s="211"/>
      <c r="Y24" s="211"/>
      <c r="Z24" s="211"/>
      <c r="AA24" s="211"/>
      <c r="AB24" s="211"/>
      <c r="AC24" s="211"/>
      <c r="AD24" s="211"/>
      <c r="AE24" s="211"/>
      <c r="AF24" s="211" t="s">
        <v>107</v>
      </c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</row>
    <row r="25" spans="1:59" outlineLevel="1">
      <c r="A25" s="247">
        <v>11</v>
      </c>
      <c r="B25" s="248" t="s">
        <v>137</v>
      </c>
      <c r="C25" s="256" t="s">
        <v>138</v>
      </c>
      <c r="D25" s="249" t="s">
        <v>110</v>
      </c>
      <c r="E25" s="250">
        <v>590.4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15</v>
      </c>
      <c r="M25" s="252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2"/>
      <c r="S25" s="253" t="s">
        <v>111</v>
      </c>
      <c r="T25" s="230">
        <v>5.5E-2</v>
      </c>
      <c r="U25" s="230">
        <f>ROUND(E25*T25,2)</f>
        <v>32.47</v>
      </c>
      <c r="V25" s="230"/>
      <c r="W25" s="230" t="s">
        <v>106</v>
      </c>
      <c r="X25" s="211"/>
      <c r="Y25" s="211"/>
      <c r="Z25" s="211"/>
      <c r="AA25" s="211"/>
      <c r="AB25" s="211"/>
      <c r="AC25" s="211"/>
      <c r="AD25" s="211"/>
      <c r="AE25" s="211"/>
      <c r="AF25" s="211" t="s">
        <v>107</v>
      </c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</row>
    <row r="26" spans="1:59" outlineLevel="1">
      <c r="A26" s="240">
        <v>12</v>
      </c>
      <c r="B26" s="241" t="s">
        <v>139</v>
      </c>
      <c r="C26" s="257" t="s">
        <v>140</v>
      </c>
      <c r="D26" s="242" t="s">
        <v>110</v>
      </c>
      <c r="E26" s="243">
        <v>590.4</v>
      </c>
      <c r="F26" s="244"/>
      <c r="G26" s="245">
        <f>ROUND(E26*F26,2)</f>
        <v>0</v>
      </c>
      <c r="H26" s="244"/>
      <c r="I26" s="245">
        <f>ROUND(E26*H26,2)</f>
        <v>0</v>
      </c>
      <c r="J26" s="244"/>
      <c r="K26" s="245">
        <f>ROUND(E26*J26,2)</f>
        <v>0</v>
      </c>
      <c r="L26" s="245">
        <v>15</v>
      </c>
      <c r="M26" s="245">
        <f>G26*(1+L26/100)</f>
        <v>0</v>
      </c>
      <c r="N26" s="245">
        <v>0</v>
      </c>
      <c r="O26" s="245">
        <f>ROUND(E26*N26,2)</f>
        <v>0</v>
      </c>
      <c r="P26" s="245">
        <v>5.0000000000000001E-3</v>
      </c>
      <c r="Q26" s="245">
        <f>ROUND(E26*P26,2)</f>
        <v>2.95</v>
      </c>
      <c r="R26" s="245"/>
      <c r="S26" s="246" t="s">
        <v>111</v>
      </c>
      <c r="T26" s="230">
        <v>0.05</v>
      </c>
      <c r="U26" s="230">
        <f>ROUND(E26*T26,2)</f>
        <v>29.52</v>
      </c>
      <c r="V26" s="230"/>
      <c r="W26" s="230" t="s">
        <v>106</v>
      </c>
      <c r="X26" s="211"/>
      <c r="Y26" s="211"/>
      <c r="Z26" s="211"/>
      <c r="AA26" s="211"/>
      <c r="AB26" s="211"/>
      <c r="AC26" s="211"/>
      <c r="AD26" s="211"/>
      <c r="AE26" s="211"/>
      <c r="AF26" s="211" t="s">
        <v>107</v>
      </c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</row>
    <row r="27" spans="1:59" outlineLevel="1">
      <c r="A27" s="228"/>
      <c r="B27" s="229"/>
      <c r="C27" s="258" t="s">
        <v>141</v>
      </c>
      <c r="D27" s="231"/>
      <c r="E27" s="232">
        <v>377.2</v>
      </c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11"/>
      <c r="Y27" s="211"/>
      <c r="Z27" s="211"/>
      <c r="AA27" s="211"/>
      <c r="AB27" s="211"/>
      <c r="AC27" s="211"/>
      <c r="AD27" s="211"/>
      <c r="AE27" s="211"/>
      <c r="AF27" s="211" t="s">
        <v>115</v>
      </c>
      <c r="AG27" s="211">
        <v>0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</row>
    <row r="28" spans="1:59" outlineLevel="1">
      <c r="A28" s="228"/>
      <c r="B28" s="229"/>
      <c r="C28" s="258" t="s">
        <v>142</v>
      </c>
      <c r="D28" s="231"/>
      <c r="E28" s="232">
        <v>106.6</v>
      </c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11"/>
      <c r="Y28" s="211"/>
      <c r="Z28" s="211"/>
      <c r="AA28" s="211"/>
      <c r="AB28" s="211"/>
      <c r="AC28" s="211"/>
      <c r="AD28" s="211"/>
      <c r="AE28" s="211"/>
      <c r="AF28" s="211" t="s">
        <v>115</v>
      </c>
      <c r="AG28" s="211">
        <v>0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</row>
    <row r="29" spans="1:59" outlineLevel="1">
      <c r="A29" s="228"/>
      <c r="B29" s="229"/>
      <c r="C29" s="258" t="s">
        <v>143</v>
      </c>
      <c r="D29" s="231"/>
      <c r="E29" s="232">
        <v>106.6</v>
      </c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11"/>
      <c r="Y29" s="211"/>
      <c r="Z29" s="211"/>
      <c r="AA29" s="211"/>
      <c r="AB29" s="211"/>
      <c r="AC29" s="211"/>
      <c r="AD29" s="211"/>
      <c r="AE29" s="211"/>
      <c r="AF29" s="211" t="s">
        <v>115</v>
      </c>
      <c r="AG29" s="211">
        <v>0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</row>
    <row r="30" spans="1:59" outlineLevel="1">
      <c r="A30" s="240">
        <v>13</v>
      </c>
      <c r="B30" s="241" t="s">
        <v>144</v>
      </c>
      <c r="C30" s="257" t="s">
        <v>145</v>
      </c>
      <c r="D30" s="242" t="s">
        <v>146</v>
      </c>
      <c r="E30" s="243">
        <v>6.3763199999999998</v>
      </c>
      <c r="F30" s="244"/>
      <c r="G30" s="245">
        <f>ROUND(E30*F30,2)</f>
        <v>0</v>
      </c>
      <c r="H30" s="244"/>
      <c r="I30" s="245">
        <f>ROUND(E30*H30,2)</f>
        <v>0</v>
      </c>
      <c r="J30" s="244"/>
      <c r="K30" s="245">
        <f>ROUND(E30*J30,2)</f>
        <v>0</v>
      </c>
      <c r="L30" s="245">
        <v>15</v>
      </c>
      <c r="M30" s="245">
        <f>G30*(1+L30/100)</f>
        <v>0</v>
      </c>
      <c r="N30" s="245">
        <v>2.3570000000000001E-2</v>
      </c>
      <c r="O30" s="245">
        <f>ROUND(E30*N30,2)</f>
        <v>0.15</v>
      </c>
      <c r="P30" s="245">
        <v>0</v>
      </c>
      <c r="Q30" s="245">
        <f>ROUND(E30*P30,2)</f>
        <v>0</v>
      </c>
      <c r="R30" s="245"/>
      <c r="S30" s="246" t="s">
        <v>111</v>
      </c>
      <c r="T30" s="230">
        <v>0</v>
      </c>
      <c r="U30" s="230">
        <f>ROUND(E30*T30,2)</f>
        <v>0</v>
      </c>
      <c r="V30" s="230"/>
      <c r="W30" s="230" t="s">
        <v>106</v>
      </c>
      <c r="X30" s="211"/>
      <c r="Y30" s="211"/>
      <c r="Z30" s="211"/>
      <c r="AA30" s="211"/>
      <c r="AB30" s="211"/>
      <c r="AC30" s="211"/>
      <c r="AD30" s="211"/>
      <c r="AE30" s="211"/>
      <c r="AF30" s="211" t="s">
        <v>107</v>
      </c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</row>
    <row r="31" spans="1:59" outlineLevel="1">
      <c r="A31" s="228"/>
      <c r="B31" s="229"/>
      <c r="C31" s="258" t="s">
        <v>147</v>
      </c>
      <c r="D31" s="231"/>
      <c r="E31" s="232">
        <v>4.6759700000000004</v>
      </c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11"/>
      <c r="Y31" s="211"/>
      <c r="Z31" s="211"/>
      <c r="AA31" s="211"/>
      <c r="AB31" s="211"/>
      <c r="AC31" s="211"/>
      <c r="AD31" s="211"/>
      <c r="AE31" s="211"/>
      <c r="AF31" s="211" t="s">
        <v>115</v>
      </c>
      <c r="AG31" s="211">
        <v>0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</row>
    <row r="32" spans="1:59" outlineLevel="1">
      <c r="A32" s="228"/>
      <c r="B32" s="229"/>
      <c r="C32" s="258" t="s">
        <v>148</v>
      </c>
      <c r="D32" s="231"/>
      <c r="E32" s="232">
        <v>1.70035</v>
      </c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11"/>
      <c r="Y32" s="211"/>
      <c r="Z32" s="211"/>
      <c r="AA32" s="211"/>
      <c r="AB32" s="211"/>
      <c r="AC32" s="211"/>
      <c r="AD32" s="211"/>
      <c r="AE32" s="211"/>
      <c r="AF32" s="211" t="s">
        <v>115</v>
      </c>
      <c r="AG32" s="211">
        <v>0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</row>
    <row r="33" spans="1:59" outlineLevel="1">
      <c r="A33" s="240">
        <v>14</v>
      </c>
      <c r="B33" s="241" t="s">
        <v>149</v>
      </c>
      <c r="C33" s="257" t="s">
        <v>150</v>
      </c>
      <c r="D33" s="242" t="s">
        <v>151</v>
      </c>
      <c r="E33" s="243">
        <v>2922.48</v>
      </c>
      <c r="F33" s="244"/>
      <c r="G33" s="245">
        <f>ROUND(E33*F33,2)</f>
        <v>0</v>
      </c>
      <c r="H33" s="244"/>
      <c r="I33" s="245">
        <f>ROUND(E33*H33,2)</f>
        <v>0</v>
      </c>
      <c r="J33" s="244"/>
      <c r="K33" s="245">
        <f>ROUND(E33*J33,2)</f>
        <v>0</v>
      </c>
      <c r="L33" s="245">
        <v>15</v>
      </c>
      <c r="M33" s="245">
        <f>G33*(1+L33/100)</f>
        <v>0</v>
      </c>
      <c r="N33" s="245">
        <v>1.32E-3</v>
      </c>
      <c r="O33" s="245">
        <f>ROUND(E33*N33,2)</f>
        <v>3.86</v>
      </c>
      <c r="P33" s="245">
        <v>0</v>
      </c>
      <c r="Q33" s="245">
        <f>ROUND(E33*P33,2)</f>
        <v>0</v>
      </c>
      <c r="R33" s="245" t="s">
        <v>129</v>
      </c>
      <c r="S33" s="246" t="s">
        <v>111</v>
      </c>
      <c r="T33" s="230">
        <v>0</v>
      </c>
      <c r="U33" s="230">
        <f>ROUND(E33*T33,2)</f>
        <v>0</v>
      </c>
      <c r="V33" s="230"/>
      <c r="W33" s="230" t="s">
        <v>130</v>
      </c>
      <c r="X33" s="211"/>
      <c r="Y33" s="211"/>
      <c r="Z33" s="211"/>
      <c r="AA33" s="211"/>
      <c r="AB33" s="211"/>
      <c r="AC33" s="211"/>
      <c r="AD33" s="211"/>
      <c r="AE33" s="211"/>
      <c r="AF33" s="211" t="s">
        <v>131</v>
      </c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</row>
    <row r="34" spans="1:59" outlineLevel="1">
      <c r="A34" s="228"/>
      <c r="B34" s="229"/>
      <c r="C34" s="258" t="s">
        <v>152</v>
      </c>
      <c r="D34" s="231"/>
      <c r="E34" s="232">
        <v>2143.152</v>
      </c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11"/>
      <c r="Y34" s="211"/>
      <c r="Z34" s="211"/>
      <c r="AA34" s="211"/>
      <c r="AB34" s="211"/>
      <c r="AC34" s="211"/>
      <c r="AD34" s="211"/>
      <c r="AE34" s="211"/>
      <c r="AF34" s="211" t="s">
        <v>115</v>
      </c>
      <c r="AG34" s="211">
        <v>0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</row>
    <row r="35" spans="1:59" outlineLevel="1">
      <c r="A35" s="228"/>
      <c r="B35" s="229"/>
      <c r="C35" s="258" t="s">
        <v>153</v>
      </c>
      <c r="D35" s="231"/>
      <c r="E35" s="232">
        <v>779.32799999999997</v>
      </c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11"/>
      <c r="Y35" s="211"/>
      <c r="Z35" s="211"/>
      <c r="AA35" s="211"/>
      <c r="AB35" s="211"/>
      <c r="AC35" s="211"/>
      <c r="AD35" s="211"/>
      <c r="AE35" s="211"/>
      <c r="AF35" s="211" t="s">
        <v>115</v>
      </c>
      <c r="AG35" s="211">
        <v>0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</row>
    <row r="36" spans="1:59" ht="22.5" outlineLevel="1">
      <c r="A36" s="247">
        <v>15</v>
      </c>
      <c r="B36" s="248" t="s">
        <v>154</v>
      </c>
      <c r="C36" s="256" t="s">
        <v>155</v>
      </c>
      <c r="D36" s="249" t="s">
        <v>120</v>
      </c>
      <c r="E36" s="250">
        <v>4.0079599999999997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15</v>
      </c>
      <c r="M36" s="252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2"/>
      <c r="S36" s="253" t="s">
        <v>111</v>
      </c>
      <c r="T36" s="230">
        <v>1.863</v>
      </c>
      <c r="U36" s="230">
        <f>ROUND(E36*T36,2)</f>
        <v>7.47</v>
      </c>
      <c r="V36" s="230"/>
      <c r="W36" s="230" t="s">
        <v>121</v>
      </c>
      <c r="X36" s="211"/>
      <c r="Y36" s="211"/>
      <c r="Z36" s="211"/>
      <c r="AA36" s="211"/>
      <c r="AB36" s="211"/>
      <c r="AC36" s="211"/>
      <c r="AD36" s="211"/>
      <c r="AE36" s="211"/>
      <c r="AF36" s="211" t="s">
        <v>122</v>
      </c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</row>
    <row r="37" spans="1:59">
      <c r="A37" s="234" t="s">
        <v>100</v>
      </c>
      <c r="B37" s="235" t="s">
        <v>63</v>
      </c>
      <c r="C37" s="255" t="s">
        <v>64</v>
      </c>
      <c r="D37" s="236"/>
      <c r="E37" s="237"/>
      <c r="F37" s="238"/>
      <c r="G37" s="238">
        <f>SUMIF(AF38:AF52,"&lt;&gt;NOR",G38:G52)</f>
        <v>0</v>
      </c>
      <c r="H37" s="238"/>
      <c r="I37" s="238">
        <f>SUM(I38:I52)</f>
        <v>0</v>
      </c>
      <c r="J37" s="238"/>
      <c r="K37" s="238">
        <f>SUM(K38:K52)</f>
        <v>0</v>
      </c>
      <c r="L37" s="238"/>
      <c r="M37" s="238">
        <f>SUM(M38:M52)</f>
        <v>0</v>
      </c>
      <c r="N37" s="238"/>
      <c r="O37" s="238">
        <f>SUM(O38:O52)</f>
        <v>0.25</v>
      </c>
      <c r="P37" s="238"/>
      <c r="Q37" s="238">
        <f>SUM(Q38:Q52)</f>
        <v>0.52999999999999992</v>
      </c>
      <c r="R37" s="238"/>
      <c r="S37" s="239"/>
      <c r="T37" s="233"/>
      <c r="U37" s="233">
        <f>SUM(U38:U52)</f>
        <v>113.90999999999998</v>
      </c>
      <c r="V37" s="233"/>
      <c r="W37" s="233"/>
      <c r="AF37" t="s">
        <v>101</v>
      </c>
    </row>
    <row r="38" spans="1:59" ht="22.5" outlineLevel="1">
      <c r="A38" s="240">
        <v>16</v>
      </c>
      <c r="B38" s="241" t="s">
        <v>156</v>
      </c>
      <c r="C38" s="257" t="s">
        <v>157</v>
      </c>
      <c r="D38" s="242" t="s">
        <v>151</v>
      </c>
      <c r="E38" s="243">
        <v>72</v>
      </c>
      <c r="F38" s="244"/>
      <c r="G38" s="245">
        <f>ROUND(E38*F38,2)</f>
        <v>0</v>
      </c>
      <c r="H38" s="244"/>
      <c r="I38" s="245">
        <f>ROUND(E38*H38,2)</f>
        <v>0</v>
      </c>
      <c r="J38" s="244"/>
      <c r="K38" s="245">
        <f>ROUND(E38*J38,2)</f>
        <v>0</v>
      </c>
      <c r="L38" s="245">
        <v>15</v>
      </c>
      <c r="M38" s="245">
        <f>G38*(1+L38/100)</f>
        <v>0</v>
      </c>
      <c r="N38" s="245">
        <v>4.0000000000000003E-5</v>
      </c>
      <c r="O38" s="245">
        <f>ROUND(E38*N38,2)</f>
        <v>0</v>
      </c>
      <c r="P38" s="245">
        <v>0</v>
      </c>
      <c r="Q38" s="245">
        <f>ROUND(E38*P38,2)</f>
        <v>0</v>
      </c>
      <c r="R38" s="245"/>
      <c r="S38" s="246" t="s">
        <v>111</v>
      </c>
      <c r="T38" s="230">
        <v>0.27024999999999999</v>
      </c>
      <c r="U38" s="230">
        <f>ROUND(E38*T38,2)</f>
        <v>19.46</v>
      </c>
      <c r="V38" s="230"/>
      <c r="W38" s="230" t="s">
        <v>106</v>
      </c>
      <c r="X38" s="211"/>
      <c r="Y38" s="211"/>
      <c r="Z38" s="211"/>
      <c r="AA38" s="211"/>
      <c r="AB38" s="211"/>
      <c r="AC38" s="211"/>
      <c r="AD38" s="211"/>
      <c r="AE38" s="211"/>
      <c r="AF38" s="211" t="s">
        <v>107</v>
      </c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</row>
    <row r="39" spans="1:59" outlineLevel="1">
      <c r="A39" s="228"/>
      <c r="B39" s="229"/>
      <c r="C39" s="258" t="s">
        <v>158</v>
      </c>
      <c r="D39" s="231"/>
      <c r="E39" s="232">
        <v>72</v>
      </c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11"/>
      <c r="Y39" s="211"/>
      <c r="Z39" s="211"/>
      <c r="AA39" s="211"/>
      <c r="AB39" s="211"/>
      <c r="AC39" s="211"/>
      <c r="AD39" s="211"/>
      <c r="AE39" s="211"/>
      <c r="AF39" s="211" t="s">
        <v>115</v>
      </c>
      <c r="AG39" s="211">
        <v>0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</row>
    <row r="40" spans="1:59" outlineLevel="1">
      <c r="A40" s="247">
        <v>17</v>
      </c>
      <c r="B40" s="248" t="s">
        <v>159</v>
      </c>
      <c r="C40" s="256" t="s">
        <v>160</v>
      </c>
      <c r="D40" s="249" t="s">
        <v>161</v>
      </c>
      <c r="E40" s="250">
        <v>80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15</v>
      </c>
      <c r="M40" s="252">
        <f>G40*(1+L40/100)</f>
        <v>0</v>
      </c>
      <c r="N40" s="252">
        <v>5.0000000000000002E-5</v>
      </c>
      <c r="O40" s="252">
        <f>ROUND(E40*N40,2)</f>
        <v>0</v>
      </c>
      <c r="P40" s="252">
        <v>0</v>
      </c>
      <c r="Q40" s="252">
        <f>ROUND(E40*P40,2)</f>
        <v>0</v>
      </c>
      <c r="R40" s="252"/>
      <c r="S40" s="253" t="s">
        <v>111</v>
      </c>
      <c r="T40" s="230">
        <v>0.115</v>
      </c>
      <c r="U40" s="230">
        <f>ROUND(E40*T40,2)</f>
        <v>9.1999999999999993</v>
      </c>
      <c r="V40" s="230"/>
      <c r="W40" s="230" t="s">
        <v>106</v>
      </c>
      <c r="X40" s="211"/>
      <c r="Y40" s="211"/>
      <c r="Z40" s="211"/>
      <c r="AA40" s="211"/>
      <c r="AB40" s="211"/>
      <c r="AC40" s="211"/>
      <c r="AD40" s="211"/>
      <c r="AE40" s="211"/>
      <c r="AF40" s="211" t="s">
        <v>107</v>
      </c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</row>
    <row r="41" spans="1:59" ht="22.5" outlineLevel="1">
      <c r="A41" s="240">
        <v>18</v>
      </c>
      <c r="B41" s="241" t="s">
        <v>162</v>
      </c>
      <c r="C41" s="257" t="s">
        <v>163</v>
      </c>
      <c r="D41" s="242" t="s">
        <v>151</v>
      </c>
      <c r="E41" s="243">
        <v>72</v>
      </c>
      <c r="F41" s="244"/>
      <c r="G41" s="245">
        <f>ROUND(E41*F41,2)</f>
        <v>0</v>
      </c>
      <c r="H41" s="244"/>
      <c r="I41" s="245">
        <f>ROUND(E41*H41,2)</f>
        <v>0</v>
      </c>
      <c r="J41" s="244"/>
      <c r="K41" s="245">
        <f>ROUND(E41*J41,2)</f>
        <v>0</v>
      </c>
      <c r="L41" s="245">
        <v>15</v>
      </c>
      <c r="M41" s="245">
        <f>G41*(1+L41/100)</f>
        <v>0</v>
      </c>
      <c r="N41" s="245">
        <v>1.6299999999999999E-3</v>
      </c>
      <c r="O41" s="245">
        <f>ROUND(E41*N41,2)</f>
        <v>0.12</v>
      </c>
      <c r="P41" s="245">
        <v>0</v>
      </c>
      <c r="Q41" s="245">
        <f>ROUND(E41*P41,2)</f>
        <v>0</v>
      </c>
      <c r="R41" s="245"/>
      <c r="S41" s="246" t="s">
        <v>111</v>
      </c>
      <c r="T41" s="230">
        <v>0.25568999999999997</v>
      </c>
      <c r="U41" s="230">
        <f>ROUND(E41*T41,2)</f>
        <v>18.41</v>
      </c>
      <c r="V41" s="230"/>
      <c r="W41" s="230" t="s">
        <v>106</v>
      </c>
      <c r="X41" s="211"/>
      <c r="Y41" s="211"/>
      <c r="Z41" s="211"/>
      <c r="AA41" s="211"/>
      <c r="AB41" s="211"/>
      <c r="AC41" s="211"/>
      <c r="AD41" s="211"/>
      <c r="AE41" s="211"/>
      <c r="AF41" s="211" t="s">
        <v>107</v>
      </c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</row>
    <row r="42" spans="1:59" outlineLevel="1">
      <c r="A42" s="228"/>
      <c r="B42" s="229"/>
      <c r="C42" s="258" t="s">
        <v>158</v>
      </c>
      <c r="D42" s="231"/>
      <c r="E42" s="232">
        <v>72</v>
      </c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11"/>
      <c r="Y42" s="211"/>
      <c r="Z42" s="211"/>
      <c r="AA42" s="211"/>
      <c r="AB42" s="211"/>
      <c r="AC42" s="211"/>
      <c r="AD42" s="211"/>
      <c r="AE42" s="211"/>
      <c r="AF42" s="211" t="s">
        <v>115</v>
      </c>
      <c r="AG42" s="211">
        <v>0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</row>
    <row r="43" spans="1:59" ht="22.5" outlineLevel="1">
      <c r="A43" s="240">
        <v>19</v>
      </c>
      <c r="B43" s="241" t="s">
        <v>164</v>
      </c>
      <c r="C43" s="257" t="s">
        <v>165</v>
      </c>
      <c r="D43" s="242" t="s">
        <v>110</v>
      </c>
      <c r="E43" s="243">
        <v>21.06</v>
      </c>
      <c r="F43" s="244"/>
      <c r="G43" s="245">
        <f>ROUND(E43*F43,2)</f>
        <v>0</v>
      </c>
      <c r="H43" s="244"/>
      <c r="I43" s="245">
        <f>ROUND(E43*H43,2)</f>
        <v>0</v>
      </c>
      <c r="J43" s="244"/>
      <c r="K43" s="245">
        <f>ROUND(E43*J43,2)</f>
        <v>0</v>
      </c>
      <c r="L43" s="245">
        <v>15</v>
      </c>
      <c r="M43" s="245">
        <f>G43*(1+L43/100)</f>
        <v>0</v>
      </c>
      <c r="N43" s="245">
        <v>6.2199999999999998E-3</v>
      </c>
      <c r="O43" s="245">
        <f>ROUND(E43*N43,2)</f>
        <v>0.13</v>
      </c>
      <c r="P43" s="245">
        <v>0</v>
      </c>
      <c r="Q43" s="245">
        <f>ROUND(E43*P43,2)</f>
        <v>0</v>
      </c>
      <c r="R43" s="245"/>
      <c r="S43" s="246" t="s">
        <v>111</v>
      </c>
      <c r="T43" s="230">
        <v>2.2275</v>
      </c>
      <c r="U43" s="230">
        <f>ROUND(E43*T43,2)</f>
        <v>46.91</v>
      </c>
      <c r="V43" s="230"/>
      <c r="W43" s="230" t="s">
        <v>106</v>
      </c>
      <c r="X43" s="211"/>
      <c r="Y43" s="211"/>
      <c r="Z43" s="211"/>
      <c r="AA43" s="211"/>
      <c r="AB43" s="211"/>
      <c r="AC43" s="211"/>
      <c r="AD43" s="211"/>
      <c r="AE43" s="211"/>
      <c r="AF43" s="211" t="s">
        <v>107</v>
      </c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</row>
    <row r="44" spans="1:59" outlineLevel="1">
      <c r="A44" s="228"/>
      <c r="B44" s="229"/>
      <c r="C44" s="258" t="s">
        <v>166</v>
      </c>
      <c r="D44" s="231"/>
      <c r="E44" s="232">
        <v>21.06</v>
      </c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11"/>
      <c r="Y44" s="211"/>
      <c r="Z44" s="211"/>
      <c r="AA44" s="211"/>
      <c r="AB44" s="211"/>
      <c r="AC44" s="211"/>
      <c r="AD44" s="211"/>
      <c r="AE44" s="211"/>
      <c r="AF44" s="211" t="s">
        <v>115</v>
      </c>
      <c r="AG44" s="211">
        <v>0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</row>
    <row r="45" spans="1:59" outlineLevel="1">
      <c r="A45" s="240">
        <v>20</v>
      </c>
      <c r="B45" s="241" t="s">
        <v>167</v>
      </c>
      <c r="C45" s="257" t="s">
        <v>168</v>
      </c>
      <c r="D45" s="242" t="s">
        <v>110</v>
      </c>
      <c r="E45" s="243">
        <v>21.06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15</v>
      </c>
      <c r="M45" s="245">
        <f>G45*(1+L45/100)</f>
        <v>0</v>
      </c>
      <c r="N45" s="245">
        <v>0</v>
      </c>
      <c r="O45" s="245">
        <f>ROUND(E45*N45,2)</f>
        <v>0</v>
      </c>
      <c r="P45" s="245">
        <v>7.2100000000000003E-3</v>
      </c>
      <c r="Q45" s="245">
        <f>ROUND(E45*P45,2)</f>
        <v>0.15</v>
      </c>
      <c r="R45" s="245"/>
      <c r="S45" s="246" t="s">
        <v>111</v>
      </c>
      <c r="T45" s="230">
        <v>0.34384999999999999</v>
      </c>
      <c r="U45" s="230">
        <f>ROUND(E45*T45,2)</f>
        <v>7.24</v>
      </c>
      <c r="V45" s="230"/>
      <c r="W45" s="230" t="s">
        <v>106</v>
      </c>
      <c r="X45" s="211"/>
      <c r="Y45" s="211"/>
      <c r="Z45" s="211"/>
      <c r="AA45" s="211"/>
      <c r="AB45" s="211"/>
      <c r="AC45" s="211"/>
      <c r="AD45" s="211"/>
      <c r="AE45" s="211"/>
      <c r="AF45" s="211" t="s">
        <v>107</v>
      </c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</row>
    <row r="46" spans="1:59" outlineLevel="1">
      <c r="A46" s="228"/>
      <c r="B46" s="229"/>
      <c r="C46" s="258" t="s">
        <v>166</v>
      </c>
      <c r="D46" s="231"/>
      <c r="E46" s="232">
        <v>21.06</v>
      </c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11"/>
      <c r="Y46" s="211"/>
      <c r="Z46" s="211"/>
      <c r="AA46" s="211"/>
      <c r="AB46" s="211"/>
      <c r="AC46" s="211"/>
      <c r="AD46" s="211"/>
      <c r="AE46" s="211"/>
      <c r="AF46" s="211" t="s">
        <v>115</v>
      </c>
      <c r="AG46" s="211">
        <v>0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</row>
    <row r="47" spans="1:59" outlineLevel="1">
      <c r="A47" s="247">
        <v>21</v>
      </c>
      <c r="B47" s="248" t="s">
        <v>169</v>
      </c>
      <c r="C47" s="256" t="s">
        <v>170</v>
      </c>
      <c r="D47" s="249" t="s">
        <v>161</v>
      </c>
      <c r="E47" s="250">
        <v>80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15</v>
      </c>
      <c r="M47" s="252">
        <f>G47*(1+L47/100)</f>
        <v>0</v>
      </c>
      <c r="N47" s="252">
        <v>0</v>
      </c>
      <c r="O47" s="252">
        <f>ROUND(E47*N47,2)</f>
        <v>0</v>
      </c>
      <c r="P47" s="252">
        <v>6.8999999999999997E-4</v>
      </c>
      <c r="Q47" s="252">
        <f>ROUND(E47*P47,2)</f>
        <v>0.06</v>
      </c>
      <c r="R47" s="252"/>
      <c r="S47" s="253" t="s">
        <v>111</v>
      </c>
      <c r="T47" s="230">
        <v>6.5549999999999997E-2</v>
      </c>
      <c r="U47" s="230">
        <f>ROUND(E47*T47,2)</f>
        <v>5.24</v>
      </c>
      <c r="V47" s="230"/>
      <c r="W47" s="230" t="s">
        <v>106</v>
      </c>
      <c r="X47" s="211"/>
      <c r="Y47" s="211"/>
      <c r="Z47" s="211"/>
      <c r="AA47" s="211"/>
      <c r="AB47" s="211"/>
      <c r="AC47" s="211"/>
      <c r="AD47" s="211"/>
      <c r="AE47" s="211"/>
      <c r="AF47" s="211" t="s">
        <v>107</v>
      </c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</row>
    <row r="48" spans="1:59" ht="22.5" outlineLevel="1">
      <c r="A48" s="240">
        <v>22</v>
      </c>
      <c r="B48" s="241" t="s">
        <v>171</v>
      </c>
      <c r="C48" s="257" t="s">
        <v>172</v>
      </c>
      <c r="D48" s="242" t="s">
        <v>151</v>
      </c>
      <c r="E48" s="243">
        <v>72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15</v>
      </c>
      <c r="M48" s="245">
        <f>G48*(1+L48/100)</f>
        <v>0</v>
      </c>
      <c r="N48" s="245">
        <v>0</v>
      </c>
      <c r="O48" s="245">
        <f>ROUND(E48*N48,2)</f>
        <v>0</v>
      </c>
      <c r="P48" s="245">
        <v>3.3600000000000001E-3</v>
      </c>
      <c r="Q48" s="245">
        <f>ROUND(E48*P48,2)</f>
        <v>0.24</v>
      </c>
      <c r="R48" s="245"/>
      <c r="S48" s="246" t="s">
        <v>111</v>
      </c>
      <c r="T48" s="230">
        <v>7.9350000000000004E-2</v>
      </c>
      <c r="U48" s="230">
        <f>ROUND(E48*T48,2)</f>
        <v>5.71</v>
      </c>
      <c r="V48" s="230"/>
      <c r="W48" s="230" t="s">
        <v>106</v>
      </c>
      <c r="X48" s="211"/>
      <c r="Y48" s="211"/>
      <c r="Z48" s="211"/>
      <c r="AA48" s="211"/>
      <c r="AB48" s="211"/>
      <c r="AC48" s="211"/>
      <c r="AD48" s="211"/>
      <c r="AE48" s="211"/>
      <c r="AF48" s="211" t="s">
        <v>107</v>
      </c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</row>
    <row r="49" spans="1:59" outlineLevel="1">
      <c r="A49" s="228"/>
      <c r="B49" s="229"/>
      <c r="C49" s="258" t="s">
        <v>158</v>
      </c>
      <c r="D49" s="231"/>
      <c r="E49" s="232">
        <v>72</v>
      </c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11"/>
      <c r="Y49" s="211"/>
      <c r="Z49" s="211"/>
      <c r="AA49" s="211"/>
      <c r="AB49" s="211"/>
      <c r="AC49" s="211"/>
      <c r="AD49" s="211"/>
      <c r="AE49" s="211"/>
      <c r="AF49" s="211" t="s">
        <v>115</v>
      </c>
      <c r="AG49" s="211">
        <v>0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</row>
    <row r="50" spans="1:59" outlineLevel="1">
      <c r="A50" s="247">
        <v>23</v>
      </c>
      <c r="B50" s="248" t="s">
        <v>173</v>
      </c>
      <c r="C50" s="256" t="s">
        <v>174</v>
      </c>
      <c r="D50" s="249" t="s">
        <v>161</v>
      </c>
      <c r="E50" s="250">
        <v>4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15</v>
      </c>
      <c r="M50" s="252">
        <f>G50*(1+L50/100)</f>
        <v>0</v>
      </c>
      <c r="N50" s="252">
        <v>0</v>
      </c>
      <c r="O50" s="252">
        <f>ROUND(E50*N50,2)</f>
        <v>0</v>
      </c>
      <c r="P50" s="252">
        <v>2.0080000000000001E-2</v>
      </c>
      <c r="Q50" s="252">
        <f>ROUND(E50*P50,2)</f>
        <v>0.08</v>
      </c>
      <c r="R50" s="252"/>
      <c r="S50" s="253" t="s">
        <v>111</v>
      </c>
      <c r="T50" s="230">
        <v>0.1196</v>
      </c>
      <c r="U50" s="230">
        <f>ROUND(E50*T50,2)</f>
        <v>0.48</v>
      </c>
      <c r="V50" s="230"/>
      <c r="W50" s="230" t="s">
        <v>106</v>
      </c>
      <c r="X50" s="211"/>
      <c r="Y50" s="211"/>
      <c r="Z50" s="211"/>
      <c r="AA50" s="211"/>
      <c r="AB50" s="211"/>
      <c r="AC50" s="211"/>
      <c r="AD50" s="211"/>
      <c r="AE50" s="211"/>
      <c r="AF50" s="211" t="s">
        <v>107</v>
      </c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</row>
    <row r="51" spans="1:59" ht="22.5" outlineLevel="1">
      <c r="A51" s="247">
        <v>24</v>
      </c>
      <c r="B51" s="248" t="s">
        <v>175</v>
      </c>
      <c r="C51" s="256" t="s">
        <v>176</v>
      </c>
      <c r="D51" s="249" t="s">
        <v>177</v>
      </c>
      <c r="E51" s="250">
        <v>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15</v>
      </c>
      <c r="M51" s="252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2"/>
      <c r="S51" s="253" t="s">
        <v>105</v>
      </c>
      <c r="T51" s="230">
        <v>0</v>
      </c>
      <c r="U51" s="230">
        <f>ROUND(E51*T51,2)</f>
        <v>0</v>
      </c>
      <c r="V51" s="230"/>
      <c r="W51" s="230" t="s">
        <v>106</v>
      </c>
      <c r="X51" s="211"/>
      <c r="Y51" s="211"/>
      <c r="Z51" s="211"/>
      <c r="AA51" s="211"/>
      <c r="AB51" s="211"/>
      <c r="AC51" s="211"/>
      <c r="AD51" s="211"/>
      <c r="AE51" s="211"/>
      <c r="AF51" s="211" t="s">
        <v>107</v>
      </c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</row>
    <row r="52" spans="1:59" outlineLevel="1">
      <c r="A52" s="247">
        <v>25</v>
      </c>
      <c r="B52" s="248" t="s">
        <v>178</v>
      </c>
      <c r="C52" s="256" t="s">
        <v>179</v>
      </c>
      <c r="D52" s="249" t="s">
        <v>120</v>
      </c>
      <c r="E52" s="250">
        <v>0.25523000000000001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15</v>
      </c>
      <c r="M52" s="252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2"/>
      <c r="S52" s="253" t="s">
        <v>111</v>
      </c>
      <c r="T52" s="230">
        <v>4.9470000000000001</v>
      </c>
      <c r="U52" s="230">
        <f>ROUND(E52*T52,2)</f>
        <v>1.26</v>
      </c>
      <c r="V52" s="230"/>
      <c r="W52" s="230" t="s">
        <v>121</v>
      </c>
      <c r="X52" s="211"/>
      <c r="Y52" s="211"/>
      <c r="Z52" s="211"/>
      <c r="AA52" s="211"/>
      <c r="AB52" s="211"/>
      <c r="AC52" s="211"/>
      <c r="AD52" s="211"/>
      <c r="AE52" s="211"/>
      <c r="AF52" s="211" t="s">
        <v>122</v>
      </c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</row>
    <row r="53" spans="1:59">
      <c r="A53" s="234" t="s">
        <v>100</v>
      </c>
      <c r="B53" s="235" t="s">
        <v>65</v>
      </c>
      <c r="C53" s="255" t="s">
        <v>66</v>
      </c>
      <c r="D53" s="236"/>
      <c r="E53" s="237"/>
      <c r="F53" s="238"/>
      <c r="G53" s="238">
        <f>SUMIF(AF54:AF75,"&lt;&gt;NOR",G54:G75)</f>
        <v>0</v>
      </c>
      <c r="H53" s="238"/>
      <c r="I53" s="238">
        <f>SUM(I54:I75)</f>
        <v>0</v>
      </c>
      <c r="J53" s="238"/>
      <c r="K53" s="238">
        <f>SUM(K54:K75)</f>
        <v>0</v>
      </c>
      <c r="L53" s="238"/>
      <c r="M53" s="238">
        <f>SUM(M54:M75)</f>
        <v>0</v>
      </c>
      <c r="N53" s="238"/>
      <c r="O53" s="238">
        <f>SUM(O54:O75)</f>
        <v>30.030000000000005</v>
      </c>
      <c r="P53" s="238"/>
      <c r="Q53" s="238">
        <f>SUM(Q54:Q75)</f>
        <v>36.99</v>
      </c>
      <c r="R53" s="238"/>
      <c r="S53" s="239"/>
      <c r="T53" s="233"/>
      <c r="U53" s="233">
        <f>SUM(U54:U75)</f>
        <v>552.94000000000005</v>
      </c>
      <c r="V53" s="233"/>
      <c r="W53" s="233"/>
      <c r="AF53" t="s">
        <v>101</v>
      </c>
    </row>
    <row r="54" spans="1:59" outlineLevel="1">
      <c r="A54" s="240">
        <v>26</v>
      </c>
      <c r="B54" s="241" t="s">
        <v>180</v>
      </c>
      <c r="C54" s="257" t="s">
        <v>181</v>
      </c>
      <c r="D54" s="242" t="s">
        <v>151</v>
      </c>
      <c r="E54" s="243">
        <v>68.2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15</v>
      </c>
      <c r="M54" s="245">
        <f>G54*(1+L54/100)</f>
        <v>0</v>
      </c>
      <c r="N54" s="245">
        <v>0</v>
      </c>
      <c r="O54" s="245">
        <f>ROUND(E54*N54,2)</f>
        <v>0</v>
      </c>
      <c r="P54" s="245">
        <v>2.3E-2</v>
      </c>
      <c r="Q54" s="245">
        <f>ROUND(E54*P54,2)</f>
        <v>1.57</v>
      </c>
      <c r="R54" s="245"/>
      <c r="S54" s="246" t="s">
        <v>111</v>
      </c>
      <c r="T54" s="230">
        <v>0.08</v>
      </c>
      <c r="U54" s="230">
        <f>ROUND(E54*T54,2)</f>
        <v>5.46</v>
      </c>
      <c r="V54" s="230"/>
      <c r="W54" s="230" t="s">
        <v>106</v>
      </c>
      <c r="X54" s="211"/>
      <c r="Y54" s="211"/>
      <c r="Z54" s="211"/>
      <c r="AA54" s="211"/>
      <c r="AB54" s="211"/>
      <c r="AC54" s="211"/>
      <c r="AD54" s="211"/>
      <c r="AE54" s="211"/>
      <c r="AF54" s="211" t="s">
        <v>107</v>
      </c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</row>
    <row r="55" spans="1:59" outlineLevel="1">
      <c r="A55" s="228"/>
      <c r="B55" s="229"/>
      <c r="C55" s="258" t="s">
        <v>182</v>
      </c>
      <c r="D55" s="231"/>
      <c r="E55" s="232">
        <v>23</v>
      </c>
      <c r="F55" s="230"/>
      <c r="G55" s="230"/>
      <c r="H55" s="230"/>
      <c r="I55" s="230"/>
      <c r="J55" s="230"/>
      <c r="K55" s="230"/>
      <c r="L55" s="230"/>
      <c r="M55" s="230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11"/>
      <c r="Y55" s="211"/>
      <c r="Z55" s="211"/>
      <c r="AA55" s="211"/>
      <c r="AB55" s="211"/>
      <c r="AC55" s="211"/>
      <c r="AD55" s="211"/>
      <c r="AE55" s="211"/>
      <c r="AF55" s="211" t="s">
        <v>115</v>
      </c>
      <c r="AG55" s="211">
        <v>0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</row>
    <row r="56" spans="1:59" outlineLevel="1">
      <c r="A56" s="228"/>
      <c r="B56" s="229"/>
      <c r="C56" s="258" t="s">
        <v>183</v>
      </c>
      <c r="D56" s="231"/>
      <c r="E56" s="232">
        <v>45.2</v>
      </c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11"/>
      <c r="Y56" s="211"/>
      <c r="Z56" s="211"/>
      <c r="AA56" s="211"/>
      <c r="AB56" s="211"/>
      <c r="AC56" s="211"/>
      <c r="AD56" s="211"/>
      <c r="AE56" s="211"/>
      <c r="AF56" s="211" t="s">
        <v>115</v>
      </c>
      <c r="AG56" s="211">
        <v>0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</row>
    <row r="57" spans="1:59" outlineLevel="1">
      <c r="A57" s="240">
        <v>27</v>
      </c>
      <c r="B57" s="241" t="s">
        <v>184</v>
      </c>
      <c r="C57" s="257" t="s">
        <v>185</v>
      </c>
      <c r="D57" s="242" t="s">
        <v>110</v>
      </c>
      <c r="E57" s="243">
        <v>590.4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15</v>
      </c>
      <c r="M57" s="245">
        <f>G57*(1+L57/100)</f>
        <v>0</v>
      </c>
      <c r="N57" s="245">
        <v>0</v>
      </c>
      <c r="O57" s="245">
        <f>ROUND(E57*N57,2)</f>
        <v>0</v>
      </c>
      <c r="P57" s="245">
        <v>0.06</v>
      </c>
      <c r="Q57" s="245">
        <f>ROUND(E57*P57,2)</f>
        <v>35.42</v>
      </c>
      <c r="R57" s="245"/>
      <c r="S57" s="246" t="s">
        <v>111</v>
      </c>
      <c r="T57" s="230">
        <v>0.16500000000000001</v>
      </c>
      <c r="U57" s="230">
        <f>ROUND(E57*T57,2)</f>
        <v>97.42</v>
      </c>
      <c r="V57" s="230"/>
      <c r="W57" s="230" t="s">
        <v>106</v>
      </c>
      <c r="X57" s="211"/>
      <c r="Y57" s="211"/>
      <c r="Z57" s="211"/>
      <c r="AA57" s="211"/>
      <c r="AB57" s="211"/>
      <c r="AC57" s="211"/>
      <c r="AD57" s="211"/>
      <c r="AE57" s="211"/>
      <c r="AF57" s="211" t="s">
        <v>107</v>
      </c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</row>
    <row r="58" spans="1:59" outlineLevel="1">
      <c r="A58" s="228"/>
      <c r="B58" s="229"/>
      <c r="C58" s="258" t="s">
        <v>141</v>
      </c>
      <c r="D58" s="231"/>
      <c r="E58" s="232">
        <v>377.2</v>
      </c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11"/>
      <c r="Y58" s="211"/>
      <c r="Z58" s="211"/>
      <c r="AA58" s="211"/>
      <c r="AB58" s="211"/>
      <c r="AC58" s="211"/>
      <c r="AD58" s="211"/>
      <c r="AE58" s="211"/>
      <c r="AF58" s="211" t="s">
        <v>115</v>
      </c>
      <c r="AG58" s="211">
        <v>0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</row>
    <row r="59" spans="1:59" outlineLevel="1">
      <c r="A59" s="228"/>
      <c r="B59" s="229"/>
      <c r="C59" s="258" t="s">
        <v>142</v>
      </c>
      <c r="D59" s="231"/>
      <c r="E59" s="232">
        <v>106.6</v>
      </c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11"/>
      <c r="Y59" s="211"/>
      <c r="Z59" s="211"/>
      <c r="AA59" s="211"/>
      <c r="AB59" s="211"/>
      <c r="AC59" s="211"/>
      <c r="AD59" s="211"/>
      <c r="AE59" s="211"/>
      <c r="AF59" s="211" t="s">
        <v>115</v>
      </c>
      <c r="AG59" s="211">
        <v>0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</row>
    <row r="60" spans="1:59" outlineLevel="1">
      <c r="A60" s="228"/>
      <c r="B60" s="229"/>
      <c r="C60" s="258" t="s">
        <v>143</v>
      </c>
      <c r="D60" s="231"/>
      <c r="E60" s="232">
        <v>106.6</v>
      </c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11"/>
      <c r="Y60" s="211"/>
      <c r="Z60" s="211"/>
      <c r="AA60" s="211"/>
      <c r="AB60" s="211"/>
      <c r="AC60" s="211"/>
      <c r="AD60" s="211"/>
      <c r="AE60" s="211"/>
      <c r="AF60" s="211" t="s">
        <v>115</v>
      </c>
      <c r="AG60" s="211">
        <v>0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</row>
    <row r="61" spans="1:59" outlineLevel="1">
      <c r="A61" s="247">
        <v>28</v>
      </c>
      <c r="B61" s="248" t="s">
        <v>186</v>
      </c>
      <c r="C61" s="256" t="s">
        <v>187</v>
      </c>
      <c r="D61" s="249" t="s">
        <v>110</v>
      </c>
      <c r="E61" s="250">
        <v>590.4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15</v>
      </c>
      <c r="M61" s="252">
        <f>G61*(1+L61/100)</f>
        <v>0</v>
      </c>
      <c r="N61" s="252">
        <v>4.8070000000000002E-2</v>
      </c>
      <c r="O61" s="252">
        <f>ROUND(E61*N61,2)</f>
        <v>28.38</v>
      </c>
      <c r="P61" s="252">
        <v>0</v>
      </c>
      <c r="Q61" s="252">
        <f>ROUND(E61*P61,2)</f>
        <v>0</v>
      </c>
      <c r="R61" s="252"/>
      <c r="S61" s="253" t="s">
        <v>111</v>
      </c>
      <c r="T61" s="230">
        <v>0.40300000000000002</v>
      </c>
      <c r="U61" s="230">
        <f>ROUND(E61*T61,2)</f>
        <v>237.93</v>
      </c>
      <c r="V61" s="230"/>
      <c r="W61" s="230" t="s">
        <v>106</v>
      </c>
      <c r="X61" s="211"/>
      <c r="Y61" s="211"/>
      <c r="Z61" s="211"/>
      <c r="AA61" s="211"/>
      <c r="AB61" s="211"/>
      <c r="AC61" s="211"/>
      <c r="AD61" s="211"/>
      <c r="AE61" s="211"/>
      <c r="AF61" s="211" t="s">
        <v>107</v>
      </c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</row>
    <row r="62" spans="1:59" outlineLevel="1">
      <c r="A62" s="247">
        <v>29</v>
      </c>
      <c r="B62" s="248" t="s">
        <v>188</v>
      </c>
      <c r="C62" s="256" t="s">
        <v>189</v>
      </c>
      <c r="D62" s="249" t="s">
        <v>161</v>
      </c>
      <c r="E62" s="250">
        <v>10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15</v>
      </c>
      <c r="M62" s="252">
        <f>G62*(1+L62/100)</f>
        <v>0</v>
      </c>
      <c r="N62" s="252">
        <v>2.325E-2</v>
      </c>
      <c r="O62" s="252">
        <f>ROUND(E62*N62,2)</f>
        <v>0.23</v>
      </c>
      <c r="P62" s="252">
        <v>0</v>
      </c>
      <c r="Q62" s="252">
        <f>ROUND(E62*P62,2)</f>
        <v>0</v>
      </c>
      <c r="R62" s="252"/>
      <c r="S62" s="253" t="s">
        <v>111</v>
      </c>
      <c r="T62" s="230">
        <v>0.47</v>
      </c>
      <c r="U62" s="230">
        <f>ROUND(E62*T62,2)</f>
        <v>4.7</v>
      </c>
      <c r="V62" s="230"/>
      <c r="W62" s="230" t="s">
        <v>106</v>
      </c>
      <c r="X62" s="211"/>
      <c r="Y62" s="211"/>
      <c r="Z62" s="211"/>
      <c r="AA62" s="211"/>
      <c r="AB62" s="211"/>
      <c r="AC62" s="211"/>
      <c r="AD62" s="211"/>
      <c r="AE62" s="211"/>
      <c r="AF62" s="211" t="s">
        <v>107</v>
      </c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</row>
    <row r="63" spans="1:59" outlineLevel="1">
      <c r="A63" s="247">
        <v>30</v>
      </c>
      <c r="B63" s="248" t="s">
        <v>190</v>
      </c>
      <c r="C63" s="256" t="s">
        <v>191</v>
      </c>
      <c r="D63" s="249" t="s">
        <v>161</v>
      </c>
      <c r="E63" s="250">
        <v>6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15</v>
      </c>
      <c r="M63" s="252">
        <f>G63*(1+L63/100)</f>
        <v>0</v>
      </c>
      <c r="N63" s="252">
        <v>6.0000000000000001E-3</v>
      </c>
      <c r="O63" s="252">
        <f>ROUND(E63*N63,2)</f>
        <v>0.04</v>
      </c>
      <c r="P63" s="252">
        <v>0</v>
      </c>
      <c r="Q63" s="252">
        <f>ROUND(E63*P63,2)</f>
        <v>0</v>
      </c>
      <c r="R63" s="252"/>
      <c r="S63" s="253" t="s">
        <v>111</v>
      </c>
      <c r="T63" s="230">
        <v>0.25</v>
      </c>
      <c r="U63" s="230">
        <f>ROUND(E63*T63,2)</f>
        <v>1.5</v>
      </c>
      <c r="V63" s="230"/>
      <c r="W63" s="230" t="s">
        <v>106</v>
      </c>
      <c r="X63" s="211"/>
      <c r="Y63" s="211"/>
      <c r="Z63" s="211"/>
      <c r="AA63" s="211"/>
      <c r="AB63" s="211"/>
      <c r="AC63" s="211"/>
      <c r="AD63" s="211"/>
      <c r="AE63" s="211"/>
      <c r="AF63" s="211" t="s">
        <v>107</v>
      </c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</row>
    <row r="64" spans="1:59" outlineLevel="1">
      <c r="A64" s="247">
        <v>31</v>
      </c>
      <c r="B64" s="248" t="s">
        <v>192</v>
      </c>
      <c r="C64" s="256" t="s">
        <v>193</v>
      </c>
      <c r="D64" s="249" t="s">
        <v>161</v>
      </c>
      <c r="E64" s="250">
        <v>4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15</v>
      </c>
      <c r="M64" s="252">
        <f>G64*(1+L64/100)</f>
        <v>0</v>
      </c>
      <c r="N64" s="252">
        <v>1.5E-3</v>
      </c>
      <c r="O64" s="252">
        <f>ROUND(E64*N64,2)</f>
        <v>0.01</v>
      </c>
      <c r="P64" s="252">
        <v>0</v>
      </c>
      <c r="Q64" s="252">
        <f>ROUND(E64*P64,2)</f>
        <v>0</v>
      </c>
      <c r="R64" s="252"/>
      <c r="S64" s="253" t="s">
        <v>111</v>
      </c>
      <c r="T64" s="230">
        <v>0.1</v>
      </c>
      <c r="U64" s="230">
        <f>ROUND(E64*T64,2)</f>
        <v>0.4</v>
      </c>
      <c r="V64" s="230"/>
      <c r="W64" s="230" t="s">
        <v>106</v>
      </c>
      <c r="X64" s="211"/>
      <c r="Y64" s="211"/>
      <c r="Z64" s="211"/>
      <c r="AA64" s="211"/>
      <c r="AB64" s="211"/>
      <c r="AC64" s="211"/>
      <c r="AD64" s="211"/>
      <c r="AE64" s="211"/>
      <c r="AF64" s="211" t="s">
        <v>107</v>
      </c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</row>
    <row r="65" spans="1:59" ht="22.5" outlineLevel="1">
      <c r="A65" s="247">
        <v>32</v>
      </c>
      <c r="B65" s="248" t="s">
        <v>194</v>
      </c>
      <c r="C65" s="256" t="s">
        <v>195</v>
      </c>
      <c r="D65" s="249" t="s">
        <v>161</v>
      </c>
      <c r="E65" s="250">
        <v>4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15</v>
      </c>
      <c r="M65" s="252">
        <f>G65*(1+L65/100)</f>
        <v>0</v>
      </c>
      <c r="N65" s="252">
        <v>7.0400000000000003E-3</v>
      </c>
      <c r="O65" s="252">
        <f>ROUND(E65*N65,2)</f>
        <v>0.03</v>
      </c>
      <c r="P65" s="252">
        <v>0</v>
      </c>
      <c r="Q65" s="252">
        <f>ROUND(E65*P65,2)</f>
        <v>0</v>
      </c>
      <c r="R65" s="252"/>
      <c r="S65" s="253" t="s">
        <v>111</v>
      </c>
      <c r="T65" s="230">
        <v>0.27600000000000002</v>
      </c>
      <c r="U65" s="230">
        <f>ROUND(E65*T65,2)</f>
        <v>1.1000000000000001</v>
      </c>
      <c r="V65" s="230"/>
      <c r="W65" s="230" t="s">
        <v>106</v>
      </c>
      <c r="X65" s="211"/>
      <c r="Y65" s="211"/>
      <c r="Z65" s="211"/>
      <c r="AA65" s="211"/>
      <c r="AB65" s="211"/>
      <c r="AC65" s="211"/>
      <c r="AD65" s="211"/>
      <c r="AE65" s="211"/>
      <c r="AF65" s="211" t="s">
        <v>107</v>
      </c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</row>
    <row r="66" spans="1:59" outlineLevel="1">
      <c r="A66" s="247">
        <v>33</v>
      </c>
      <c r="B66" s="248" t="s">
        <v>196</v>
      </c>
      <c r="C66" s="256" t="s">
        <v>197</v>
      </c>
      <c r="D66" s="249" t="s">
        <v>151</v>
      </c>
      <c r="E66" s="250">
        <v>23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15</v>
      </c>
      <c r="M66" s="252">
        <f>G66*(1+L66/100)</f>
        <v>0</v>
      </c>
      <c r="N66" s="252">
        <v>1.54E-2</v>
      </c>
      <c r="O66" s="252">
        <f>ROUND(E66*N66,2)</f>
        <v>0.35</v>
      </c>
      <c r="P66" s="252">
        <v>0</v>
      </c>
      <c r="Q66" s="252">
        <f>ROUND(E66*P66,2)</f>
        <v>0</v>
      </c>
      <c r="R66" s="252"/>
      <c r="S66" s="253" t="s">
        <v>111</v>
      </c>
      <c r="T66" s="230">
        <v>0.35</v>
      </c>
      <c r="U66" s="230">
        <f>ROUND(E66*T66,2)</f>
        <v>8.0500000000000007</v>
      </c>
      <c r="V66" s="230"/>
      <c r="W66" s="230" t="s">
        <v>106</v>
      </c>
      <c r="X66" s="211"/>
      <c r="Y66" s="211"/>
      <c r="Z66" s="211"/>
      <c r="AA66" s="211"/>
      <c r="AB66" s="211"/>
      <c r="AC66" s="211"/>
      <c r="AD66" s="211"/>
      <c r="AE66" s="211"/>
      <c r="AF66" s="211" t="s">
        <v>107</v>
      </c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</row>
    <row r="67" spans="1:59" outlineLevel="1">
      <c r="A67" s="240">
        <v>34</v>
      </c>
      <c r="B67" s="241" t="s">
        <v>198</v>
      </c>
      <c r="C67" s="257" t="s">
        <v>199</v>
      </c>
      <c r="D67" s="242" t="s">
        <v>151</v>
      </c>
      <c r="E67" s="243">
        <v>45.2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15</v>
      </c>
      <c r="M67" s="245">
        <f>G67*(1+L67/100)</f>
        <v>0</v>
      </c>
      <c r="N67" s="245">
        <v>1.538E-2</v>
      </c>
      <c r="O67" s="245">
        <f>ROUND(E67*N67,2)</f>
        <v>0.7</v>
      </c>
      <c r="P67" s="245">
        <v>0</v>
      </c>
      <c r="Q67" s="245">
        <f>ROUND(E67*P67,2)</f>
        <v>0</v>
      </c>
      <c r="R67" s="245"/>
      <c r="S67" s="246" t="s">
        <v>111</v>
      </c>
      <c r="T67" s="230">
        <v>0.46</v>
      </c>
      <c r="U67" s="230">
        <f>ROUND(E67*T67,2)</f>
        <v>20.79</v>
      </c>
      <c r="V67" s="230"/>
      <c r="W67" s="230" t="s">
        <v>106</v>
      </c>
      <c r="X67" s="211"/>
      <c r="Y67" s="211"/>
      <c r="Z67" s="211"/>
      <c r="AA67" s="211"/>
      <c r="AB67" s="211"/>
      <c r="AC67" s="211"/>
      <c r="AD67" s="211"/>
      <c r="AE67" s="211"/>
      <c r="AF67" s="211" t="s">
        <v>107</v>
      </c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</row>
    <row r="68" spans="1:59" outlineLevel="1">
      <c r="A68" s="228"/>
      <c r="B68" s="229"/>
      <c r="C68" s="258" t="s">
        <v>200</v>
      </c>
      <c r="D68" s="231"/>
      <c r="E68" s="232">
        <v>45.2</v>
      </c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0"/>
      <c r="S68" s="230"/>
      <c r="T68" s="230"/>
      <c r="U68" s="230"/>
      <c r="V68" s="230"/>
      <c r="W68" s="230"/>
      <c r="X68" s="211"/>
      <c r="Y68" s="211"/>
      <c r="Z68" s="211"/>
      <c r="AA68" s="211"/>
      <c r="AB68" s="211"/>
      <c r="AC68" s="211"/>
      <c r="AD68" s="211"/>
      <c r="AE68" s="211"/>
      <c r="AF68" s="211" t="s">
        <v>115</v>
      </c>
      <c r="AG68" s="211">
        <v>0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</row>
    <row r="69" spans="1:59" outlineLevel="1">
      <c r="A69" s="247">
        <v>35</v>
      </c>
      <c r="B69" s="248" t="s">
        <v>201</v>
      </c>
      <c r="C69" s="256" t="s">
        <v>202</v>
      </c>
      <c r="D69" s="249" t="s">
        <v>161</v>
      </c>
      <c r="E69" s="250">
        <v>2</v>
      </c>
      <c r="F69" s="251"/>
      <c r="G69" s="252">
        <f>ROUND(E69*F69,2)</f>
        <v>0</v>
      </c>
      <c r="H69" s="251"/>
      <c r="I69" s="252">
        <f>ROUND(E69*H69,2)</f>
        <v>0</v>
      </c>
      <c r="J69" s="251"/>
      <c r="K69" s="252">
        <f>ROUND(E69*J69,2)</f>
        <v>0</v>
      </c>
      <c r="L69" s="252">
        <v>15</v>
      </c>
      <c r="M69" s="252">
        <f>G69*(1+L69/100)</f>
        <v>0</v>
      </c>
      <c r="N69" s="252">
        <v>7.4999999999999997E-3</v>
      </c>
      <c r="O69" s="252">
        <f>ROUND(E69*N69,2)</f>
        <v>0.02</v>
      </c>
      <c r="P69" s="252">
        <v>0</v>
      </c>
      <c r="Q69" s="252">
        <f>ROUND(E69*P69,2)</f>
        <v>0</v>
      </c>
      <c r="R69" s="252"/>
      <c r="S69" s="253" t="s">
        <v>111</v>
      </c>
      <c r="T69" s="230">
        <v>2.7E-2</v>
      </c>
      <c r="U69" s="230">
        <f>ROUND(E69*T69,2)</f>
        <v>0.05</v>
      </c>
      <c r="V69" s="230"/>
      <c r="W69" s="230" t="s">
        <v>106</v>
      </c>
      <c r="X69" s="211"/>
      <c r="Y69" s="211"/>
      <c r="Z69" s="211"/>
      <c r="AA69" s="211"/>
      <c r="AB69" s="211"/>
      <c r="AC69" s="211"/>
      <c r="AD69" s="211"/>
      <c r="AE69" s="211"/>
      <c r="AF69" s="211" t="s">
        <v>107</v>
      </c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</row>
    <row r="70" spans="1:59" outlineLevel="1">
      <c r="A70" s="247">
        <v>36</v>
      </c>
      <c r="B70" s="248" t="s">
        <v>203</v>
      </c>
      <c r="C70" s="256" t="s">
        <v>204</v>
      </c>
      <c r="D70" s="249" t="s">
        <v>161</v>
      </c>
      <c r="E70" s="250">
        <v>4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15</v>
      </c>
      <c r="M70" s="252">
        <f>G70*(1+L70/100)</f>
        <v>0</v>
      </c>
      <c r="N70" s="252">
        <v>6.0299999999999998E-3</v>
      </c>
      <c r="O70" s="252">
        <f>ROUND(E70*N70,2)</f>
        <v>0.02</v>
      </c>
      <c r="P70" s="252">
        <v>0</v>
      </c>
      <c r="Q70" s="252">
        <f>ROUND(E70*P70,2)</f>
        <v>0</v>
      </c>
      <c r="R70" s="252"/>
      <c r="S70" s="253" t="s">
        <v>111</v>
      </c>
      <c r="T70" s="230">
        <v>0.27600000000000002</v>
      </c>
      <c r="U70" s="230">
        <f>ROUND(E70*T70,2)</f>
        <v>1.1000000000000001</v>
      </c>
      <c r="V70" s="230"/>
      <c r="W70" s="230" t="s">
        <v>106</v>
      </c>
      <c r="X70" s="211"/>
      <c r="Y70" s="211"/>
      <c r="Z70" s="211"/>
      <c r="AA70" s="211"/>
      <c r="AB70" s="211"/>
      <c r="AC70" s="211"/>
      <c r="AD70" s="211"/>
      <c r="AE70" s="211"/>
      <c r="AF70" s="211" t="s">
        <v>107</v>
      </c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</row>
    <row r="71" spans="1:59" outlineLevel="1">
      <c r="A71" s="247">
        <v>37</v>
      </c>
      <c r="B71" s="248" t="s">
        <v>205</v>
      </c>
      <c r="C71" s="256" t="s">
        <v>206</v>
      </c>
      <c r="D71" s="249" t="s">
        <v>151</v>
      </c>
      <c r="E71" s="250">
        <v>34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15</v>
      </c>
      <c r="M71" s="252">
        <f>G71*(1+L71/100)</f>
        <v>0</v>
      </c>
      <c r="N71" s="252">
        <v>5.5100000000000001E-3</v>
      </c>
      <c r="O71" s="252">
        <f>ROUND(E71*N71,2)</f>
        <v>0.19</v>
      </c>
      <c r="P71" s="252">
        <v>0</v>
      </c>
      <c r="Q71" s="252">
        <f>ROUND(E71*P71,2)</f>
        <v>0</v>
      </c>
      <c r="R71" s="252"/>
      <c r="S71" s="253" t="s">
        <v>207</v>
      </c>
      <c r="T71" s="230">
        <v>0.3</v>
      </c>
      <c r="U71" s="230">
        <f>ROUND(E71*T71,2)</f>
        <v>10.199999999999999</v>
      </c>
      <c r="V71" s="230"/>
      <c r="W71" s="230" t="s">
        <v>106</v>
      </c>
      <c r="X71" s="211"/>
      <c r="Y71" s="211"/>
      <c r="Z71" s="211"/>
      <c r="AA71" s="211"/>
      <c r="AB71" s="211"/>
      <c r="AC71" s="211"/>
      <c r="AD71" s="211"/>
      <c r="AE71" s="211"/>
      <c r="AF71" s="211" t="s">
        <v>107</v>
      </c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</row>
    <row r="72" spans="1:59" outlineLevel="1">
      <c r="A72" s="247">
        <v>38</v>
      </c>
      <c r="B72" s="248" t="s">
        <v>208</v>
      </c>
      <c r="C72" s="256" t="s">
        <v>209</v>
      </c>
      <c r="D72" s="249" t="s">
        <v>151</v>
      </c>
      <c r="E72" s="250">
        <v>72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15</v>
      </c>
      <c r="M72" s="252">
        <f>G72*(1+L72/100)</f>
        <v>0</v>
      </c>
      <c r="N72" s="252">
        <v>1E-4</v>
      </c>
      <c r="O72" s="252">
        <f>ROUND(E72*N72,2)</f>
        <v>0.01</v>
      </c>
      <c r="P72" s="252">
        <v>0</v>
      </c>
      <c r="Q72" s="252">
        <f>ROUND(E72*P72,2)</f>
        <v>0</v>
      </c>
      <c r="R72" s="252"/>
      <c r="S72" s="253" t="s">
        <v>111</v>
      </c>
      <c r="T72" s="230">
        <v>6.7000000000000004E-2</v>
      </c>
      <c r="U72" s="230">
        <f>ROUND(E72*T72,2)</f>
        <v>4.82</v>
      </c>
      <c r="V72" s="230"/>
      <c r="W72" s="230" t="s">
        <v>106</v>
      </c>
      <c r="X72" s="211"/>
      <c r="Y72" s="211"/>
      <c r="Z72" s="211"/>
      <c r="AA72" s="211"/>
      <c r="AB72" s="211"/>
      <c r="AC72" s="211"/>
      <c r="AD72" s="211"/>
      <c r="AE72" s="211"/>
      <c r="AF72" s="211" t="s">
        <v>107</v>
      </c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</row>
    <row r="73" spans="1:59" ht="22.5" outlineLevel="1">
      <c r="A73" s="247">
        <v>39</v>
      </c>
      <c r="B73" s="248" t="s">
        <v>210</v>
      </c>
      <c r="C73" s="256" t="s">
        <v>211</v>
      </c>
      <c r="D73" s="249" t="s">
        <v>110</v>
      </c>
      <c r="E73" s="250">
        <v>590.4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15</v>
      </c>
      <c r="M73" s="252">
        <f>G73*(1+L73/100)</f>
        <v>0</v>
      </c>
      <c r="N73" s="252">
        <v>9.0000000000000006E-5</v>
      </c>
      <c r="O73" s="252">
        <f>ROUND(E73*N73,2)</f>
        <v>0.05</v>
      </c>
      <c r="P73" s="252">
        <v>0</v>
      </c>
      <c r="Q73" s="252">
        <f>ROUND(E73*P73,2)</f>
        <v>0</v>
      </c>
      <c r="R73" s="252"/>
      <c r="S73" s="253" t="s">
        <v>111</v>
      </c>
      <c r="T73" s="230">
        <v>0.14000000000000001</v>
      </c>
      <c r="U73" s="230">
        <f>ROUND(E73*T73,2)</f>
        <v>82.66</v>
      </c>
      <c r="V73" s="230"/>
      <c r="W73" s="230" t="s">
        <v>106</v>
      </c>
      <c r="X73" s="211"/>
      <c r="Y73" s="211"/>
      <c r="Z73" s="211"/>
      <c r="AA73" s="211"/>
      <c r="AB73" s="211"/>
      <c r="AC73" s="211"/>
      <c r="AD73" s="211"/>
      <c r="AE73" s="211"/>
      <c r="AF73" s="211" t="s">
        <v>107</v>
      </c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</row>
    <row r="74" spans="1:59" outlineLevel="1">
      <c r="A74" s="247">
        <v>40</v>
      </c>
      <c r="B74" s="248" t="s">
        <v>212</v>
      </c>
      <c r="C74" s="256" t="s">
        <v>213</v>
      </c>
      <c r="D74" s="249" t="s">
        <v>214</v>
      </c>
      <c r="E74" s="250">
        <v>600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15</v>
      </c>
      <c r="M74" s="252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2"/>
      <c r="S74" s="253" t="s">
        <v>105</v>
      </c>
      <c r="T74" s="230">
        <v>0</v>
      </c>
      <c r="U74" s="230">
        <f>ROUND(E74*T74,2)</f>
        <v>0</v>
      </c>
      <c r="V74" s="230"/>
      <c r="W74" s="230" t="s">
        <v>106</v>
      </c>
      <c r="X74" s="211"/>
      <c r="Y74" s="211"/>
      <c r="Z74" s="211"/>
      <c r="AA74" s="211"/>
      <c r="AB74" s="211"/>
      <c r="AC74" s="211"/>
      <c r="AD74" s="211"/>
      <c r="AE74" s="211"/>
      <c r="AF74" s="211" t="s">
        <v>107</v>
      </c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</row>
    <row r="75" spans="1:59" outlineLevel="1">
      <c r="A75" s="247">
        <v>41</v>
      </c>
      <c r="B75" s="248" t="s">
        <v>215</v>
      </c>
      <c r="C75" s="256" t="s">
        <v>216</v>
      </c>
      <c r="D75" s="249" t="s">
        <v>120</v>
      </c>
      <c r="E75" s="250">
        <v>30.019359999999999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15</v>
      </c>
      <c r="M75" s="252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2"/>
      <c r="S75" s="253" t="s">
        <v>111</v>
      </c>
      <c r="T75" s="230">
        <v>2.5569999999999999</v>
      </c>
      <c r="U75" s="230">
        <f>ROUND(E75*T75,2)</f>
        <v>76.760000000000005</v>
      </c>
      <c r="V75" s="230"/>
      <c r="W75" s="230" t="s">
        <v>121</v>
      </c>
      <c r="X75" s="211"/>
      <c r="Y75" s="211"/>
      <c r="Z75" s="211"/>
      <c r="AA75" s="211"/>
      <c r="AB75" s="211"/>
      <c r="AC75" s="211"/>
      <c r="AD75" s="211"/>
      <c r="AE75" s="211"/>
      <c r="AF75" s="211" t="s">
        <v>122</v>
      </c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</row>
    <row r="76" spans="1:59">
      <c r="A76" s="234" t="s">
        <v>100</v>
      </c>
      <c r="B76" s="235" t="s">
        <v>67</v>
      </c>
      <c r="C76" s="255" t="s">
        <v>68</v>
      </c>
      <c r="D76" s="236"/>
      <c r="E76" s="237"/>
      <c r="F76" s="238"/>
      <c r="G76" s="238">
        <f>SUMIF(AF77:AF84,"&lt;&gt;NOR",G77:G84)</f>
        <v>0</v>
      </c>
      <c r="H76" s="238"/>
      <c r="I76" s="238">
        <f>SUM(I77:I84)</f>
        <v>0</v>
      </c>
      <c r="J76" s="238"/>
      <c r="K76" s="238">
        <f>SUM(K77:K84)</f>
        <v>0</v>
      </c>
      <c r="L76" s="238"/>
      <c r="M76" s="238">
        <f>SUM(M77:M84)</f>
        <v>0</v>
      </c>
      <c r="N76" s="238"/>
      <c r="O76" s="238">
        <f>SUM(O77:O84)</f>
        <v>1.4300000000000002</v>
      </c>
      <c r="P76" s="238"/>
      <c r="Q76" s="238">
        <f>SUM(Q77:Q84)</f>
        <v>0</v>
      </c>
      <c r="R76" s="238"/>
      <c r="S76" s="239"/>
      <c r="T76" s="233"/>
      <c r="U76" s="233">
        <f>SUM(U77:U84)</f>
        <v>141.16999999999999</v>
      </c>
      <c r="V76" s="233"/>
      <c r="W76" s="233"/>
      <c r="AF76" t="s">
        <v>101</v>
      </c>
    </row>
    <row r="77" spans="1:59" outlineLevel="1">
      <c r="A77" s="247">
        <v>42</v>
      </c>
      <c r="B77" s="248" t="s">
        <v>217</v>
      </c>
      <c r="C77" s="256" t="s">
        <v>218</v>
      </c>
      <c r="D77" s="249" t="s">
        <v>161</v>
      </c>
      <c r="E77" s="250">
        <v>28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15</v>
      </c>
      <c r="M77" s="252">
        <f>G77*(1+L77/100)</f>
        <v>0</v>
      </c>
      <c r="N77" s="252">
        <v>2.7999999999999998E-4</v>
      </c>
      <c r="O77" s="252">
        <f>ROUND(E77*N77,2)</f>
        <v>0.01</v>
      </c>
      <c r="P77" s="252">
        <v>0</v>
      </c>
      <c r="Q77" s="252">
        <f>ROUND(E77*P77,2)</f>
        <v>0</v>
      </c>
      <c r="R77" s="252"/>
      <c r="S77" s="253" t="s">
        <v>111</v>
      </c>
      <c r="T77" s="230">
        <v>4.1900000000000004</v>
      </c>
      <c r="U77" s="230">
        <f>ROUND(E77*T77,2)</f>
        <v>117.32</v>
      </c>
      <c r="V77" s="230"/>
      <c r="W77" s="230" t="s">
        <v>106</v>
      </c>
      <c r="X77" s="211"/>
      <c r="Y77" s="211"/>
      <c r="Z77" s="211"/>
      <c r="AA77" s="211"/>
      <c r="AB77" s="211"/>
      <c r="AC77" s="211"/>
      <c r="AD77" s="211"/>
      <c r="AE77" s="211"/>
      <c r="AF77" s="211" t="s">
        <v>107</v>
      </c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</row>
    <row r="78" spans="1:59" outlineLevel="1">
      <c r="A78" s="247">
        <v>43</v>
      </c>
      <c r="B78" s="248" t="s">
        <v>219</v>
      </c>
      <c r="C78" s="256" t="s">
        <v>220</v>
      </c>
      <c r="D78" s="249" t="s">
        <v>161</v>
      </c>
      <c r="E78" s="250">
        <v>28</v>
      </c>
      <c r="F78" s="251"/>
      <c r="G78" s="252">
        <f>ROUND(E78*F78,2)</f>
        <v>0</v>
      </c>
      <c r="H78" s="251"/>
      <c r="I78" s="252">
        <f>ROUND(E78*H78,2)</f>
        <v>0</v>
      </c>
      <c r="J78" s="251"/>
      <c r="K78" s="252">
        <f>ROUND(E78*J78,2)</f>
        <v>0</v>
      </c>
      <c r="L78" s="252">
        <v>15</v>
      </c>
      <c r="M78" s="252">
        <f>G78*(1+L78/100)</f>
        <v>0</v>
      </c>
      <c r="N78" s="252">
        <v>2.7999999999999998E-4</v>
      </c>
      <c r="O78" s="252">
        <f>ROUND(E78*N78,2)</f>
        <v>0.01</v>
      </c>
      <c r="P78" s="252">
        <v>0</v>
      </c>
      <c r="Q78" s="252">
        <f>ROUND(E78*P78,2)</f>
        <v>0</v>
      </c>
      <c r="R78" s="252"/>
      <c r="S78" s="253" t="s">
        <v>111</v>
      </c>
      <c r="T78" s="230">
        <v>0.72799999999999998</v>
      </c>
      <c r="U78" s="230">
        <f>ROUND(E78*T78,2)</f>
        <v>20.38</v>
      </c>
      <c r="V78" s="230"/>
      <c r="W78" s="230" t="s">
        <v>106</v>
      </c>
      <c r="X78" s="211"/>
      <c r="Y78" s="211"/>
      <c r="Z78" s="211"/>
      <c r="AA78" s="211"/>
      <c r="AB78" s="211"/>
      <c r="AC78" s="211"/>
      <c r="AD78" s="211"/>
      <c r="AE78" s="211"/>
      <c r="AF78" s="211" t="s">
        <v>107</v>
      </c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</row>
    <row r="79" spans="1:59" outlineLevel="1">
      <c r="A79" s="247">
        <v>44</v>
      </c>
      <c r="B79" s="248" t="s">
        <v>221</v>
      </c>
      <c r="C79" s="256" t="s">
        <v>222</v>
      </c>
      <c r="D79" s="249" t="s">
        <v>104</v>
      </c>
      <c r="E79" s="250">
        <v>28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15</v>
      </c>
      <c r="M79" s="252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2"/>
      <c r="S79" s="253" t="s">
        <v>105</v>
      </c>
      <c r="T79" s="230">
        <v>0</v>
      </c>
      <c r="U79" s="230">
        <f>ROUND(E79*T79,2)</f>
        <v>0</v>
      </c>
      <c r="V79" s="230"/>
      <c r="W79" s="230" t="s">
        <v>106</v>
      </c>
      <c r="X79" s="211"/>
      <c r="Y79" s="211"/>
      <c r="Z79" s="211"/>
      <c r="AA79" s="211"/>
      <c r="AB79" s="211"/>
      <c r="AC79" s="211"/>
      <c r="AD79" s="211"/>
      <c r="AE79" s="211"/>
      <c r="AF79" s="211" t="s">
        <v>107</v>
      </c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</row>
    <row r="80" spans="1:59" ht="22.5" outlineLevel="1">
      <c r="A80" s="247">
        <v>45</v>
      </c>
      <c r="B80" s="248" t="s">
        <v>223</v>
      </c>
      <c r="C80" s="256" t="s">
        <v>224</v>
      </c>
      <c r="D80" s="249" t="s">
        <v>161</v>
      </c>
      <c r="E80" s="250">
        <v>8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15</v>
      </c>
      <c r="M80" s="252">
        <f>G80*(1+L80/100)</f>
        <v>0</v>
      </c>
      <c r="N80" s="252">
        <v>4.2299999999999997E-2</v>
      </c>
      <c r="O80" s="252">
        <f>ROUND(E80*N80,2)</f>
        <v>0.34</v>
      </c>
      <c r="P80" s="252">
        <v>0</v>
      </c>
      <c r="Q80" s="252">
        <f>ROUND(E80*P80,2)</f>
        <v>0</v>
      </c>
      <c r="R80" s="252" t="s">
        <v>129</v>
      </c>
      <c r="S80" s="253" t="s">
        <v>111</v>
      </c>
      <c r="T80" s="230">
        <v>0</v>
      </c>
      <c r="U80" s="230">
        <f>ROUND(E80*T80,2)</f>
        <v>0</v>
      </c>
      <c r="V80" s="230"/>
      <c r="W80" s="230" t="s">
        <v>130</v>
      </c>
      <c r="X80" s="211"/>
      <c r="Y80" s="211"/>
      <c r="Z80" s="211"/>
      <c r="AA80" s="211"/>
      <c r="AB80" s="211"/>
      <c r="AC80" s="211"/>
      <c r="AD80" s="211"/>
      <c r="AE80" s="211"/>
      <c r="AF80" s="211" t="s">
        <v>131</v>
      </c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</row>
    <row r="81" spans="1:59" ht="22.5" outlineLevel="1">
      <c r="A81" s="247">
        <v>46</v>
      </c>
      <c r="B81" s="248" t="s">
        <v>225</v>
      </c>
      <c r="C81" s="256" t="s">
        <v>226</v>
      </c>
      <c r="D81" s="249" t="s">
        <v>161</v>
      </c>
      <c r="E81" s="250">
        <v>20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15</v>
      </c>
      <c r="M81" s="252">
        <f>G81*(1+L81/100)</f>
        <v>0</v>
      </c>
      <c r="N81" s="252">
        <v>4.8000000000000001E-2</v>
      </c>
      <c r="O81" s="252">
        <f>ROUND(E81*N81,2)</f>
        <v>0.96</v>
      </c>
      <c r="P81" s="252">
        <v>0</v>
      </c>
      <c r="Q81" s="252">
        <f>ROUND(E81*P81,2)</f>
        <v>0</v>
      </c>
      <c r="R81" s="252" t="s">
        <v>129</v>
      </c>
      <c r="S81" s="253" t="s">
        <v>111</v>
      </c>
      <c r="T81" s="230">
        <v>0</v>
      </c>
      <c r="U81" s="230">
        <f>ROUND(E81*T81,2)</f>
        <v>0</v>
      </c>
      <c r="V81" s="230"/>
      <c r="W81" s="230" t="s">
        <v>130</v>
      </c>
      <c r="X81" s="211"/>
      <c r="Y81" s="211"/>
      <c r="Z81" s="211"/>
      <c r="AA81" s="211"/>
      <c r="AB81" s="211"/>
      <c r="AC81" s="211"/>
      <c r="AD81" s="211"/>
      <c r="AE81" s="211"/>
      <c r="AF81" s="211" t="s">
        <v>131</v>
      </c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</row>
    <row r="82" spans="1:59" outlineLevel="1">
      <c r="A82" s="247">
        <v>47</v>
      </c>
      <c r="B82" s="248" t="s">
        <v>227</v>
      </c>
      <c r="C82" s="256" t="s">
        <v>228</v>
      </c>
      <c r="D82" s="249" t="s">
        <v>161</v>
      </c>
      <c r="E82" s="250">
        <v>8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15</v>
      </c>
      <c r="M82" s="252">
        <f>G82*(1+L82/100)</f>
        <v>0</v>
      </c>
      <c r="N82" s="252">
        <v>3.14E-3</v>
      </c>
      <c r="O82" s="252">
        <f>ROUND(E82*N82,2)</f>
        <v>0.03</v>
      </c>
      <c r="P82" s="252">
        <v>0</v>
      </c>
      <c r="Q82" s="252">
        <f>ROUND(E82*P82,2)</f>
        <v>0</v>
      </c>
      <c r="R82" s="252" t="s">
        <v>129</v>
      </c>
      <c r="S82" s="253" t="s">
        <v>111</v>
      </c>
      <c r="T82" s="230">
        <v>0</v>
      </c>
      <c r="U82" s="230">
        <f>ROUND(E82*T82,2)</f>
        <v>0</v>
      </c>
      <c r="V82" s="230"/>
      <c r="W82" s="230" t="s">
        <v>130</v>
      </c>
      <c r="X82" s="211"/>
      <c r="Y82" s="211"/>
      <c r="Z82" s="211"/>
      <c r="AA82" s="211"/>
      <c r="AB82" s="211"/>
      <c r="AC82" s="211"/>
      <c r="AD82" s="211"/>
      <c r="AE82" s="211"/>
      <c r="AF82" s="211" t="s">
        <v>131</v>
      </c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</row>
    <row r="83" spans="1:59" outlineLevel="1">
      <c r="A83" s="247">
        <v>48</v>
      </c>
      <c r="B83" s="248" t="s">
        <v>229</v>
      </c>
      <c r="C83" s="256" t="s">
        <v>230</v>
      </c>
      <c r="D83" s="249" t="s">
        <v>161</v>
      </c>
      <c r="E83" s="250">
        <v>20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15</v>
      </c>
      <c r="M83" s="252">
        <f>G83*(1+L83/100)</f>
        <v>0</v>
      </c>
      <c r="N83" s="252">
        <v>3.8899999999999998E-3</v>
      </c>
      <c r="O83" s="252">
        <f>ROUND(E83*N83,2)</f>
        <v>0.08</v>
      </c>
      <c r="P83" s="252">
        <v>0</v>
      </c>
      <c r="Q83" s="252">
        <f>ROUND(E83*P83,2)</f>
        <v>0</v>
      </c>
      <c r="R83" s="252" t="s">
        <v>129</v>
      </c>
      <c r="S83" s="253" t="s">
        <v>111</v>
      </c>
      <c r="T83" s="230">
        <v>0</v>
      </c>
      <c r="U83" s="230">
        <f>ROUND(E83*T83,2)</f>
        <v>0</v>
      </c>
      <c r="V83" s="230"/>
      <c r="W83" s="230" t="s">
        <v>130</v>
      </c>
      <c r="X83" s="211"/>
      <c r="Y83" s="211"/>
      <c r="Z83" s="211"/>
      <c r="AA83" s="211"/>
      <c r="AB83" s="211"/>
      <c r="AC83" s="211"/>
      <c r="AD83" s="211"/>
      <c r="AE83" s="211"/>
      <c r="AF83" s="211" t="s">
        <v>131</v>
      </c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</row>
    <row r="84" spans="1:59" outlineLevel="1">
      <c r="A84" s="247">
        <v>49</v>
      </c>
      <c r="B84" s="248" t="s">
        <v>231</v>
      </c>
      <c r="C84" s="256" t="s">
        <v>232</v>
      </c>
      <c r="D84" s="249" t="s">
        <v>120</v>
      </c>
      <c r="E84" s="250">
        <v>1.417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15</v>
      </c>
      <c r="M84" s="252">
        <f>G84*(1+L84/100)</f>
        <v>0</v>
      </c>
      <c r="N84" s="252">
        <v>0</v>
      </c>
      <c r="O84" s="252">
        <f>ROUND(E84*N84,2)</f>
        <v>0</v>
      </c>
      <c r="P84" s="252">
        <v>0</v>
      </c>
      <c r="Q84" s="252">
        <f>ROUND(E84*P84,2)</f>
        <v>0</v>
      </c>
      <c r="R84" s="252"/>
      <c r="S84" s="253" t="s">
        <v>111</v>
      </c>
      <c r="T84" s="230">
        <v>2.4470000000000001</v>
      </c>
      <c r="U84" s="230">
        <f>ROUND(E84*T84,2)</f>
        <v>3.47</v>
      </c>
      <c r="V84" s="230"/>
      <c r="W84" s="230" t="s">
        <v>121</v>
      </c>
      <c r="X84" s="211"/>
      <c r="Y84" s="211"/>
      <c r="Z84" s="211"/>
      <c r="AA84" s="211"/>
      <c r="AB84" s="211"/>
      <c r="AC84" s="211"/>
      <c r="AD84" s="211"/>
      <c r="AE84" s="211"/>
      <c r="AF84" s="211" t="s">
        <v>122</v>
      </c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</row>
    <row r="85" spans="1:59">
      <c r="A85" s="234" t="s">
        <v>100</v>
      </c>
      <c r="B85" s="235" t="s">
        <v>69</v>
      </c>
      <c r="C85" s="255" t="s">
        <v>70</v>
      </c>
      <c r="D85" s="236"/>
      <c r="E85" s="237"/>
      <c r="F85" s="238"/>
      <c r="G85" s="238">
        <f>SUMIF(AF86:AF86,"&lt;&gt;NOR",G86:G86)</f>
        <v>0</v>
      </c>
      <c r="H85" s="238"/>
      <c r="I85" s="238">
        <f>SUM(I86:I86)</f>
        <v>0</v>
      </c>
      <c r="J85" s="238"/>
      <c r="K85" s="238">
        <f>SUM(K86:K86)</f>
        <v>0</v>
      </c>
      <c r="L85" s="238"/>
      <c r="M85" s="238">
        <f>SUM(M86:M86)</f>
        <v>0</v>
      </c>
      <c r="N85" s="238"/>
      <c r="O85" s="238">
        <f>SUM(O86:O86)</f>
        <v>0</v>
      </c>
      <c r="P85" s="238"/>
      <c r="Q85" s="238">
        <f>SUM(Q86:Q86)</f>
        <v>0</v>
      </c>
      <c r="R85" s="238"/>
      <c r="S85" s="239"/>
      <c r="T85" s="233"/>
      <c r="U85" s="233">
        <f>SUM(U86:U86)</f>
        <v>0</v>
      </c>
      <c r="V85" s="233"/>
      <c r="W85" s="233"/>
      <c r="AF85" t="s">
        <v>101</v>
      </c>
    </row>
    <row r="86" spans="1:59" ht="22.5" outlineLevel="1">
      <c r="A86" s="247">
        <v>50</v>
      </c>
      <c r="B86" s="248" t="s">
        <v>233</v>
      </c>
      <c r="C86" s="256" t="s">
        <v>234</v>
      </c>
      <c r="D86" s="249" t="s">
        <v>177</v>
      </c>
      <c r="E86" s="250">
        <v>1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15</v>
      </c>
      <c r="M86" s="252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2"/>
      <c r="S86" s="253" t="s">
        <v>105</v>
      </c>
      <c r="T86" s="230">
        <v>0</v>
      </c>
      <c r="U86" s="230">
        <f>ROUND(E86*T86,2)</f>
        <v>0</v>
      </c>
      <c r="V86" s="230"/>
      <c r="W86" s="230" t="s">
        <v>106</v>
      </c>
      <c r="X86" s="211"/>
      <c r="Y86" s="211"/>
      <c r="Z86" s="211"/>
      <c r="AA86" s="211"/>
      <c r="AB86" s="211"/>
      <c r="AC86" s="211"/>
      <c r="AD86" s="211"/>
      <c r="AE86" s="211"/>
      <c r="AF86" s="211" t="s">
        <v>107</v>
      </c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</row>
    <row r="87" spans="1:59">
      <c r="A87" s="234" t="s">
        <v>100</v>
      </c>
      <c r="B87" s="235" t="s">
        <v>71</v>
      </c>
      <c r="C87" s="255" t="s">
        <v>72</v>
      </c>
      <c r="D87" s="236"/>
      <c r="E87" s="237"/>
      <c r="F87" s="238"/>
      <c r="G87" s="238">
        <f>SUMIF(AF88:AF93,"&lt;&gt;NOR",G88:G93)</f>
        <v>0</v>
      </c>
      <c r="H87" s="238"/>
      <c r="I87" s="238">
        <f>SUM(I88:I93)</f>
        <v>0</v>
      </c>
      <c r="J87" s="238"/>
      <c r="K87" s="238">
        <f>SUM(K88:K93)</f>
        <v>0</v>
      </c>
      <c r="L87" s="238"/>
      <c r="M87" s="238">
        <f>SUM(M88:M93)</f>
        <v>0</v>
      </c>
      <c r="N87" s="238"/>
      <c r="O87" s="238">
        <f>SUM(O88:O93)</f>
        <v>0</v>
      </c>
      <c r="P87" s="238"/>
      <c r="Q87" s="238">
        <f>SUM(Q88:Q93)</f>
        <v>0</v>
      </c>
      <c r="R87" s="238"/>
      <c r="S87" s="239"/>
      <c r="T87" s="233"/>
      <c r="U87" s="233">
        <f>SUM(U88:U93)</f>
        <v>78.56</v>
      </c>
      <c r="V87" s="233"/>
      <c r="W87" s="233"/>
      <c r="AF87" t="s">
        <v>101</v>
      </c>
    </row>
    <row r="88" spans="1:59" outlineLevel="1">
      <c r="A88" s="247">
        <v>51</v>
      </c>
      <c r="B88" s="248" t="s">
        <v>235</v>
      </c>
      <c r="C88" s="256" t="s">
        <v>236</v>
      </c>
      <c r="D88" s="249" t="s">
        <v>120</v>
      </c>
      <c r="E88" s="250">
        <v>40.929279999999999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15</v>
      </c>
      <c r="M88" s="252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2"/>
      <c r="S88" s="253" t="s">
        <v>111</v>
      </c>
      <c r="T88" s="230">
        <v>0.27700000000000002</v>
      </c>
      <c r="U88" s="230">
        <f>ROUND(E88*T88,2)</f>
        <v>11.34</v>
      </c>
      <c r="V88" s="230"/>
      <c r="W88" s="230" t="s">
        <v>237</v>
      </c>
      <c r="X88" s="211"/>
      <c r="Y88" s="211"/>
      <c r="Z88" s="211"/>
      <c r="AA88" s="211"/>
      <c r="AB88" s="211"/>
      <c r="AC88" s="211"/>
      <c r="AD88" s="211"/>
      <c r="AE88" s="211"/>
      <c r="AF88" s="211" t="s">
        <v>238</v>
      </c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</row>
    <row r="89" spans="1:59" outlineLevel="1">
      <c r="A89" s="247">
        <v>52</v>
      </c>
      <c r="B89" s="248" t="s">
        <v>239</v>
      </c>
      <c r="C89" s="256" t="s">
        <v>240</v>
      </c>
      <c r="D89" s="249" t="s">
        <v>120</v>
      </c>
      <c r="E89" s="250">
        <v>40.929279999999999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15</v>
      </c>
      <c r="M89" s="252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2"/>
      <c r="S89" s="253" t="s">
        <v>111</v>
      </c>
      <c r="T89" s="230">
        <v>0.49</v>
      </c>
      <c r="U89" s="230">
        <f>ROUND(E89*T89,2)</f>
        <v>20.059999999999999</v>
      </c>
      <c r="V89" s="230"/>
      <c r="W89" s="230" t="s">
        <v>237</v>
      </c>
      <c r="X89" s="211"/>
      <c r="Y89" s="211"/>
      <c r="Z89" s="211"/>
      <c r="AA89" s="211"/>
      <c r="AB89" s="211"/>
      <c r="AC89" s="211"/>
      <c r="AD89" s="211"/>
      <c r="AE89" s="211"/>
      <c r="AF89" s="211" t="s">
        <v>238</v>
      </c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</row>
    <row r="90" spans="1:59" outlineLevel="1">
      <c r="A90" s="247">
        <v>53</v>
      </c>
      <c r="B90" s="248" t="s">
        <v>241</v>
      </c>
      <c r="C90" s="256" t="s">
        <v>242</v>
      </c>
      <c r="D90" s="249" t="s">
        <v>120</v>
      </c>
      <c r="E90" s="250">
        <v>368.36354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15</v>
      </c>
      <c r="M90" s="252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2"/>
      <c r="S90" s="253" t="s">
        <v>111</v>
      </c>
      <c r="T90" s="230">
        <v>0</v>
      </c>
      <c r="U90" s="230">
        <f>ROUND(E90*T90,2)</f>
        <v>0</v>
      </c>
      <c r="V90" s="230"/>
      <c r="W90" s="230" t="s">
        <v>237</v>
      </c>
      <c r="X90" s="211"/>
      <c r="Y90" s="211"/>
      <c r="Z90" s="211"/>
      <c r="AA90" s="211"/>
      <c r="AB90" s="211"/>
      <c r="AC90" s="211"/>
      <c r="AD90" s="211"/>
      <c r="AE90" s="211"/>
      <c r="AF90" s="211" t="s">
        <v>238</v>
      </c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</row>
    <row r="91" spans="1:59" outlineLevel="1">
      <c r="A91" s="247">
        <v>54</v>
      </c>
      <c r="B91" s="248" t="s">
        <v>243</v>
      </c>
      <c r="C91" s="256" t="s">
        <v>244</v>
      </c>
      <c r="D91" s="249" t="s">
        <v>120</v>
      </c>
      <c r="E91" s="250">
        <v>40.929279999999999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15</v>
      </c>
      <c r="M91" s="252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2"/>
      <c r="S91" s="253" t="s">
        <v>111</v>
      </c>
      <c r="T91" s="230">
        <v>0.94199999999999995</v>
      </c>
      <c r="U91" s="230">
        <f>ROUND(E91*T91,2)</f>
        <v>38.56</v>
      </c>
      <c r="V91" s="230"/>
      <c r="W91" s="230" t="s">
        <v>237</v>
      </c>
      <c r="X91" s="211"/>
      <c r="Y91" s="211"/>
      <c r="Z91" s="211"/>
      <c r="AA91" s="211"/>
      <c r="AB91" s="211"/>
      <c r="AC91" s="211"/>
      <c r="AD91" s="211"/>
      <c r="AE91" s="211"/>
      <c r="AF91" s="211" t="s">
        <v>238</v>
      </c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</row>
    <row r="92" spans="1:59" outlineLevel="1">
      <c r="A92" s="247">
        <v>55</v>
      </c>
      <c r="B92" s="248" t="s">
        <v>245</v>
      </c>
      <c r="C92" s="256" t="s">
        <v>246</v>
      </c>
      <c r="D92" s="249" t="s">
        <v>120</v>
      </c>
      <c r="E92" s="250">
        <v>81.85857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15</v>
      </c>
      <c r="M92" s="252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2"/>
      <c r="S92" s="253" t="s">
        <v>111</v>
      </c>
      <c r="T92" s="230">
        <v>0.105</v>
      </c>
      <c r="U92" s="230">
        <f>ROUND(E92*T92,2)</f>
        <v>8.6</v>
      </c>
      <c r="V92" s="230"/>
      <c r="W92" s="230" t="s">
        <v>237</v>
      </c>
      <c r="X92" s="211"/>
      <c r="Y92" s="211"/>
      <c r="Z92" s="211"/>
      <c r="AA92" s="211"/>
      <c r="AB92" s="211"/>
      <c r="AC92" s="211"/>
      <c r="AD92" s="211"/>
      <c r="AE92" s="211"/>
      <c r="AF92" s="211" t="s">
        <v>238</v>
      </c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</row>
    <row r="93" spans="1:59" outlineLevel="1">
      <c r="A93" s="240">
        <v>56</v>
      </c>
      <c r="B93" s="241" t="s">
        <v>247</v>
      </c>
      <c r="C93" s="257" t="s">
        <v>248</v>
      </c>
      <c r="D93" s="242" t="s">
        <v>120</v>
      </c>
      <c r="E93" s="243">
        <v>40.929279999999999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15</v>
      </c>
      <c r="M93" s="245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5"/>
      <c r="S93" s="246" t="s">
        <v>111</v>
      </c>
      <c r="T93" s="230">
        <v>0</v>
      </c>
      <c r="U93" s="230">
        <f>ROUND(E93*T93,2)</f>
        <v>0</v>
      </c>
      <c r="V93" s="230"/>
      <c r="W93" s="230" t="s">
        <v>237</v>
      </c>
      <c r="X93" s="211"/>
      <c r="Y93" s="211"/>
      <c r="Z93" s="211"/>
      <c r="AA93" s="211"/>
      <c r="AB93" s="211"/>
      <c r="AC93" s="211"/>
      <c r="AD93" s="211"/>
      <c r="AE93" s="211"/>
      <c r="AF93" s="211" t="s">
        <v>238</v>
      </c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</row>
    <row r="94" spans="1:59">
      <c r="A94" s="3"/>
      <c r="B94" s="4"/>
      <c r="C94" s="259"/>
      <c r="D94" s="6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AD94">
        <v>15</v>
      </c>
      <c r="AE94">
        <v>21</v>
      </c>
      <c r="AF94" t="s">
        <v>88</v>
      </c>
    </row>
    <row r="95" spans="1:59">
      <c r="A95" s="214"/>
      <c r="B95" s="215" t="s">
        <v>31</v>
      </c>
      <c r="C95" s="260"/>
      <c r="D95" s="216"/>
      <c r="E95" s="217"/>
      <c r="F95" s="217"/>
      <c r="G95" s="254">
        <f>G8+G10+G15+G17+G23+G37+G53+G76+G85+G87</f>
        <v>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AD95">
        <f>SUMIF(L7:L93,AD94,G7:G93)</f>
        <v>0</v>
      </c>
      <c r="AE95">
        <f>SUMIF(L7:L93,AE94,G7:G93)</f>
        <v>0</v>
      </c>
      <c r="AF95" t="s">
        <v>249</v>
      </c>
    </row>
    <row r="96" spans="1:59">
      <c r="A96" s="3"/>
      <c r="B96" s="4"/>
      <c r="C96" s="259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32">
      <c r="A97" s="3"/>
      <c r="B97" s="4"/>
      <c r="C97" s="259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32">
      <c r="A98" s="218" t="s">
        <v>250</v>
      </c>
      <c r="B98" s="218"/>
      <c r="C98" s="261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32">
      <c r="A99" s="219"/>
      <c r="B99" s="220"/>
      <c r="C99" s="262"/>
      <c r="D99" s="220"/>
      <c r="E99" s="220"/>
      <c r="F99" s="220"/>
      <c r="G99" s="22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AF99" t="s">
        <v>251</v>
      </c>
    </row>
    <row r="100" spans="1:32">
      <c r="A100" s="222"/>
      <c r="B100" s="223"/>
      <c r="C100" s="263"/>
      <c r="D100" s="223"/>
      <c r="E100" s="223"/>
      <c r="F100" s="223"/>
      <c r="G100" s="224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32">
      <c r="A101" s="222"/>
      <c r="B101" s="223"/>
      <c r="C101" s="263"/>
      <c r="D101" s="223"/>
      <c r="E101" s="223"/>
      <c r="F101" s="223"/>
      <c r="G101" s="224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32">
      <c r="A102" s="222"/>
      <c r="B102" s="223"/>
      <c r="C102" s="263"/>
      <c r="D102" s="223"/>
      <c r="E102" s="223"/>
      <c r="F102" s="223"/>
      <c r="G102" s="224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32">
      <c r="A103" s="225"/>
      <c r="B103" s="226"/>
      <c r="C103" s="264"/>
      <c r="D103" s="226"/>
      <c r="E103" s="226"/>
      <c r="F103" s="226"/>
      <c r="G103" s="227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32">
      <c r="A104" s="3"/>
      <c r="B104" s="4"/>
      <c r="C104" s="259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32">
      <c r="C105" s="265"/>
      <c r="D105" s="10"/>
      <c r="AF105" t="s">
        <v>252</v>
      </c>
    </row>
    <row r="106" spans="1:32">
      <c r="D106" s="10"/>
    </row>
    <row r="107" spans="1:32">
      <c r="D107" s="10"/>
    </row>
    <row r="108" spans="1:32">
      <c r="D108" s="10"/>
    </row>
    <row r="109" spans="1:32">
      <c r="D109" s="10"/>
    </row>
    <row r="110" spans="1:32">
      <c r="D110" s="10"/>
    </row>
    <row r="111" spans="1:32">
      <c r="D111" s="10"/>
    </row>
    <row r="112" spans="1:32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6">
    <mergeCell ref="A1:G1"/>
    <mergeCell ref="C2:G2"/>
    <mergeCell ref="C3:G3"/>
    <mergeCell ref="C4:G4"/>
    <mergeCell ref="A98:C98"/>
    <mergeCell ref="A99:G10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Stavba</vt:lpstr>
      <vt:lpstr>VzorPolozky</vt:lpstr>
      <vt:lpstr>01 2019013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2019013 Pol'!Názvy_tisku</vt:lpstr>
      <vt:lpstr>oadresa</vt:lpstr>
      <vt:lpstr>Stavba!Objednatel</vt:lpstr>
      <vt:lpstr>Stavba!Objekt</vt:lpstr>
      <vt:lpstr>'01 2019013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Legner</dc:creator>
  <cp:lastModifiedBy>Michal Legner</cp:lastModifiedBy>
  <cp:lastPrinted>2019-03-19T12:27:02Z</cp:lastPrinted>
  <dcterms:created xsi:type="dcterms:W3CDTF">2009-04-08T07:15:50Z</dcterms:created>
  <dcterms:modified xsi:type="dcterms:W3CDTF">2020-06-30T19:07:39Z</dcterms:modified>
</cp:coreProperties>
</file>