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Přístavba výtahu" sheetId="2" r:id="rId2"/>
    <sheet name="2 - Stavební úpravy 2 uče..." sheetId="3" r:id="rId3"/>
    <sheet name="3 - Asfaltová plocha+dešť..." sheetId="4" r:id="rId4"/>
    <sheet name="6 - Elektroinstalace - uč..." sheetId="5" r:id="rId5"/>
    <sheet name="7 - Elektroinstalace - výtah" sheetId="6" r:id="rId6"/>
    <sheet name="8 - Vedlejší rozpočtové n..."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'1 - Přístavba výtahu'!$C$104:$K$675</definedName>
    <definedName name="_xlnm.Print_Area" localSheetId="1">'1 - Přístavba výtahu'!$C$4:$J$39,'1 - Přístavba výtahu'!$C$45:$J$86,'1 - Přístavba výtahu'!$C$92:$K$675</definedName>
    <definedName name="_xlnm.Print_Titles" localSheetId="1">'1 - Přístavba výtahu'!$104:$104</definedName>
    <definedName name="_xlnm._FilterDatabase" localSheetId="2" hidden="1">'2 - Stavební úpravy 2 uče...'!$C$100:$K$460</definedName>
    <definedName name="_xlnm.Print_Area" localSheetId="2">'2 - Stavební úpravy 2 uče...'!$C$4:$J$39,'2 - Stavební úpravy 2 uče...'!$C$45:$J$82,'2 - Stavební úpravy 2 uče...'!$C$88:$K$460</definedName>
    <definedName name="_xlnm.Print_Titles" localSheetId="2">'2 - Stavební úpravy 2 uče...'!$100:$100</definedName>
    <definedName name="_xlnm._FilterDatabase" localSheetId="3" hidden="1">'3 - Asfaltová plocha+dešť...'!$C$84:$K$143</definedName>
    <definedName name="_xlnm.Print_Area" localSheetId="3">'3 - Asfaltová plocha+dešť...'!$C$4:$J$39,'3 - Asfaltová plocha+dešť...'!$C$45:$J$66,'3 - Asfaltová plocha+dešť...'!$C$72:$K$143</definedName>
    <definedName name="_xlnm.Print_Titles" localSheetId="3">'3 - Asfaltová plocha+dešť...'!$84:$84</definedName>
    <definedName name="_xlnm._FilterDatabase" localSheetId="4" hidden="1">'6 - Elektroinstalace - uč...'!$C$84:$K$178</definedName>
    <definedName name="_xlnm.Print_Area" localSheetId="4">'6 - Elektroinstalace - uč...'!$C$4:$J$39,'6 - Elektroinstalace - uč...'!$C$45:$J$66,'6 - Elektroinstalace - uč...'!$C$72:$K$178</definedName>
    <definedName name="_xlnm.Print_Titles" localSheetId="4">'6 - Elektroinstalace - uč...'!$84:$84</definedName>
    <definedName name="_xlnm._FilterDatabase" localSheetId="5" hidden="1">'7 - Elektroinstalace - výtah'!$C$88:$K$153</definedName>
    <definedName name="_xlnm.Print_Area" localSheetId="5">'7 - Elektroinstalace - výtah'!$C$4:$J$39,'7 - Elektroinstalace - výtah'!$C$45:$J$70,'7 - Elektroinstalace - výtah'!$C$76:$K$153</definedName>
    <definedName name="_xlnm.Print_Titles" localSheetId="5">'7 - Elektroinstalace - výtah'!$88:$88</definedName>
    <definedName name="_xlnm._FilterDatabase" localSheetId="6" hidden="1">'8 - Vedlejší rozpočtové n...'!$C$82:$K$92</definedName>
    <definedName name="_xlnm.Print_Area" localSheetId="6">'8 - Vedlejší rozpočtové n...'!$C$4:$J$39,'8 - Vedlejší rozpočtové n...'!$C$45:$J$64,'8 - Vedlejší rozpočtové n...'!$C$70:$K$92</definedName>
    <definedName name="_xlnm.Print_Titles" localSheetId="6">'8 - Vedlejší rozpočtové n...'!$82:$82</definedName>
    <definedName name="_xlnm.Print_Area" localSheetId="7">'Pokyny pro vyplnění'!$B$2:$K$71,'Pokyny pro vyplnění'!$B$74:$K$118,'Pokyny pro vyplnění'!$B$121:$K$190,'Pokyny pro vyplnění'!$B$198:$K$218</definedName>
  </definedNames>
  <calcPr/>
</workbook>
</file>

<file path=xl/calcChain.xml><?xml version="1.0" encoding="utf-8"?>
<calcChain xmlns="http://schemas.openxmlformats.org/spreadsheetml/2006/main">
  <c i="7" l="1" r="J37"/>
  <c r="J36"/>
  <c i="1" r="AY60"/>
  <c i="7" r="J35"/>
  <c i="1" r="AX60"/>
  <c i="7" r="BI92"/>
  <c r="BH92"/>
  <c r="BG92"/>
  <c r="BF92"/>
  <c r="T92"/>
  <c r="T91"/>
  <c r="R92"/>
  <c r="R91"/>
  <c r="P92"/>
  <c r="P91"/>
  <c r="BI90"/>
  <c r="BH90"/>
  <c r="BG90"/>
  <c r="BF90"/>
  <c r="T90"/>
  <c r="T89"/>
  <c r="R90"/>
  <c r="R89"/>
  <c r="P90"/>
  <c r="P89"/>
  <c r="BI88"/>
  <c r="BH88"/>
  <c r="BG88"/>
  <c r="BF88"/>
  <c r="T88"/>
  <c r="R88"/>
  <c r="P88"/>
  <c r="BI87"/>
  <c r="BH87"/>
  <c r="BG87"/>
  <c r="BF87"/>
  <c r="T87"/>
  <c r="R87"/>
  <c r="P87"/>
  <c r="BI86"/>
  <c r="BH86"/>
  <c r="BG86"/>
  <c r="BF86"/>
  <c r="T86"/>
  <c r="R86"/>
  <c r="P86"/>
  <c r="J79"/>
  <c r="F79"/>
  <c r="F77"/>
  <c r="E75"/>
  <c r="J54"/>
  <c r="F54"/>
  <c r="F52"/>
  <c r="E50"/>
  <c r="J24"/>
  <c r="E24"/>
  <c r="J80"/>
  <c r="J23"/>
  <c r="J18"/>
  <c r="E18"/>
  <c r="F80"/>
  <c r="J17"/>
  <c r="J12"/>
  <c r="J77"/>
  <c r="E7"/>
  <c r="E73"/>
  <c i="6" r="J37"/>
  <c r="J36"/>
  <c i="1" r="AY59"/>
  <c i="6" r="J35"/>
  <c i="1" r="AX59"/>
  <c i="6"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J85"/>
  <c r="F85"/>
  <c r="F83"/>
  <c r="E81"/>
  <c r="J54"/>
  <c r="F54"/>
  <c r="F52"/>
  <c r="E50"/>
  <c r="J24"/>
  <c r="E24"/>
  <c r="J86"/>
  <c r="J23"/>
  <c r="J18"/>
  <c r="E18"/>
  <c r="F86"/>
  <c r="J17"/>
  <c r="J12"/>
  <c r="J83"/>
  <c r="E7"/>
  <c r="E79"/>
  <c i="5" r="J37"/>
  <c r="J36"/>
  <c i="1" r="AY58"/>
  <c i="5" r="J35"/>
  <c i="1" r="AX58"/>
  <c i="5"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J81"/>
  <c r="F81"/>
  <c r="F79"/>
  <c r="E77"/>
  <c r="J54"/>
  <c r="F54"/>
  <c r="F52"/>
  <c r="E50"/>
  <c r="J24"/>
  <c r="E24"/>
  <c r="J82"/>
  <c r="J23"/>
  <c r="J18"/>
  <c r="E18"/>
  <c r="F82"/>
  <c r="J17"/>
  <c r="J12"/>
  <c r="J79"/>
  <c r="E7"/>
  <c r="E75"/>
  <c i="4" r="J37"/>
  <c r="J36"/>
  <c i="1" r="AY57"/>
  <c i="4" r="J35"/>
  <c i="1" r="AX57"/>
  <c i="4" r="BI142"/>
  <c r="BH142"/>
  <c r="BG142"/>
  <c r="BF142"/>
  <c r="T142"/>
  <c r="T141"/>
  <c r="R142"/>
  <c r="R141"/>
  <c r="P142"/>
  <c r="P141"/>
  <c r="BI140"/>
  <c r="BH140"/>
  <c r="BG140"/>
  <c r="BF140"/>
  <c r="T140"/>
  <c r="R140"/>
  <c r="P140"/>
  <c r="BI139"/>
  <c r="BH139"/>
  <c r="BG139"/>
  <c r="BF139"/>
  <c r="T139"/>
  <c r="R139"/>
  <c r="P139"/>
  <c r="BI135"/>
  <c r="BH135"/>
  <c r="BG135"/>
  <c r="BF135"/>
  <c r="T135"/>
  <c r="R135"/>
  <c r="P135"/>
  <c r="BI133"/>
  <c r="BH133"/>
  <c r="BG133"/>
  <c r="BF133"/>
  <c r="T133"/>
  <c r="R133"/>
  <c r="P133"/>
  <c r="BI129"/>
  <c r="BH129"/>
  <c r="BG129"/>
  <c r="BF129"/>
  <c r="T129"/>
  <c r="R129"/>
  <c r="P129"/>
  <c r="BI125"/>
  <c r="BH125"/>
  <c r="BG125"/>
  <c r="BF125"/>
  <c r="T125"/>
  <c r="R125"/>
  <c r="P125"/>
  <c r="BI123"/>
  <c r="BH123"/>
  <c r="BG123"/>
  <c r="BF123"/>
  <c r="T123"/>
  <c r="R123"/>
  <c r="P123"/>
  <c r="BI121"/>
  <c r="BH121"/>
  <c r="BG121"/>
  <c r="BF121"/>
  <c r="T121"/>
  <c r="R121"/>
  <c r="P121"/>
  <c r="BI117"/>
  <c r="BH117"/>
  <c r="BG117"/>
  <c r="BF117"/>
  <c r="T117"/>
  <c r="R117"/>
  <c r="P117"/>
  <c r="BI115"/>
  <c r="BH115"/>
  <c r="BG115"/>
  <c r="BF115"/>
  <c r="T115"/>
  <c r="R115"/>
  <c r="P115"/>
  <c r="BI114"/>
  <c r="BH114"/>
  <c r="BG114"/>
  <c r="BF114"/>
  <c r="T114"/>
  <c r="R114"/>
  <c r="P114"/>
  <c r="BI112"/>
  <c r="BH112"/>
  <c r="BG112"/>
  <c r="BF112"/>
  <c r="T112"/>
  <c r="R112"/>
  <c r="P112"/>
  <c r="BI107"/>
  <c r="BH107"/>
  <c r="BG107"/>
  <c r="BF107"/>
  <c r="T107"/>
  <c r="R107"/>
  <c r="P107"/>
  <c r="BI104"/>
  <c r="BH104"/>
  <c r="BG104"/>
  <c r="BF104"/>
  <c r="T104"/>
  <c r="R104"/>
  <c r="P104"/>
  <c r="BI100"/>
  <c r="BH100"/>
  <c r="BG100"/>
  <c r="BF100"/>
  <c r="T100"/>
  <c r="R100"/>
  <c r="P100"/>
  <c r="BI97"/>
  <c r="BH97"/>
  <c r="BG97"/>
  <c r="BF97"/>
  <c r="T97"/>
  <c r="R97"/>
  <c r="P97"/>
  <c r="BI95"/>
  <c r="BH95"/>
  <c r="BG95"/>
  <c r="BF95"/>
  <c r="T95"/>
  <c r="R95"/>
  <c r="P95"/>
  <c r="BI93"/>
  <c r="BH93"/>
  <c r="BG93"/>
  <c r="BF93"/>
  <c r="T93"/>
  <c r="R93"/>
  <c r="P93"/>
  <c r="BI90"/>
  <c r="BH90"/>
  <c r="BG90"/>
  <c r="BF90"/>
  <c r="T90"/>
  <c r="R90"/>
  <c r="P90"/>
  <c r="BI88"/>
  <c r="BH88"/>
  <c r="BG88"/>
  <c r="BF88"/>
  <c r="T88"/>
  <c r="R88"/>
  <c r="P88"/>
  <c r="J81"/>
  <c r="F81"/>
  <c r="F79"/>
  <c r="E77"/>
  <c r="J54"/>
  <c r="F54"/>
  <c r="F52"/>
  <c r="E50"/>
  <c r="J24"/>
  <c r="E24"/>
  <c r="J82"/>
  <c r="J23"/>
  <c r="J18"/>
  <c r="E18"/>
  <c r="F82"/>
  <c r="J17"/>
  <c r="J12"/>
  <c r="J79"/>
  <c r="E7"/>
  <c r="E75"/>
  <c i="3" r="J37"/>
  <c r="J36"/>
  <c i="1" r="AY56"/>
  <c i="3" r="J35"/>
  <c i="1" r="AX56"/>
  <c i="3"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0"/>
  <c r="BH450"/>
  <c r="BG450"/>
  <c r="BF450"/>
  <c r="T450"/>
  <c r="R450"/>
  <c r="P450"/>
  <c r="BI445"/>
  <c r="BH445"/>
  <c r="BG445"/>
  <c r="BF445"/>
  <c r="T445"/>
  <c r="R445"/>
  <c r="P445"/>
  <c r="BI435"/>
  <c r="BH435"/>
  <c r="BG435"/>
  <c r="BF435"/>
  <c r="T435"/>
  <c r="R435"/>
  <c r="P435"/>
  <c r="BI431"/>
  <c r="BH431"/>
  <c r="BG431"/>
  <c r="BF431"/>
  <c r="T431"/>
  <c r="R431"/>
  <c r="P431"/>
  <c r="BI428"/>
  <c r="BH428"/>
  <c r="BG428"/>
  <c r="BF428"/>
  <c r="T428"/>
  <c r="R428"/>
  <c r="P428"/>
  <c r="BI424"/>
  <c r="BH424"/>
  <c r="BG424"/>
  <c r="BF424"/>
  <c r="T424"/>
  <c r="R424"/>
  <c r="P424"/>
  <c r="BI420"/>
  <c r="BH420"/>
  <c r="BG420"/>
  <c r="BF420"/>
  <c r="T420"/>
  <c r="R420"/>
  <c r="P420"/>
  <c r="BI414"/>
  <c r="BH414"/>
  <c r="BG414"/>
  <c r="BF414"/>
  <c r="T414"/>
  <c r="R414"/>
  <c r="P414"/>
  <c r="BI411"/>
  <c r="BH411"/>
  <c r="BG411"/>
  <c r="BF411"/>
  <c r="T411"/>
  <c r="R411"/>
  <c r="P411"/>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6"/>
  <c r="BH396"/>
  <c r="BG396"/>
  <c r="BF396"/>
  <c r="T396"/>
  <c r="R396"/>
  <c r="P396"/>
  <c r="BI393"/>
  <c r="BH393"/>
  <c r="BG393"/>
  <c r="BF393"/>
  <c r="T393"/>
  <c r="R393"/>
  <c r="P393"/>
  <c r="BI391"/>
  <c r="BH391"/>
  <c r="BG391"/>
  <c r="BF391"/>
  <c r="T391"/>
  <c r="R391"/>
  <c r="P391"/>
  <c r="BI389"/>
  <c r="BH389"/>
  <c r="BG389"/>
  <c r="BF389"/>
  <c r="T389"/>
  <c r="R389"/>
  <c r="P389"/>
  <c r="BI386"/>
  <c r="BH386"/>
  <c r="BG386"/>
  <c r="BF386"/>
  <c r="T386"/>
  <c r="R386"/>
  <c r="P386"/>
  <c r="BI384"/>
  <c r="BH384"/>
  <c r="BG384"/>
  <c r="BF384"/>
  <c r="T384"/>
  <c r="R384"/>
  <c r="P384"/>
  <c r="BI382"/>
  <c r="BH382"/>
  <c r="BG382"/>
  <c r="BF382"/>
  <c r="T382"/>
  <c r="R382"/>
  <c r="P382"/>
  <c r="BI379"/>
  <c r="BH379"/>
  <c r="BG379"/>
  <c r="BF379"/>
  <c r="T379"/>
  <c r="R379"/>
  <c r="P379"/>
  <c r="BI378"/>
  <c r="BH378"/>
  <c r="BG378"/>
  <c r="BF378"/>
  <c r="T378"/>
  <c r="R378"/>
  <c r="P378"/>
  <c r="BI377"/>
  <c r="BH377"/>
  <c r="BG377"/>
  <c r="BF377"/>
  <c r="T377"/>
  <c r="R377"/>
  <c r="P377"/>
  <c r="BI372"/>
  <c r="BH372"/>
  <c r="BG372"/>
  <c r="BF372"/>
  <c r="T372"/>
  <c r="R372"/>
  <c r="P372"/>
  <c r="BI371"/>
  <c r="BH371"/>
  <c r="BG371"/>
  <c r="BF371"/>
  <c r="T371"/>
  <c r="R371"/>
  <c r="P371"/>
  <c r="BI369"/>
  <c r="BH369"/>
  <c r="BG369"/>
  <c r="BF369"/>
  <c r="T369"/>
  <c r="R369"/>
  <c r="P369"/>
  <c r="BI368"/>
  <c r="BH368"/>
  <c r="BG368"/>
  <c r="BF368"/>
  <c r="T368"/>
  <c r="R368"/>
  <c r="P368"/>
  <c r="BI367"/>
  <c r="BH367"/>
  <c r="BG367"/>
  <c r="BF367"/>
  <c r="T367"/>
  <c r="R367"/>
  <c r="P367"/>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4"/>
  <c r="BH354"/>
  <c r="BG354"/>
  <c r="BF354"/>
  <c r="T354"/>
  <c r="R354"/>
  <c r="P354"/>
  <c r="BI352"/>
  <c r="BH352"/>
  <c r="BG352"/>
  <c r="BF352"/>
  <c r="T352"/>
  <c r="R352"/>
  <c r="P352"/>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7"/>
  <c r="BH337"/>
  <c r="BG337"/>
  <c r="BF337"/>
  <c r="T337"/>
  <c r="R337"/>
  <c r="P337"/>
  <c r="BI335"/>
  <c r="BH335"/>
  <c r="BG335"/>
  <c r="BF335"/>
  <c r="T335"/>
  <c r="R335"/>
  <c r="P335"/>
  <c r="BI332"/>
  <c r="BH332"/>
  <c r="BG332"/>
  <c r="BF332"/>
  <c r="T332"/>
  <c r="R332"/>
  <c r="P332"/>
  <c r="BI329"/>
  <c r="BH329"/>
  <c r="BG329"/>
  <c r="BF329"/>
  <c r="T329"/>
  <c r="R329"/>
  <c r="P329"/>
  <c r="BI328"/>
  <c r="BH328"/>
  <c r="BG328"/>
  <c r="BF328"/>
  <c r="T328"/>
  <c r="R328"/>
  <c r="P328"/>
  <c r="BI326"/>
  <c r="BH326"/>
  <c r="BG326"/>
  <c r="BF326"/>
  <c r="T326"/>
  <c r="R326"/>
  <c r="P326"/>
  <c r="BI325"/>
  <c r="BH325"/>
  <c r="BG325"/>
  <c r="BF325"/>
  <c r="T325"/>
  <c r="R325"/>
  <c r="P325"/>
  <c r="BI324"/>
  <c r="BH324"/>
  <c r="BG324"/>
  <c r="BF324"/>
  <c r="T324"/>
  <c r="R324"/>
  <c r="P324"/>
  <c r="BI323"/>
  <c r="BH323"/>
  <c r="BG323"/>
  <c r="BF323"/>
  <c r="T323"/>
  <c r="R323"/>
  <c r="P323"/>
  <c r="BI321"/>
  <c r="BH321"/>
  <c r="BG321"/>
  <c r="BF321"/>
  <c r="T321"/>
  <c r="R321"/>
  <c r="P321"/>
  <c r="BI320"/>
  <c r="BH320"/>
  <c r="BG320"/>
  <c r="BF320"/>
  <c r="T320"/>
  <c r="R320"/>
  <c r="P320"/>
  <c r="BI317"/>
  <c r="BH317"/>
  <c r="BG317"/>
  <c r="BF317"/>
  <c r="T317"/>
  <c r="R317"/>
  <c r="P317"/>
  <c r="BI316"/>
  <c r="BH316"/>
  <c r="BG316"/>
  <c r="BF316"/>
  <c r="T316"/>
  <c r="R316"/>
  <c r="P316"/>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300"/>
  <c r="BH300"/>
  <c r="BG300"/>
  <c r="BF300"/>
  <c r="T300"/>
  <c r="R300"/>
  <c r="P300"/>
  <c r="BI297"/>
  <c r="BH297"/>
  <c r="BG297"/>
  <c r="BF297"/>
  <c r="T297"/>
  <c r="R297"/>
  <c r="P297"/>
  <c r="BI296"/>
  <c r="BH296"/>
  <c r="BG296"/>
  <c r="BF296"/>
  <c r="T296"/>
  <c r="R296"/>
  <c r="P296"/>
  <c r="BI294"/>
  <c r="BH294"/>
  <c r="BG294"/>
  <c r="BF294"/>
  <c r="T294"/>
  <c r="R294"/>
  <c r="P294"/>
  <c r="BI292"/>
  <c r="BH292"/>
  <c r="BG292"/>
  <c r="BF292"/>
  <c r="T292"/>
  <c r="R292"/>
  <c r="P292"/>
  <c r="BI291"/>
  <c r="BH291"/>
  <c r="BG291"/>
  <c r="BF291"/>
  <c r="T291"/>
  <c r="R291"/>
  <c r="P291"/>
  <c r="BI289"/>
  <c r="BH289"/>
  <c r="BG289"/>
  <c r="BF289"/>
  <c r="T289"/>
  <c r="R289"/>
  <c r="P289"/>
  <c r="BI287"/>
  <c r="BH287"/>
  <c r="BG287"/>
  <c r="BF287"/>
  <c r="T287"/>
  <c r="R287"/>
  <c r="P287"/>
  <c r="BI285"/>
  <c r="BH285"/>
  <c r="BG285"/>
  <c r="BF285"/>
  <c r="T285"/>
  <c r="R285"/>
  <c r="P285"/>
  <c r="BI284"/>
  <c r="BH284"/>
  <c r="BG284"/>
  <c r="BF284"/>
  <c r="T284"/>
  <c r="R284"/>
  <c r="P284"/>
  <c r="BI280"/>
  <c r="BH280"/>
  <c r="BG280"/>
  <c r="BF280"/>
  <c r="T280"/>
  <c r="T279"/>
  <c r="R280"/>
  <c r="R279"/>
  <c r="P280"/>
  <c r="P279"/>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7"/>
  <c r="BH267"/>
  <c r="BG267"/>
  <c r="BF267"/>
  <c r="T267"/>
  <c r="R267"/>
  <c r="P267"/>
  <c r="BI265"/>
  <c r="BH265"/>
  <c r="BG265"/>
  <c r="BF265"/>
  <c r="T265"/>
  <c r="R265"/>
  <c r="P265"/>
  <c r="BI261"/>
  <c r="BH261"/>
  <c r="BG261"/>
  <c r="BF261"/>
  <c r="T261"/>
  <c r="R261"/>
  <c r="P261"/>
  <c r="BI259"/>
  <c r="BH259"/>
  <c r="BG259"/>
  <c r="BF259"/>
  <c r="T259"/>
  <c r="R259"/>
  <c r="P259"/>
  <c r="BI257"/>
  <c r="BH257"/>
  <c r="BG257"/>
  <c r="BF257"/>
  <c r="T257"/>
  <c r="R257"/>
  <c r="P257"/>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4"/>
  <c r="BH234"/>
  <c r="BG234"/>
  <c r="BF234"/>
  <c r="T234"/>
  <c r="R234"/>
  <c r="P234"/>
  <c r="BI230"/>
  <c r="BH230"/>
  <c r="BG230"/>
  <c r="BF230"/>
  <c r="T230"/>
  <c r="R230"/>
  <c r="P230"/>
  <c r="BI229"/>
  <c r="BH229"/>
  <c r="BG229"/>
  <c r="BF229"/>
  <c r="T229"/>
  <c r="R229"/>
  <c r="P229"/>
  <c r="BI224"/>
  <c r="BH224"/>
  <c r="BG224"/>
  <c r="BF224"/>
  <c r="T224"/>
  <c r="R224"/>
  <c r="P224"/>
  <c r="BI219"/>
  <c r="BH219"/>
  <c r="BG219"/>
  <c r="BF219"/>
  <c r="T219"/>
  <c r="R219"/>
  <c r="P219"/>
  <c r="BI216"/>
  <c r="BH216"/>
  <c r="BG216"/>
  <c r="BF216"/>
  <c r="T216"/>
  <c r="R216"/>
  <c r="P216"/>
  <c r="BI215"/>
  <c r="BH215"/>
  <c r="BG215"/>
  <c r="BF215"/>
  <c r="T215"/>
  <c r="R215"/>
  <c r="P215"/>
  <c r="BI211"/>
  <c r="BH211"/>
  <c r="BG211"/>
  <c r="BF211"/>
  <c r="T211"/>
  <c r="R211"/>
  <c r="P211"/>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3"/>
  <c r="BH183"/>
  <c r="BG183"/>
  <c r="BF183"/>
  <c r="T183"/>
  <c r="R183"/>
  <c r="P183"/>
  <c r="BI182"/>
  <c r="BH182"/>
  <c r="BG182"/>
  <c r="BF182"/>
  <c r="T182"/>
  <c r="R182"/>
  <c r="P182"/>
  <c r="BI178"/>
  <c r="BH178"/>
  <c r="BG178"/>
  <c r="BF178"/>
  <c r="T178"/>
  <c r="R178"/>
  <c r="P178"/>
  <c r="BI173"/>
  <c r="BH173"/>
  <c r="BG173"/>
  <c r="BF173"/>
  <c r="T173"/>
  <c r="R173"/>
  <c r="P173"/>
  <c r="BI168"/>
  <c r="BH168"/>
  <c r="BG168"/>
  <c r="BF168"/>
  <c r="T168"/>
  <c r="R168"/>
  <c r="P168"/>
  <c r="BI164"/>
  <c r="BH164"/>
  <c r="BG164"/>
  <c r="BF164"/>
  <c r="T164"/>
  <c r="T163"/>
  <c r="R164"/>
  <c r="R163"/>
  <c r="P164"/>
  <c r="P163"/>
  <c r="BI162"/>
  <c r="BH162"/>
  <c r="BG162"/>
  <c r="BF162"/>
  <c r="T162"/>
  <c r="R162"/>
  <c r="P162"/>
  <c r="BI160"/>
  <c r="BH160"/>
  <c r="BG160"/>
  <c r="BF160"/>
  <c r="T160"/>
  <c r="R160"/>
  <c r="P160"/>
  <c r="BI159"/>
  <c r="BH159"/>
  <c r="BG159"/>
  <c r="BF159"/>
  <c r="T159"/>
  <c r="R159"/>
  <c r="P159"/>
  <c r="BI157"/>
  <c r="BH157"/>
  <c r="BG157"/>
  <c r="BF157"/>
  <c r="T157"/>
  <c r="R157"/>
  <c r="P157"/>
  <c r="BI154"/>
  <c r="BH154"/>
  <c r="BG154"/>
  <c r="BF154"/>
  <c r="T154"/>
  <c r="R154"/>
  <c r="P154"/>
  <c r="BI153"/>
  <c r="BH153"/>
  <c r="BG153"/>
  <c r="BF153"/>
  <c r="T153"/>
  <c r="R153"/>
  <c r="P153"/>
  <c r="BI152"/>
  <c r="BH152"/>
  <c r="BG152"/>
  <c r="BF152"/>
  <c r="T152"/>
  <c r="R152"/>
  <c r="P152"/>
  <c r="BI149"/>
  <c r="BH149"/>
  <c r="BG149"/>
  <c r="BF149"/>
  <c r="T149"/>
  <c r="R149"/>
  <c r="P149"/>
  <c r="BI146"/>
  <c r="BH146"/>
  <c r="BG146"/>
  <c r="BF146"/>
  <c r="T146"/>
  <c r="R146"/>
  <c r="P146"/>
  <c r="BI140"/>
  <c r="BH140"/>
  <c r="BG140"/>
  <c r="BF140"/>
  <c r="T140"/>
  <c r="R140"/>
  <c r="P140"/>
  <c r="BI135"/>
  <c r="BH135"/>
  <c r="BG135"/>
  <c r="BF135"/>
  <c r="T135"/>
  <c r="R135"/>
  <c r="P135"/>
  <c r="BI127"/>
  <c r="BH127"/>
  <c r="BG127"/>
  <c r="BF127"/>
  <c r="T127"/>
  <c r="R127"/>
  <c r="P127"/>
  <c r="BI126"/>
  <c r="BH126"/>
  <c r="BG126"/>
  <c r="BF126"/>
  <c r="T126"/>
  <c r="R126"/>
  <c r="P126"/>
  <c r="BI125"/>
  <c r="BH125"/>
  <c r="BG125"/>
  <c r="BF125"/>
  <c r="T125"/>
  <c r="R125"/>
  <c r="P125"/>
  <c r="BI117"/>
  <c r="BH117"/>
  <c r="BG117"/>
  <c r="BF117"/>
  <c r="T117"/>
  <c r="R117"/>
  <c r="P117"/>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J97"/>
  <c r="F97"/>
  <c r="F95"/>
  <c r="E93"/>
  <c r="J54"/>
  <c r="F54"/>
  <c r="F52"/>
  <c r="E50"/>
  <c r="J24"/>
  <c r="E24"/>
  <c r="J98"/>
  <c r="J23"/>
  <c r="J18"/>
  <c r="E18"/>
  <c r="F98"/>
  <c r="J17"/>
  <c r="J12"/>
  <c r="J95"/>
  <c r="E7"/>
  <c r="E91"/>
  <c i="2" r="J37"/>
  <c r="J36"/>
  <c i="1" r="AY55"/>
  <c i="2" r="J35"/>
  <c i="1" r="AX55"/>
  <c i="2" r="BI675"/>
  <c r="BH675"/>
  <c r="BG675"/>
  <c r="BF675"/>
  <c r="T675"/>
  <c r="T674"/>
  <c r="T673"/>
  <c r="R675"/>
  <c r="R674"/>
  <c r="R673"/>
  <c r="P675"/>
  <c r="P674"/>
  <c r="P673"/>
  <c r="BI671"/>
  <c r="BH671"/>
  <c r="BG671"/>
  <c r="BF671"/>
  <c r="T671"/>
  <c r="R671"/>
  <c r="P671"/>
  <c r="BI668"/>
  <c r="BH668"/>
  <c r="BG668"/>
  <c r="BF668"/>
  <c r="T668"/>
  <c r="R668"/>
  <c r="P668"/>
  <c r="BI655"/>
  <c r="BH655"/>
  <c r="BG655"/>
  <c r="BF655"/>
  <c r="T655"/>
  <c r="R655"/>
  <c r="P655"/>
  <c r="BI644"/>
  <c r="BH644"/>
  <c r="BG644"/>
  <c r="BF644"/>
  <c r="T644"/>
  <c r="R644"/>
  <c r="P644"/>
  <c r="BI642"/>
  <c r="BH642"/>
  <c r="BG642"/>
  <c r="BF642"/>
  <c r="T642"/>
  <c r="R642"/>
  <c r="P642"/>
  <c r="BI641"/>
  <c r="BH641"/>
  <c r="BG641"/>
  <c r="BF641"/>
  <c r="T641"/>
  <c r="R641"/>
  <c r="P641"/>
  <c r="BI639"/>
  <c r="BH639"/>
  <c r="BG639"/>
  <c r="BF639"/>
  <c r="T639"/>
  <c r="R639"/>
  <c r="P639"/>
  <c r="BI637"/>
  <c r="BH637"/>
  <c r="BG637"/>
  <c r="BF637"/>
  <c r="T637"/>
  <c r="R637"/>
  <c r="P637"/>
  <c r="BI635"/>
  <c r="BH635"/>
  <c r="BG635"/>
  <c r="BF635"/>
  <c r="T635"/>
  <c r="R635"/>
  <c r="P635"/>
  <c r="BI632"/>
  <c r="BH632"/>
  <c r="BG632"/>
  <c r="BF632"/>
  <c r="T632"/>
  <c r="R632"/>
  <c r="P632"/>
  <c r="BI629"/>
  <c r="BH629"/>
  <c r="BG629"/>
  <c r="BF629"/>
  <c r="T629"/>
  <c r="R629"/>
  <c r="P629"/>
  <c r="BI627"/>
  <c r="BH627"/>
  <c r="BG627"/>
  <c r="BF627"/>
  <c r="T627"/>
  <c r="R627"/>
  <c r="P627"/>
  <c r="BI625"/>
  <c r="BH625"/>
  <c r="BG625"/>
  <c r="BF625"/>
  <c r="T625"/>
  <c r="R625"/>
  <c r="P625"/>
  <c r="BI618"/>
  <c r="BH618"/>
  <c r="BG618"/>
  <c r="BF618"/>
  <c r="T618"/>
  <c r="R618"/>
  <c r="P618"/>
  <c r="BI615"/>
  <c r="BH615"/>
  <c r="BG615"/>
  <c r="BF615"/>
  <c r="T615"/>
  <c r="R615"/>
  <c r="P615"/>
  <c r="BI614"/>
  <c r="BH614"/>
  <c r="BG614"/>
  <c r="BF614"/>
  <c r="T614"/>
  <c r="R614"/>
  <c r="P614"/>
  <c r="BI612"/>
  <c r="BH612"/>
  <c r="BG612"/>
  <c r="BF612"/>
  <c r="T612"/>
  <c r="R612"/>
  <c r="P612"/>
  <c r="BI609"/>
  <c r="BH609"/>
  <c r="BG609"/>
  <c r="BF609"/>
  <c r="T609"/>
  <c r="R609"/>
  <c r="P609"/>
  <c r="BI607"/>
  <c r="BH607"/>
  <c r="BG607"/>
  <c r="BF607"/>
  <c r="T607"/>
  <c r="R607"/>
  <c r="P607"/>
  <c r="BI604"/>
  <c r="BH604"/>
  <c r="BG604"/>
  <c r="BF604"/>
  <c r="T604"/>
  <c r="R604"/>
  <c r="P604"/>
  <c r="BI601"/>
  <c r="BH601"/>
  <c r="BG601"/>
  <c r="BF601"/>
  <c r="T601"/>
  <c r="R601"/>
  <c r="P601"/>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0"/>
  <c r="BH590"/>
  <c r="BG590"/>
  <c r="BF590"/>
  <c r="T590"/>
  <c r="R590"/>
  <c r="P590"/>
  <c r="BI588"/>
  <c r="BH588"/>
  <c r="BG588"/>
  <c r="BF588"/>
  <c r="T588"/>
  <c r="R588"/>
  <c r="P588"/>
  <c r="BI586"/>
  <c r="BH586"/>
  <c r="BG586"/>
  <c r="BF586"/>
  <c r="T586"/>
  <c r="R586"/>
  <c r="P586"/>
  <c r="BI583"/>
  <c r="BH583"/>
  <c r="BG583"/>
  <c r="BF583"/>
  <c r="T583"/>
  <c r="R583"/>
  <c r="P583"/>
  <c r="BI582"/>
  <c r="BH582"/>
  <c r="BG582"/>
  <c r="BF582"/>
  <c r="T582"/>
  <c r="R582"/>
  <c r="P582"/>
  <c r="BI580"/>
  <c r="BH580"/>
  <c r="BG580"/>
  <c r="BF580"/>
  <c r="T580"/>
  <c r="R580"/>
  <c r="P580"/>
  <c r="BI577"/>
  <c r="BH577"/>
  <c r="BG577"/>
  <c r="BF577"/>
  <c r="T577"/>
  <c r="R577"/>
  <c r="P577"/>
  <c r="BI575"/>
  <c r="BH575"/>
  <c r="BG575"/>
  <c r="BF575"/>
  <c r="T575"/>
  <c r="R575"/>
  <c r="P575"/>
  <c r="BI571"/>
  <c r="BH571"/>
  <c r="BG571"/>
  <c r="BF571"/>
  <c r="T571"/>
  <c r="R571"/>
  <c r="P571"/>
  <c r="BI568"/>
  <c r="BH568"/>
  <c r="BG568"/>
  <c r="BF568"/>
  <c r="T568"/>
  <c r="R568"/>
  <c r="P568"/>
  <c r="BI566"/>
  <c r="BH566"/>
  <c r="BG566"/>
  <c r="BF566"/>
  <c r="T566"/>
  <c r="R566"/>
  <c r="P566"/>
  <c r="BI563"/>
  <c r="BH563"/>
  <c r="BG563"/>
  <c r="BF563"/>
  <c r="T563"/>
  <c r="R563"/>
  <c r="P563"/>
  <c r="BI560"/>
  <c r="BH560"/>
  <c r="BG560"/>
  <c r="BF560"/>
  <c r="T560"/>
  <c r="R560"/>
  <c r="P560"/>
  <c r="BI558"/>
  <c r="BH558"/>
  <c r="BG558"/>
  <c r="BF558"/>
  <c r="T558"/>
  <c r="R558"/>
  <c r="P558"/>
  <c r="BI556"/>
  <c r="BH556"/>
  <c r="BG556"/>
  <c r="BF556"/>
  <c r="T556"/>
  <c r="R556"/>
  <c r="P556"/>
  <c r="BI553"/>
  <c r="BH553"/>
  <c r="BG553"/>
  <c r="BF553"/>
  <c r="T553"/>
  <c r="R553"/>
  <c r="P553"/>
  <c r="BI550"/>
  <c r="BH550"/>
  <c r="BG550"/>
  <c r="BF550"/>
  <c r="T550"/>
  <c r="R550"/>
  <c r="P550"/>
  <c r="BI547"/>
  <c r="BH547"/>
  <c r="BG547"/>
  <c r="BF547"/>
  <c r="T547"/>
  <c r="R547"/>
  <c r="P547"/>
  <c r="BI545"/>
  <c r="BH545"/>
  <c r="BG545"/>
  <c r="BF545"/>
  <c r="T545"/>
  <c r="R545"/>
  <c r="P545"/>
  <c r="BI542"/>
  <c r="BH542"/>
  <c r="BG542"/>
  <c r="BF542"/>
  <c r="T542"/>
  <c r="R542"/>
  <c r="P542"/>
  <c r="BI539"/>
  <c r="BH539"/>
  <c r="BG539"/>
  <c r="BF539"/>
  <c r="T539"/>
  <c r="R539"/>
  <c r="P539"/>
  <c r="BI536"/>
  <c r="BH536"/>
  <c r="BG536"/>
  <c r="BF536"/>
  <c r="T536"/>
  <c r="R536"/>
  <c r="P536"/>
  <c r="BI532"/>
  <c r="BH532"/>
  <c r="BG532"/>
  <c r="BF532"/>
  <c r="T532"/>
  <c r="R532"/>
  <c r="P532"/>
  <c r="BI530"/>
  <c r="BH530"/>
  <c r="BG530"/>
  <c r="BF530"/>
  <c r="T530"/>
  <c r="R530"/>
  <c r="P530"/>
  <c r="BI528"/>
  <c r="BH528"/>
  <c r="BG528"/>
  <c r="BF528"/>
  <c r="T528"/>
  <c r="R528"/>
  <c r="P528"/>
  <c r="BI527"/>
  <c r="BH527"/>
  <c r="BG527"/>
  <c r="BF527"/>
  <c r="T527"/>
  <c r="R527"/>
  <c r="P527"/>
  <c r="BI525"/>
  <c r="BH525"/>
  <c r="BG525"/>
  <c r="BF525"/>
  <c r="T525"/>
  <c r="R525"/>
  <c r="P525"/>
  <c r="BI523"/>
  <c r="BH523"/>
  <c r="BG523"/>
  <c r="BF523"/>
  <c r="T523"/>
  <c r="R523"/>
  <c r="P523"/>
  <c r="BI517"/>
  <c r="BH517"/>
  <c r="BG517"/>
  <c r="BF517"/>
  <c r="T517"/>
  <c r="R517"/>
  <c r="P517"/>
  <c r="BI511"/>
  <c r="BH511"/>
  <c r="BG511"/>
  <c r="BF511"/>
  <c r="T511"/>
  <c r="R511"/>
  <c r="P511"/>
  <c r="BI508"/>
  <c r="BH508"/>
  <c r="BG508"/>
  <c r="BF508"/>
  <c r="T508"/>
  <c r="R508"/>
  <c r="P508"/>
  <c r="BI503"/>
  <c r="BH503"/>
  <c r="BG503"/>
  <c r="BF503"/>
  <c r="T503"/>
  <c r="R503"/>
  <c r="P503"/>
  <c r="BI500"/>
  <c r="BH500"/>
  <c r="BG500"/>
  <c r="BF500"/>
  <c r="T500"/>
  <c r="R500"/>
  <c r="P500"/>
  <c r="BI497"/>
  <c r="BH497"/>
  <c r="BG497"/>
  <c r="BF497"/>
  <c r="T497"/>
  <c r="R497"/>
  <c r="P497"/>
  <c r="BI495"/>
  <c r="BH495"/>
  <c r="BG495"/>
  <c r="BF495"/>
  <c r="T495"/>
  <c r="R495"/>
  <c r="P495"/>
  <c r="BI491"/>
  <c r="BH491"/>
  <c r="BG491"/>
  <c r="BF491"/>
  <c r="T491"/>
  <c r="R491"/>
  <c r="P491"/>
  <c r="BI489"/>
  <c r="BH489"/>
  <c r="BG489"/>
  <c r="BF489"/>
  <c r="T489"/>
  <c r="R489"/>
  <c r="P489"/>
  <c r="BI486"/>
  <c r="BH486"/>
  <c r="BG486"/>
  <c r="BF486"/>
  <c r="T486"/>
  <c r="R486"/>
  <c r="P486"/>
  <c r="BI483"/>
  <c r="BH483"/>
  <c r="BG483"/>
  <c r="BF483"/>
  <c r="T483"/>
  <c r="R483"/>
  <c r="P483"/>
  <c r="BI481"/>
  <c r="BH481"/>
  <c r="BG481"/>
  <c r="BF481"/>
  <c r="T481"/>
  <c r="R481"/>
  <c r="P481"/>
  <c r="BI478"/>
  <c r="BH478"/>
  <c r="BG478"/>
  <c r="BF478"/>
  <c r="T478"/>
  <c r="R478"/>
  <c r="P478"/>
  <c r="BI467"/>
  <c r="BH467"/>
  <c r="BG467"/>
  <c r="BF467"/>
  <c r="T467"/>
  <c r="R467"/>
  <c r="P467"/>
  <c r="BI465"/>
  <c r="BH465"/>
  <c r="BG465"/>
  <c r="BF465"/>
  <c r="T465"/>
  <c r="R465"/>
  <c r="P465"/>
  <c r="BI456"/>
  <c r="BH456"/>
  <c r="BG456"/>
  <c r="BF456"/>
  <c r="T456"/>
  <c r="R456"/>
  <c r="P456"/>
  <c r="BI454"/>
  <c r="BH454"/>
  <c r="BG454"/>
  <c r="BF454"/>
  <c r="T454"/>
  <c r="R454"/>
  <c r="P454"/>
  <c r="BI451"/>
  <c r="BH451"/>
  <c r="BG451"/>
  <c r="BF451"/>
  <c r="T451"/>
  <c r="R451"/>
  <c r="P451"/>
  <c r="BI447"/>
  <c r="BH447"/>
  <c r="BG447"/>
  <c r="BF447"/>
  <c r="T447"/>
  <c r="T446"/>
  <c r="R447"/>
  <c r="R446"/>
  <c r="P447"/>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7"/>
  <c r="BH437"/>
  <c r="BG437"/>
  <c r="BF437"/>
  <c r="T437"/>
  <c r="R437"/>
  <c r="P437"/>
  <c r="BI435"/>
  <c r="BH435"/>
  <c r="BG435"/>
  <c r="BF435"/>
  <c r="T435"/>
  <c r="R435"/>
  <c r="P435"/>
  <c r="BI426"/>
  <c r="BH426"/>
  <c r="BG426"/>
  <c r="BF426"/>
  <c r="T426"/>
  <c r="R426"/>
  <c r="P426"/>
  <c r="BI420"/>
  <c r="BH420"/>
  <c r="BG420"/>
  <c r="BF420"/>
  <c r="T420"/>
  <c r="R420"/>
  <c r="P420"/>
  <c r="BI418"/>
  <c r="BH418"/>
  <c r="BG418"/>
  <c r="BF418"/>
  <c r="T418"/>
  <c r="R418"/>
  <c r="P418"/>
  <c r="BI417"/>
  <c r="BH417"/>
  <c r="BG417"/>
  <c r="BF417"/>
  <c r="T417"/>
  <c r="R417"/>
  <c r="P417"/>
  <c r="BI414"/>
  <c r="BH414"/>
  <c r="BG414"/>
  <c r="BF414"/>
  <c r="T414"/>
  <c r="R414"/>
  <c r="P414"/>
  <c r="BI409"/>
  <c r="BH409"/>
  <c r="BG409"/>
  <c r="BF409"/>
  <c r="T409"/>
  <c r="R409"/>
  <c r="P409"/>
  <c r="BI406"/>
  <c r="BH406"/>
  <c r="BG406"/>
  <c r="BF406"/>
  <c r="T406"/>
  <c r="R406"/>
  <c r="P406"/>
  <c r="BI403"/>
  <c r="BH403"/>
  <c r="BG403"/>
  <c r="BF403"/>
  <c r="T403"/>
  <c r="R403"/>
  <c r="P403"/>
  <c r="BI400"/>
  <c r="BH400"/>
  <c r="BG400"/>
  <c r="BF400"/>
  <c r="T400"/>
  <c r="R400"/>
  <c r="P400"/>
  <c r="BI398"/>
  <c r="BH398"/>
  <c r="BG398"/>
  <c r="BF398"/>
  <c r="T398"/>
  <c r="R398"/>
  <c r="P398"/>
  <c r="BI395"/>
  <c r="BH395"/>
  <c r="BG395"/>
  <c r="BF395"/>
  <c r="T395"/>
  <c r="R395"/>
  <c r="P395"/>
  <c r="BI392"/>
  <c r="BH392"/>
  <c r="BG392"/>
  <c r="BF392"/>
  <c r="T392"/>
  <c r="R392"/>
  <c r="P392"/>
  <c r="BI389"/>
  <c r="BH389"/>
  <c r="BG389"/>
  <c r="BF389"/>
  <c r="T389"/>
  <c r="R389"/>
  <c r="P389"/>
  <c r="BI387"/>
  <c r="BH387"/>
  <c r="BG387"/>
  <c r="BF387"/>
  <c r="T387"/>
  <c r="R387"/>
  <c r="P387"/>
  <c r="BI381"/>
  <c r="BH381"/>
  <c r="BG381"/>
  <c r="BF381"/>
  <c r="T381"/>
  <c r="R381"/>
  <c r="P381"/>
  <c r="BI376"/>
  <c r="BH376"/>
  <c r="BG376"/>
  <c r="BF376"/>
  <c r="T376"/>
  <c r="R376"/>
  <c r="P376"/>
  <c r="BI372"/>
  <c r="BH372"/>
  <c r="BG372"/>
  <c r="BF372"/>
  <c r="T372"/>
  <c r="R372"/>
  <c r="P372"/>
  <c r="BI371"/>
  <c r="BH371"/>
  <c r="BG371"/>
  <c r="BF371"/>
  <c r="T371"/>
  <c r="R371"/>
  <c r="P371"/>
  <c r="BI369"/>
  <c r="BH369"/>
  <c r="BG369"/>
  <c r="BF369"/>
  <c r="T369"/>
  <c r="R369"/>
  <c r="P369"/>
  <c r="BI368"/>
  <c r="BH368"/>
  <c r="BG368"/>
  <c r="BF368"/>
  <c r="T368"/>
  <c r="R368"/>
  <c r="P368"/>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8"/>
  <c r="BH358"/>
  <c r="BG358"/>
  <c r="BF358"/>
  <c r="T358"/>
  <c r="R358"/>
  <c r="P358"/>
  <c r="BI356"/>
  <c r="BH356"/>
  <c r="BG356"/>
  <c r="BF356"/>
  <c r="T356"/>
  <c r="R356"/>
  <c r="P356"/>
  <c r="BI354"/>
  <c r="BH354"/>
  <c r="BG354"/>
  <c r="BF354"/>
  <c r="T354"/>
  <c r="R354"/>
  <c r="P354"/>
  <c r="BI349"/>
  <c r="BH349"/>
  <c r="BG349"/>
  <c r="BF349"/>
  <c r="T349"/>
  <c r="R349"/>
  <c r="P349"/>
  <c r="BI345"/>
  <c r="BH345"/>
  <c r="BG345"/>
  <c r="BF345"/>
  <c r="T345"/>
  <c r="R345"/>
  <c r="P345"/>
  <c r="BI343"/>
  <c r="BH343"/>
  <c r="BG343"/>
  <c r="BF343"/>
  <c r="T343"/>
  <c r="R343"/>
  <c r="P343"/>
  <c r="BI339"/>
  <c r="BH339"/>
  <c r="BG339"/>
  <c r="BF339"/>
  <c r="T339"/>
  <c r="R339"/>
  <c r="P339"/>
  <c r="BI336"/>
  <c r="BH336"/>
  <c r="BG336"/>
  <c r="BF336"/>
  <c r="T336"/>
  <c r="R336"/>
  <c r="P336"/>
  <c r="BI334"/>
  <c r="BH334"/>
  <c r="BG334"/>
  <c r="BF334"/>
  <c r="T334"/>
  <c r="R334"/>
  <c r="P334"/>
  <c r="BI330"/>
  <c r="BH330"/>
  <c r="BG330"/>
  <c r="BF330"/>
  <c r="T330"/>
  <c r="R330"/>
  <c r="P330"/>
  <c r="BI327"/>
  <c r="BH327"/>
  <c r="BG327"/>
  <c r="BF327"/>
  <c r="T327"/>
  <c r="R327"/>
  <c r="P327"/>
  <c r="BI326"/>
  <c r="BH326"/>
  <c r="BG326"/>
  <c r="BF326"/>
  <c r="T326"/>
  <c r="R326"/>
  <c r="P326"/>
  <c r="BI322"/>
  <c r="BH322"/>
  <c r="BG322"/>
  <c r="BF322"/>
  <c r="T322"/>
  <c r="R322"/>
  <c r="P322"/>
  <c r="BI320"/>
  <c r="BH320"/>
  <c r="BG320"/>
  <c r="BF320"/>
  <c r="T320"/>
  <c r="R320"/>
  <c r="P320"/>
  <c r="BI318"/>
  <c r="BH318"/>
  <c r="BG318"/>
  <c r="BF318"/>
  <c r="T318"/>
  <c r="R318"/>
  <c r="P318"/>
  <c r="BI314"/>
  <c r="BH314"/>
  <c r="BG314"/>
  <c r="BF314"/>
  <c r="T314"/>
  <c r="R314"/>
  <c r="P314"/>
  <c r="BI311"/>
  <c r="BH311"/>
  <c r="BG311"/>
  <c r="BF311"/>
  <c r="T311"/>
  <c r="R311"/>
  <c r="P311"/>
  <c r="BI308"/>
  <c r="BH308"/>
  <c r="BG308"/>
  <c r="BF308"/>
  <c r="T308"/>
  <c r="R308"/>
  <c r="P308"/>
  <c r="BI307"/>
  <c r="BH307"/>
  <c r="BG307"/>
  <c r="BF307"/>
  <c r="T307"/>
  <c r="R307"/>
  <c r="P307"/>
  <c r="BI305"/>
  <c r="BH305"/>
  <c r="BG305"/>
  <c r="BF305"/>
  <c r="T305"/>
  <c r="R305"/>
  <c r="P305"/>
  <c r="BI303"/>
  <c r="BH303"/>
  <c r="BG303"/>
  <c r="BF303"/>
  <c r="T303"/>
  <c r="R303"/>
  <c r="P303"/>
  <c r="BI301"/>
  <c r="BH301"/>
  <c r="BG301"/>
  <c r="BF301"/>
  <c r="T301"/>
  <c r="R301"/>
  <c r="P301"/>
  <c r="BI293"/>
  <c r="BH293"/>
  <c r="BG293"/>
  <c r="BF293"/>
  <c r="T293"/>
  <c r="T292"/>
  <c r="R293"/>
  <c r="R292"/>
  <c r="P293"/>
  <c r="P292"/>
  <c r="BI289"/>
  <c r="BH289"/>
  <c r="BG289"/>
  <c r="BF289"/>
  <c r="T289"/>
  <c r="R289"/>
  <c r="P289"/>
  <c r="BI288"/>
  <c r="BH288"/>
  <c r="BG288"/>
  <c r="BF288"/>
  <c r="T288"/>
  <c r="R288"/>
  <c r="P288"/>
  <c r="BI285"/>
  <c r="BH285"/>
  <c r="BG285"/>
  <c r="BF285"/>
  <c r="T285"/>
  <c r="R285"/>
  <c r="P285"/>
  <c r="BI284"/>
  <c r="BH284"/>
  <c r="BG284"/>
  <c r="BF284"/>
  <c r="T284"/>
  <c r="R284"/>
  <c r="P284"/>
  <c r="BI278"/>
  <c r="BH278"/>
  <c r="BG278"/>
  <c r="BF278"/>
  <c r="T278"/>
  <c r="R278"/>
  <c r="P278"/>
  <c r="BI272"/>
  <c r="BH272"/>
  <c r="BG272"/>
  <c r="BF272"/>
  <c r="T272"/>
  <c r="R272"/>
  <c r="P272"/>
  <c r="BI270"/>
  <c r="BH270"/>
  <c r="BG270"/>
  <c r="BF270"/>
  <c r="T270"/>
  <c r="R270"/>
  <c r="P270"/>
  <c r="BI267"/>
  <c r="BH267"/>
  <c r="BG267"/>
  <c r="BF267"/>
  <c r="T267"/>
  <c r="R267"/>
  <c r="P267"/>
  <c r="BI261"/>
  <c r="BH261"/>
  <c r="BG261"/>
  <c r="BF261"/>
  <c r="T261"/>
  <c r="R261"/>
  <c r="P261"/>
  <c r="BI259"/>
  <c r="BH259"/>
  <c r="BG259"/>
  <c r="BF259"/>
  <c r="T259"/>
  <c r="R259"/>
  <c r="P259"/>
  <c r="BI256"/>
  <c r="BH256"/>
  <c r="BG256"/>
  <c r="BF256"/>
  <c r="T256"/>
  <c r="R256"/>
  <c r="P256"/>
  <c r="BI252"/>
  <c r="BH252"/>
  <c r="BG252"/>
  <c r="BF252"/>
  <c r="T252"/>
  <c r="R252"/>
  <c r="P252"/>
  <c r="BI249"/>
  <c r="BH249"/>
  <c r="BG249"/>
  <c r="BF249"/>
  <c r="T249"/>
  <c r="R249"/>
  <c r="P249"/>
  <c r="BI240"/>
  <c r="BH240"/>
  <c r="BG240"/>
  <c r="BF240"/>
  <c r="T240"/>
  <c r="R240"/>
  <c r="P240"/>
  <c r="BI237"/>
  <c r="BH237"/>
  <c r="BG237"/>
  <c r="BF237"/>
  <c r="T237"/>
  <c r="R237"/>
  <c r="P237"/>
  <c r="BI229"/>
  <c r="BH229"/>
  <c r="BG229"/>
  <c r="BF229"/>
  <c r="T229"/>
  <c r="R229"/>
  <c r="P229"/>
  <c r="BI216"/>
  <c r="BH216"/>
  <c r="BG216"/>
  <c r="BF216"/>
  <c r="T216"/>
  <c r="R216"/>
  <c r="P216"/>
  <c r="BI215"/>
  <c r="BH215"/>
  <c r="BG215"/>
  <c r="BF215"/>
  <c r="T215"/>
  <c r="R215"/>
  <c r="P215"/>
  <c r="BI213"/>
  <c r="BH213"/>
  <c r="BG213"/>
  <c r="BF213"/>
  <c r="T213"/>
  <c r="R213"/>
  <c r="P213"/>
  <c r="BI211"/>
  <c r="BH211"/>
  <c r="BG211"/>
  <c r="BF211"/>
  <c r="T211"/>
  <c r="R211"/>
  <c r="P211"/>
  <c r="BI208"/>
  <c r="BH208"/>
  <c r="BG208"/>
  <c r="BF208"/>
  <c r="T208"/>
  <c r="R208"/>
  <c r="P208"/>
  <c r="BI207"/>
  <c r="BH207"/>
  <c r="BG207"/>
  <c r="BF207"/>
  <c r="T207"/>
  <c r="R207"/>
  <c r="P207"/>
  <c r="BI205"/>
  <c r="BH205"/>
  <c r="BG205"/>
  <c r="BF205"/>
  <c r="T205"/>
  <c r="R205"/>
  <c r="P205"/>
  <c r="BI204"/>
  <c r="BH204"/>
  <c r="BG204"/>
  <c r="BF204"/>
  <c r="T204"/>
  <c r="R204"/>
  <c r="P204"/>
  <c r="BI200"/>
  <c r="BH200"/>
  <c r="BG200"/>
  <c r="BF200"/>
  <c r="T200"/>
  <c r="R200"/>
  <c r="P200"/>
  <c r="BI195"/>
  <c r="BH195"/>
  <c r="BG195"/>
  <c r="BF195"/>
  <c r="T195"/>
  <c r="R195"/>
  <c r="P195"/>
  <c r="BI183"/>
  <c r="BH183"/>
  <c r="BG183"/>
  <c r="BF183"/>
  <c r="T183"/>
  <c r="R183"/>
  <c r="P183"/>
  <c r="BI182"/>
  <c r="BH182"/>
  <c r="BG182"/>
  <c r="BF182"/>
  <c r="T182"/>
  <c r="R182"/>
  <c r="P182"/>
  <c r="BI174"/>
  <c r="BH174"/>
  <c r="BG174"/>
  <c r="BF174"/>
  <c r="T174"/>
  <c r="R174"/>
  <c r="P174"/>
  <c r="BI166"/>
  <c r="BH166"/>
  <c r="BG166"/>
  <c r="BF166"/>
  <c r="T166"/>
  <c r="R166"/>
  <c r="P166"/>
  <c r="BI165"/>
  <c r="BH165"/>
  <c r="BG165"/>
  <c r="BF165"/>
  <c r="T165"/>
  <c r="R165"/>
  <c r="P165"/>
  <c r="BI163"/>
  <c r="BH163"/>
  <c r="BG163"/>
  <c r="BF163"/>
  <c r="T163"/>
  <c r="R163"/>
  <c r="P163"/>
  <c r="BI159"/>
  <c r="BH159"/>
  <c r="BG159"/>
  <c r="BF159"/>
  <c r="T159"/>
  <c r="R159"/>
  <c r="P159"/>
  <c r="BI158"/>
  <c r="BH158"/>
  <c r="BG158"/>
  <c r="BF158"/>
  <c r="T158"/>
  <c r="R158"/>
  <c r="P158"/>
  <c r="BI156"/>
  <c r="BH156"/>
  <c r="BG156"/>
  <c r="BF156"/>
  <c r="T156"/>
  <c r="R156"/>
  <c r="P156"/>
  <c r="BI153"/>
  <c r="BH153"/>
  <c r="BG153"/>
  <c r="BF153"/>
  <c r="T153"/>
  <c r="R153"/>
  <c r="P153"/>
  <c r="BI150"/>
  <c r="BH150"/>
  <c r="BG150"/>
  <c r="BF150"/>
  <c r="T150"/>
  <c r="R150"/>
  <c r="P150"/>
  <c r="BI148"/>
  <c r="BH148"/>
  <c r="BG148"/>
  <c r="BF148"/>
  <c r="T148"/>
  <c r="R148"/>
  <c r="P148"/>
  <c r="BI146"/>
  <c r="BH146"/>
  <c r="BG146"/>
  <c r="BF146"/>
  <c r="T146"/>
  <c r="R146"/>
  <c r="P146"/>
  <c r="BI141"/>
  <c r="BH141"/>
  <c r="BG141"/>
  <c r="BF141"/>
  <c r="T141"/>
  <c r="R141"/>
  <c r="P141"/>
  <c r="BI139"/>
  <c r="BH139"/>
  <c r="BG139"/>
  <c r="BF139"/>
  <c r="T139"/>
  <c r="R139"/>
  <c r="P139"/>
  <c r="BI136"/>
  <c r="BH136"/>
  <c r="BG136"/>
  <c r="BF136"/>
  <c r="T136"/>
  <c r="R136"/>
  <c r="P136"/>
  <c r="BI133"/>
  <c r="BH133"/>
  <c r="BG133"/>
  <c r="BF133"/>
  <c r="T133"/>
  <c r="R133"/>
  <c r="P133"/>
  <c r="BI131"/>
  <c r="BH131"/>
  <c r="BG131"/>
  <c r="BF131"/>
  <c r="T131"/>
  <c r="R131"/>
  <c r="P131"/>
  <c r="BI129"/>
  <c r="BH129"/>
  <c r="BG129"/>
  <c r="BF129"/>
  <c r="T129"/>
  <c r="R129"/>
  <c r="P129"/>
  <c r="BI123"/>
  <c r="BH123"/>
  <c r="BG123"/>
  <c r="BF123"/>
  <c r="T123"/>
  <c r="R123"/>
  <c r="P123"/>
  <c r="BI118"/>
  <c r="BH118"/>
  <c r="BG118"/>
  <c r="BF118"/>
  <c r="T118"/>
  <c r="R118"/>
  <c r="P118"/>
  <c r="BI113"/>
  <c r="BH113"/>
  <c r="BG113"/>
  <c r="BF113"/>
  <c r="T113"/>
  <c r="R113"/>
  <c r="P113"/>
  <c r="BI108"/>
  <c r="BH108"/>
  <c r="BG108"/>
  <c r="BF108"/>
  <c r="T108"/>
  <c r="R108"/>
  <c r="P108"/>
  <c r="J101"/>
  <c r="F101"/>
  <c r="F99"/>
  <c r="E97"/>
  <c r="J54"/>
  <c r="F54"/>
  <c r="F52"/>
  <c r="E50"/>
  <c r="J24"/>
  <c r="E24"/>
  <c r="J102"/>
  <c r="J23"/>
  <c r="J18"/>
  <c r="E18"/>
  <c r="F102"/>
  <c r="J17"/>
  <c r="J12"/>
  <c r="J99"/>
  <c r="E7"/>
  <c r="E95"/>
  <c i="1" r="L50"/>
  <c r="AM50"/>
  <c r="AM49"/>
  <c r="L49"/>
  <c r="AM47"/>
  <c r="L47"/>
  <c r="L45"/>
  <c r="L44"/>
  <c i="7" r="J92"/>
  <c r="BK90"/>
  <c r="J88"/>
  <c r="J87"/>
  <c r="J86"/>
  <c i="6" r="J153"/>
  <c r="J152"/>
  <c r="BK151"/>
  <c r="J150"/>
  <c r="J149"/>
  <c r="J147"/>
  <c r="J146"/>
  <c r="J145"/>
  <c r="J144"/>
  <c r="BK143"/>
  <c r="J142"/>
  <c r="J141"/>
  <c r="J140"/>
  <c r="J139"/>
  <c r="J138"/>
  <c r="BK136"/>
  <c r="J135"/>
  <c r="J134"/>
  <c r="BK133"/>
  <c r="BK131"/>
  <c r="BK130"/>
  <c r="BK129"/>
  <c r="BK128"/>
  <c r="BK127"/>
  <c r="BK126"/>
  <c r="BK124"/>
  <c r="BK123"/>
  <c r="BK122"/>
  <c r="BK121"/>
  <c r="BK120"/>
  <c r="J119"/>
  <c r="BK117"/>
  <c r="J116"/>
  <c r="BK115"/>
  <c r="BK114"/>
  <c r="BK113"/>
  <c r="BK112"/>
  <c r="BK111"/>
  <c r="BK110"/>
  <c r="BK109"/>
  <c r="J109"/>
  <c r="BK106"/>
  <c r="BK105"/>
  <c r="BK104"/>
  <c r="BK103"/>
  <c r="BK101"/>
  <c r="J101"/>
  <c r="BK99"/>
  <c r="BK98"/>
  <c r="J97"/>
  <c r="J96"/>
  <c r="J94"/>
  <c r="BK93"/>
  <c r="J93"/>
  <c i="5" r="BK178"/>
  <c r="BK177"/>
  <c r="BK176"/>
  <c r="BK175"/>
  <c r="BK174"/>
  <c r="J174"/>
  <c r="J173"/>
  <c r="J172"/>
  <c r="J171"/>
  <c r="J170"/>
  <c r="J169"/>
  <c r="J168"/>
  <c r="J167"/>
  <c r="J166"/>
  <c r="J165"/>
  <c r="J164"/>
  <c r="J163"/>
  <c r="J162"/>
  <c r="J161"/>
  <c r="BK160"/>
  <c r="J159"/>
  <c r="J158"/>
  <c r="J157"/>
  <c r="J156"/>
  <c r="J155"/>
  <c r="J154"/>
  <c r="J153"/>
  <c r="J152"/>
  <c r="J151"/>
  <c r="J150"/>
  <c r="J148"/>
  <c r="BK146"/>
  <c r="J146"/>
  <c r="J145"/>
  <c r="J144"/>
  <c r="J143"/>
  <c r="J142"/>
  <c r="J141"/>
  <c r="J140"/>
  <c r="J139"/>
  <c r="J138"/>
  <c r="J137"/>
  <c r="J136"/>
  <c r="J134"/>
  <c r="J133"/>
  <c r="J132"/>
  <c r="J131"/>
  <c r="J130"/>
  <c r="J129"/>
  <c r="J128"/>
  <c r="J127"/>
  <c r="J126"/>
  <c r="J125"/>
  <c r="J124"/>
  <c r="J123"/>
  <c r="J122"/>
  <c r="J121"/>
  <c r="J120"/>
  <c r="J119"/>
  <c r="J118"/>
  <c r="J117"/>
  <c r="J116"/>
  <c r="BK115"/>
  <c r="J114"/>
  <c r="J113"/>
  <c r="J112"/>
  <c r="J111"/>
  <c r="J110"/>
  <c r="BK109"/>
  <c r="BK108"/>
  <c r="J107"/>
  <c r="BK104"/>
  <c r="BK103"/>
  <c r="J102"/>
  <c r="BK101"/>
  <c r="J101"/>
  <c r="J97"/>
  <c r="BK95"/>
  <c r="BK94"/>
  <c r="BK93"/>
  <c r="J92"/>
  <c r="BK90"/>
  <c r="J90"/>
  <c i="4" r="BK140"/>
  <c r="BK139"/>
  <c r="J139"/>
  <c r="J135"/>
  <c r="J133"/>
  <c r="J129"/>
  <c r="BK123"/>
  <c r="J121"/>
  <c r="J115"/>
  <c r="J114"/>
  <c r="J112"/>
  <c r="J107"/>
  <c r="J104"/>
  <c r="BK97"/>
  <c r="BK95"/>
  <c r="J95"/>
  <c r="J90"/>
  <c i="3" r="BK458"/>
  <c r="J456"/>
  <c r="BK454"/>
  <c r="J431"/>
  <c r="BK428"/>
  <c r="BK424"/>
  <c r="J414"/>
  <c r="J408"/>
  <c r="BK404"/>
  <c r="J393"/>
  <c r="J391"/>
  <c r="J386"/>
  <c r="BK384"/>
  <c r="BK379"/>
  <c r="J377"/>
  <c r="BK371"/>
  <c r="BK367"/>
  <c r="BK364"/>
  <c r="J363"/>
  <c r="J361"/>
  <c r="J358"/>
  <c r="BK355"/>
  <c r="BK352"/>
  <c r="J345"/>
  <c r="BK340"/>
  <c r="J337"/>
  <c r="J332"/>
  <c r="BK328"/>
  <c r="J325"/>
  <c r="J321"/>
  <c r="J320"/>
  <c r="BK309"/>
  <c r="J303"/>
  <c r="BK300"/>
  <c r="J296"/>
  <c r="BK292"/>
  <c r="BK289"/>
  <c r="J285"/>
  <c r="J280"/>
  <c r="BK272"/>
  <c r="BK270"/>
  <c r="BK265"/>
  <c r="J259"/>
  <c r="J249"/>
  <c r="J240"/>
  <c r="BK237"/>
  <c r="J230"/>
  <c r="BK224"/>
  <c r="J216"/>
  <c r="J211"/>
  <c r="BK206"/>
  <c r="BK202"/>
  <c r="J199"/>
  <c r="J194"/>
  <c r="J189"/>
  <c r="BK184"/>
  <c r="J182"/>
  <c r="J168"/>
  <c r="BK162"/>
  <c r="BK160"/>
  <c r="BK157"/>
  <c r="J153"/>
  <c r="J149"/>
  <c r="BK140"/>
  <c r="J126"/>
  <c r="J125"/>
  <c r="J115"/>
  <c r="BK110"/>
  <c r="BK104"/>
  <c i="2" r="BK655"/>
  <c r="BK641"/>
  <c r="J637"/>
  <c r="BK632"/>
  <c r="J627"/>
  <c r="J618"/>
  <c r="BK614"/>
  <c r="BK609"/>
  <c r="J604"/>
  <c r="J598"/>
  <c r="J596"/>
  <c r="BK594"/>
  <c r="BK592"/>
  <c r="J582"/>
  <c r="J577"/>
  <c r="J571"/>
  <c r="J568"/>
  <c r="J563"/>
  <c r="BK558"/>
  <c r="J556"/>
  <c r="J550"/>
  <c r="J545"/>
  <c r="J539"/>
  <c r="BK536"/>
  <c r="BK530"/>
  <c r="J527"/>
  <c r="BK523"/>
  <c r="BK511"/>
  <c r="J500"/>
  <c r="BK495"/>
  <c r="J495"/>
  <c r="J489"/>
  <c r="BK483"/>
  <c r="BK478"/>
  <c r="BK456"/>
  <c r="J451"/>
  <c r="BK445"/>
  <c r="J443"/>
  <c r="J441"/>
  <c r="J437"/>
  <c r="J426"/>
  <c r="BK418"/>
  <c r="BK414"/>
  <c r="J406"/>
  <c r="BK400"/>
  <c r="BK395"/>
  <c r="BK389"/>
  <c r="BK376"/>
  <c r="BK371"/>
  <c r="BK369"/>
  <c r="BK367"/>
  <c r="J363"/>
  <c r="J359"/>
  <c r="J356"/>
  <c r="J349"/>
  <c r="J343"/>
  <c r="J336"/>
  <c r="BK330"/>
  <c r="J326"/>
  <c r="BK320"/>
  <c r="J314"/>
  <c r="BK308"/>
  <c r="BK305"/>
  <c r="J301"/>
  <c r="J289"/>
  <c r="BK285"/>
  <c r="J278"/>
  <c r="BK267"/>
  <c r="BK261"/>
  <c r="BK259"/>
  <c r="J252"/>
  <c r="J240"/>
  <c r="BK229"/>
  <c r="BK215"/>
  <c r="J208"/>
  <c r="J205"/>
  <c r="J200"/>
  <c r="BK183"/>
  <c r="BK174"/>
  <c r="J165"/>
  <c r="J159"/>
  <c r="BK156"/>
  <c r="J150"/>
  <c r="BK146"/>
  <c r="J139"/>
  <c r="BK133"/>
  <c r="J129"/>
  <c i="4" r="BK117"/>
  <c r="BK114"/>
  <c r="BK90"/>
  <c i="3" r="BK459"/>
  <c r="J458"/>
  <c r="BK456"/>
  <c r="J454"/>
  <c r="BK445"/>
  <c r="BK431"/>
  <c r="J428"/>
  <c r="BK420"/>
  <c r="BK411"/>
  <c r="BK406"/>
  <c r="J400"/>
  <c r="BK393"/>
  <c r="BK391"/>
  <c r="BK386"/>
  <c r="J379"/>
  <c r="BK377"/>
  <c r="J371"/>
  <c r="J368"/>
  <c r="BK365"/>
  <c r="J364"/>
  <c r="J362"/>
  <c r="J360"/>
  <c r="J357"/>
  <c r="J352"/>
  <c r="J347"/>
  <c r="J343"/>
  <c r="BK337"/>
  <c r="BK332"/>
  <c r="J328"/>
  <c r="BK325"/>
  <c r="BK323"/>
  <c r="BK320"/>
  <c r="BK316"/>
  <c r="BK313"/>
  <c r="J309"/>
  <c r="J305"/>
  <c r="BK301"/>
  <c r="BK297"/>
  <c r="BK294"/>
  <c r="J291"/>
  <c r="J287"/>
  <c r="J284"/>
  <c r="J274"/>
  <c r="J272"/>
  <c r="J270"/>
  <c r="J265"/>
  <c r="BK259"/>
  <c r="BK249"/>
  <c r="BK243"/>
  <c r="J237"/>
  <c r="BK230"/>
  <c r="J224"/>
  <c r="BK216"/>
  <c r="BK211"/>
  <c r="J206"/>
  <c r="J202"/>
  <c r="BK199"/>
  <c r="BK194"/>
  <c r="BK189"/>
  <c r="J184"/>
  <c r="BK182"/>
  <c r="J173"/>
  <c r="BK164"/>
  <c r="J160"/>
  <c r="J157"/>
  <c r="BK153"/>
  <c r="BK149"/>
  <c r="J140"/>
  <c r="BK127"/>
  <c r="BK125"/>
  <c r="BK115"/>
  <c r="J110"/>
  <c r="J104"/>
  <c i="2" r="J675"/>
  <c r="J671"/>
  <c r="J655"/>
  <c r="J642"/>
  <c r="J639"/>
  <c r="J635"/>
  <c r="BK629"/>
  <c r="J625"/>
  <c r="J615"/>
  <c r="J612"/>
  <c r="BK604"/>
  <c r="J601"/>
  <c r="BK597"/>
  <c r="J595"/>
  <c r="BK593"/>
  <c r="BK590"/>
  <c r="BK588"/>
  <c r="BK586"/>
  <c r="J583"/>
  <c r="BK580"/>
  <c r="J575"/>
  <c r="BK568"/>
  <c r="BK563"/>
  <c r="J558"/>
  <c r="BK550"/>
  <c r="BK545"/>
  <c r="BK542"/>
  <c r="BK539"/>
  <c r="BK532"/>
  <c r="J528"/>
  <c r="J525"/>
  <c r="J517"/>
  <c r="J508"/>
  <c r="BK500"/>
  <c r="J491"/>
  <c r="BK486"/>
  <c r="BK481"/>
  <c r="J467"/>
  <c r="J456"/>
  <c r="BK451"/>
  <c r="J445"/>
  <c r="BK441"/>
  <c r="BK437"/>
  <c r="BK426"/>
  <c r="J418"/>
  <c r="J414"/>
  <c r="BK406"/>
  <c r="J400"/>
  <c r="J395"/>
  <c r="J389"/>
  <c r="BK387"/>
  <c r="J376"/>
  <c r="J369"/>
  <c r="J367"/>
  <c r="BK363"/>
  <c r="BK359"/>
  <c r="J358"/>
  <c r="J354"/>
  <c r="J345"/>
  <c r="J339"/>
  <c r="BK334"/>
  <c r="BK327"/>
  <c r="J322"/>
  <c r="J318"/>
  <c r="J311"/>
  <c r="J307"/>
  <c r="J303"/>
  <c r="BK289"/>
  <c r="J285"/>
  <c r="BK284"/>
  <c r="J272"/>
  <c r="J261"/>
  <c r="BK252"/>
  <c r="BK240"/>
  <c r="J229"/>
  <c r="BK216"/>
  <c r="BK213"/>
  <c r="BK208"/>
  <c r="BK205"/>
  <c r="BK200"/>
  <c r="J183"/>
  <c r="J174"/>
  <c r="BK165"/>
  <c r="BK159"/>
  <c r="J156"/>
  <c r="BK150"/>
  <c r="J146"/>
  <c r="J136"/>
  <c r="J133"/>
  <c r="BK129"/>
  <c r="J123"/>
  <c r="J118"/>
  <c r="J113"/>
  <c r="J108"/>
  <c i="7" r="BK92"/>
  <c r="J90"/>
  <c r="BK88"/>
  <c r="BK87"/>
  <c r="BK86"/>
  <c i="6" r="BK153"/>
  <c r="BK152"/>
  <c r="J151"/>
  <c r="BK150"/>
  <c r="BK149"/>
  <c r="BK147"/>
  <c r="BK146"/>
  <c r="BK145"/>
  <c r="BK144"/>
  <c r="J143"/>
  <c r="BK142"/>
  <c r="BK141"/>
  <c r="BK140"/>
  <c r="BK139"/>
  <c r="BK138"/>
  <c r="J136"/>
  <c r="BK135"/>
  <c r="BK134"/>
  <c r="J133"/>
  <c r="J131"/>
  <c r="J130"/>
  <c r="J129"/>
  <c r="J128"/>
  <c r="J127"/>
  <c r="J126"/>
  <c r="J124"/>
  <c r="J123"/>
  <c r="J122"/>
  <c r="J121"/>
  <c r="J120"/>
  <c r="BK119"/>
  <c r="J117"/>
  <c r="BK116"/>
  <c r="J115"/>
  <c r="J114"/>
  <c r="J113"/>
  <c r="J112"/>
  <c r="J111"/>
  <c r="J110"/>
  <c r="BK108"/>
  <c r="J108"/>
  <c r="J106"/>
  <c r="J105"/>
  <c r="J104"/>
  <c r="J103"/>
  <c r="BK100"/>
  <c r="J100"/>
  <c r="J99"/>
  <c r="J98"/>
  <c r="BK97"/>
  <c r="BK96"/>
  <c r="BK94"/>
  <c r="BK92"/>
  <c r="J92"/>
  <c i="5" r="J178"/>
  <c r="J177"/>
  <c r="J176"/>
  <c r="J175"/>
  <c r="BK173"/>
  <c r="BK172"/>
  <c r="BK171"/>
  <c r="BK170"/>
  <c r="BK169"/>
  <c r="BK168"/>
  <c r="BK167"/>
  <c r="BK166"/>
  <c r="BK165"/>
  <c r="BK164"/>
  <c r="BK163"/>
  <c r="BK162"/>
  <c r="BK161"/>
  <c r="J160"/>
  <c r="BK159"/>
  <c r="BK158"/>
  <c r="BK157"/>
  <c r="BK156"/>
  <c r="BK155"/>
  <c r="BK154"/>
  <c r="BK153"/>
  <c r="BK152"/>
  <c r="BK151"/>
  <c r="BK150"/>
  <c r="BK148"/>
  <c r="BK147"/>
  <c r="J147"/>
  <c r="BK145"/>
  <c r="BK144"/>
  <c r="BK143"/>
  <c r="BK142"/>
  <c r="BK141"/>
  <c r="BK140"/>
  <c r="BK139"/>
  <c r="BK138"/>
  <c r="BK137"/>
  <c r="BK136"/>
  <c r="BK134"/>
  <c r="BK133"/>
  <c r="BK132"/>
  <c r="BK131"/>
  <c r="BK130"/>
  <c r="BK129"/>
  <c r="BK128"/>
  <c r="BK127"/>
  <c r="BK126"/>
  <c r="BK125"/>
  <c r="BK124"/>
  <c r="BK123"/>
  <c r="BK122"/>
  <c r="BK121"/>
  <c r="BK120"/>
  <c r="BK119"/>
  <c r="BK118"/>
  <c r="BK117"/>
  <c r="BK116"/>
  <c r="J115"/>
  <c r="BK114"/>
  <c r="BK113"/>
  <c r="BK112"/>
  <c r="BK111"/>
  <c r="BK110"/>
  <c r="J109"/>
  <c r="J108"/>
  <c r="BK107"/>
  <c r="BK106"/>
  <c r="J106"/>
  <c r="J104"/>
  <c r="J103"/>
  <c r="BK102"/>
  <c r="BK100"/>
  <c r="J100"/>
  <c r="BK99"/>
  <c r="J99"/>
  <c r="BK98"/>
  <c r="J98"/>
  <c r="BK97"/>
  <c r="BK96"/>
  <c r="J96"/>
  <c r="J95"/>
  <c r="J94"/>
  <c r="J93"/>
  <c r="BK92"/>
  <c r="BK89"/>
  <c r="J89"/>
  <c r="BK88"/>
  <c r="J88"/>
  <c i="4" r="BK142"/>
  <c r="J142"/>
  <c r="J140"/>
  <c r="BK135"/>
  <c r="BK133"/>
  <c r="BK129"/>
  <c r="BK125"/>
  <c r="J125"/>
  <c r="J123"/>
  <c r="J117"/>
  <c r="BK112"/>
  <c r="BK107"/>
  <c r="BK104"/>
  <c r="BK100"/>
  <c r="J100"/>
  <c r="J97"/>
  <c r="BK93"/>
  <c r="BK88"/>
  <c i="3" r="BK457"/>
  <c r="BK455"/>
  <c r="J450"/>
  <c r="J445"/>
  <c r="J435"/>
  <c r="J420"/>
  <c r="J411"/>
  <c r="J406"/>
  <c r="BK402"/>
  <c r="BK400"/>
  <c r="J396"/>
  <c r="J389"/>
  <c r="BK382"/>
  <c r="BK378"/>
  <c r="BK372"/>
  <c r="J369"/>
  <c r="BK368"/>
  <c r="J365"/>
  <c r="BK362"/>
  <c r="BK360"/>
  <c r="BK357"/>
  <c r="J354"/>
  <c r="BK349"/>
  <c r="BK347"/>
  <c r="BK343"/>
  <c r="J335"/>
  <c r="BK329"/>
  <c r="BK326"/>
  <c r="BK324"/>
  <c r="J323"/>
  <c r="BK317"/>
  <c r="J316"/>
  <c r="BK315"/>
  <c r="J313"/>
  <c r="J311"/>
  <c r="BK307"/>
  <c r="BK305"/>
  <c r="J301"/>
  <c r="J297"/>
  <c r="J294"/>
  <c r="BK291"/>
  <c r="BK287"/>
  <c r="BK284"/>
  <c r="BK274"/>
  <c r="BK273"/>
  <c r="J271"/>
  <c r="BK267"/>
  <c r="J261"/>
  <c r="J257"/>
  <c r="BK246"/>
  <c r="J243"/>
  <c r="J234"/>
  <c r="BK229"/>
  <c r="J219"/>
  <c r="BK215"/>
  <c r="J207"/>
  <c r="BK204"/>
  <c r="BK200"/>
  <c r="BK198"/>
  <c r="BK191"/>
  <c r="J186"/>
  <c r="BK183"/>
  <c r="J178"/>
  <c r="BK173"/>
  <c r="J164"/>
  <c r="BK159"/>
  <c r="BK154"/>
  <c r="J152"/>
  <c r="J146"/>
  <c r="J135"/>
  <c r="J127"/>
  <c r="J117"/>
  <c r="BK113"/>
  <c r="J107"/>
  <c i="2" r="BK668"/>
  <c r="J644"/>
  <c r="BK642"/>
  <c r="BK639"/>
  <c r="BK635"/>
  <c r="J629"/>
  <c r="BK625"/>
  <c r="BK615"/>
  <c r="BK612"/>
  <c r="BK607"/>
  <c r="BK601"/>
  <c r="J597"/>
  <c r="BK595"/>
  <c r="J593"/>
  <c r="BK583"/>
  <c r="J580"/>
  <c r="BK575"/>
  <c r="J566"/>
  <c r="J560"/>
  <c r="BK556"/>
  <c r="BK553"/>
  <c r="BK547"/>
  <c r="J542"/>
  <c r="J532"/>
  <c r="BK528"/>
  <c r="BK525"/>
  <c r="BK517"/>
  <c r="BK508"/>
  <c r="J503"/>
  <c r="J497"/>
  <c r="BK491"/>
  <c r="J486"/>
  <c r="J481"/>
  <c r="BK467"/>
  <c r="BK465"/>
  <c r="J454"/>
  <c r="BK447"/>
  <c r="J444"/>
  <c r="BK442"/>
  <c r="J440"/>
  <c r="BK435"/>
  <c r="J420"/>
  <c r="BK417"/>
  <c r="J409"/>
  <c r="BK403"/>
  <c r="BK398"/>
  <c r="BK392"/>
  <c r="J387"/>
  <c r="J381"/>
  <c r="J372"/>
  <c r="BK368"/>
  <c r="J365"/>
  <c r="J361"/>
  <c r="BK358"/>
  <c r="BK354"/>
  <c r="BK345"/>
  <c r="BK339"/>
  <c r="J334"/>
  <c r="J327"/>
  <c r="BK322"/>
  <c r="BK318"/>
  <c r="BK311"/>
  <c r="BK307"/>
  <c r="BK303"/>
  <c r="BK293"/>
  <c r="BK288"/>
  <c r="J284"/>
  <c r="BK272"/>
  <c r="BK270"/>
  <c r="J267"/>
  <c r="BK256"/>
  <c r="BK249"/>
  <c r="J237"/>
  <c r="J216"/>
  <c r="J213"/>
  <c r="J211"/>
  <c r="BK207"/>
  <c r="J204"/>
  <c r="BK195"/>
  <c r="J182"/>
  <c r="BK166"/>
  <c r="J163"/>
  <c r="J158"/>
  <c r="BK153"/>
  <c r="J148"/>
  <c r="J141"/>
  <c r="BK136"/>
  <c r="BK131"/>
  <c i="4" r="BK121"/>
  <c r="BK115"/>
  <c r="J93"/>
  <c r="J88"/>
  <c i="3" r="J459"/>
  <c r="J457"/>
  <c r="J455"/>
  <c r="BK450"/>
  <c r="BK435"/>
  <c r="J424"/>
  <c r="BK414"/>
  <c r="BK408"/>
  <c r="J404"/>
  <c r="J402"/>
  <c r="BK396"/>
  <c r="BK389"/>
  <c r="J384"/>
  <c r="J382"/>
  <c r="J378"/>
  <c r="J372"/>
  <c r="BK369"/>
  <c r="J367"/>
  <c r="BK363"/>
  <c r="BK361"/>
  <c r="BK358"/>
  <c r="J355"/>
  <c r="BK354"/>
  <c r="J349"/>
  <c r="BK345"/>
  <c r="J340"/>
  <c r="BK335"/>
  <c r="J329"/>
  <c r="J326"/>
  <c r="J324"/>
  <c r="BK321"/>
  <c r="J317"/>
  <c r="J315"/>
  <c r="BK311"/>
  <c r="J307"/>
  <c r="BK303"/>
  <c r="J300"/>
  <c r="BK296"/>
  <c r="J292"/>
  <c r="J289"/>
  <c r="BK285"/>
  <c r="BK280"/>
  <c r="J273"/>
  <c r="BK271"/>
  <c r="J267"/>
  <c r="BK261"/>
  <c r="BK257"/>
  <c r="J246"/>
  <c r="BK240"/>
  <c r="BK234"/>
  <c r="J229"/>
  <c r="BK219"/>
  <c r="J215"/>
  <c r="BK207"/>
  <c r="J204"/>
  <c r="J200"/>
  <c r="J198"/>
  <c r="J191"/>
  <c r="BK186"/>
  <c r="J183"/>
  <c r="BK178"/>
  <c r="BK168"/>
  <c r="J162"/>
  <c r="J159"/>
  <c r="J154"/>
  <c r="BK152"/>
  <c r="BK146"/>
  <c r="BK135"/>
  <c r="BK126"/>
  <c r="BK117"/>
  <c r="J113"/>
  <c r="BK107"/>
  <c i="2" r="BK675"/>
  <c r="BK671"/>
  <c r="J668"/>
  <c r="BK644"/>
  <c r="J641"/>
  <c r="BK637"/>
  <c r="J632"/>
  <c r="BK627"/>
  <c r="BK618"/>
  <c r="J614"/>
  <c r="J609"/>
  <c r="J607"/>
  <c r="BK598"/>
  <c r="BK596"/>
  <c r="J594"/>
  <c r="J592"/>
  <c r="J590"/>
  <c r="J588"/>
  <c r="J586"/>
  <c r="BK582"/>
  <c r="BK577"/>
  <c r="BK571"/>
  <c r="BK566"/>
  <c r="BK560"/>
  <c r="J553"/>
  <c r="J547"/>
  <c r="J536"/>
  <c r="J530"/>
  <c r="BK527"/>
  <c r="J523"/>
  <c r="J511"/>
  <c r="BK503"/>
  <c r="BK497"/>
  <c r="BK489"/>
  <c r="J483"/>
  <c r="J478"/>
  <c r="J465"/>
  <c r="BK454"/>
  <c r="J447"/>
  <c r="BK444"/>
  <c r="BK443"/>
  <c r="J442"/>
  <c r="BK440"/>
  <c r="J435"/>
  <c r="BK420"/>
  <c r="J417"/>
  <c r="BK409"/>
  <c r="J403"/>
  <c r="J398"/>
  <c r="J392"/>
  <c r="BK381"/>
  <c r="BK372"/>
  <c r="J371"/>
  <c r="J368"/>
  <c r="BK365"/>
  <c r="BK361"/>
  <c r="BK356"/>
  <c r="BK349"/>
  <c r="BK343"/>
  <c r="BK336"/>
  <c r="J330"/>
  <c r="BK326"/>
  <c r="J320"/>
  <c r="BK314"/>
  <c r="J308"/>
  <c r="J305"/>
  <c r="BK301"/>
  <c r="J293"/>
  <c r="J288"/>
  <c r="BK278"/>
  <c r="J270"/>
  <c r="J259"/>
  <c r="J256"/>
  <c r="J249"/>
  <c r="BK237"/>
  <c r="J215"/>
  <c r="BK211"/>
  <c r="J207"/>
  <c r="BK204"/>
  <c r="J195"/>
  <c r="BK182"/>
  <c r="J166"/>
  <c r="BK163"/>
  <c r="BK158"/>
  <c r="J153"/>
  <c r="BK148"/>
  <c r="BK141"/>
  <c r="BK139"/>
  <c r="J131"/>
  <c r="BK123"/>
  <c r="BK118"/>
  <c r="BK113"/>
  <c r="BK108"/>
  <c i="1" r="AS54"/>
  <c i="2" l="1" r="T107"/>
  <c r="P155"/>
  <c r="T155"/>
  <c r="P199"/>
  <c r="T199"/>
  <c r="P210"/>
  <c r="R210"/>
  <c r="P255"/>
  <c r="T255"/>
  <c r="BK300"/>
  <c r="J300"/>
  <c r="J67"/>
  <c r="R300"/>
  <c r="T300"/>
  <c r="R570"/>
  <c r="BK579"/>
  <c r="J579"/>
  <c r="J78"/>
  <c r="R579"/>
  <c r="BK600"/>
  <c r="J600"/>
  <c r="J79"/>
  <c r="R600"/>
  <c r="BK611"/>
  <c r="J611"/>
  <c r="J80"/>
  <c r="R611"/>
  <c r="T611"/>
  <c r="R617"/>
  <c r="BK634"/>
  <c r="J634"/>
  <c r="J82"/>
  <c r="P634"/>
  <c r="T634"/>
  <c r="P643"/>
  <c r="T643"/>
  <c i="3" r="BK103"/>
  <c r="R103"/>
  <c r="BK109"/>
  <c r="J109"/>
  <c r="J62"/>
  <c r="P109"/>
  <c r="BK116"/>
  <c r="J116"/>
  <c r="J63"/>
  <c r="R116"/>
  <c r="BK156"/>
  <c r="J156"/>
  <c r="J64"/>
  <c r="R156"/>
  <c r="BK167"/>
  <c r="J167"/>
  <c r="J66"/>
  <c r="P167"/>
  <c r="BK181"/>
  <c r="J181"/>
  <c r="J67"/>
  <c r="R181"/>
  <c r="BK258"/>
  <c r="J258"/>
  <c r="J68"/>
  <c r="R258"/>
  <c r="BK283"/>
  <c r="J283"/>
  <c r="J71"/>
  <c r="P283"/>
  <c r="T283"/>
  <c r="P299"/>
  <c r="T299"/>
  <c r="P319"/>
  <c r="T319"/>
  <c r="R331"/>
  <c r="T331"/>
  <c r="R339"/>
  <c r="T339"/>
  <c r="P351"/>
  <c r="T351"/>
  <c r="P388"/>
  <c r="BK395"/>
  <c r="J395"/>
  <c r="J78"/>
  <c r="P395"/>
  <c r="T395"/>
  <c r="R410"/>
  <c r="BK423"/>
  <c r="J423"/>
  <c r="J80"/>
  <c r="T423"/>
  <c r="P453"/>
  <c r="T453"/>
  <c i="7" r="P85"/>
  <c r="P84"/>
  <c r="P83"/>
  <c i="1" r="AU60"/>
  <c i="7" r="R85"/>
  <c r="R84"/>
  <c r="R83"/>
  <c i="2" r="BK107"/>
  <c r="J107"/>
  <c r="J61"/>
  <c r="P107"/>
  <c r="R107"/>
  <c r="BK155"/>
  <c r="J155"/>
  <c r="J62"/>
  <c r="R155"/>
  <c r="BK199"/>
  <c r="J199"/>
  <c r="J63"/>
  <c r="R199"/>
  <c r="BK210"/>
  <c r="J210"/>
  <c r="J64"/>
  <c r="T210"/>
  <c r="BK255"/>
  <c r="J255"/>
  <c r="J65"/>
  <c r="R255"/>
  <c r="P300"/>
  <c r="BK310"/>
  <c r="J310"/>
  <c r="J68"/>
  <c r="P310"/>
  <c r="R310"/>
  <c r="T310"/>
  <c r="BK348"/>
  <c r="J348"/>
  <c r="J69"/>
  <c r="P348"/>
  <c r="R348"/>
  <c r="T348"/>
  <c r="BK357"/>
  <c r="J357"/>
  <c r="J70"/>
  <c r="P357"/>
  <c r="R357"/>
  <c r="T357"/>
  <c r="BK434"/>
  <c r="J434"/>
  <c r="J71"/>
  <c r="P434"/>
  <c r="R434"/>
  <c r="T434"/>
  <c r="BK450"/>
  <c r="J450"/>
  <c r="J74"/>
  <c r="P450"/>
  <c r="R450"/>
  <c r="T450"/>
  <c r="BK485"/>
  <c r="J485"/>
  <c r="J75"/>
  <c r="P485"/>
  <c r="R485"/>
  <c r="T485"/>
  <c r="BK499"/>
  <c r="J499"/>
  <c r="J76"/>
  <c r="P499"/>
  <c r="R499"/>
  <c r="T499"/>
  <c r="BK570"/>
  <c r="J570"/>
  <c r="J77"/>
  <c r="P570"/>
  <c r="T570"/>
  <c r="P579"/>
  <c r="T579"/>
  <c r="P600"/>
  <c r="T600"/>
  <c r="P611"/>
  <c r="BK617"/>
  <c r="J617"/>
  <c r="J81"/>
  <c r="P617"/>
  <c r="T617"/>
  <c r="R634"/>
  <c r="BK643"/>
  <c r="J643"/>
  <c r="J83"/>
  <c r="R643"/>
  <c i="3" r="P103"/>
  <c r="T103"/>
  <c r="R109"/>
  <c r="T109"/>
  <c r="P116"/>
  <c r="T116"/>
  <c r="P156"/>
  <c r="T156"/>
  <c r="R167"/>
  <c r="T167"/>
  <c r="P181"/>
  <c r="T181"/>
  <c r="P258"/>
  <c r="T258"/>
  <c r="R283"/>
  <c r="BK299"/>
  <c r="J299"/>
  <c r="J72"/>
  <c r="R299"/>
  <c r="BK319"/>
  <c r="J319"/>
  <c r="J73"/>
  <c r="R319"/>
  <c r="BK331"/>
  <c r="J331"/>
  <c r="J74"/>
  <c r="P331"/>
  <c r="BK339"/>
  <c r="J339"/>
  <c r="J75"/>
  <c r="P339"/>
  <c r="BK351"/>
  <c r="J351"/>
  <c r="J76"/>
  <c r="R351"/>
  <c r="BK388"/>
  <c r="J388"/>
  <c r="J77"/>
  <c r="R388"/>
  <c r="T388"/>
  <c r="R395"/>
  <c r="BK410"/>
  <c r="J410"/>
  <c r="J79"/>
  <c r="P410"/>
  <c r="T410"/>
  <c r="P423"/>
  <c r="R423"/>
  <c r="BK453"/>
  <c r="J453"/>
  <c r="J81"/>
  <c r="R453"/>
  <c i="4" r="BK87"/>
  <c r="J87"/>
  <c r="J61"/>
  <c r="P87"/>
  <c r="R87"/>
  <c r="T87"/>
  <c r="BK96"/>
  <c r="J96"/>
  <c r="J62"/>
  <c r="P96"/>
  <c r="R96"/>
  <c r="T96"/>
  <c r="BK111"/>
  <c r="J111"/>
  <c r="J63"/>
  <c r="P111"/>
  <c r="R111"/>
  <c r="T111"/>
  <c r="BK124"/>
  <c r="J124"/>
  <c r="J64"/>
  <c r="P124"/>
  <c r="R124"/>
  <c r="T124"/>
  <c i="5" r="BK87"/>
  <c r="J87"/>
  <c r="J61"/>
  <c r="P87"/>
  <c r="R87"/>
  <c r="T87"/>
  <c r="BK91"/>
  <c r="J91"/>
  <c r="J62"/>
  <c r="P91"/>
  <c r="R91"/>
  <c r="T91"/>
  <c r="BK105"/>
  <c r="J105"/>
  <c r="J63"/>
  <c r="P105"/>
  <c r="R105"/>
  <c r="T105"/>
  <c r="BK135"/>
  <c r="J135"/>
  <c r="J64"/>
  <c r="P135"/>
  <c r="R135"/>
  <c r="T135"/>
  <c r="BK149"/>
  <c r="J149"/>
  <c r="J65"/>
  <c r="P149"/>
  <c r="R149"/>
  <c r="T149"/>
  <c i="6" r="BK91"/>
  <c r="J91"/>
  <c r="J61"/>
  <c r="P91"/>
  <c r="R91"/>
  <c r="T91"/>
  <c r="BK95"/>
  <c r="J95"/>
  <c r="J62"/>
  <c r="P95"/>
  <c r="R95"/>
  <c r="T95"/>
  <c r="BK102"/>
  <c r="J102"/>
  <c r="J63"/>
  <c r="P102"/>
  <c r="R102"/>
  <c r="T102"/>
  <c r="BK107"/>
  <c r="J107"/>
  <c r="J64"/>
  <c r="P107"/>
  <c r="R107"/>
  <c r="T107"/>
  <c r="BK118"/>
  <c r="J118"/>
  <c r="J65"/>
  <c r="P118"/>
  <c r="R118"/>
  <c r="T118"/>
  <c r="BK125"/>
  <c r="J125"/>
  <c r="J66"/>
  <c r="P125"/>
  <c r="R125"/>
  <c r="T125"/>
  <c r="BK132"/>
  <c r="J132"/>
  <c r="J67"/>
  <c r="P132"/>
  <c r="R132"/>
  <c r="T132"/>
  <c r="BK137"/>
  <c r="J137"/>
  <c r="J68"/>
  <c r="P137"/>
  <c r="R137"/>
  <c r="T137"/>
  <c r="BK148"/>
  <c r="J148"/>
  <c r="J69"/>
  <c r="P148"/>
  <c r="R148"/>
  <c r="T148"/>
  <c i="7" r="BK85"/>
  <c r="J85"/>
  <c r="J61"/>
  <c r="T85"/>
  <c r="T84"/>
  <c r="T83"/>
  <c i="2" r="E48"/>
  <c r="J52"/>
  <c r="F55"/>
  <c r="J55"/>
  <c r="BE108"/>
  <c r="BE113"/>
  <c r="BE118"/>
  <c r="BE123"/>
  <c r="BE133"/>
  <c r="BE136"/>
  <c r="BE139"/>
  <c r="BE148"/>
  <c r="BE158"/>
  <c r="BE159"/>
  <c r="BE163"/>
  <c r="BE165"/>
  <c r="BE174"/>
  <c r="BE182"/>
  <c r="BE183"/>
  <c r="BE204"/>
  <c r="BE207"/>
  <c r="BE208"/>
  <c r="BE215"/>
  <c r="BE229"/>
  <c r="BE237"/>
  <c r="BE249"/>
  <c r="BE252"/>
  <c r="BE259"/>
  <c r="BE267"/>
  <c r="BE272"/>
  <c r="BE278"/>
  <c r="BE288"/>
  <c r="BE289"/>
  <c r="BE308"/>
  <c r="BE311"/>
  <c r="BE314"/>
  <c r="BE320"/>
  <c r="BE326"/>
  <c r="BE334"/>
  <c r="BE336"/>
  <c r="BE339"/>
  <c r="BE343"/>
  <c r="BE345"/>
  <c r="BE354"/>
  <c r="BE356"/>
  <c r="BE358"/>
  <c r="BE359"/>
  <c r="BE363"/>
  <c r="BE365"/>
  <c r="BE368"/>
  <c r="BE369"/>
  <c r="BE371"/>
  <c r="BE376"/>
  <c r="BE381"/>
  <c r="BE392"/>
  <c r="BE395"/>
  <c r="BE403"/>
  <c r="BE409"/>
  <c r="BE418"/>
  <c r="BE420"/>
  <c r="BE435"/>
  <c r="BE437"/>
  <c r="BE440"/>
  <c r="BE442"/>
  <c r="BE443"/>
  <c r="BE445"/>
  <c r="BE447"/>
  <c r="BE456"/>
  <c r="BE478"/>
  <c r="BE483"/>
  <c r="BE486"/>
  <c r="BE489"/>
  <c r="BE491"/>
  <c r="BE495"/>
  <c r="BE497"/>
  <c r="BE500"/>
  <c r="BE523"/>
  <c r="BE528"/>
  <c r="BE539"/>
  <c r="BE547"/>
  <c r="BE553"/>
  <c r="BE556"/>
  <c r="BE563"/>
  <c r="BE566"/>
  <c r="BE571"/>
  <c r="BE575"/>
  <c r="BE582"/>
  <c r="BE586"/>
  <c r="BE588"/>
  <c r="BE590"/>
  <c r="BE593"/>
  <c r="BE595"/>
  <c r="BE597"/>
  <c r="BE598"/>
  <c r="BE601"/>
  <c r="BE609"/>
  <c r="BE612"/>
  <c r="BE615"/>
  <c r="BE625"/>
  <c r="BE632"/>
  <c r="BE635"/>
  <c r="BE639"/>
  <c r="BE642"/>
  <c r="BE644"/>
  <c r="BE655"/>
  <c r="BE668"/>
  <c r="BE671"/>
  <c r="BE675"/>
  <c r="BK674"/>
  <c r="J674"/>
  <c r="J85"/>
  <c i="3" r="J52"/>
  <c r="J55"/>
  <c r="BE104"/>
  <c r="BE113"/>
  <c r="BE117"/>
  <c r="BE125"/>
  <c r="BE126"/>
  <c r="BE140"/>
  <c r="BE149"/>
  <c r="BE152"/>
  <c r="BE160"/>
  <c r="BE168"/>
  <c r="BE173"/>
  <c r="BE183"/>
  <c r="BE184"/>
  <c r="BE191"/>
  <c r="BE198"/>
  <c r="BE204"/>
  <c r="BE211"/>
  <c r="BE215"/>
  <c r="BE219"/>
  <c r="BE224"/>
  <c r="BE230"/>
  <c r="BE234"/>
  <c r="BE243"/>
  <c r="BE259"/>
  <c r="BE265"/>
  <c r="BE267"/>
  <c r="BE274"/>
  <c r="BE284"/>
  <c r="BE292"/>
  <c r="BE296"/>
  <c r="BE297"/>
  <c r="BE300"/>
  <c r="BE301"/>
  <c r="BE305"/>
  <c r="BE309"/>
  <c r="BE311"/>
  <c r="BE315"/>
  <c r="BE320"/>
  <c r="BE325"/>
  <c r="BE329"/>
  <c r="BE332"/>
  <c r="BE337"/>
  <c r="BE340"/>
  <c r="BE343"/>
  <c r="BE347"/>
  <c r="BE352"/>
  <c r="BE354"/>
  <c r="BE355"/>
  <c r="BE358"/>
  <c r="BE360"/>
  <c r="BE362"/>
  <c r="BE364"/>
  <c r="BE368"/>
  <c r="BE371"/>
  <c r="BE378"/>
  <c r="BE393"/>
  <c r="BE402"/>
  <c r="BE406"/>
  <c r="BE414"/>
  <c r="BE420"/>
  <c r="BE428"/>
  <c r="BE435"/>
  <c r="BE445"/>
  <c r="BE455"/>
  <c r="BE458"/>
  <c r="BE459"/>
  <c r="BK163"/>
  <c r="J163"/>
  <c r="J65"/>
  <c r="BK279"/>
  <c r="J279"/>
  <c r="J69"/>
  <c i="4" r="J52"/>
  <c r="J55"/>
  <c r="BE88"/>
  <c r="BE93"/>
  <c r="BE115"/>
  <c r="BE121"/>
  <c i="7" r="BK89"/>
  <c r="J89"/>
  <c r="J62"/>
  <c i="2" r="BE129"/>
  <c r="BE131"/>
  <c r="BE141"/>
  <c r="BE146"/>
  <c r="BE150"/>
  <c r="BE153"/>
  <c r="BE156"/>
  <c r="BE166"/>
  <c r="BE195"/>
  <c r="BE200"/>
  <c r="BE205"/>
  <c r="BE211"/>
  <c r="BE213"/>
  <c r="BE216"/>
  <c r="BE240"/>
  <c r="BE256"/>
  <c r="BE261"/>
  <c r="BE270"/>
  <c r="BE284"/>
  <c r="BE285"/>
  <c r="BE293"/>
  <c r="BE301"/>
  <c r="BE303"/>
  <c r="BE305"/>
  <c r="BE307"/>
  <c r="BE318"/>
  <c r="BE322"/>
  <c r="BE327"/>
  <c r="BE330"/>
  <c r="BE349"/>
  <c r="BE361"/>
  <c r="BE367"/>
  <c r="BE372"/>
  <c r="BE387"/>
  <c r="BE389"/>
  <c r="BE398"/>
  <c r="BE400"/>
  <c r="BE406"/>
  <c r="BE414"/>
  <c r="BE417"/>
  <c r="BE426"/>
  <c r="BE441"/>
  <c r="BE444"/>
  <c r="BE451"/>
  <c r="BE454"/>
  <c r="BE465"/>
  <c r="BE467"/>
  <c r="BE481"/>
  <c r="BE503"/>
  <c r="BE508"/>
  <c r="BE511"/>
  <c r="BE517"/>
  <c r="BE525"/>
  <c r="BE527"/>
  <c r="BE530"/>
  <c r="BE532"/>
  <c r="BE536"/>
  <c r="BE542"/>
  <c r="BE545"/>
  <c r="BE550"/>
  <c r="BE558"/>
  <c r="BE560"/>
  <c r="BE568"/>
  <c r="BE577"/>
  <c r="BE580"/>
  <c r="BE583"/>
  <c r="BE592"/>
  <c r="BE594"/>
  <c r="BE596"/>
  <c r="BE604"/>
  <c r="BE607"/>
  <c r="BE614"/>
  <c r="BE618"/>
  <c r="BE627"/>
  <c r="BE629"/>
  <c r="BE637"/>
  <c r="BE641"/>
  <c r="BK292"/>
  <c r="J292"/>
  <c r="J66"/>
  <c r="BK446"/>
  <c r="J446"/>
  <c r="J72"/>
  <c i="3" r="E48"/>
  <c r="F55"/>
  <c r="BE107"/>
  <c r="BE110"/>
  <c r="BE115"/>
  <c r="BE127"/>
  <c r="BE135"/>
  <c r="BE146"/>
  <c r="BE153"/>
  <c r="BE154"/>
  <c r="BE157"/>
  <c r="BE159"/>
  <c r="BE162"/>
  <c r="BE164"/>
  <c r="BE178"/>
  <c r="BE182"/>
  <c r="BE186"/>
  <c r="BE189"/>
  <c r="BE194"/>
  <c r="BE199"/>
  <c r="BE200"/>
  <c r="BE202"/>
  <c r="BE206"/>
  <c r="BE207"/>
  <c r="BE216"/>
  <c r="BE229"/>
  <c r="BE237"/>
  <c r="BE240"/>
  <c r="BE246"/>
  <c r="BE249"/>
  <c r="BE257"/>
  <c r="BE261"/>
  <c r="BE270"/>
  <c r="BE271"/>
  <c r="BE272"/>
  <c r="BE273"/>
  <c r="BE280"/>
  <c r="BE285"/>
  <c r="BE287"/>
  <c r="BE289"/>
  <c r="BE291"/>
  <c r="BE294"/>
  <c r="BE303"/>
  <c r="BE307"/>
  <c r="BE313"/>
  <c r="BE316"/>
  <c r="BE317"/>
  <c r="BE321"/>
  <c r="BE323"/>
  <c r="BE324"/>
  <c r="BE326"/>
  <c r="BE328"/>
  <c r="BE335"/>
  <c r="BE345"/>
  <c r="BE349"/>
  <c r="BE357"/>
  <c r="BE361"/>
  <c r="BE363"/>
  <c r="BE365"/>
  <c r="BE367"/>
  <c r="BE369"/>
  <c r="BE372"/>
  <c r="BE377"/>
  <c r="BE379"/>
  <c r="BE382"/>
  <c r="BE384"/>
  <c r="BE386"/>
  <c r="BE389"/>
  <c r="BE391"/>
  <c r="BE396"/>
  <c r="BE400"/>
  <c r="BE404"/>
  <c r="BE408"/>
  <c r="BE411"/>
  <c r="BE424"/>
  <c r="BE431"/>
  <c r="BE450"/>
  <c r="BE454"/>
  <c r="BE456"/>
  <c r="BE457"/>
  <c i="4" r="E48"/>
  <c r="F55"/>
  <c r="BE90"/>
  <c r="BE95"/>
  <c r="BE97"/>
  <c r="BE100"/>
  <c r="BE104"/>
  <c r="BE107"/>
  <c r="BE112"/>
  <c r="BE114"/>
  <c r="BE117"/>
  <c r="BE123"/>
  <c r="BE125"/>
  <c r="BE129"/>
  <c r="BE133"/>
  <c r="BE135"/>
  <c r="BE139"/>
  <c r="BE140"/>
  <c r="BE142"/>
  <c r="BK141"/>
  <c r="J141"/>
  <c r="J65"/>
  <c i="5" r="E48"/>
  <c r="J52"/>
  <c r="F55"/>
  <c r="J55"/>
  <c r="BE88"/>
  <c r="BE89"/>
  <c r="BE90"/>
  <c r="BE92"/>
  <c r="BE93"/>
  <c r="BE94"/>
  <c r="BE95"/>
  <c r="BE96"/>
  <c r="BE97"/>
  <c r="BE98"/>
  <c r="BE99"/>
  <c r="BE100"/>
  <c r="BE101"/>
  <c r="BE102"/>
  <c r="BE103"/>
  <c r="BE104"/>
  <c r="BE106"/>
  <c r="BE107"/>
  <c r="BE108"/>
  <c r="BE109"/>
  <c r="BE110"/>
  <c r="BE111"/>
  <c r="BE112"/>
  <c r="BE113"/>
  <c r="BE114"/>
  <c r="BE115"/>
  <c r="BE116"/>
  <c r="BE117"/>
  <c r="BE118"/>
  <c r="BE119"/>
  <c r="BE120"/>
  <c r="BE121"/>
  <c r="BE122"/>
  <c r="BE123"/>
  <c r="BE124"/>
  <c r="BE125"/>
  <c r="BE126"/>
  <c r="BE127"/>
  <c r="BE128"/>
  <c r="BE129"/>
  <c r="BE130"/>
  <c r="BE131"/>
  <c r="BE132"/>
  <c r="BE133"/>
  <c r="BE134"/>
  <c r="BE136"/>
  <c r="BE137"/>
  <c r="BE138"/>
  <c r="BE139"/>
  <c r="BE140"/>
  <c r="BE141"/>
  <c r="BE142"/>
  <c r="BE143"/>
  <c r="BE144"/>
  <c r="BE145"/>
  <c r="BE146"/>
  <c r="BE147"/>
  <c r="BE148"/>
  <c r="BE150"/>
  <c r="BE151"/>
  <c r="BE152"/>
  <c r="BE153"/>
  <c r="BE154"/>
  <c r="BE155"/>
  <c r="BE156"/>
  <c r="BE157"/>
  <c r="BE158"/>
  <c r="BE159"/>
  <c r="BE160"/>
  <c r="BE161"/>
  <c r="BE162"/>
  <c r="BE163"/>
  <c r="BE164"/>
  <c r="BE165"/>
  <c r="BE166"/>
  <c r="BE167"/>
  <c r="BE168"/>
  <c r="BE169"/>
  <c r="BE170"/>
  <c r="BE171"/>
  <c r="BE172"/>
  <c r="BE173"/>
  <c r="BE174"/>
  <c r="BE175"/>
  <c r="BE176"/>
  <c r="BE177"/>
  <c r="BE178"/>
  <c i="6" r="E48"/>
  <c r="J52"/>
  <c r="F55"/>
  <c r="J55"/>
  <c r="BE92"/>
  <c r="BE93"/>
  <c r="BE94"/>
  <c r="BE96"/>
  <c r="BE97"/>
  <c r="BE98"/>
  <c r="BE99"/>
  <c r="BE100"/>
  <c r="BE101"/>
  <c r="BE103"/>
  <c r="BE104"/>
  <c r="BE105"/>
  <c r="BE106"/>
  <c r="BE108"/>
  <c r="BE109"/>
  <c r="BE110"/>
  <c r="BE111"/>
  <c r="BE112"/>
  <c r="BE113"/>
  <c r="BE114"/>
  <c r="BE115"/>
  <c r="BE116"/>
  <c r="BE117"/>
  <c r="BE119"/>
  <c r="BE120"/>
  <c r="BE121"/>
  <c r="BE122"/>
  <c r="BE123"/>
  <c r="BE124"/>
  <c r="BE126"/>
  <c r="BE127"/>
  <c r="BE128"/>
  <c r="BE129"/>
  <c r="BE130"/>
  <c r="BE131"/>
  <c r="BE133"/>
  <c r="BE134"/>
  <c r="BE135"/>
  <c r="BE136"/>
  <c r="BE138"/>
  <c r="BE139"/>
  <c r="BE140"/>
  <c r="BE141"/>
  <c r="BE142"/>
  <c r="BE143"/>
  <c r="BE144"/>
  <c r="BE145"/>
  <c r="BE146"/>
  <c r="BE147"/>
  <c r="BE149"/>
  <c r="BE150"/>
  <c r="BE151"/>
  <c r="BE152"/>
  <c r="BE153"/>
  <c i="7" r="E48"/>
  <c r="J52"/>
  <c r="F55"/>
  <c r="J55"/>
  <c r="BE86"/>
  <c r="BE87"/>
  <c r="BE88"/>
  <c r="BE90"/>
  <c r="BE92"/>
  <c r="BK91"/>
  <c r="J91"/>
  <c r="J63"/>
  <c i="3" r="F37"/>
  <c i="1" r="BD56"/>
  <c i="2" r="F35"/>
  <c i="1" r="BB55"/>
  <c i="4" r="J34"/>
  <c i="1" r="AW57"/>
  <c i="4" r="F35"/>
  <c i="1" r="BB57"/>
  <c i="4" r="F37"/>
  <c i="1" r="BD57"/>
  <c i="5" r="F36"/>
  <c i="1" r="BC58"/>
  <c i="6" r="F35"/>
  <c i="1" r="BB59"/>
  <c i="7" r="F35"/>
  <c i="1" r="BB60"/>
  <c i="3" r="J34"/>
  <c i="1" r="AW56"/>
  <c i="7" r="F37"/>
  <c i="1" r="BD60"/>
  <c i="2" r="F34"/>
  <c i="1" r="BA55"/>
  <c i="2" r="F36"/>
  <c i="1" r="BC55"/>
  <c i="5" r="F34"/>
  <c i="1" r="BA58"/>
  <c i="5" r="F37"/>
  <c i="1" r="BD58"/>
  <c i="6" r="F37"/>
  <c i="1" r="BD59"/>
  <c i="7" r="F36"/>
  <c i="1" r="BC60"/>
  <c i="2" r="J34"/>
  <c i="1" r="AW55"/>
  <c i="3" r="F35"/>
  <c i="1" r="BB56"/>
  <c i="5" r="J34"/>
  <c i="1" r="AW58"/>
  <c i="6" r="F34"/>
  <c i="1" r="BA59"/>
  <c i="7" r="J34"/>
  <c i="1" r="AW60"/>
  <c i="2" r="F37"/>
  <c i="1" r="BD55"/>
  <c i="3" r="F34"/>
  <c i="1" r="BA56"/>
  <c i="3" r="F36"/>
  <c i="1" r="BC56"/>
  <c i="4" r="F34"/>
  <c i="1" r="BA57"/>
  <c i="4" r="F36"/>
  <c i="1" r="BC57"/>
  <c i="5" r="F35"/>
  <c i="1" r="BB58"/>
  <c i="6" r="J34"/>
  <c i="1" r="AW59"/>
  <c i="6" r="F36"/>
  <c i="1" r="BC59"/>
  <c i="7" r="F34"/>
  <c i="1" r="BA60"/>
  <c i="4" l="1" r="T86"/>
  <c r="T85"/>
  <c r="P86"/>
  <c r="P85"/>
  <c i="1" r="AU57"/>
  <c i="3" r="P102"/>
  <c i="2" r="R449"/>
  <c r="P106"/>
  <c i="3" r="R102"/>
  <c i="6" r="T90"/>
  <c r="T89"/>
  <c r="R90"/>
  <c r="R89"/>
  <c r="P90"/>
  <c r="P89"/>
  <c i="1" r="AU59"/>
  <c i="5" r="T86"/>
  <c r="T85"/>
  <c r="R86"/>
  <c r="R85"/>
  <c r="P86"/>
  <c r="P85"/>
  <c i="1" r="AU58"/>
  <c i="4" r="R86"/>
  <c r="R85"/>
  <c i="3" r="R282"/>
  <c r="T102"/>
  <c i="2" r="T449"/>
  <c r="P449"/>
  <c r="R106"/>
  <c r="R105"/>
  <c i="3" r="T282"/>
  <c r="P282"/>
  <c r="BK102"/>
  <c r="J102"/>
  <c r="J60"/>
  <c i="2" r="T106"/>
  <c r="T105"/>
  <c r="BK106"/>
  <c i="3" r="J103"/>
  <c r="J61"/>
  <c i="2" r="BK449"/>
  <c r="J449"/>
  <c r="J73"/>
  <c r="BK673"/>
  <c r="J673"/>
  <c r="J84"/>
  <c i="3" r="BK282"/>
  <c r="J282"/>
  <c r="J70"/>
  <c i="4" r="BK86"/>
  <c r="J86"/>
  <c r="J60"/>
  <c i="5" r="BK86"/>
  <c r="J86"/>
  <c r="J60"/>
  <c i="6" r="BK90"/>
  <c r="J90"/>
  <c r="J60"/>
  <c i="7" r="BK84"/>
  <c r="J84"/>
  <c r="J60"/>
  <c i="1" r="BB54"/>
  <c r="W31"/>
  <c i="2" r="J33"/>
  <c i="1" r="AV55"/>
  <c r="AT55"/>
  <c i="5" r="F33"/>
  <c i="1" r="AZ58"/>
  <c i="6" r="F33"/>
  <c i="1" r="AZ59"/>
  <c i="7" r="F33"/>
  <c i="1" r="AZ60"/>
  <c r="BC54"/>
  <c r="AY54"/>
  <c i="3" r="J33"/>
  <c i="1" r="AV56"/>
  <c r="AT56"/>
  <c r="BA54"/>
  <c r="W30"/>
  <c r="BD54"/>
  <c r="W33"/>
  <c i="2" r="F33"/>
  <c i="1" r="AZ55"/>
  <c i="3" r="F33"/>
  <c i="1" r="AZ56"/>
  <c i="4" r="J33"/>
  <c i="1" r="AV57"/>
  <c r="AT57"/>
  <c i="5" r="J33"/>
  <c i="1" r="AV58"/>
  <c r="AT58"/>
  <c i="6" r="J33"/>
  <c i="1" r="AV59"/>
  <c r="AT59"/>
  <c i="7" r="J33"/>
  <c i="1" r="AV60"/>
  <c r="AT60"/>
  <c i="4" r="F33"/>
  <c i="1" r="AZ57"/>
  <c i="2" l="1" r="BK105"/>
  <c r="J105"/>
  <c r="P105"/>
  <c i="1" r="AU55"/>
  <c i="3" r="T101"/>
  <c r="R101"/>
  <c r="P101"/>
  <c i="1" r="AU56"/>
  <c i="2" r="J106"/>
  <c r="J60"/>
  <c i="3" r="BK101"/>
  <c r="J101"/>
  <c r="J59"/>
  <c i="4" r="BK85"/>
  <c r="J85"/>
  <c r="J59"/>
  <c i="5" r="BK85"/>
  <c r="J85"/>
  <c r="J59"/>
  <c i="6" r="BK89"/>
  <c r="J89"/>
  <c r="J59"/>
  <c i="7" r="BK83"/>
  <c r="J83"/>
  <c r="J59"/>
  <c i="2" r="J30"/>
  <c i="1" r="AG55"/>
  <c r="AN55"/>
  <c r="AZ54"/>
  <c r="W29"/>
  <c r="AX54"/>
  <c r="W32"/>
  <c r="AW54"/>
  <c r="AK30"/>
  <c i="2" l="1" r="J39"/>
  <c r="J59"/>
  <c i="3" r="J30"/>
  <c i="1" r="AG56"/>
  <c r="AN56"/>
  <c i="4" r="J30"/>
  <c i="1" r="AG57"/>
  <c r="AN57"/>
  <c i="6" r="J30"/>
  <c i="1" r="AG59"/>
  <c r="AN59"/>
  <c r="AU54"/>
  <c r="AV54"/>
  <c r="AK29"/>
  <c i="5" r="J30"/>
  <c i="1" r="AG58"/>
  <c r="AN58"/>
  <c i="7" r="J30"/>
  <c i="1" r="AG60"/>
  <c r="AN60"/>
  <c i="3" l="1" r="J39"/>
  <c i="4" r="J39"/>
  <c i="5" r="J39"/>
  <c i="6" r="J39"/>
  <c i="7" r="J39"/>
  <c i="1" r="AG54"/>
  <c r="AT54"/>
  <c l="1" r="AN54"/>
  <c r="AK26"/>
  <c r="AK35"/>
</calcChain>
</file>

<file path=xl/sharedStrings.xml><?xml version="1.0" encoding="utf-8"?>
<sst xmlns="http://schemas.openxmlformats.org/spreadsheetml/2006/main">
  <si>
    <t>Export Komplet</t>
  </si>
  <si>
    <t>VZ</t>
  </si>
  <si>
    <t>2.0</t>
  </si>
  <si>
    <t>ZAMOK</t>
  </si>
  <si>
    <t>False</t>
  </si>
  <si>
    <t>{933f3cbc-7da7-4d7a-9bfc-39fd7fdd9cbe}</t>
  </si>
  <si>
    <t>0,01</t>
  </si>
  <si>
    <t>21</t>
  </si>
  <si>
    <t>15</t>
  </si>
  <si>
    <t>REKAPITULACE STAVBY</t>
  </si>
  <si>
    <t xml:space="preserve">v ---  níže se nacházejí doplnkové a pomocné údaje k sestavám  --- v</t>
  </si>
  <si>
    <t>Návod na vyplnění</t>
  </si>
  <si>
    <t>0,001</t>
  </si>
  <si>
    <t>Kód:</t>
  </si>
  <si>
    <t>093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</si>
  <si>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</si>
  <si>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</si>
  <si>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učebny fyziky, řešení bezbariérovosti budovy školy (výtah) na ZŠ a Gymnáziu v ul. Palackého 535, Č.Kamenice</t>
  </si>
  <si>
    <t>KSO:</t>
  </si>
  <si>
    <t/>
  </si>
  <si>
    <t>CC-CZ:</t>
  </si>
  <si>
    <t>Místo:</t>
  </si>
  <si>
    <t>Česká Kamenice, Palackého 535</t>
  </si>
  <si>
    <t>Datum:</t>
  </si>
  <si>
    <t>14. 1. 2020</t>
  </si>
  <si>
    <t>Zadavatel:</t>
  </si>
  <si>
    <t>IČ:</t>
  </si>
  <si>
    <t>Město Česká Kamenice</t>
  </si>
  <si>
    <t>DIČ:</t>
  </si>
  <si>
    <t>Uchazeč:</t>
  </si>
  <si>
    <t>Vyplň údaj</t>
  </si>
  <si>
    <t>Projektant:</t>
  </si>
  <si>
    <t>Ing. Marcela Bezděková</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</si>
  <si>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</si>
  <si>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</si>
  <si>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</si>
  <si>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</si>
  <si>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</si>
  <si>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</si>
  <si>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</si>
  <si>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</si>
  <si>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</si>
  <si>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</si>
  <si>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</si>
  <si>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</si>
  <si>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</si>
  <si>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</si>
  <si>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</si>
  <si>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</si>
  <si>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</si>
  <si>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</si>
  <si>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</si>
  <si>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</si>
  <si>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</si>
  <si>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</si>
  <si>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</si>
  <si>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</si>
  <si>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</si>
  <si>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</si>
  <si>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</si>
  <si>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</si>
  <si>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</si>
  <si>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</si>
  <si>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</si>
  <si>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</si>
  <si>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</si>
  <si>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</si>
  <si>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</si>
  <si>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</si>
  <si>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</si>
  <si>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</si>
  <si>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</si>
  <si>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</si>
  <si>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</si>
  <si>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</si>
  <si>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</si>
  <si>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</si>
  <si>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</si>
  <si>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Přístavba výtahu</t>
  </si>
  <si>
    <t>STA</t>
  </si>
  <si>
    <t>{def80ad5-540b-4368-860e-352c167ee2de}</t>
  </si>
  <si>
    <t>2</t>
  </si>
  <si>
    <t>Stavební úpravy 2 učeben ve 2.n.p.</t>
  </si>
  <si>
    <t>{77b86d66-5a2a-495c-8cfd-b7d1a94a4af7}</t>
  </si>
  <si>
    <t>3</t>
  </si>
  <si>
    <t>Asfaltová plocha+dešťová kanalizace</t>
  </si>
  <si>
    <t>{976adda8-17a0-4f04-b941-ad2f0f1a7e75}</t>
  </si>
  <si>
    <t>6</t>
  </si>
  <si>
    <t>Elektroinstalace - učebna</t>
  </si>
  <si>
    <t>{368e7e55-6071-464c-8dff-cf0f7ab1bfd4}</t>
  </si>
  <si>
    <t>7</t>
  </si>
  <si>
    <t>Elektroinstalace - výtah</t>
  </si>
  <si>
    <t>{fdbf4956-10a8-4d5b-8363-06604a259476}</t>
  </si>
  <si>
    <t>8</t>
  </si>
  <si>
    <t>Vedlejší rozpočtové náklady</t>
  </si>
  <si>
    <t>{deddabcd-6cb1-40c2-b6f9-5b8d341f8eed}</t>
  </si>
  <si>
    <t>KRYCÍ LIST SOUPISU PRACÍ</t>
  </si>
  <si>
    <t>Objekt:</t>
  </si>
  <si>
    <t>1 - Přístavba výtahu</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</si>
  <si>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</si>
  <si>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</si>
  <si>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</si>
  <si>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</si>
  <si>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</si>
  <si>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</si>
  <si>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</si>
  <si>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5 - Komunikace pozemní</t>
  </si>
  <si>
    <t xml:space="preserve">    61 - Úprava povrchů vnitřních</t>
  </si>
  <si>
    <t xml:space="preserve">    62 - Úprava povrchů vnějších</t>
  </si>
  <si>
    <t xml:space="preserve">    63 - Podlahy a podlahové konstrukce</t>
  </si>
  <si>
    <t xml:space="preserve">    8 - Trubní vedení</t>
  </si>
  <si>
    <t xml:space="preserve">    94 - Lešení</t>
  </si>
  <si>
    <t xml:space="preserve">    95 - Ostatní konstrukce a práce </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</si>
  <si>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</si>
  <si>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</si>
  <si>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</si>
  <si>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</si>
  <si>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</si>
  <si>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</si>
  <si>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</si>
  <si>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</si>
  <si>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 - VIZ výkres střechy nad výtahem</t>
  </si>
  <si>
    <t xml:space="preserve">    765 - Krytina skládaná</t>
  </si>
  <si>
    <t xml:space="preserve">    767 - Konstrukce zámečnické</t>
  </si>
  <si>
    <t xml:space="preserve">    773 - Podlahy z litého teraca</t>
  </si>
  <si>
    <t xml:space="preserve">    783 - Dokončovací práce - nátěry</t>
  </si>
  <si>
    <t xml:space="preserve">    784 - Dokončovací práce - malby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</si>
  <si>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</si>
  <si>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</si>
  <si>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</si>
  <si>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</si>
  <si>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</si>
  <si>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</si>
  <si>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</si>
  <si>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</si>
  <si>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</si>
  <si>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</si>
  <si>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</si>
  <si>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</si>
  <si>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</si>
  <si>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</si>
  <si>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</si>
  <si>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</si>
  <si>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</si>
  <si>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</si>
  <si>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</si>
  <si>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</si>
  <si>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311235131</t>
  </si>
  <si>
    <t>Zdivo jednovrstvé z cihel děrovaných broušených na celoplošnou tenkovrstvou maltu, pevnost cihel do P10, tl. zdiva 240 mm</t>
  </si>
  <si>
    <t>m2</t>
  </si>
  <si>
    <t>CS ÚRS 2020 01</t>
  </si>
  <si>
    <t>4</t>
  </si>
  <si>
    <t>-420856335</t>
  </si>
  <si>
    <t>PSC</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</si>
  <si>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</si>
  <si>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VV</t>
  </si>
  <si>
    <t>2,40*17,89</t>
  </si>
  <si>
    <t>-4*1,18*2,32</t>
  </si>
  <si>
    <t>Součet</t>
  </si>
  <si>
    <t>311235191</t>
  </si>
  <si>
    <t>Zdivo jednovrstvé z cihel děrovaných broušených na celoplošnou tenkovrstvou maltu, pevnost cihel přes P10 do P15, tl. zdiva 380 mm</t>
  </si>
  <si>
    <t>-1650989603</t>
  </si>
  <si>
    <t>17,89*(2,35*2+1,6)</t>
  </si>
  <si>
    <t>-1,18*2,32</t>
  </si>
  <si>
    <t>311235211</t>
  </si>
  <si>
    <t>Zdivo jednovrstvé z cihel děrovaných broušených na celoplošnou tenkovrstvou maltu, pevnost cihel do P10, tl. zdiva 440 mm</t>
  </si>
  <si>
    <t>-706249692</t>
  </si>
  <si>
    <t>3,2*2,4</t>
  </si>
  <si>
    <t xml:space="preserve">Součet   podkroví</t>
  </si>
  <si>
    <t>317168053</t>
  </si>
  <si>
    <t>Překlady keramické vysoké osazené do maltového lože, šířky překladu 70 mm výšky 238 mm, délky 1500 mm</t>
  </si>
  <si>
    <t>kus</t>
  </si>
  <si>
    <t>-123605247</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</si>
  <si>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</si>
  <si>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 xml:space="preserve">5   "1.np"</t>
  </si>
  <si>
    <t xml:space="preserve">6   "podkroví"</t>
  </si>
  <si>
    <t>4*3 "doplněné zdivo</t>
  </si>
  <si>
    <t>5</t>
  </si>
  <si>
    <t>317998111</t>
  </si>
  <si>
    <t>Izolace tepelná mezi překlady z pěnového polystyrénu výšky 24 cm, tloušťky přes 30 do 50 mm</t>
  </si>
  <si>
    <t>m</t>
  </si>
  <si>
    <t>54</t>
  </si>
  <si>
    <t xml:space="preserve">1,5   "1.np"</t>
  </si>
  <si>
    <t>317998110</t>
  </si>
  <si>
    <t>Izolace tepelná mezi překlady z pěnového polystyrénu výšky 24 cm, tloušťky do 30 mm</t>
  </si>
  <si>
    <t>56</t>
  </si>
  <si>
    <t xml:space="preserve">1,5   "podkroví"</t>
  </si>
  <si>
    <t>342291121</t>
  </si>
  <si>
    <t>Ukotvení příček plochými kotvami, do konstrukce cihelné</t>
  </si>
  <si>
    <t>58</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</si>
  <si>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</si>
  <si>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14,79*2</t>
  </si>
  <si>
    <t>317944321</t>
  </si>
  <si>
    <t>Válcované nosníky dodatečně osazované do připravených otvorů bez zazdění hlav do č. 12</t>
  </si>
  <si>
    <t>t</t>
  </si>
  <si>
    <t>60</t>
  </si>
  <si>
    <t xml:space="preserve">Poznámka k souboru cen:_x000d_
1. V cenách jsou zahrnuty náklady na dodávku a montáž válcovaných nosníků._x000d_
2. Ceny jsou určeny pouze pro ocenění konstrukce překladů nad otvory._x000d_
</t>
  </si>
  <si>
    <t>(1,6*5+1,6*4*3)*0,0111</t>
  </si>
  <si>
    <t>9</t>
  </si>
  <si>
    <t>413232211</t>
  </si>
  <si>
    <t>Zazdívka zhlaví stropních trámů nebo válcovaných nosníků pálenými cihlami válcovaných nosníků, výšky do 150 mm</t>
  </si>
  <si>
    <t>62</t>
  </si>
  <si>
    <t>17*2</t>
  </si>
  <si>
    <t>10</t>
  </si>
  <si>
    <t>317234410</t>
  </si>
  <si>
    <t>Vyzdívka mezi nosníky cihlami pálenými na maltu cementovou</t>
  </si>
  <si>
    <t>m3</t>
  </si>
  <si>
    <t>64</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</si>
  <si>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</si>
  <si>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1,6*0,75*0,12</t>
  </si>
  <si>
    <t>1,6*0,65*0,12*3</t>
  </si>
  <si>
    <t>11</t>
  </si>
  <si>
    <t>310238211</t>
  </si>
  <si>
    <t>Zazdívka otvorů ve zdivu nadzákladovém cihlami pálenými plochy přes 0,25 m2 do 1 m2 na maltu vápenocementovou</t>
  </si>
  <si>
    <t>66</t>
  </si>
  <si>
    <t xml:space="preserve">1,47*1,02*0,65*3    "1.np - 3.np"</t>
  </si>
  <si>
    <t>12</t>
  </si>
  <si>
    <t>310237271</t>
  </si>
  <si>
    <t>Zazdívka otvorů ve zdivu nadzákladovém cihlami pálenými plochy přes 0,09 m2 do 0,25 m2, ve zdi tl. přes 600 do 750 mm</t>
  </si>
  <si>
    <t>68</t>
  </si>
  <si>
    <t xml:space="preserve">1   "1.pp"</t>
  </si>
  <si>
    <t>13</t>
  </si>
  <si>
    <t>349231821</t>
  </si>
  <si>
    <t>Přizdívka z cihel ostění s ozubem ve vybouraných otvorech, s vysekáním kapes pro zavázaní přes 150 do 300 mm</t>
  </si>
  <si>
    <t>70</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</si>
  <si>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</si>
  <si>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 xml:space="preserve">2,32*0,65*3   "1.np - 3.np"</t>
  </si>
  <si>
    <t>14</t>
  </si>
  <si>
    <t>346244342</t>
  </si>
  <si>
    <t>Obezdívka pozednice z pálených cihel dl. 290 mm, na maltu ze suché směsi 5 MPa tl. 65 mm včetně izolace tl. 40 mm</t>
  </si>
  <si>
    <t>72</t>
  </si>
  <si>
    <t>0,15*2,4</t>
  </si>
  <si>
    <t>Vodorovné konstrukce</t>
  </si>
  <si>
    <t>411121243</t>
  </si>
  <si>
    <t>Montáž prefabrikovaných železobetonových stropů se zalitím spár, včetně podpěrné konstrukce, na cementovou maltu ze stropních desek, šířky do 600 mm a délky přes 1800 do 2700 mm</t>
  </si>
  <si>
    <t>74</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</si>
  <si>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</si>
  <si>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16</t>
  </si>
  <si>
    <t>M</t>
  </si>
  <si>
    <t>593411220</t>
  </si>
  <si>
    <t>deska stropní plná PZD 2090x290x100mm</t>
  </si>
  <si>
    <t>76</t>
  </si>
  <si>
    <t>17</t>
  </si>
  <si>
    <t>413941123</t>
  </si>
  <si>
    <t>Osazování ocelových válcovaných nosníků ve stropech I nebo IE nebo U nebo UE nebo L č. 14 až 22 nebo výšky do 220 mm</t>
  </si>
  <si>
    <t>78</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</si>
  <si>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</si>
  <si>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 xml:space="preserve">2,3*0,0263   "na ŽB věnci pod stropem"</t>
  </si>
  <si>
    <t>18</t>
  </si>
  <si>
    <t>13010722</t>
  </si>
  <si>
    <t>ocel profilová IPN 200 jakost 11 375</t>
  </si>
  <si>
    <t>80</t>
  </si>
  <si>
    <t>0,6*1,1 'Přepočtené koeficientem množství</t>
  </si>
  <si>
    <t>19</t>
  </si>
  <si>
    <t>135308300.70R</t>
  </si>
  <si>
    <t>ocelová roznášecí deska 200x200x10</t>
  </si>
  <si>
    <t>R-položka</t>
  </si>
  <si>
    <t>82</t>
  </si>
  <si>
    <t>20</t>
  </si>
  <si>
    <t>417321414</t>
  </si>
  <si>
    <t>Ztužující pásy a věnce z betonu železového (bez výztuže) tř. C 20/25</t>
  </si>
  <si>
    <t>84</t>
  </si>
  <si>
    <t>0,30*0,15*(2,35*2+1,6) *4</t>
  </si>
  <si>
    <t>0,44*0,15*2,4</t>
  </si>
  <si>
    <t xml:space="preserve">Mezisoučet   1.np - 3.np a podkroví</t>
  </si>
  <si>
    <t>0,10*0,40*(2,35*2+1,6)</t>
  </si>
  <si>
    <t>0,10*0,44*2,4</t>
  </si>
  <si>
    <t xml:space="preserve">Mezisoučet   pod pozednice</t>
  </si>
  <si>
    <t>417351115</t>
  </si>
  <si>
    <t>Bednění bočnic ztužujících pásů a věnců včetně vzpěr zřízení</t>
  </si>
  <si>
    <t>86</t>
  </si>
  <si>
    <t>2*0,15*(2,35*2+1,6) *4</t>
  </si>
  <si>
    <t>2*0,15*2,4</t>
  </si>
  <si>
    <t>2*0,10*(2,35*2+1,6)</t>
  </si>
  <si>
    <t>2*0,10*2,4</t>
  </si>
  <si>
    <t>22</t>
  </si>
  <si>
    <t>417351116</t>
  </si>
  <si>
    <t>Bednění bočnic ztužujících pásů a věnců včetně vzpěr odstranění</t>
  </si>
  <si>
    <t>88</t>
  </si>
  <si>
    <t>23</t>
  </si>
  <si>
    <t>417361821</t>
  </si>
  <si>
    <t>Výztuž ztužujících pásů a věnců z betonářské oceli 10 505 (R) nebo BSt 500</t>
  </si>
  <si>
    <t>90</t>
  </si>
  <si>
    <t>(2,35*2+1,6)*4*0,00061 *4</t>
  </si>
  <si>
    <t>(2,35*2+1,6)/0,2*0,86*0,000222 *4</t>
  </si>
  <si>
    <t>2,4*4*0,00061</t>
  </si>
  <si>
    <t>2,4/0,2*0,90*0,000222</t>
  </si>
  <si>
    <t>(2,35*2+1,6)*4*0,00061</t>
  </si>
  <si>
    <t>(2,35*2+1,6)/0,2*0,86*0,000222</t>
  </si>
  <si>
    <t>2,4/0,2*0,9*0,000222</t>
  </si>
  <si>
    <t>24</t>
  </si>
  <si>
    <t>41723811R</t>
  </si>
  <si>
    <t>Obezdívka věnce jednostranná věncovkou v do 210 mm včetně polystyrenu tl 30 mm</t>
  </si>
  <si>
    <t>92</t>
  </si>
  <si>
    <t>(2,35*2+2,4)*4</t>
  </si>
  <si>
    <t>Komunikace pozemní</t>
  </si>
  <si>
    <t>25</t>
  </si>
  <si>
    <t>564251111</t>
  </si>
  <si>
    <t>Podklad nebo podsyp ze štěrkopísku ŠP s rozprostřením, vlhčením a zhutněním, po zhutnění tl. 150 mm</t>
  </si>
  <si>
    <t>94</t>
  </si>
  <si>
    <t>3*4</t>
  </si>
  <si>
    <t>-2,35*2,4</t>
  </si>
  <si>
    <t>26</t>
  </si>
  <si>
    <t>564851111</t>
  </si>
  <si>
    <t>Podklad ze štěrkodrti ŠD s rozprostřením a zhutněním, po zhutnění tl. 150 mm</t>
  </si>
  <si>
    <t>96</t>
  </si>
  <si>
    <t>27</t>
  </si>
  <si>
    <t>565145111</t>
  </si>
  <si>
    <t>Asfaltový beton vrstva podkladní ACP 16 (obalované kamenivo střednězrnné - OKS) s rozprostřením a zhutněním v pruhu šířky do 3 m, po zhutnění tl. 60 mm</t>
  </si>
  <si>
    <t>98</t>
  </si>
  <si>
    <t xml:space="preserve">Poznámka k souboru cen:_x000d_
1. ČSN EN 13108-1 připouští pro ACP 16 pouze tl. 50 až 80 mm._x000d_
</t>
  </si>
  <si>
    <t>28</t>
  </si>
  <si>
    <t>573211112</t>
  </si>
  <si>
    <t>Postřik spojovací PS bez posypu kamenivem z asfaltu silničního, v množství 0,70 kg/m2</t>
  </si>
  <si>
    <t>100</t>
  </si>
  <si>
    <t>29</t>
  </si>
  <si>
    <t>577134131</t>
  </si>
  <si>
    <t>Asfaltový beton vrstva obrusná ACO 11 (ABS) s rozprostřením a se zhutněním z modifikovaného asfaltu v pruhu šířky do 3 m, po zhutnění tl. 40 mm</t>
  </si>
  <si>
    <t>102</t>
  </si>
  <si>
    <t xml:space="preserve">Poznámka k souboru cen:_x000d_
1. ČSN EN 13108-1 připouští pro ACO 11 pouze tl. 35 až 50 mm._x000d_
</t>
  </si>
  <si>
    <t>61</t>
  </si>
  <si>
    <t>Úprava povrchů vnitřních</t>
  </si>
  <si>
    <t>30</t>
  </si>
  <si>
    <t>611131121</t>
  </si>
  <si>
    <t>Podkladní a spojovací vrstva vnitřních omítaných ploch penetrace akrylát-silikonová nanášená ručně stropů</t>
  </si>
  <si>
    <t>104</t>
  </si>
  <si>
    <t>1,95*1,6</t>
  </si>
  <si>
    <t>31</t>
  </si>
  <si>
    <t>611142001</t>
  </si>
  <si>
    <t>Potažení vnitřních ploch pletivem v ploše nebo pruzích, na plném podkladu sklovláknitým vtlačením do tmelu stropů</t>
  </si>
  <si>
    <t>106</t>
  </si>
  <si>
    <t xml:space="preserve">Poznámka k souboru cen:_x000d_
1. V cenách -2001 jsou započteny i náklady na tmel._x000d_
</t>
  </si>
  <si>
    <t>32</t>
  </si>
  <si>
    <t>617311131</t>
  </si>
  <si>
    <t>Potažení vnitřních ploch štukem tloušťky do 3 mm uzavřených nebo omezených prostor světlíků nebo výtahových šachet</t>
  </si>
  <si>
    <t>108</t>
  </si>
  <si>
    <t>33</t>
  </si>
  <si>
    <t>612131121</t>
  </si>
  <si>
    <t>Podkladní a spojovací vrstva vnitřních omítaných ploch penetrace akrylát-silikonová nanášená ručně stěn</t>
  </si>
  <si>
    <t>110</t>
  </si>
  <si>
    <t>(17,89+2,47)*(1,95*2+1,6*2)</t>
  </si>
  <si>
    <t>-(1,18*2,32*6)</t>
  </si>
  <si>
    <t>(1,18+2,32*2)*0,75</t>
  </si>
  <si>
    <t>(1,18+2,32*2)*0,65*3</t>
  </si>
  <si>
    <t>(1,18+2,32*2)*0,45</t>
  </si>
  <si>
    <t xml:space="preserve">Mezisoučet   výtahová šachta</t>
  </si>
  <si>
    <t>3,7*2,0*2</t>
  </si>
  <si>
    <t>3,7*2,4*2</t>
  </si>
  <si>
    <t>2,4*2,4*1</t>
  </si>
  <si>
    <t>-1,18*2,32*5</t>
  </si>
  <si>
    <t xml:space="preserve">Mezisoučet   zazdívky</t>
  </si>
  <si>
    <t>34</t>
  </si>
  <si>
    <t>617321141</t>
  </si>
  <si>
    <t>Omítka vápenocementová vnitřních ploch nanášená ručně dvouvrstvá, tloušťky jádrové omítky do 10 mm a tloušťky štuku do 3 mm štuková uzavřených nebo omezených prostor světlíků nebo výtahových šachet</t>
  </si>
  <si>
    <t>112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</si>
  <si>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</si>
  <si>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35</t>
  </si>
  <si>
    <t>617321191</t>
  </si>
  <si>
    <t>Omítka vápenocementová vnitřních ploch nanášená ručně Příplatek k cenám za každých dalších i započatých 5 mm tloušťky omítky přes 10 mm světlíků nebo výtahových šachet</t>
  </si>
  <si>
    <t>114</t>
  </si>
  <si>
    <t>146,463*2</t>
  </si>
  <si>
    <t>36</t>
  </si>
  <si>
    <t>612321141</t>
  </si>
  <si>
    <t>Omítka vápenocementová vnitřních ploch nanášená ručně dvouvrstvá, tloušťky jádrové omítky do 10 mm a tloušťky štuku do 3 mm štuková svislých konstrukcí stěn</t>
  </si>
  <si>
    <t>116</t>
  </si>
  <si>
    <t>3,7*2,4*1</t>
  </si>
  <si>
    <t>3,2*2,4*1</t>
  </si>
  <si>
    <t>37</t>
  </si>
  <si>
    <t>612321191</t>
  </si>
  <si>
    <t>Omítka vápenocementová vnitřních ploch nanášená ručně Příplatek k cenám za každých dalších i započatých 5 mm tloušťky omítky přes 10 mm stěn</t>
  </si>
  <si>
    <t>118</t>
  </si>
  <si>
    <t>23,432*2</t>
  </si>
  <si>
    <t>38</t>
  </si>
  <si>
    <t>619991011</t>
  </si>
  <si>
    <t>Zakrytí vnitřních ploch před znečištěním včetně pozdějšího odkrytí konstrukcí a prvků obalením fólií a přelepením páskou</t>
  </si>
  <si>
    <t>120</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</si>
  <si>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</si>
  <si>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1,2*2,5*5</t>
  </si>
  <si>
    <t>Úprava povrchů vnějších</t>
  </si>
  <si>
    <t>39</t>
  </si>
  <si>
    <t>622211021</t>
  </si>
  <si>
    <t>Montáž kontaktního zateplení z polystyrenových desek nebo z kombinovaných desek na vnější stěny, tloušťky desek přes 80 do 120 mm</t>
  </si>
  <si>
    <t>122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</si>
  <si>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</si>
  <si>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 xml:space="preserve">(5,5*2,4)/2*2   "boční stěny krovu nad výtahovou šachtou"</t>
  </si>
  <si>
    <t>40</t>
  </si>
  <si>
    <t>283760400</t>
  </si>
  <si>
    <t xml:space="preserve">deska EPS grafitová fasadní  λ=0,032  tl 120mm</t>
  </si>
  <si>
    <t>124</t>
  </si>
  <si>
    <t>13,2*1,02 'Přepočtené koeficientem množství</t>
  </si>
  <si>
    <t>41</t>
  </si>
  <si>
    <t>622321121</t>
  </si>
  <si>
    <t>Omítka vápenocementová vnějších ploch nanášená ručně jednovrstvá, tloušťky do 15 mm hladká stěn</t>
  </si>
  <si>
    <t>126</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</si>
  <si>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</si>
  <si>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17,9*(2,35*2+2,4)</t>
  </si>
  <si>
    <t>(1,18+2,32*2)*0,4</t>
  </si>
  <si>
    <t>42</t>
  </si>
  <si>
    <t>622321191</t>
  </si>
  <si>
    <t>Omítka vápenocementová vnějších ploch nanášená ručně Příplatek k cenám za každých dalších i započatých 5 mm tloušťky omítky přes 15 mm stěn</t>
  </si>
  <si>
    <t>128</t>
  </si>
  <si>
    <t>126,68*2</t>
  </si>
  <si>
    <t>43</t>
  </si>
  <si>
    <t>622131121</t>
  </si>
  <si>
    <t>Podkladní a spojovací vrstva vnějších omítaných ploch penetrace akrylát-silikonová nanášená ručně stěn</t>
  </si>
  <si>
    <t>130</t>
  </si>
  <si>
    <t>13,2+126,68</t>
  </si>
  <si>
    <t>44</t>
  </si>
  <si>
    <t>622321131</t>
  </si>
  <si>
    <t>Potažení vnějších ploch štukem vápenocementovým, tloušťky do 3 mm stěn</t>
  </si>
  <si>
    <t>132</t>
  </si>
  <si>
    <t>45</t>
  </si>
  <si>
    <t>783823133</t>
  </si>
  <si>
    <t>Penetrační nátěr omítek hladkých omítek hladkých, zrnitých tenkovrstvých nebo štukových stupně členitosti 1 a 2 silikátový</t>
  </si>
  <si>
    <t>134</t>
  </si>
  <si>
    <t>46</t>
  </si>
  <si>
    <t>783827423</t>
  </si>
  <si>
    <t>Krycí (ochranný ) nátěr omítek dvojnásobný hladkých omítek hladkých, zrnitých tenkovrstvých nebo štukových stupně členitosti 1 a 2 silikátový</t>
  </si>
  <si>
    <t>136</t>
  </si>
  <si>
    <t>47</t>
  </si>
  <si>
    <t>783809225</t>
  </si>
  <si>
    <t>Montáž ozdobných prvků na fasádní plochy (materiál ve specifikaci ) s převažujícím délkovým rozměrem hladkých, výšky (šířky) lepené plochy přes 120 do 200 mm</t>
  </si>
  <si>
    <t>138</t>
  </si>
  <si>
    <t xml:space="preserve">Poznámka k souboru cen:_x000d_
1. Ceny lepení plošných prvků lze použít pro lepení délkových profilů výšky (šířky) přes 200 mm._x000d_
2. V cenách nejsou započteny náklady na dodávku ozdobných prvků, tyto se ocení ve specifikaci._x000d_
</t>
  </si>
  <si>
    <t>(2,35*2+2,4) *2</t>
  </si>
  <si>
    <t>48</t>
  </si>
  <si>
    <t>581249150</t>
  </si>
  <si>
    <t>dekorace štuková římsová lišta 145x36mm</t>
  </si>
  <si>
    <t>140</t>
  </si>
  <si>
    <t>49</t>
  </si>
  <si>
    <t>629991011</t>
  </si>
  <si>
    <t>Zakrytí vnějších ploch před znečištěním včetně pozdějšího odkrytí výplní otvorů a svislých ploch fólií přilepenou lepící páskou</t>
  </si>
  <si>
    <t>142</t>
  </si>
  <si>
    <t xml:space="preserve">Poznámka k souboru cen:_x000d_
1. V ceně -1012 nejsou započteny náklady na dodávku a montáž začišťovací lišty; tyto se oceňují cenou 622 14-3004 této části katalogu a materiálem ve specifikaci._x000d_
</t>
  </si>
  <si>
    <t>1,2*2,5</t>
  </si>
  <si>
    <t>63</t>
  </si>
  <si>
    <t>Podlahy a podlahové konstrukce</t>
  </si>
  <si>
    <t>50</t>
  </si>
  <si>
    <t>632450124</t>
  </si>
  <si>
    <t>Potěr cementový vyrovnávací ze suchých směsí v pásu o průměrné (střední) tl. přes 40 do 50 mm</t>
  </si>
  <si>
    <t>144</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</si>
  <si>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</si>
  <si>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P</t>
  </si>
  <si>
    <t>Poznámka k položce:_x000d_
ve vybouraných otvorech</t>
  </si>
  <si>
    <t xml:space="preserve">0,75*1,18        "1.pp"</t>
  </si>
  <si>
    <t xml:space="preserve">0,65*1,18*3    "1.np - 3.np"</t>
  </si>
  <si>
    <t xml:space="preserve">0,45*1,18         "podkroví"</t>
  </si>
  <si>
    <t>Trubní vedení</t>
  </si>
  <si>
    <t>51</t>
  </si>
  <si>
    <t>871315211</t>
  </si>
  <si>
    <t>Kanalizační potrubí z tvrdého PVC v otevřeném výkopu ve sklonu do 20 %, hladkého plnostěnného jednovrstvého, tuhost třídy SN 4 DN 160</t>
  </si>
  <si>
    <t>146</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</si>
  <si>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</si>
  <si>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52</t>
  </si>
  <si>
    <t>892351111</t>
  </si>
  <si>
    <t>Tlakové zkoušky vodou na potrubí DN 150 nebo 200</t>
  </si>
  <si>
    <t>148</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</si>
  <si>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</si>
  <si>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53</t>
  </si>
  <si>
    <t>877265271</t>
  </si>
  <si>
    <t>Montáž tvarovek na kanalizačním potrubí z trub z plastu z tvrdého PVC nebo z polypropylenu v otevřeném výkopu lapačů střešních splavenin DN 100</t>
  </si>
  <si>
    <t>150</t>
  </si>
  <si>
    <t xml:space="preserve">Poznámka k souboru cen:_x000d_
1. V cenách nejsou započteny náklady na dodání tvarovek. Tvarovky se oceňují ve ve specifikaci._x000d_
</t>
  </si>
  <si>
    <t>552441020</t>
  </si>
  <si>
    <t>lapač litinový střešních splavenin DN 150</t>
  </si>
  <si>
    <t>152</t>
  </si>
  <si>
    <t>55</t>
  </si>
  <si>
    <t>89256312R</t>
  </si>
  <si>
    <t>Zemní práce pro kanalizaci - výkop, zásyp, lože, obsyp, odvozy na skládku a skládkovné - v terénu</t>
  </si>
  <si>
    <t>154</t>
  </si>
  <si>
    <t>Poznámka k položce:_x000d_
Oprava a vybourání komunikace viz objekt asfaltové plochy</t>
  </si>
  <si>
    <t>Lešení</t>
  </si>
  <si>
    <t>941211112</t>
  </si>
  <si>
    <t>Montáž lešení řadového rámového lehkého pracovního s podlahami s provozním zatížením tř. 3 do 200 kg/m2 šířky tř. SW06 přes 0,6 do 0,9 m, výšky přes 10 do 25 m</t>
  </si>
  <si>
    <t>156</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</si>
  <si>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</si>
  <si>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19*(3,35+4)</t>
  </si>
  <si>
    <t>57</t>
  </si>
  <si>
    <t>941211211</t>
  </si>
  <si>
    <t>Montáž lešení řadového rámového lehkého pracovního s podlahami s provozním zatížením tř. 3 do 200 kg/m2 Příplatek za první a každý další den použití lešení k ceně -1111 nebo -1112</t>
  </si>
  <si>
    <t>158</t>
  </si>
  <si>
    <t>Poznámka k položce:_x000d_
cca 2 měsíce</t>
  </si>
  <si>
    <t>139,65*60 'Přepočtené koeficientem množství</t>
  </si>
  <si>
    <t>941211812</t>
  </si>
  <si>
    <t>Demontáž lešení řadového rámového lehkého pracovního s provozním zatížením tř. 3 do 200 kg/m2 šířky tř. SW06 přes 0,6 do 0,9 m, výšky přes 10 do 25 m</t>
  </si>
  <si>
    <t>160</t>
  </si>
  <si>
    <t xml:space="preserve">Poznámka k souboru cen:_x000d_
1. Demontáž lešení řadového rámového lehkého výšky přes 40 m se oceňuje individuálně._x000d_
</t>
  </si>
  <si>
    <t>59</t>
  </si>
  <si>
    <t>944511111</t>
  </si>
  <si>
    <t>Montáž ochranné sítě zavěšené na konstrukci lešení z textilie z umělých vláken</t>
  </si>
  <si>
    <t>162</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</si>
  <si>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</si>
  <si>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</si>
  <si>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</si>
  <si>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164</t>
  </si>
  <si>
    <t>944511811</t>
  </si>
  <si>
    <t>Demontáž ochranné sítě zavěšené na konstrukci lešení z textilie z umělých vláken</t>
  </si>
  <si>
    <t>166</t>
  </si>
  <si>
    <t>949321112</t>
  </si>
  <si>
    <t>Montáž lešení dílcového do šachet (výtahových, potrubních) o půdorysné ploše do 6 m2, výšky přes 10 do 20 m</t>
  </si>
  <si>
    <t>168</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</si>
  <si>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dílcového do šachet výšky přes 50 m se oceňuje individuálně._x000d_
</t>
  </si>
  <si>
    <t>Poznámka k položce:_x000d_
vnější - mezi výtahovou šachtou a objektem</t>
  </si>
  <si>
    <t>949321211</t>
  </si>
  <si>
    <t>Montáž lešení dílcového do šachet (výtahových, potrubních) Příplatek za první a každý další den použití lešení k ceně -1111, -1112 nebo -1113</t>
  </si>
  <si>
    <t>170</t>
  </si>
  <si>
    <t>19*60 'Přepočtené koeficientem množství</t>
  </si>
  <si>
    <t>949321812</t>
  </si>
  <si>
    <t>Demontáž lešení dílcového do šachet (výtahových, potrubních) o půdorysné ploše do 6 m2, výšky přes 10 do 20 m</t>
  </si>
  <si>
    <t>172</t>
  </si>
  <si>
    <t xml:space="preserve">Poznámka k souboru cen:_x000d_
1. Demontáž lešení dílcového do šachet výšky přes 50 m se oceňuje individuálně._x000d_
</t>
  </si>
  <si>
    <t>65</t>
  </si>
  <si>
    <t>949311112</t>
  </si>
  <si>
    <t>Montáž lešení trubkového do šachet (výtahových, potrubních) o půdorysné ploše do 6 m2, výšky přes 10 do 20 m</t>
  </si>
  <si>
    <t>174</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</si>
  <si>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</si>
  <si>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Poznámka k položce:_x000d_
vnitřní - ve výtahové šachtě</t>
  </si>
  <si>
    <t>949311211</t>
  </si>
  <si>
    <t>Montáž lešení trubkového do šachet (výtahových, potrubních) Příplatek za první a každý další den použití lešení k ceně -1111, -1112 nebo -1113</t>
  </si>
  <si>
    <t>176</t>
  </si>
  <si>
    <t>67</t>
  </si>
  <si>
    <t>949311812</t>
  </si>
  <si>
    <t>Demontáž lešení trubkového do šachet (výtahových, potrubních) o půdorysné ploše do 6 m2, výšky přes 10 do 20 m</t>
  </si>
  <si>
    <t>178</t>
  </si>
  <si>
    <t xml:space="preserve">Poznámka k souboru cen:_x000d_
1. Demontáž lešení trubkového do šachet výšky přes 50 m se oceňuje individuálně._x000d_
</t>
  </si>
  <si>
    <t>949101112</t>
  </si>
  <si>
    <t>Lešení pomocné pracovní pro objekty pozemních staveb pro zatížení do 150 kg/m2, o výšce lešeňové podlahy přes 1,9 do 3,5 m</t>
  </si>
  <si>
    <t>180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</si>
  <si>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</si>
  <si>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 xml:space="preserve">1,5*3*5   "vnitřní"</t>
  </si>
  <si>
    <t>95</t>
  </si>
  <si>
    <t xml:space="preserve">Ostatní konstrukce a práce </t>
  </si>
  <si>
    <t>69</t>
  </si>
  <si>
    <t>952901111</t>
  </si>
  <si>
    <t>Vyčištění budov nebo objektů před předáním do užívání budov bytové nebo občanské výstavby, světlé výšky podlaží do 4 m</t>
  </si>
  <si>
    <t>182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</si>
  <si>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</si>
  <si>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1,6*1,95</t>
  </si>
  <si>
    <t>10*5</t>
  </si>
  <si>
    <t>644941112</t>
  </si>
  <si>
    <t>Montáž průvětrníků nebo mřížek odvětrávacích velikosti přes 150 x 200 do 300 x 300 mm</t>
  </si>
  <si>
    <t>184</t>
  </si>
  <si>
    <t xml:space="preserve">Poznámka k souboru cen:_x000d_
1. V cenách nejsou započteny náklady na dodávku průvětrníku nebo mřížky, tyto se oceňují ve specifikaci._x000d_
</t>
  </si>
  <si>
    <t>71</t>
  </si>
  <si>
    <t>55341426</t>
  </si>
  <si>
    <t>mřížka větrací nerezová se síťovinou 200x200mm</t>
  </si>
  <si>
    <t>186</t>
  </si>
  <si>
    <t>Bourání konstrukcí</t>
  </si>
  <si>
    <t>712600831</t>
  </si>
  <si>
    <t>Odstranění ze střech šikmých přes 30° do 45° krytiny povlakové jednovrstvé</t>
  </si>
  <si>
    <t>240</t>
  </si>
  <si>
    <t>73</t>
  </si>
  <si>
    <t>762341811</t>
  </si>
  <si>
    <t>Demontáž bednění a laťování bednění střech rovných, obloukových, sklonu do 60° se všemi nadstřešními konstrukcemi z prken hrubých, hoblovaných tl. do 32 mm</t>
  </si>
  <si>
    <t>238</t>
  </si>
  <si>
    <t>2,4*5,5</t>
  </si>
  <si>
    <t>767661811</t>
  </si>
  <si>
    <t>Demontáž mříží pevných nebo otevíravých</t>
  </si>
  <si>
    <t>206</t>
  </si>
  <si>
    <t xml:space="preserve">1*0,95   "1.pp"</t>
  </si>
  <si>
    <t>75</t>
  </si>
  <si>
    <t>766441821</t>
  </si>
  <si>
    <t>Demontáž parapetních desek dřevěných nebo plastových šířky do 300 mm délky přes 1m</t>
  </si>
  <si>
    <t>208</t>
  </si>
  <si>
    <t xml:space="preserve">3    "1.np - 3.np"</t>
  </si>
  <si>
    <t>764001841</t>
  </si>
  <si>
    <t>Demontáž klempířských konstrukcí krytiny ze šablon do suti</t>
  </si>
  <si>
    <t>236</t>
  </si>
  <si>
    <t>5,5*2,4</t>
  </si>
  <si>
    <t>77</t>
  </si>
  <si>
    <t>764002812</t>
  </si>
  <si>
    <t>Demontáž klempířských konstrukcí okapového plechu do suti, v krytině skládané</t>
  </si>
  <si>
    <t>242</t>
  </si>
  <si>
    <t>764004801</t>
  </si>
  <si>
    <t>Demontáž klempířských konstrukcí žlabu podokapního do suti</t>
  </si>
  <si>
    <t>244</t>
  </si>
  <si>
    <t>79</t>
  </si>
  <si>
    <t>764002851</t>
  </si>
  <si>
    <t>Demontáž klempířských konstrukcí oplechování parapetů do suti</t>
  </si>
  <si>
    <t>210</t>
  </si>
  <si>
    <t xml:space="preserve">1,47*3    "1.np - 3.np"</t>
  </si>
  <si>
    <t>764002861</t>
  </si>
  <si>
    <t>Demontáž klempířských konstrukcí oplechování říms do suti</t>
  </si>
  <si>
    <t>212</t>
  </si>
  <si>
    <t>81</t>
  </si>
  <si>
    <t>919735112</t>
  </si>
  <si>
    <t>Řezání stávajícího živičného krytu nebo podkladu hloubky přes 50 do 100 mm</t>
  </si>
  <si>
    <t>188</t>
  </si>
  <si>
    <t xml:space="preserve">Poznámka k souboru cen:_x000d_
1. V cenách jsou započteny i náklady na spotřebu vody._x000d_
</t>
  </si>
  <si>
    <t>Poznámka k položce:_x000d_
pro výkop</t>
  </si>
  <si>
    <t>3+4</t>
  </si>
  <si>
    <t>985111111</t>
  </si>
  <si>
    <t>Otlučení nebo odsekání vrstev omítek stěn</t>
  </si>
  <si>
    <t>194</t>
  </si>
  <si>
    <t>Poznámka k položce:_x000d_
pod terénem</t>
  </si>
  <si>
    <t>2,15*2,4</t>
  </si>
  <si>
    <t>-1,18*1,4</t>
  </si>
  <si>
    <t>83</t>
  </si>
  <si>
    <t>985131111</t>
  </si>
  <si>
    <t>Očištění ploch stěn, rubu kleneb a podlah tlakovou vodou</t>
  </si>
  <si>
    <t>198</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</si>
  <si>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</si>
  <si>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985139112</t>
  </si>
  <si>
    <t>Očištění ploch Příplatek k cenám za plochu do 10 m2 jednotlivě</t>
  </si>
  <si>
    <t>200</t>
  </si>
  <si>
    <t>85</t>
  </si>
  <si>
    <t>968062356</t>
  </si>
  <si>
    <t>Vybourání dřevěných rámů oken s křídly, dveřních zárubní, vrat, stěn, ostění nebo obkladů rámů oken s křídly dvojitých, plochy do 4 m2</t>
  </si>
  <si>
    <t>202</t>
  </si>
  <si>
    <t xml:space="preserve">Poznámka k souboru cen:_x000d_
1. V cenách -2244 až -2747 jsou započteny i náklady na vyvěšení křídel._x000d_
</t>
  </si>
  <si>
    <t xml:space="preserve">1,47*2,58*3    "1.np - 3.np"</t>
  </si>
  <si>
    <t>968062374</t>
  </si>
  <si>
    <t>Vybourání dřevěných rámů oken s křídly, dveřních zárubní, vrat, stěn, ostění nebo obkladů rámů oken s křídly zdvojených, plochy do 1 m2</t>
  </si>
  <si>
    <t>204</t>
  </si>
  <si>
    <t>87</t>
  </si>
  <si>
    <t>973031325</t>
  </si>
  <si>
    <t>Vysekání výklenků nebo kapes ve zdivu z cihel na maltu vápennou nebo vápenocementovou kapes, plochy do 0,10 m2, hl. do 300 mm</t>
  </si>
  <si>
    <t>214</t>
  </si>
  <si>
    <t>Poznámka k položce:_x000d_
pro překlady I č. 120</t>
  </si>
  <si>
    <t xml:space="preserve">(5+4*3)*2 </t>
  </si>
  <si>
    <t>973031826</t>
  </si>
  <si>
    <t>Vysekání výklenků nebo kapes ve zdivu z cihel na maltu vápennou nebo vápenocementovou kapes pro zavázání nových zdí, tl. do 600 mm</t>
  </si>
  <si>
    <t>216</t>
  </si>
  <si>
    <t xml:space="preserve">1,02*2 *3    "1.np - 3.np"</t>
  </si>
  <si>
    <t>89</t>
  </si>
  <si>
    <t>971033561</t>
  </si>
  <si>
    <t>Vybourání otvorů ve zdivu základovém nebo nadzákladovém z cihel, tvárnic, příčkovek z cihel pálených na maltu vápennou nebo vápenocementovou plochy do 1 m2, tl. do 600 mm</t>
  </si>
  <si>
    <t>218</t>
  </si>
  <si>
    <t>Poznámka k položce:_x000d_
ubourání parapetů</t>
  </si>
  <si>
    <t xml:space="preserve">1,18*0,7*0,45    "podkroví"</t>
  </si>
  <si>
    <t>971033581</t>
  </si>
  <si>
    <t>Vybourání otvorů ve zdivu základovém nebo nadzákladovém z cihel, tvárnic, příčkovek z cihel pálených na maltu vápennou nebo vápenocementovou plochy do 1 m2, tl. do 900 mm</t>
  </si>
  <si>
    <t>220</t>
  </si>
  <si>
    <t xml:space="preserve">1,47*0,84*0,65 *3    "1.np - 3.np"</t>
  </si>
  <si>
    <t>91</t>
  </si>
  <si>
    <t>971033681</t>
  </si>
  <si>
    <t>Vybourání otvorů ve zdivu základovém nebo nadzákladovém z cihel, tvárnic, příčkovek z cihel pálených na maltu vápennou nebo vápenocementovou plochy do 4 m2, tl. do 900 mm</t>
  </si>
  <si>
    <t>222</t>
  </si>
  <si>
    <t xml:space="preserve">1,18*2,32*0,75    "1.pp"</t>
  </si>
  <si>
    <t>967031132</t>
  </si>
  <si>
    <t>Přisekání (špicování) plošné nebo rovných ostění zdiva z cihel pálených rovných ostění, bez odstupu, po hrubém vybourání otvorů, na maltu vápennou nebo vápenocementovou</t>
  </si>
  <si>
    <t>224</t>
  </si>
  <si>
    <t xml:space="preserve">2*0,7*0,45             "podkroví"</t>
  </si>
  <si>
    <t xml:space="preserve">2*0,84*0,65 *3     "1.np - 3.np"</t>
  </si>
  <si>
    <t>93</t>
  </si>
  <si>
    <t>967031732</t>
  </si>
  <si>
    <t>Přisekání (špicování) plošné nebo rovných ostění zdiva z cihel pálených plošné, na maltu vápennou nebo vápenocementovou, tl. na maltu vápennou nebo vápenocementovou, tl. do 100 mm</t>
  </si>
  <si>
    <t>226</t>
  </si>
  <si>
    <t>Poznámka k položce:_x000d_
odbourání parapetů</t>
  </si>
  <si>
    <t xml:space="preserve">2*2,32*0,75           "1.pp"</t>
  </si>
  <si>
    <t>966031313</t>
  </si>
  <si>
    <t>Vybourání částí říms z cihel vyložených do 250 mm tl. do 300 mm</t>
  </si>
  <si>
    <t>228</t>
  </si>
  <si>
    <t>966031314</t>
  </si>
  <si>
    <t>Vybourání částí říms z cihel vyložených do 250 mm tl. přes 300 mm</t>
  </si>
  <si>
    <t>230</t>
  </si>
  <si>
    <t xml:space="preserve">2,4   "kordonová římsa"</t>
  </si>
  <si>
    <t>978015391</t>
  </si>
  <si>
    <t>Otlučení vápenných nebo vápenocementových omítek vnějších ploch s vyškrabáním spar a s očištěním zdiva stupně členitosti 1 a 2, v rozsahu přes 80 do 100 %</t>
  </si>
  <si>
    <t>232</t>
  </si>
  <si>
    <t>14,79*2,4</t>
  </si>
  <si>
    <t>-1,47*(2,32+1,02)*3</t>
  </si>
  <si>
    <t>-1*0,95</t>
  </si>
  <si>
    <t>(1,47+3,34*2)*0,65*3</t>
  </si>
  <si>
    <t>97</t>
  </si>
  <si>
    <t>978013191</t>
  </si>
  <si>
    <t>Otlučení vápenných nebo vápenocementových omítek vnitřních ploch stěn s vyškrabáním spar, s očištěním zdiva, v rozsahu přes 50 do 100 %</t>
  </si>
  <si>
    <t>234</t>
  </si>
  <si>
    <t xml:space="preserve">Poznámka k souboru cen:_x000d_
1. Položky lze použít i pro ocenění otlučení sádrových, hliněných apod. vnitřních omítek._x000d_
</t>
  </si>
  <si>
    <t>997</t>
  </si>
  <si>
    <t>Přesun sutě</t>
  </si>
  <si>
    <t>997013501</t>
  </si>
  <si>
    <t>Odvoz suti a vybouraných hmot na skládku nebo meziskládku se složením, na vzdálenost do 1 km</t>
  </si>
  <si>
    <t>489299159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</si>
  <si>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</si>
  <si>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t>
  </si>
  <si>
    <t>997013509</t>
  </si>
  <si>
    <t>Odvoz suti a vybouraných hmot na skládku nebo meziskládku se složením, na vzdálenost Příplatek k ceně za každý další i započatý 1 km přes 1 km</t>
  </si>
  <si>
    <t>248</t>
  </si>
  <si>
    <t>16,131*14 'Přepočtené koeficientem množství</t>
  </si>
  <si>
    <t>94620240</t>
  </si>
  <si>
    <t>poplatek za uložení stavebního odpadu z izolačních materiálů zatříděného kódem 107 604</t>
  </si>
  <si>
    <t>250</t>
  </si>
  <si>
    <t>101</t>
  </si>
  <si>
    <t>94620180</t>
  </si>
  <si>
    <t>poplatek za uložení stavebního odpadu ze skla zatříděného kódem 107 202</t>
  </si>
  <si>
    <t>252</t>
  </si>
  <si>
    <t>94620170</t>
  </si>
  <si>
    <t>poplatek za uložení stavebního odpadu dřevěného zatříděného kódem 107 201</t>
  </si>
  <si>
    <t>254</t>
  </si>
  <si>
    <t>103</t>
  </si>
  <si>
    <t>94620004</t>
  </si>
  <si>
    <t>poplatek za uložení stavebního odpadu z asfaltových směsí bez obsahu dehtu zatříděného kódem 170 302</t>
  </si>
  <si>
    <t>256</t>
  </si>
  <si>
    <t>94620001</t>
  </si>
  <si>
    <t xml:space="preserve">poplatek za uložení stavebního odpadu zeminy a kamení  zatříděného kódem 170 504</t>
  </si>
  <si>
    <t>258</t>
  </si>
  <si>
    <t>105</t>
  </si>
  <si>
    <t>94620250</t>
  </si>
  <si>
    <t>poplatek za uložení směsného stavebního a demoličního odpadu zatříděného kódem 107 904</t>
  </si>
  <si>
    <t>260</t>
  </si>
  <si>
    <t>998</t>
  </si>
  <si>
    <t>Přesun hmot</t>
  </si>
  <si>
    <t>998017003</t>
  </si>
  <si>
    <t>Přesun hmot pro budovy občanské výstavby, bydlení, výrobu a služby s omezením mechanizace vodorovná dopravní vzdálenost do 100 m pro budovy s jakoukoliv nosnou konstrukcí výšky přes 12 do 24 m</t>
  </si>
  <si>
    <t>-726351080</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</si>
  <si>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</si>
  <si>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</si>
  <si>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</si>
  <si>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</si>
  <si>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</si>
  <si>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107</t>
  </si>
  <si>
    <t>711111051</t>
  </si>
  <si>
    <t>Provedení izolace proti zemní vlhkosti natěradly a tmely za studena na ploše vodorovné V dvojnásobným nátěrem tekutou elastickou hydroizolací</t>
  </si>
  <si>
    <t>264</t>
  </si>
  <si>
    <t xml:space="preserve">Poznámka k souboru cen:_x000d_
1. Izolace plochy jednotlivě do 10 m2 se oceňují skladebně cenou příslušné izolace a cenou 711 19-9095 Příplatek za plochu do 10 m2._x000d_
</t>
  </si>
  <si>
    <t>2,35*2,4</t>
  </si>
  <si>
    <t>24551070R</t>
  </si>
  <si>
    <t>bitumenová hydroizolační stěrka celková tl. 4 mm</t>
  </si>
  <si>
    <t>kg</t>
  </si>
  <si>
    <t>266</t>
  </si>
  <si>
    <t>5,64*5 'Přepočtené koeficientem množství</t>
  </si>
  <si>
    <t>109</t>
  </si>
  <si>
    <t>711112051</t>
  </si>
  <si>
    <t>Provedení izolace proti zemní vlhkosti natěradly a tmely za studena na ploše svislé S dvojnásobným nátěrem tekutou elastickou hydroizolací</t>
  </si>
  <si>
    <t>268</t>
  </si>
  <si>
    <t>(2,47+0,3)*(2,35*2+2,4*2)</t>
  </si>
  <si>
    <t xml:space="preserve">Mezisoučet   pod terénem</t>
  </si>
  <si>
    <t>1,94*2,4</t>
  </si>
  <si>
    <t>-1,18*0,92</t>
  </si>
  <si>
    <t xml:space="preserve">Mezisoučet   nad terénem</t>
  </si>
  <si>
    <t>270</t>
  </si>
  <si>
    <t>28,233*5,3 'Přepočtené koeficientem množství</t>
  </si>
  <si>
    <t>111</t>
  </si>
  <si>
    <t>71111301R</t>
  </si>
  <si>
    <t>Minerální nátěr z vodoodpudivých sloučenin kyseliny křemičité, spotřeba 0,2 l/m2 neředěného</t>
  </si>
  <si>
    <t>272</t>
  </si>
  <si>
    <t>Poznámka k položce:_x000d_
pod bitumenovou stěrku</t>
  </si>
  <si>
    <t xml:space="preserve">Mezisoučet   vodorovný - pod terénem</t>
  </si>
  <si>
    <t xml:space="preserve">Mezisoučet    svislý - pod terénem</t>
  </si>
  <si>
    <t>711161112</t>
  </si>
  <si>
    <t>Izolace proti zemní vlhkosti a beztlakové vodě nopovými fóliemi na ploše vodorovné V vrstva ochranná, odvětrávací a drenážní výška nopku 8,0 mm, tl. fólie do 0,6 mm</t>
  </si>
  <si>
    <t>274</t>
  </si>
  <si>
    <t>(2,47+0,3)*(2,35*2+2,4)</t>
  </si>
  <si>
    <t>113</t>
  </si>
  <si>
    <t>711161384</t>
  </si>
  <si>
    <t>Izolace proti zemní vlhkosti a beztlakové vodě nopovými fóliemi ostatní ukončení izolace provětrávací lištou</t>
  </si>
  <si>
    <t>276</t>
  </si>
  <si>
    <t>2,35*2+2,4</t>
  </si>
  <si>
    <t>998711103</t>
  </si>
  <si>
    <t>Přesun hmot pro izolace proti vodě, vlhkosti a plynům stanovený z hmotnosti přesunovaného materiálu vodorovná dopravní vzdálenost do 50 m v objektech výšky přes 12 do 60 m</t>
  </si>
  <si>
    <t>278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</si>
  <si>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</si>
  <si>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</si>
  <si>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</si>
  <si>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115</t>
  </si>
  <si>
    <t>713131121</t>
  </si>
  <si>
    <t>Montáž tepelné izolace stěn rohožemi, pásy, deskami, dílci, bloky (izolační materiál ve specifikaci) přichycením úchytnými dráty a závlačkami</t>
  </si>
  <si>
    <t>280</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</si>
  <si>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</si>
  <si>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(5,5*2,4)/2*2</t>
  </si>
  <si>
    <t>63148153</t>
  </si>
  <si>
    <t>deska tepelně izolační minerální univerzální λ=0,033-0,035 tl 80mm</t>
  </si>
  <si>
    <t>282</t>
  </si>
  <si>
    <t>117</t>
  </si>
  <si>
    <t>713141131</t>
  </si>
  <si>
    <t>Montáž tepelné izolace střech plochých rohožemi, pásy, deskami, dílci, bloky (izolační materiál ve specifikaci) přilepenými za studena zplna, jednovrstvá</t>
  </si>
  <si>
    <t>284</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</si>
  <si>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</si>
  <si>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Poznámka k položce:_x000d_
na PZD desky - 2 VRSTVY</t>
  </si>
  <si>
    <t>2,1*1,84 *2</t>
  </si>
  <si>
    <t>28376526</t>
  </si>
  <si>
    <t>deska izolační s oboustranným rounem s rastrem PIR 1250 x 625 x 60mm</t>
  </si>
  <si>
    <t>286</t>
  </si>
  <si>
    <t>7,728*1,02 'Přepočtené koeficientem množství</t>
  </si>
  <si>
    <t>119</t>
  </si>
  <si>
    <t>998713103</t>
  </si>
  <si>
    <t>Přesun hmot pro izolace tepelné stanovený z hmotnosti přesunovaného materiálu vodorovná dopravní vzdálenost do 50 m v objektech výšky přes 12 m do 24 m</t>
  </si>
  <si>
    <t>288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</si>
  <si>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</si>
  <si>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</si>
  <si>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</si>
  <si>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762331922</t>
  </si>
  <si>
    <t>Vázané konstrukce krovů vyřezání části střešní vazby průřezové plochy řeziva přes 120 do 224 cm2, délky vyřezané části krovového prvku přes 3 do 5 m</t>
  </si>
  <si>
    <t>290</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</si>
  <si>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</si>
  <si>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3,2*2+2,4</t>
  </si>
  <si>
    <t>121</t>
  </si>
  <si>
    <t>762332132</t>
  </si>
  <si>
    <t>Montáž vázaných konstrukcí krovů střech pultových, sedlových, valbových, stanových čtvercového nebo obdélníkového půdorysu, z řeziva hraněného průřezové plochy přes 120 do 224 cm2</t>
  </si>
  <si>
    <t>292</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</si>
  <si>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</si>
  <si>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 xml:space="preserve">1,84*2+2,4*1         "pozednice 120x120"</t>
  </si>
  <si>
    <t xml:space="preserve">7,55*3                       "krokev 100x160"</t>
  </si>
  <si>
    <t>762332133</t>
  </si>
  <si>
    <t>Montáž vázaných konstrukcí krovů střech pultových, sedlových, valbových, stanových čtvercového nebo obdélníkového půdorysu, z řeziva hraněného průřezové plochy přes 224 do 288 cm2</t>
  </si>
  <si>
    <t>294</t>
  </si>
  <si>
    <t xml:space="preserve">"krokev 120x220"4,20*2 </t>
  </si>
  <si>
    <t>123</t>
  </si>
  <si>
    <t>762395000</t>
  </si>
  <si>
    <t>Spojovací prostředky krovů, bednění a laťování, nadstřešních konstrukcí svory, prkna, hřebíky, pásová ocel, vruty</t>
  </si>
  <si>
    <t>296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</si>
  <si>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</si>
  <si>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 xml:space="preserve">(1,84*2+2,4*1)*0,12*0,12      "pozednice 120x120"</t>
  </si>
  <si>
    <t xml:space="preserve">7,3*3*0,10*0,16                       "krokev 100x160"</t>
  </si>
  <si>
    <t xml:space="preserve">4,2*2*0,12*0,22                       "krokev 120x220"</t>
  </si>
  <si>
    <t>60512131</t>
  </si>
  <si>
    <t>hranol stavební řezivo průřezu do 224cm2 dl 6-8m</t>
  </si>
  <si>
    <t>298</t>
  </si>
  <si>
    <t xml:space="preserve">(1,84*2+2,4*1)*0,12*0,12         "pozednice 120x120"</t>
  </si>
  <si>
    <t xml:space="preserve">(7,55*3)*0,10*0,16                       "krokev 100x160"</t>
  </si>
  <si>
    <t>"krokev 120x220"(4,20*2)*0,12*0,22</t>
  </si>
  <si>
    <t>0,672*1,1 'Přepočtené koeficientem množství</t>
  </si>
  <si>
    <t>125</t>
  </si>
  <si>
    <t>762083122</t>
  </si>
  <si>
    <t>Práce společné pro tesařské konstrukce impregnace řeziva máčením proti dřevokaznému hmyzu, houbám a plísním, třída ohrožení 3 a 4 (dřevo v exteriéru)</t>
  </si>
  <si>
    <t>300</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</si>
  <si>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</si>
  <si>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762085113</t>
  </si>
  <si>
    <t>Práce společné pro tesařské konstrukce montáž ocelových spojovacích prostředků (materiál ve specifikaci) svorníků, šroubů délky přes 300 do 450 mm</t>
  </si>
  <si>
    <t>302</t>
  </si>
  <si>
    <t>127</t>
  </si>
  <si>
    <t>31197008</t>
  </si>
  <si>
    <t>tyč závitová Pz 4.6 M20</t>
  </si>
  <si>
    <t>304</t>
  </si>
  <si>
    <t>31111009</t>
  </si>
  <si>
    <t>matice přesná šestihranná Pz DIN 934-8 M20</t>
  </si>
  <si>
    <t>100 kus</t>
  </si>
  <si>
    <t>306</t>
  </si>
  <si>
    <t>12*0,01 'Přepočtené koeficientem množství</t>
  </si>
  <si>
    <t>129</t>
  </si>
  <si>
    <t>31121006</t>
  </si>
  <si>
    <t>podložka pod dřevěnou konstrukci DIN 440 D 20mm</t>
  </si>
  <si>
    <t>308</t>
  </si>
  <si>
    <t>762341044</t>
  </si>
  <si>
    <t>Bednění a laťování bednění střech rovných sklonu do 60° s vyřezáním otvorů z dřevoštěpkových desek OSB šroubovaných na rošt na pero a drážku, tloušťky desky 18 mm</t>
  </si>
  <si>
    <t>310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</si>
  <si>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</si>
  <si>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Poznámka k položce:_x000d_
dle výkresu střechy</t>
  </si>
  <si>
    <t>7,55*2,60</t>
  </si>
  <si>
    <t>131</t>
  </si>
  <si>
    <t>762342214</t>
  </si>
  <si>
    <t>Bednění a laťování montáž laťování střech jednoduchých sklonu do 60° při osové vzdálenosti latí přes 150 do 360 mm</t>
  </si>
  <si>
    <t>312</t>
  </si>
  <si>
    <t>60514106</t>
  </si>
  <si>
    <t>řezivo jehličnaté lať pevnostní třída S10-13 průžez 40x60mm</t>
  </si>
  <si>
    <t>316</t>
  </si>
  <si>
    <t>18*2,6*0,04*0,06</t>
  </si>
  <si>
    <t>0,112*1,1 'Přepočtené koeficientem množství</t>
  </si>
  <si>
    <t>133</t>
  </si>
  <si>
    <t>314</t>
  </si>
  <si>
    <t>0,739+0,123</t>
  </si>
  <si>
    <t>318</t>
  </si>
  <si>
    <t>135</t>
  </si>
  <si>
    <t>762430035</t>
  </si>
  <si>
    <t>Obložení stěn z cementotřískových desek šroubovaných na pero a drážku broušených, tloušťky desky 20 mm</t>
  </si>
  <si>
    <t>320</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</si>
  <si>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</si>
  <si>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762439001</t>
  </si>
  <si>
    <t>Obložení stěn montáž roštu podkladového</t>
  </si>
  <si>
    <t>322</t>
  </si>
  <si>
    <t xml:space="preserve">"ODHAD"   20*2</t>
  </si>
  <si>
    <t>137</t>
  </si>
  <si>
    <t>762495000</t>
  </si>
  <si>
    <t>Spojovací prostředky olištování spár, obložení stropů, střešních podhledů a stěn hřebíky, vruty</t>
  </si>
  <si>
    <t>324</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</si>
  <si>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</si>
  <si>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13,2*2</t>
  </si>
  <si>
    <t>326</t>
  </si>
  <si>
    <t>40*0,04*0,06</t>
  </si>
  <si>
    <t>139</t>
  </si>
  <si>
    <t>328</t>
  </si>
  <si>
    <t>762842131</t>
  </si>
  <si>
    <t>Montáž podbíjení střech šikmých, vnějšího přesahu šířky do 0,8 m (pouze pro prkna přibíjená rovnoběžně s krokvemi) z hoblovaných prken z palubek</t>
  </si>
  <si>
    <t>330</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</si>
  <si>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-2231._x000d_
2. V cenách nejsou započteny náklady na montáž roštu, tyto se oceňují cenou 762 42-9001 Montáž podkladového roštu podhledu._x000d_
3. U položek -2111 až -2131 se množství jednotek určuje v m celkové délky podbití._x000d_
</t>
  </si>
  <si>
    <t>6,9*2+2,6</t>
  </si>
  <si>
    <t>141</t>
  </si>
  <si>
    <t>762895000</t>
  </si>
  <si>
    <t>Spojovací prostředky záklopu stropů, stropnic, podbíjení hřebíky, svory</t>
  </si>
  <si>
    <t>332</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</si>
  <si>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</si>
  <si>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16,4*0,6</t>
  </si>
  <si>
    <t>61191155</t>
  </si>
  <si>
    <t>palubky obkladové smrk profil klasický 19x116mm jakost A/B</t>
  </si>
  <si>
    <t>334</t>
  </si>
  <si>
    <t>9,84*1,1 'Přepočtené koeficientem množství</t>
  </si>
  <si>
    <t>143</t>
  </si>
  <si>
    <t>998762103</t>
  </si>
  <si>
    <t>Přesun hmot pro konstrukce tesařské stanovený z hmotnosti přesunovaného materiálu vodorovná dopravní vzdálenost do 50 m v objektech výšky přes 12 do 24 m</t>
  </si>
  <si>
    <t>336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</si>
  <si>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</si>
  <si>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</si>
  <si>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</si>
  <si>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763161710</t>
  </si>
  <si>
    <t>Podkroví ze sádrokartonových desek dvouvrstvá spodní konstrukce z ocelových profilů CD, UD jednoduše opláštěná deskou standardní A, tl. 12,5 mm, bez TI, REI 15</t>
  </si>
  <si>
    <t>338</t>
  </si>
  <si>
    <t xml:space="preserve">Poznámka k souboru cen:_x000d_
1. V cenách jsou započteny i náklady na tmelení a výztužnou pásku._x000d_
2. V cenách nejsou započteny náklady na:_x000d_
a) základní penetrační nátěr; tyto se oceňují cenou 763 13-1714,_x000d_
b) parotěsnou zábranu; tyto se oceňují cenou 763 13-1751._x000d_
3. Ceny 763 16-16 lze použít i pro dvouvrstvou dřevěnou spodní konstrukci s nosnými latěmi 60 x 40 mm a montážními latěmi 48 x 24 mm._x000d_
4. Ceny -1781 a -1782 Montáž nosné konstrukce je stanoveny pro m2 plochy podkroví._x000d_
5. V ceně -1781 nejsou započteny náklady na dřevo a v ceně -1782 náklady na profily; tyto se oceňují ve specifikaci. Doporučené množství na 1 m2 příčky je 3,0 m profilu CD a 0,9 m profilu UD._x000d_
6. V cenách -1785 a -1788 Montáž desek nejsou započteny náklady na desky; tato dodávka se oceňuje ve specifikaci._x000d_
7. Ostatní konstrukce a práce a příplatky u podkroví se oceňují cenami 763 13-17.. pro podhled ze sádrokartonových desek ._x000d_
</t>
  </si>
  <si>
    <t>Poznámka k položce:_x000d_
boční stěny nové střechy</t>
  </si>
  <si>
    <t>145</t>
  </si>
  <si>
    <t>763131714</t>
  </si>
  <si>
    <t>Podhled ze sádrokartonových desek ostatní práce a konstrukce na podhledech ze sádrokartonových desek základní penetrační nátěr</t>
  </si>
  <si>
    <t>340</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</si>
  <si>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</si>
  <si>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</si>
  <si>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</si>
  <si>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342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</si>
  <si>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</si>
  <si>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</si>
  <si>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 - VIZ výkres střechy nad výtahem</t>
  </si>
  <si>
    <t>147</t>
  </si>
  <si>
    <t>764111641</t>
  </si>
  <si>
    <t>Krytina ze svitků nebo z taškových tabulí z pozinkovaného plechu s povrchovou úpravou s úpravou u okapů, prostupů a výčnělků střechy rovné drážkováním ze svitků do rš 670 mm, sklon střechy do 30°</t>
  </si>
  <si>
    <t>344</t>
  </si>
  <si>
    <t>764111691</t>
  </si>
  <si>
    <t>Krytina ze svitků nebo z taškových tabulí z pozinkovaného plechu s povrchovou úpravou s úpravou u okapů, prostupů a výčnělků Příplatek k cenám za těsnění drážek ve sklonu do 10°</t>
  </si>
  <si>
    <t>346</t>
  </si>
  <si>
    <t>149</t>
  </si>
  <si>
    <t>764212633</t>
  </si>
  <si>
    <t>Oplechování střešních prvků z pozinkovaného plechu s povrchovou úpravou štítu závětrnou lištou rš 250 mm</t>
  </si>
  <si>
    <t>348</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</si>
  <si>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</si>
  <si>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7,55*2</t>
  </si>
  <si>
    <t>764212663</t>
  </si>
  <si>
    <t>Oplechování střešních prvků z pozinkovaného plechu s povrchovou úpravou okapu okapovým plechem střechy rovné rš 250 mm</t>
  </si>
  <si>
    <t>350</t>
  </si>
  <si>
    <t>151</t>
  </si>
  <si>
    <t>764212607</t>
  </si>
  <si>
    <t>Oplechování střešních prvků z pozinkovaného plechu s povrchovou úpravou úžlabí rš 670 mm</t>
  </si>
  <si>
    <t>352</t>
  </si>
  <si>
    <t>764311616</t>
  </si>
  <si>
    <t>Lemování zdí z pozinkovaného plechu s povrchovou úpravou boční nebo horní rovné, střech s krytinou skládanou mimo prejzovou rš 500 mm</t>
  </si>
  <si>
    <t>354</t>
  </si>
  <si>
    <t>5,5*2</t>
  </si>
  <si>
    <t>153</t>
  </si>
  <si>
    <t>764511601</t>
  </si>
  <si>
    <t>Žlab podokapní z pozinkovaného plechu s povrchovou úpravou včetně háků a čel půlkruhový do rš 280 mm</t>
  </si>
  <si>
    <t>356</t>
  </si>
  <si>
    <t>764511602</t>
  </si>
  <si>
    <t>Žlab podokapní z pozinkovaného plechu s povrchovou úpravou včetně háků a čel půlkruhový rš 330 mm</t>
  </si>
  <si>
    <t>358</t>
  </si>
  <si>
    <t>155</t>
  </si>
  <si>
    <t>764511641</t>
  </si>
  <si>
    <t>Žlab podokapní z pozinkovaného plechu s povrchovou úpravou včetně háků a čel kotlík oválný (trychtýřový), rš žlabu/průměr svodu do 250/90 mm</t>
  </si>
  <si>
    <t>360</t>
  </si>
  <si>
    <t>764511642</t>
  </si>
  <si>
    <t>Žlab podokapní z pozinkovaného plechu s povrchovou úpravou včetně háků a čel kotlík oválný (trychtýřový), rš žlabu/průměr svodu 330/100 mm</t>
  </si>
  <si>
    <t>362</t>
  </si>
  <si>
    <t>157</t>
  </si>
  <si>
    <t>764518621</t>
  </si>
  <si>
    <t>Svod z pozinkovaného plechu s upraveným povrchem včetně objímek, kolen a odskoků kruhový, průměru do 90 mm</t>
  </si>
  <si>
    <t>364</t>
  </si>
  <si>
    <t>764518622</t>
  </si>
  <si>
    <t>Svod z pozinkovaného plechu s upraveným povrchem včetně objímek, kolen a odskoků kruhový, průměru 100 mm</t>
  </si>
  <si>
    <t>366</t>
  </si>
  <si>
    <t>159</t>
  </si>
  <si>
    <t>998764103</t>
  </si>
  <si>
    <t>Přesun hmot pro konstrukce klempířské stanovený z hmotnosti přesunovaného materiálu vodorovná dopravní vzdálenost do 50 m v objektech výšky přes 12 do 24 m</t>
  </si>
  <si>
    <t>368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</si>
  <si>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</si>
  <si>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</si>
  <si>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</si>
  <si>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765192001</t>
  </si>
  <si>
    <t>Nouzové zakrytí střechy plachtou</t>
  </si>
  <si>
    <t>370</t>
  </si>
  <si>
    <t xml:space="preserve">Poznámka k souboru cen:_x000d_
1. Cenu lze použít pro přechodné zakrytí střechy nebo krovu._x000d_
2. V ceně 765 19-2001 jsou započteny náklady i na:_x000d_
a) montáž a demontáž plachty,_x000d_
b) opotřebení plachty._x000d_
</t>
  </si>
  <si>
    <t>4,00*8,00</t>
  </si>
  <si>
    <t>161</t>
  </si>
  <si>
    <t>765191001</t>
  </si>
  <si>
    <t>Montáž pojistné hydroizolační fólie kladené ve sklonu do 20° lepením (vodotěsné podstřeší) na bednění nebo tepelnou izolaci</t>
  </si>
  <si>
    <t>372</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</si>
  <si>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</si>
  <si>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28329223</t>
  </si>
  <si>
    <t>fólie difuzně propustné s nakašírovanou strukturovanou rohoží pod hladkou plechovou krytinu</t>
  </si>
  <si>
    <t>374</t>
  </si>
  <si>
    <t>19,63*1,1 'Přepočtené koeficientem množství</t>
  </si>
  <si>
    <t>163</t>
  </si>
  <si>
    <t>376</t>
  </si>
  <si>
    <t>767</t>
  </si>
  <si>
    <t>Konstrukce zámečnické</t>
  </si>
  <si>
    <t>767812611</t>
  </si>
  <si>
    <t>Montáž markýz fasádních, šířky do 2 000 mm</t>
  </si>
  <si>
    <t>378</t>
  </si>
  <si>
    <t xml:space="preserve">Poznámka k souboru cen:_x000d_
1. Ceny souboru cen 767 81-2 . jsou určeny k montáži markýz s ručním pohonem na jakoukoliv konstrukci._x000d_
</t>
  </si>
  <si>
    <t>165</t>
  </si>
  <si>
    <t>55346557R</t>
  </si>
  <si>
    <t>vchodová stříška z nosnou kovovou konstrukcí a zastřešení z polykarbonátu 1500x900 mm</t>
  </si>
  <si>
    <t>380</t>
  </si>
  <si>
    <t>998767103</t>
  </si>
  <si>
    <t>Přesun hmot pro zámečnické konstrukce stanovený z hmotnosti přesunovaného materiálu vodorovná dopravní vzdálenost do 50 m v objektech výšky přes 12 do 24 m</t>
  </si>
  <si>
    <t>382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</si>
  <si>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</si>
  <si>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773</t>
  </si>
  <si>
    <t>Podlahy z litého teraca</t>
  </si>
  <si>
    <t>167</t>
  </si>
  <si>
    <t>773511361</t>
  </si>
  <si>
    <t>Podlahy z přírodního litého teraca zřízení podlahy z vápencových drtí a cementu nebo suché teracové prosté (drť ve specifikaci) tl. 30 mm</t>
  </si>
  <si>
    <t>384</t>
  </si>
  <si>
    <t xml:space="preserve">Poznámka k souboru cen:_x000d_
1. Ceny za provedení podlahy z litého teraca se oceňují skladebně: cenou za provedení teraca v ploše 773 51-1 . , dále cenou za vložení dilatace 773 51-3 . , případně cenou za provedení obruby 773 51-2 . , a v případě potřeby příslušným příplatkem 773 51-9 ._x000d_
2. Cenami za vložení dilatace 773 51-3 . lze oceňovat i vložení dilatací u barveného teraca._x000d_
3. Obruby šířky přes 200 do 500 mm lze oceňovat skladebně příslušnou cenou podlahy 773 51-1 . a cenou příplatku –9190, a to i tehdy, když výměra obruby přesahuje 5 m2._x000d_
</t>
  </si>
  <si>
    <t>58346122</t>
  </si>
  <si>
    <t>drť vápencová bílá frakce 2/4</t>
  </si>
  <si>
    <t>386</t>
  </si>
  <si>
    <t>3,717*0,06 'Přepočtené koeficientem množství</t>
  </si>
  <si>
    <t>169</t>
  </si>
  <si>
    <t>773519190</t>
  </si>
  <si>
    <t>Podlahy z přírodního litého teraca Příplatek k cenám za plochu do 5 m2 jednotlivě</t>
  </si>
  <si>
    <t>388</t>
  </si>
  <si>
    <t>773519191</t>
  </si>
  <si>
    <t>Podlahy z přírodního litého teraca Příplatek k cenám za každých dalších i započatých 10 mm tloušťky</t>
  </si>
  <si>
    <t>390</t>
  </si>
  <si>
    <t>3,717*2</t>
  </si>
  <si>
    <t>171</t>
  </si>
  <si>
    <t>998773103</t>
  </si>
  <si>
    <t>Přesun hmot pro podlahy teracové lité stanovený z hmotnosti přesunovaného materiálu vodorovná dopravní vzdálenost do 50 m v objektech výšky přes 12 do 24 m</t>
  </si>
  <si>
    <t>392</t>
  </si>
  <si>
    <t>783</t>
  </si>
  <si>
    <t>Dokončovací práce - nátěry</t>
  </si>
  <si>
    <t>783214101</t>
  </si>
  <si>
    <t>Základní nátěr tesařských konstrukcí jednonásobný syntetický</t>
  </si>
  <si>
    <t>398</t>
  </si>
  <si>
    <t xml:space="preserve">16,4*0,6   "palubky"</t>
  </si>
  <si>
    <t>173</t>
  </si>
  <si>
    <t>783218111</t>
  </si>
  <si>
    <t>Lazurovací nátěr tesařských konstrukcí dvojnásobný syntetický</t>
  </si>
  <si>
    <t>400</t>
  </si>
  <si>
    <t>783314201</t>
  </si>
  <si>
    <t>Základní antikorozní nátěr zámečnických konstrukcí jednonásobný syntetický standardní</t>
  </si>
  <si>
    <t>402</t>
  </si>
  <si>
    <t xml:space="preserve">2,3*0,709   "I č. 200 na ŽB věnci pod stropem"</t>
  </si>
  <si>
    <t>175</t>
  </si>
  <si>
    <t>783315101</t>
  </si>
  <si>
    <t>Mezinátěr zámečnických konstrukcí jednonásobný syntetický standardní</t>
  </si>
  <si>
    <t>404</t>
  </si>
  <si>
    <t>783317101</t>
  </si>
  <si>
    <t>Krycí nátěr (email) zámečnických konstrukcí jednonásobný syntetický standardní</t>
  </si>
  <si>
    <t>406</t>
  </si>
  <si>
    <t>784</t>
  </si>
  <si>
    <t>Dokončovací práce - malby</t>
  </si>
  <si>
    <t>177</t>
  </si>
  <si>
    <t>784181121</t>
  </si>
  <si>
    <t>Penetrace podkladu jednonásobná hloubková v místnostech výšky do 3,80 m</t>
  </si>
  <si>
    <t>408</t>
  </si>
  <si>
    <t>(1,18+2,32*2)*0,75*1</t>
  </si>
  <si>
    <t>(1,18+2,32*2)*0,45*1</t>
  </si>
  <si>
    <t>(1,18+2,32*2)*0,40*1</t>
  </si>
  <si>
    <t xml:space="preserve">Mezisoučet   ostění</t>
  </si>
  <si>
    <t>784211111</t>
  </si>
  <si>
    <t>Malby z malířských směsí otěruvzdorných za mokra dvojnásobné, bílé za mokra otěruvzdorné velmi dobře v místnostech výšky do 3,80 m</t>
  </si>
  <si>
    <t>410</t>
  </si>
  <si>
    <t xml:space="preserve">Mezisoučet   boční stěny nové střechy</t>
  </si>
  <si>
    <t>179</t>
  </si>
  <si>
    <t>784171101</t>
  </si>
  <si>
    <t>Zakrytí nemalovaných ploch (materiál ve specifikaci) včetně pozdějšího odkrytí podlah</t>
  </si>
  <si>
    <t>412</t>
  </si>
  <si>
    <t xml:space="preserve">Poznámka k souboru cen:_x000d_
1. V cenách nejsou započteny náklady na dodávku fólie, tyto se oceňují ve speifikaci.Ztratné lze stanovit ve výši 5%._x000d_
</t>
  </si>
  <si>
    <t>10,00*5,00</t>
  </si>
  <si>
    <t>58124844</t>
  </si>
  <si>
    <t>fólie pro malířské potřeby zakrývací tl 25µ 4x5m</t>
  </si>
  <si>
    <t>414</t>
  </si>
  <si>
    <t>50*1,05 'Přepočtené koeficientem množství</t>
  </si>
  <si>
    <t>Práce a dodávky M</t>
  </si>
  <si>
    <t>33-M</t>
  </si>
  <si>
    <t>Montáže dopr.zaříz.,sklad. zař. a váh</t>
  </si>
  <si>
    <t>181</t>
  </si>
  <si>
    <t>330030072.70R</t>
  </si>
  <si>
    <t>Montáž a dodávka výtahu-6 nástupišť, počet osob 9, nosnost 675 kg, 1.0 m/s, bezpřevodový, bez strojovny, zdvih 16,2m, posuvné dveře 900x2100mm EW 15DP</t>
  </si>
  <si>
    <t>416</t>
  </si>
  <si>
    <t>2 - Stavební úpravy 2 učeben ve 2.n.p.</t>
  </si>
  <si>
    <t>česká Kamenice, Palackého 535</t>
  </si>
  <si>
    <t>Město česká Kamenice</t>
  </si>
  <si>
    <t>Ing Marcela bezděková</t>
  </si>
  <si>
    <t xml:space="preserve">    64 - Osazování výplní otvorů</t>
  </si>
  <si>
    <t xml:space="preserve">    94 - Lešení </t>
  </si>
  <si>
    <t xml:space="preserve">    951 - Ostatní konstrukce a práce</t>
  </si>
  <si>
    <t xml:space="preserve">    961 - Bourání a demontáže konstrukcí</t>
  </si>
  <si>
    <t xml:space="preserve">    721 - Zdravotechnika - vnitřní kanalizace</t>
  </si>
  <si>
    <t xml:space="preserve">    722 - Zdravotechnika - vnitřní vodovod</t>
  </si>
  <si>
    <t xml:space="preserve">    725 - Zdravotechnika - zařizovací předměty</t>
  </si>
  <si>
    <t xml:space="preserve">    766 - Konstrukce truhlářské</t>
  </si>
  <si>
    <t xml:space="preserve">    776 - Podlahy povlakové</t>
  </si>
  <si>
    <t xml:space="preserve">    781 - Dokončovací práce - obklady</t>
  </si>
  <si>
    <t xml:space="preserve">    786 - Dokončovací práce - rolety</t>
  </si>
  <si>
    <t xml:space="preserve">1,2*0,0111   "I č. 120"</t>
  </si>
  <si>
    <t>346244381</t>
  </si>
  <si>
    <t>Plentování ocelových válcovaných nosníků jednostranné cihlami na maltu, výška stojiny do 200 mm</t>
  </si>
  <si>
    <t>0,12*1,2*2</t>
  </si>
  <si>
    <t>8,4*0,0311</t>
  </si>
  <si>
    <t>13010724</t>
  </si>
  <si>
    <t>ocel profilová IPN 220 jakost 11 375</t>
  </si>
  <si>
    <t>0,261*1,1 'Přepočtené koeficientem množství</t>
  </si>
  <si>
    <t>413232221</t>
  </si>
  <si>
    <t>Zazdívka zhlaví stropních trámů nebo válcovaných nosníků pálenými cihlami válcovaných nosníků, výšky přes 150 do 300 mm</t>
  </si>
  <si>
    <t>612325412</t>
  </si>
  <si>
    <t>Oprava vápenocementové omítky vnitřních ploch hladké, tloušťky do 20 mm stěn, v rozsahu opravované plochy přes 10 do 30%</t>
  </si>
  <si>
    <t xml:space="preserve">Poznámka k souboru cen:_x000d_
1. Pro ocenění opravy omítek plochy do 1 m2 se použijí ceny souboru cen 61. 32-52.. Vápenocementová omítka jednotlivých malých ploch._x000d_
</t>
  </si>
  <si>
    <t>3,67*(16,99*2+7,91*2)</t>
  </si>
  <si>
    <t>-(0,8*1,97+0,9*1,97*2+1,5*2,57*2+1,7*2,57*5)</t>
  </si>
  <si>
    <t>(1,5+2,57*2)*0,2*2</t>
  </si>
  <si>
    <t>(1,7+2,57*2)*0,2*5</t>
  </si>
  <si>
    <t>(1,3+2,2*2)*0,55*2</t>
  </si>
  <si>
    <t>612311131</t>
  </si>
  <si>
    <t>Potažení vnitřních ploch štukem tloušťky do 3 mm svislých konstrukcí stěn</t>
  </si>
  <si>
    <t>619995001</t>
  </si>
  <si>
    <t>Začištění omítek (s dodáním hmot) kolem oken, dveří, podlah, obkladů apod.</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</si>
  <si>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</si>
  <si>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(1,5+2,57*2)*2</t>
  </si>
  <si>
    <t>(1,7+2,57*2)*5</t>
  </si>
  <si>
    <t xml:space="preserve">Mezisoučet   okna</t>
  </si>
  <si>
    <t>(0,9+1,97*2)*2</t>
  </si>
  <si>
    <t xml:space="preserve">Mezisoučet   dveře - strana do chodby</t>
  </si>
  <si>
    <t>612325302</t>
  </si>
  <si>
    <t>Vápenocementová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</si>
  <si>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</si>
  <si>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 xml:space="preserve">(0,8+1,97*2)*0,5        "nové dveře v kabinetu"</t>
  </si>
  <si>
    <t xml:space="preserve">(0,9+1,97*2)*0,5*2   "nové dveře strana do schodby"</t>
  </si>
  <si>
    <t>612325301</t>
  </si>
  <si>
    <t>Vápenocementová omítka ostění nebo nadpraží hladká</t>
  </si>
  <si>
    <t>Poznámka k položce:_x000d_
pod deštění - vyrovnání</t>
  </si>
  <si>
    <t>(1,5*2+2,57*2)*0,3*2</t>
  </si>
  <si>
    <t>(1,7*2+2,57*2)*0,3*5</t>
  </si>
  <si>
    <t xml:space="preserve">Součet </t>
  </si>
  <si>
    <t>611135101</t>
  </si>
  <si>
    <t>Hrubá výplň rýh maltou jakékoli šířky rýhy ve stropech</t>
  </si>
  <si>
    <t xml:space="preserve">Poznámka k souboru cen:_x000d_
1. V cenách nejsou započteny náklady na omítku rýh, tyto se ocení příšlušnými cenami tohoto katalogu._x000d_
</t>
  </si>
  <si>
    <t xml:space="preserve">0,15*7,91    "po vybourané příčce"</t>
  </si>
  <si>
    <t>612135101</t>
  </si>
  <si>
    <t>Hrubá výplň rýh maltou jakékoli šířky rýhy ve stěnách</t>
  </si>
  <si>
    <t xml:space="preserve">0,15*3,67*2   "po vybourané příčce"</t>
  </si>
  <si>
    <t>611325111</t>
  </si>
  <si>
    <t>Vápenocementová omítka rýh hladká ve stropech, šířky rýhy do 150 mm</t>
  </si>
  <si>
    <t>612325111</t>
  </si>
  <si>
    <t>Vápenocementová omítka rýh hladká ve stěnách, šířky rýhy do 150 mm</t>
  </si>
  <si>
    <t>62913510R</t>
  </si>
  <si>
    <t>Vyrovnávací vrstva pod parapety z MC š do 300 mm</t>
  </si>
  <si>
    <t>1,5*2+1,7*5</t>
  </si>
  <si>
    <t>Osazování výplní otvorů</t>
  </si>
  <si>
    <t>642944121</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</si>
  <si>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</si>
  <si>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</si>
  <si>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55331384</t>
  </si>
  <si>
    <t>zárubeň ocelová pro běžné zdění a pórobeton 150 levá/pravá 800</t>
  </si>
  <si>
    <t>642945111</t>
  </si>
  <si>
    <t>Osazování ocelových zárubní protipožárních nebo protiplynových dveří do vynechaného otvoru, s obetonováním, dveří jednokřídlových do 2,5 m2</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</si>
  <si>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</si>
  <si>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55331132R</t>
  </si>
  <si>
    <t>zárubeň ocelová pro běžné zdění H 125 900 L/P s požární odolností EW 30</t>
  </si>
  <si>
    <t xml:space="preserve">Lešení </t>
  </si>
  <si>
    <t>71,1+63,3</t>
  </si>
  <si>
    <t>951</t>
  </si>
  <si>
    <t>Ostatní konstrukce a práce</t>
  </si>
  <si>
    <t xml:space="preserve">71,1+63,3   "m.č. 2.01 a 2.02"</t>
  </si>
  <si>
    <t xml:space="preserve">2,69*7,9     "kabinet"</t>
  </si>
  <si>
    <t>619991001</t>
  </si>
  <si>
    <t>Zakrytí vnitřních ploch před znečištěním včetně pozdějšího odkrytí podlah fólií přilepenou lepící páskou</t>
  </si>
  <si>
    <t>1,2*2,5*2+1,4*2,5*5+1*2*8</t>
  </si>
  <si>
    <t>961</t>
  </si>
  <si>
    <t>Bourání a demontáže konstrukcí</t>
  </si>
  <si>
    <t>725320821</t>
  </si>
  <si>
    <t>Demontáž dřezů dvojitých bez výtokových armatur na konzolách</t>
  </si>
  <si>
    <t>soubor</t>
  </si>
  <si>
    <t>725820801</t>
  </si>
  <si>
    <t>Demontáž baterií nástěnných do G 3/4</t>
  </si>
  <si>
    <t>962031133</t>
  </si>
  <si>
    <t>Bourání příček z cihel, tvárnic nebo příčkovek z cihel pálených, plných nebo dutých na maltu vápennou nebo vápenocementovou, tl. do 150 mm</t>
  </si>
  <si>
    <t>3,7*7,91</t>
  </si>
  <si>
    <t>766411812</t>
  </si>
  <si>
    <t>Demontáž obložení stěn panely, plochy přes 1,5 m2</t>
  </si>
  <si>
    <t xml:space="preserve">Poznámka k souboru cen:_x000d_
1. Cenami nelze oceňovat demontáž obložení stěn výšky přes 2,5 m; tyto práce se oceňují cenami souboru cen 766 42-18 Demontáž obložení podhledů._x000d_
</t>
  </si>
  <si>
    <t>3,7*7,91*2</t>
  </si>
  <si>
    <t>762111811</t>
  </si>
  <si>
    <t>Demontáž stěn a příček z hranolků, fošen nebo latí</t>
  </si>
  <si>
    <t>713130813</t>
  </si>
  <si>
    <t>Odstranění tepelné izolace běžných stavebních konstrukcí z rohoží, pásů, dílců, desek, bloků stěn a příček volně kladených z vláknitých materiálů, tloušťka izolace přes 100 mm</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</si>
  <si>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</si>
  <si>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762526811</t>
  </si>
  <si>
    <t>Demontáž podlah z desek dřevotřískových, překližkových, sololitových tl. do 20 mm bez polštářů</t>
  </si>
  <si>
    <t>4,5*7,91</t>
  </si>
  <si>
    <t>0,46*7,91*3</t>
  </si>
  <si>
    <t xml:space="preserve">Součet   stupně</t>
  </si>
  <si>
    <t>76252680R</t>
  </si>
  <si>
    <t>Demontáž dřevěné konstrukce stupínků (pódia)</t>
  </si>
  <si>
    <t>766662811</t>
  </si>
  <si>
    <t>Demontáž dveřních konstrukcí k opětovnému použití prahů dveří jednokřídlových</t>
  </si>
  <si>
    <t>766691914</t>
  </si>
  <si>
    <t>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</si>
  <si>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funkce._x000d_
</t>
  </si>
  <si>
    <t>776201811</t>
  </si>
  <si>
    <t>Demontáž povlakových podlahovin lepených ručně bez podložky</t>
  </si>
  <si>
    <t xml:space="preserve">7,91*(6+2,05+8,67)   "PVC a koberec"</t>
  </si>
  <si>
    <t>776301811</t>
  </si>
  <si>
    <t>Demontáž povlakových podlahovin ze schodišťových stupňů bez podložky</t>
  </si>
  <si>
    <t>7,91*3</t>
  </si>
  <si>
    <t>776430811</t>
  </si>
  <si>
    <t>Demontáž soklíků nebo lišt hran schodišťových</t>
  </si>
  <si>
    <t>776410811</t>
  </si>
  <si>
    <t>Demontáž soklíků nebo lišt pryžových nebo plastových</t>
  </si>
  <si>
    <t>7,91*9+6*2+2,05*2+8,67*2+0,55*4</t>
  </si>
  <si>
    <t>-0,8*5</t>
  </si>
  <si>
    <t>775511810</t>
  </si>
  <si>
    <t>Demontáž podlah vlysových s lištami přibíjených</t>
  </si>
  <si>
    <t>7,91*(6+2,05+8,67)</t>
  </si>
  <si>
    <t>1,3*0,55*2</t>
  </si>
  <si>
    <t>76252681R</t>
  </si>
  <si>
    <t>Demontáž podlah z desek dřevotřískových, překližkových, sololitových tl. do 20 mm Demontáž podlah z dřevotřísky, překližky, sololitu tloušťky do 20 mm s polštáři</t>
  </si>
  <si>
    <t>965082933</t>
  </si>
  <si>
    <t>Odstranění násypu pod podlahami nebo ochranného násypu na střechách tl. do 200 mm, plochy přes 2 m2</t>
  </si>
  <si>
    <t>133,685*0,16</t>
  </si>
  <si>
    <t>1,5*2,57*2</t>
  </si>
  <si>
    <t>1,7*2,57*5</t>
  </si>
  <si>
    <t>968062991</t>
  </si>
  <si>
    <t>Vybourání dřevěných rámů oken s křídly, dveřních zárubní, vrat, stěn, ostění nebo obkladů vnitřních deštění výkladů, ostění a obkladů stěn jakékoliv plochy</t>
  </si>
  <si>
    <t>968072455</t>
  </si>
  <si>
    <t>Vybourání kovových rámů oken s křídly, dveřních zárubní, vrat, stěn, ostění nebo obkladů dveřních zárubní, plochy do 2 m2</t>
  </si>
  <si>
    <t xml:space="preserve">Poznámka k souboru cen:_x000d_
1. V cenách -2244 až -2559 jsou započteny i náklady na vyvěšení křídel._x000d_
2. Cenou -2641 se oceňuje i vybourání nosné ocelové konstrukce pro sádrokartonové příčky._x000d_
</t>
  </si>
  <si>
    <t>0,8*1,97*2</t>
  </si>
  <si>
    <t>974031664</t>
  </si>
  <si>
    <t>Vysekání rýh ve zdivu cihelném na maltu vápennou nebo vápenocementovou pro vtahování nosníků do zdí, před vybouráním otvoru do hl. 150 mm, při v. nosníku do 150 mm</t>
  </si>
  <si>
    <t>1,2</t>
  </si>
  <si>
    <t>971033631</t>
  </si>
  <si>
    <t>Vybourání otvorů ve zdivu základovém nebo nadzákladovém z cihel, tvárnic, příčkovek z cihel pálených na maltu vápennou nebo vápenocementovou plochy do 4 m2, tl. do 150 mm</t>
  </si>
  <si>
    <t>0,9*2,05</t>
  </si>
  <si>
    <t>0,1*2*2</t>
  </si>
  <si>
    <t>0,1*2*4</t>
  </si>
  <si>
    <t xml:space="preserve">2   "pro osazení I č. 160"</t>
  </si>
  <si>
    <t>978013141</t>
  </si>
  <si>
    <t>Otlučení vápenných nebo vápenocementových omítek vnitřních ploch stěn s vyškrabáním spar, s očištěním zdiva, v rozsahu přes 10 do 30 %</t>
  </si>
  <si>
    <t>76682582R</t>
  </si>
  <si>
    <t>Demontáž školní tabule s uložením pro zpětnou montáž</t>
  </si>
  <si>
    <t>997013311</t>
  </si>
  <si>
    <t>Doprava suti shozem montáž a demontáž shozu výšky do 10 m</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</si>
  <si>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</si>
  <si>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997013321</t>
  </si>
  <si>
    <t>Doprava suti shozem montáž a demontáž shozu výšky Příplatek za první a každý další den použití shozu k ceně -3311</t>
  </si>
  <si>
    <t>8*20</t>
  </si>
  <si>
    <t>231468626</t>
  </si>
  <si>
    <t>1949588841</t>
  </si>
  <si>
    <t>52,314*14 'Přepočtené koeficientem množství</t>
  </si>
  <si>
    <t>poplatek za uložení stavebního odpadu z izolačních materiálů zatříděného kódem 17 06 04</t>
  </si>
  <si>
    <t>poplatek za uložení stavebního odpadu dřevěného zatříděného kódem 17 02 01</t>
  </si>
  <si>
    <t>poplatek za uložení stavebního odpadu ze skla zatříděného kódem 17 02 02</t>
  </si>
  <si>
    <t>94620190</t>
  </si>
  <si>
    <t>poplatek za uložení stavebního odpadu z plastických hmot zatříděného kódem 17 02 03</t>
  </si>
  <si>
    <t>poplatek za uložení směsného stavebního a demoličního odpadu zatříděného kódem 17 09 04</t>
  </si>
  <si>
    <t>54,77</t>
  </si>
  <si>
    <t>-(0,051+11,566+0,414+0,424)</t>
  </si>
  <si>
    <t xml:space="preserve">-0,24  "odpočet kovového odpadu"</t>
  </si>
  <si>
    <t>1466627486</t>
  </si>
  <si>
    <t>721</t>
  </si>
  <si>
    <t>Zdravotechnika - vnitřní kanalizace</t>
  </si>
  <si>
    <t>721173501</t>
  </si>
  <si>
    <t>Napojení na stávající rozvod kanalizace</t>
  </si>
  <si>
    <t>721174043</t>
  </si>
  <si>
    <t>Potrubí z plastových trub polypropylenové připojovací DN 50</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</si>
  <si>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</si>
  <si>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721174044</t>
  </si>
  <si>
    <t>Potrubí z plastových trub polypropylenové připojovací DN 75</t>
  </si>
  <si>
    <t>721174062</t>
  </si>
  <si>
    <t>Potrubí z plastových trub polypropylenové větrací DN 75</t>
  </si>
  <si>
    <t>721274122</t>
  </si>
  <si>
    <t>Ventily přivzdušňovací odpadních potrubí vnitřní DN 70</t>
  </si>
  <si>
    <t>721194105</t>
  </si>
  <si>
    <t>Vyměření přípojek na potrubí vyvedení a upevnění odpadních výpustek DN 50</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</si>
  <si>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</si>
  <si>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721290111</t>
  </si>
  <si>
    <t>Zkouška těsnosti kanalizace v objektech vodou do DN 125</t>
  </si>
  <si>
    <t xml:space="preserve">Poznámka k souboru cen:_x000d_
1. V ceně -0123 není započteno dodání média; jeho dodávka se oceňuje ve specifikaci._x000d_
</t>
  </si>
  <si>
    <t>721111126.70R</t>
  </si>
  <si>
    <t>Výpomocné práce pro vnitřní kanalizaci - sekání, průrazy, záhozy, zazdívky, začištění</t>
  </si>
  <si>
    <t>%</t>
  </si>
  <si>
    <t>998721203</t>
  </si>
  <si>
    <t>Přesun hmot pro vnitřní kanalizace stanovený procentní sazbou (%) z ceny vodorovná dopravní vzdálenost do 50 m v objektech výšky přes 12 do 24 m</t>
  </si>
  <si>
    <t>1076220143</t>
  </si>
  <si>
    <t>722</t>
  </si>
  <si>
    <t>Zdravotechnika - vnitřní vodovod</t>
  </si>
  <si>
    <t>722173501</t>
  </si>
  <si>
    <t>Napojení na stávající rozvod vodovodu</t>
  </si>
  <si>
    <t>722174002</t>
  </si>
  <si>
    <t>Potrubí z plastových trubek z polypropylenu (PPR) svařovaných polyfuzně PN 16 (SDR 7,4) D 20 x 2,8</t>
  </si>
  <si>
    <t xml:space="preserve">Poznámka k souboru cen:_x000d_
1. V cenách -4001 až -4088 jsou započteny náklady na montáž a dodávku potrubí a tvarovek._x000d_
</t>
  </si>
  <si>
    <t>722174003</t>
  </si>
  <si>
    <t>Potrubí z plastových trubek z polypropylenu (PPR) svařovaných polyfuzně PN 16 (SDR 7,4) D 25 x 3,5</t>
  </si>
  <si>
    <t>722181221</t>
  </si>
  <si>
    <t>Ochrana potrubí termoizolačními trubicemi z pěnového polyetylenu PE přilepenými v příčných a podélných spojích, tloušťky izolace přes 6 do 9 mm, vnitřního průměru izolace DN do 22 mm</t>
  </si>
  <si>
    <t xml:space="preserve">Poznámka k souboru cen:_x000d_
1. V cenách -1211 až -1256 jsou započteny i náklady na dodání tepelně izolačních trubic._x000d_
</t>
  </si>
  <si>
    <t>722181222</t>
  </si>
  <si>
    <t>Ochrana potrubí termoizolačními trubicemi z pěnového polyetylenu PE přilepenými v příčných a podélných spojích, tloušťky izolace přes 6 do 9 mm, vnitřního průměru izolace DN přes 22 do 45 mm</t>
  </si>
  <si>
    <t>722190401</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</si>
  <si>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</si>
  <si>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</si>
  <si>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722290226</t>
  </si>
  <si>
    <t>Zkoušky, proplach a desinfekce vodovodního potrubí zkoušky těsnosti vodovodního potrubí závitového do DN 50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</si>
  <si>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</si>
  <si>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722290234</t>
  </si>
  <si>
    <t>Zkoušky, proplach a desinfekce vodovodního potrubí proplach a desinfekce vodovodního potrubí do DN 80</t>
  </si>
  <si>
    <t>722822655</t>
  </si>
  <si>
    <t>Směšovací ventil TV DN 20</t>
  </si>
  <si>
    <t>722110000.70R</t>
  </si>
  <si>
    <t>Výpomocné práce pro vnitřní vodovod - sekání, průrazy, záhozy, zazdívky, začištění</t>
  </si>
  <si>
    <t>998722203</t>
  </si>
  <si>
    <t>Přesun hmot pro vnitřní vodovod stanovený procentní sazbou (%) z ceny vodorovná dopravní vzdálenost do 50 m v objektech výšky přes 12 do 24 m</t>
  </si>
  <si>
    <t>-1857561435</t>
  </si>
  <si>
    <t>725</t>
  </si>
  <si>
    <t>Zdravotechnika - zařizovací předměty</t>
  </si>
  <si>
    <t>552313700.70R</t>
  </si>
  <si>
    <t>výlevky (dřezy) vestavné jsou součástí nábytkové sestavy - NECENIT</t>
  </si>
  <si>
    <t>----</t>
  </si>
  <si>
    <t>725219102</t>
  </si>
  <si>
    <t>Umyvadla montáž umyvadel ostatních typů na šrouby do zdiva</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</si>
  <si>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</si>
  <si>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64211045</t>
  </si>
  <si>
    <t>umyvadlo keramické závěsné bílé š 550mm</t>
  </si>
  <si>
    <t>725813111</t>
  </si>
  <si>
    <t>Ventily rohové bez připojovací trubičky nebo flexi hadičky G 1/2</t>
  </si>
  <si>
    <t>725821326.70R</t>
  </si>
  <si>
    <t>Baterie dřezové stojánkové pákové jsou součástí nábytkové sestavy - NECENIT</t>
  </si>
  <si>
    <t>725822611</t>
  </si>
  <si>
    <t>Baterie umyvadlové stojánkové pákové bez výpusti</t>
  </si>
  <si>
    <t xml:space="preserve">Poznámka k souboru cen:_x000d_
1. V cenách –2654, 56, -9101-9202 není započten napájecí zdroj._x000d_
</t>
  </si>
  <si>
    <t>725119124.70R</t>
  </si>
  <si>
    <t>Výpomocné práce pro zařizovací předměty</t>
  </si>
  <si>
    <t>998725203</t>
  </si>
  <si>
    <t>Přesun hmot pro zařizovací předměty stanovený procentní sazbou (%) z ceny vodorovná dopravní vzdálenost do 50 m v objektech výšky přes 12 do 24 m</t>
  </si>
  <si>
    <t>-1362384012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</si>
  <si>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</si>
  <si>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762511236</t>
  </si>
  <si>
    <t>Podlahové konstrukce podkladové z dřevoštěpkových desek OSB jednovrstvých lepených na pero a drážku broušených, tloušťky desky 22 mm</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</si>
  <si>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</si>
  <si>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762595001</t>
  </si>
  <si>
    <t>Spojovací prostředky podlah a podkladových konstrukcí hřebíky, vruty</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</si>
  <si>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</si>
  <si>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998762203</t>
  </si>
  <si>
    <t>Přesun hmot pro konstrukce tesařské stanovený procentní sazbou (%) z ceny vodorovná dopravní vzdálenost do 50 m v objektech výšky přes 12 do 24 m</t>
  </si>
  <si>
    <t>722999246</t>
  </si>
  <si>
    <t>763431001</t>
  </si>
  <si>
    <t>Montáž podhledu minerálního včetně zavěšeného roštu viditelného s panely vyjímatelnými, velikosti panelů do 0,36 m2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</si>
  <si>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</si>
  <si>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59036072</t>
  </si>
  <si>
    <t>panel akustický nebarvená hrana zavěšený viditelný rošt bílá tl 15mm</t>
  </si>
  <si>
    <t>190</t>
  </si>
  <si>
    <t>63,3*1,05</t>
  </si>
  <si>
    <t>590360700.70R</t>
  </si>
  <si>
    <t>panel akustický Gamma nebarvená hrana zavěšený viditelný rošt bílá 600x600x15mm</t>
  </si>
  <si>
    <t>192</t>
  </si>
  <si>
    <t>71,10*1,05</t>
  </si>
  <si>
    <t>763164731</t>
  </si>
  <si>
    <t>Obklad ze sádrokartonových desek konstrukcí kovových včetně ochranných úhelníků uzavřeného tvaru rozvinuté šíře přes 0,8 do 1,6 m, opláštěný deskou standardní A, tl. 12,5 mm</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</si>
  <si>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</si>
  <si>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998763403</t>
  </si>
  <si>
    <t>Přesun hmot pro konstrukce montované z desek stanovený procentní sazbou (%) z ceny vodorovná dopravní vzdálenost do 50 m v objektech výšky přes 12 do 24 m</t>
  </si>
  <si>
    <t>196</t>
  </si>
  <si>
    <t>766</t>
  </si>
  <si>
    <t>Konstrukce truhlářské</t>
  </si>
  <si>
    <t>766660001</t>
  </si>
  <si>
    <t>Montáž dveřních křídel dřevěných nebo plastových otevíravých do ocelové zárubně povrchově upravených jednokřídlových, šířky do 800 mm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</si>
  <si>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</si>
  <si>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61161002</t>
  </si>
  <si>
    <t>dveře jednokřídlé voštinové povrch lakovaný plné 800x1970/2100mm</t>
  </si>
  <si>
    <t>766660021</t>
  </si>
  <si>
    <t>Montáž dveřních křídel dřevěných nebo plastových otevíravých do ocelové zárubně protipožárních jednokřídlových, šířky do 800 mm</t>
  </si>
  <si>
    <t>611653100</t>
  </si>
  <si>
    <t>dveře vnitřní protipožární hladké dýhované 1křídlé 800x1970mm</t>
  </si>
  <si>
    <t>766660022</t>
  </si>
  <si>
    <t>Montáž dveřních křídel dřevěných nebo plastových otevíravých do ocelové zárubně protipožárních jednokřídlových, šířky přes 800 mm</t>
  </si>
  <si>
    <t>611653 - R</t>
  </si>
  <si>
    <t>Protipožární dveře vnitřní 1/3 sklo, El(EW) 30C DP3 dýhované 800x1970 mm</t>
  </si>
  <si>
    <t>766660717</t>
  </si>
  <si>
    <t>Montáž dveřních doplňků samozavírače na zárubeň ocelovou</t>
  </si>
  <si>
    <t>549172650</t>
  </si>
  <si>
    <t>samozavírač dveří hydraulický K214 č.14 zlatá bronz</t>
  </si>
  <si>
    <t>76666072R</t>
  </si>
  <si>
    <t>Montáž dveřních křídel dřevěných nebo plastových ostatní práce dveřního kování zámku</t>
  </si>
  <si>
    <t>549131000.70R</t>
  </si>
  <si>
    <t>klika/klika včetně štítu, zámku a montážního materiálu - typ vybere stavebník a uživatel</t>
  </si>
  <si>
    <t>766695212</t>
  </si>
  <si>
    <t>Montáž ostatních truhlářských konstrukcí prahů dveří jednokřídlových, šířky do 100 mm</t>
  </si>
  <si>
    <t xml:space="preserve">Poznámka k souboru cen:_x000d_
1. Vcenách 766 69 - 3421 a 3422 jsou započteny i náklady na zaměření zřizovaných otvorů._x000d_
2. Cenami -97 . . nelze oceňovat venkovní krycí lišty balkónových dveří; tato montáž se oceňuje cenou -1610._x000d_
</t>
  </si>
  <si>
    <t>611871560</t>
  </si>
  <si>
    <t>práh dveřní dřevěný dubový tl 20mm dl 820mm š 100mm</t>
  </si>
  <si>
    <t>611871760</t>
  </si>
  <si>
    <t>práh dveřní dřevěný dubový tl 20mm dl 920mm š 100mm</t>
  </si>
  <si>
    <t>766695213</t>
  </si>
  <si>
    <t>Montáž ostatních truhlářských konstrukcí prahů dveří jednokřídlových, šířky přes 100 mm</t>
  </si>
  <si>
    <t>611871610</t>
  </si>
  <si>
    <t>práh dveřní dřevěný dubový tl 20mm dl 820mm š 150mm</t>
  </si>
  <si>
    <t>766621102</t>
  </si>
  <si>
    <t>Montáž oken dřevěných včetně montáže rámu plochy přes 1 m2 špaletových do dřevěné konstrukce, výšky přes 1,5 do 2,5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</si>
  <si>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</si>
  <si>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611309350.70R</t>
  </si>
  <si>
    <t>okno dřevěné špaletové čtyřkřídlové otevíravé 150 x 257 cm - OZN. O1</t>
  </si>
  <si>
    <t>611309350.71R</t>
  </si>
  <si>
    <t>okno dřevěné špaletové čtyřkřídlové otevíravé 170 x 257 cm - OZN. O2</t>
  </si>
  <si>
    <t>766694113</t>
  </si>
  <si>
    <t>Montáž ostatních truhlářských konstrukcí parapetních desek dřevěných nebo plastových šířky do 300 mm, délky přes 1600 do 2600 mm</t>
  </si>
  <si>
    <t>2+5</t>
  </si>
  <si>
    <t>607941020</t>
  </si>
  <si>
    <t>deska parapetní dřevotřísková vnitřní 260x1000mm</t>
  </si>
  <si>
    <t>607941210</t>
  </si>
  <si>
    <t>koncovka PVC k parapetním dřevotřískovým deskám 600mm</t>
  </si>
  <si>
    <t>7*2</t>
  </si>
  <si>
    <t>998766203</t>
  </si>
  <si>
    <t>Přesun hmot pro konstrukce truhlářské stanovený procentní sazbou (%) z ceny vodorovná dopravní vzdálenost do 50 m v objektech výšky přes 12 do 24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</si>
  <si>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</si>
  <si>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776</t>
  </si>
  <si>
    <t>Podlahy povlakové</t>
  </si>
  <si>
    <t>776991141.70R</t>
  </si>
  <si>
    <t>Montáž zdvojené podlahy s povrchovou úpravou stavební výšky 200 mm</t>
  </si>
  <si>
    <t>284121110.71R</t>
  </si>
  <si>
    <t>dodávka zdvojené podlahy typ 5GB38 s povrchovou úpravou PVC dynamik odstín 2403, stavební výšky 200 mm, deska dřevotříska, spodní líc desky Pz plech</t>
  </si>
  <si>
    <t>Poznámka k položce:_x000d_
včetně akustického předělu pod zdvojenou podlahou v místě posuvné stěny</t>
  </si>
  <si>
    <t>998776203</t>
  </si>
  <si>
    <t>Přesun hmot pro podlahy povlakové stanovený procentní sazbou (%) z ceny vodorovná dopravní vzdálenost do 50 m v objektech výšky přes 12 do 24 m</t>
  </si>
  <si>
    <t>246</t>
  </si>
  <si>
    <t>781</t>
  </si>
  <si>
    <t>Dokončovací práce - obklady</t>
  </si>
  <si>
    <t>781474115</t>
  </si>
  <si>
    <t>Montáž obkladů vnitřních stěn z dlaždic keramických lepených flexibilním lepidlem maloformátových hladkých přes 22 do 25 ks/m2</t>
  </si>
  <si>
    <t xml:space="preserve">Poznámka k souboru cen:_x000d_
1. Položky jsou určeny pro všechny druhy povrchových úprav._x000d_
</t>
  </si>
  <si>
    <t xml:space="preserve">1,5*(1,36+1,62)   "za UM"</t>
  </si>
  <si>
    <t>781479191</t>
  </si>
  <si>
    <t>Montáž obkladů vnitřních stěn z dlaždic keramických Příplatek k cenám za plochu do 10 m2 jednotlivě</t>
  </si>
  <si>
    <t>781479197</t>
  </si>
  <si>
    <t>Montáž obkladů vnitřních stěn z dlaždic keramických Příplatek k cenám za dvousložkové lepidlo</t>
  </si>
  <si>
    <t>781479196</t>
  </si>
  <si>
    <t>Montáž obkladů vnitřních stěn z dlaždic keramických Příplatek k cenám za dvousložkový spárovací tmel</t>
  </si>
  <si>
    <t>597611390.71R</t>
  </si>
  <si>
    <t>obklady keramické - DOPLNĚNÍ A OBNOVA DLE STÁVAJÍCÍCH</t>
  </si>
  <si>
    <t>4,47*1,15 'Přepočtené koeficientem množství</t>
  </si>
  <si>
    <t>998781203</t>
  </si>
  <si>
    <t>Přesun hmot pro obklady keramické stanovený procentní sazbou (%) z ceny vodorovná dopravní vzdálenost do 50 m v objektech výšky přes 12 do 24 m</t>
  </si>
  <si>
    <t>783306801</t>
  </si>
  <si>
    <t>Odstranění nátěrů ze zámečnických konstrukcí obroušením</t>
  </si>
  <si>
    <t xml:space="preserve">(0,8+1,97*2)*0,25   "zárubeň"</t>
  </si>
  <si>
    <t>262</t>
  </si>
  <si>
    <t xml:space="preserve">(0,8+1,97*2)*0,25   "stávající zárubeň"</t>
  </si>
  <si>
    <t>(0,8+1,97*2)*0,35</t>
  </si>
  <si>
    <t>(0,9+1,97*2)*0,25*2</t>
  </si>
  <si>
    <t xml:space="preserve">Mezisoučet   zárubně</t>
  </si>
  <si>
    <t xml:space="preserve">5,264*3   "3X"</t>
  </si>
  <si>
    <t>784121001</t>
  </si>
  <si>
    <t>Oškrabání malby v místnostech výšky do 3,80 m</t>
  </si>
  <si>
    <t xml:space="preserve">Poznámka k souboru cen:_x000d_
1. Cenami souboru cen se oceňuje jakýkoli počet současně škrabaných vrstev barvy._x000d_
</t>
  </si>
  <si>
    <t xml:space="preserve">3,67*(16,99*2+7,91*2) *0,7   "70%"</t>
  </si>
  <si>
    <t>784111001</t>
  </si>
  <si>
    <t>Oprášení (ometení) podkladu v místnostech výšky do 3,80 m</t>
  </si>
  <si>
    <t xml:space="preserve">3,67*(7,9*2+2,69*2)   "kabinet"</t>
  </si>
  <si>
    <t xml:space="preserve">10*2    "chodba - u nových dveří"</t>
  </si>
  <si>
    <t xml:space="preserve">Mezisoučet   m.č. 2.01 a 2.02</t>
  </si>
  <si>
    <t>3,67*(7,9*2+2,69*2)</t>
  </si>
  <si>
    <t xml:space="preserve">Mezisoučet   kabinet - stěny</t>
  </si>
  <si>
    <t>Mezisoučet</t>
  </si>
  <si>
    <t>7,91*0,8</t>
  </si>
  <si>
    <t xml:space="preserve">Mezisoučet   kastlík SDK</t>
  </si>
  <si>
    <t xml:space="preserve">2,69*7,9  "kabinet"</t>
  </si>
  <si>
    <t>581248440</t>
  </si>
  <si>
    <t>155,651*1,05</t>
  </si>
  <si>
    <t>786</t>
  </si>
  <si>
    <t>Dokončovací práce - rolety</t>
  </si>
  <si>
    <t>786612200.60R</t>
  </si>
  <si>
    <t>Montáž zatemňovací rolety (blackout rolety) 1900x2700mm, ovládání motorem s přijímačem,dorarovým profilem,vodící a dolní lištou</t>
  </si>
  <si>
    <t>611407190.70R</t>
  </si>
  <si>
    <t>zatemňovací roleta (blackout rolety) 1900x2700mm, ovládání motorem RTS s přijímačem,dorarovým profilem,vodící a dolní lištou</t>
  </si>
  <si>
    <t>611407190.71R</t>
  </si>
  <si>
    <t>611407190.72R</t>
  </si>
  <si>
    <t>zatemňovací roleta (blackout rolety) 1900x2700mm, ovládání motorem s přijímačem,dorarovým profilem,vodící a dolní lištou</t>
  </si>
  <si>
    <t>786681003.60R</t>
  </si>
  <si>
    <t>Montáž a dodávka posuvné skládací stěny 7910x3500 mm s posuvnými dveřmi 800x2000 mm, Rw=50 dB, tl. 100mm, 6x základní a 1x teleskopický segment, vč. kolejnice, závěsů ke stropu, prakování v ose kolejnice</t>
  </si>
  <si>
    <t>998786203</t>
  </si>
  <si>
    <t>Přesun hmot pro čalounické úpravy stanovený procentní sazbou (%) z ceny vodorovná dopravní vzdálenost do 50 m v objektech výšky přes 12 do 24 m</t>
  </si>
  <si>
    <t>3 - Asfaltová plocha+dešťová kanalizace</t>
  </si>
  <si>
    <t xml:space="preserve">    1 - Zemní práce</t>
  </si>
  <si>
    <t xml:space="preserve">    592 - Komunikace asfaltová - oprava</t>
  </si>
  <si>
    <t>Zemní práce</t>
  </si>
  <si>
    <t>183101213</t>
  </si>
  <si>
    <t>Hloubení jamek pro vysazování rostlin v zemině tř.1 až 4 s výměnou půdy z 50% v rovině nebo na svahu do 1:5, objemu přes 0,02 do 0,05 m3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</si>
  <si>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</si>
  <si>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103715000</t>
  </si>
  <si>
    <t>substrát pro trávníky VL</t>
  </si>
  <si>
    <t>60,000*0,025</t>
  </si>
  <si>
    <t>184102211</t>
  </si>
  <si>
    <t>Výsadba keře bez balu do předem vyhloubené jamky se zalitím v rovině nebo na svahu do 1:5 výšky do 1 m v terénu</t>
  </si>
  <si>
    <t xml:space="preserve">Poznámka k souboru cen:_x000d_
1. Ceny lze použít i pro výsadbu růží._x000d_
2. V cenách nejsou započteny náklady na vysazované dřeviny, tyto se oceňují ve specifikaci._x000d_
3. Výška keře se měří před sestřižením._x000d_
4. V cenách o sklonu svahu přes 1:1 jsou uvažovány podmínky pro svahy běžně schůdné; bez použití lezeckých technik. V případě použití lezeckých technik se tyto náklady oceňují individuálně._x000d_
</t>
  </si>
  <si>
    <t>026520250.70R</t>
  </si>
  <si>
    <t>listnatý stálozelený keř Brslen Fortuneův prodejní velikost 35 cm</t>
  </si>
  <si>
    <t>592</t>
  </si>
  <si>
    <t>Komunikace asfaltová - oprava</t>
  </si>
  <si>
    <t xml:space="preserve">80   "VIZ VÝKRES SITUACE STAVBY"</t>
  </si>
  <si>
    <t>565145121</t>
  </si>
  <si>
    <t>Asfaltový beton vrstva podkladní ACP 16 (obalované kamenivo střednězrnné - OKS) s rozprostřením a zhutněním v pruhu šířky přes 3 m, po zhutnění tl. 60 mm</t>
  </si>
  <si>
    <t>577134141</t>
  </si>
  <si>
    <t>Asfaltový beton vrstva obrusná ACO 11 (ABS) s rozprostřením a se zhutněním z modifikovaného asfaltu v pruhu šířky přes 3 m tl. 40 mm</t>
  </si>
  <si>
    <t>936001002</t>
  </si>
  <si>
    <t>Montáž prvků městské a zahradní architektury hmotnosti přes 0,1 do 1,5 t</t>
  </si>
  <si>
    <t xml:space="preserve">Poznámka k souboru cen:_x000d_
1. V cenách nejsou započteny náklady na dodání architektonických prvků, tyto se ocení ve specifikaci._x000d_
</t>
  </si>
  <si>
    <t>749102220.70R</t>
  </si>
  <si>
    <t xml:space="preserve">květináč betonový materiál štěrk  40 x 130 x v. 48 cm  hmotnost 320 kg s dopravou</t>
  </si>
  <si>
    <t>183901112</t>
  </si>
  <si>
    <t>Příprava nádob pro vysazování rostlin plocha nádoby přes 0,30 do 0,60 m2</t>
  </si>
  <si>
    <t xml:space="preserve">Poznámka k souboru cen:_x000d_
1. V cenách jsou započteny i případné náklady na osazení a stabilizaci nádoby na místě, zřízení vsakovací vrstvy a naplnění nádob zeminou nebo substrátem při výšce nádoby do 700 mm._x000d_
2. V cenách nejsou započteny náklady na nakládání, rozvoz a skládání nádob; tyto se oceňují individuálně._x000d_
3. Plocha nádoby se měří v půdorysném průmětu._x000d_
</t>
  </si>
  <si>
    <t>183211323</t>
  </si>
  <si>
    <t>Výsadba květin do připravené půdy se zalitím do připravené půdy, se zalitím květin hrnkovaných o průměru květináče přes 120 do 250 mm</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</si>
  <si>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hloubení jamek,_x000d_
b) uložení odpadu na skládce._x000d_
3. Ceny nelze použít pro ornamentální výsadby; tyto se oceňují individuálně._x000d_
</t>
  </si>
  <si>
    <t>2*4</t>
  </si>
  <si>
    <t>183211319</t>
  </si>
  <si>
    <t>Výsadba květin do připravené půdy se zalitím do připravené půdy, se zalitím Příplatek k ceně za výsadby do nádob</t>
  </si>
  <si>
    <t>026520250.71R</t>
  </si>
  <si>
    <t>Cotoneaster microphyllus - sklaník drobnolistý, stálezelený, bílé květy, červené plody</t>
  </si>
  <si>
    <t>113107182</t>
  </si>
  <si>
    <t>Odstranění podkladů nebo krytů strojně plochy jednotlivě přes 50 m2 do 200 m2 s přemístěním hmot na skládku na vzdálenost do 20 m nebo s naložením na dopravní prostředek živičných, o tl. vrstvy přes 50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</si>
  <si>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</si>
  <si>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</si>
  <si>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</si>
  <si>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997221551</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</si>
  <si>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</si>
  <si>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</si>
  <si>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997221559</t>
  </si>
  <si>
    <t>Vodorovná doprava suti bez naložení, ale se složením a s hrubým urovnáním Příplatek k ceně za každý další i započatý 1 km přes 1 km</t>
  </si>
  <si>
    <t>40,800*14</t>
  </si>
  <si>
    <t>998225111</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</si>
  <si>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</si>
  <si>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</si>
  <si>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6 - Elektroinstalace - učebna</t>
  </si>
  <si>
    <t>M - Práce a dodávky M - viz výkresy a TZ elektro</t>
  </si>
  <si>
    <t xml:space="preserve">    21-M - Přípravné a koordinační práce, zkoušky, měření, revize</t>
  </si>
  <si>
    <t xml:space="preserve">    21-M1 - Rozváděč R2.1 - dodávka</t>
  </si>
  <si>
    <t xml:space="preserve">    21-M2 - Vnitřní elektroinstalace - materiál elektromontážní</t>
  </si>
  <si>
    <t xml:space="preserve">    21-M3 - Rozváděč R2.1 - montáž</t>
  </si>
  <si>
    <t xml:space="preserve">    21-M4 - Vnitřní elektroinstalace - elektromontáže</t>
  </si>
  <si>
    <t>Práce a dodávky M - viz výkresy a TZ elektro</t>
  </si>
  <si>
    <t>21-M</t>
  </si>
  <si>
    <t>Přípravné a koordinační práce, zkoušky, měření, revize</t>
  </si>
  <si>
    <t>Pol19</t>
  </si>
  <si>
    <t>Přípravné a koordinační práce zhotovitele</t>
  </si>
  <si>
    <t>hod</t>
  </si>
  <si>
    <t>Pol20</t>
  </si>
  <si>
    <t>Zhotovení dokumentace skutečného provedení</t>
  </si>
  <si>
    <t>Pol21</t>
  </si>
  <si>
    <t>Zpráva o výchozí revizi el. zařízení silnoporud</t>
  </si>
  <si>
    <t>21-M1</t>
  </si>
  <si>
    <t>Rozváděč R2.1 - dodávka</t>
  </si>
  <si>
    <t>Pol22</t>
  </si>
  <si>
    <t>Vodič CYA 10mm2 slaněný drátování rozváděče</t>
  </si>
  <si>
    <t>Pol53</t>
  </si>
  <si>
    <t>Skříň rozváděčová vestavná 216mod, plech vč. krytů</t>
  </si>
  <si>
    <t>Pol54</t>
  </si>
  <si>
    <t>Přídavná svorkovnice PE (zž)</t>
  </si>
  <si>
    <t>Pol55</t>
  </si>
  <si>
    <t>Přídavná svorkovnice N (sm)</t>
  </si>
  <si>
    <t>Pol56</t>
  </si>
  <si>
    <t>Hřebenová přípojnice 16mm2 pro 12 mod.(3-pól.)</t>
  </si>
  <si>
    <t>Pol23</t>
  </si>
  <si>
    <t>Dutinka - ukončení vodiče 10mm2</t>
  </si>
  <si>
    <t>Pol57</t>
  </si>
  <si>
    <t>Spínač modulový 63A 3-pólový</t>
  </si>
  <si>
    <t>Pol58</t>
  </si>
  <si>
    <t>Svodič blesk. proudu tř. SPD I+II, 4x 12.5kA (10/350µs)</t>
  </si>
  <si>
    <t>Pol59</t>
  </si>
  <si>
    <t>Proudový chránič 2-pólový 40A/G/A/0,03A</t>
  </si>
  <si>
    <t>Pol60</t>
  </si>
  <si>
    <t>Proudový chránič 4-pólový 40A/-/AC/0,03A</t>
  </si>
  <si>
    <t>Pol61</t>
  </si>
  <si>
    <t>Jistič 6kA, 1-pólový 10A, char. B</t>
  </si>
  <si>
    <t>Pol62</t>
  </si>
  <si>
    <t>Jistič 6kA, 1-pólový 16A, char. B</t>
  </si>
  <si>
    <t>Pol63</t>
  </si>
  <si>
    <t>Podružný materiál</t>
  </si>
  <si>
    <t>21-M2</t>
  </si>
  <si>
    <t>Vnitřní elektroinstalace - materiál elektromontážní</t>
  </si>
  <si>
    <t>Pol65</t>
  </si>
  <si>
    <t>Trubka ohebná o16mm MONOFLEX 1416</t>
  </si>
  <si>
    <t>Pol66</t>
  </si>
  <si>
    <t>Trubka ohebná o32mm MONOFLEX 1432</t>
  </si>
  <si>
    <t>Pol67</t>
  </si>
  <si>
    <t>Lišta vkládací LHD 40x20mm</t>
  </si>
  <si>
    <t>Pol68</t>
  </si>
  <si>
    <t>Vodič CY 4mm2 zž pospojování</t>
  </si>
  <si>
    <t>Pol69</t>
  </si>
  <si>
    <t>Kabel CYKY-O 3x 1,5mm2 (3A)</t>
  </si>
  <si>
    <t>Pol35</t>
  </si>
  <si>
    <t>Kabel CYKY-J 3x 1,5mm2 (3C)</t>
  </si>
  <si>
    <t>Pol70</t>
  </si>
  <si>
    <t>Kabel CYKY-J 5x 1,5mm2 (5C)</t>
  </si>
  <si>
    <t>Pol71</t>
  </si>
  <si>
    <t>Kabel CYKY-J 3x 2,5mm2 (3C)</t>
  </si>
  <si>
    <t>Pol72</t>
  </si>
  <si>
    <t>Kabel CYKY-J 5x 10mm2 (5C)</t>
  </si>
  <si>
    <t>Pol73</t>
  </si>
  <si>
    <t>Datový kabel cat.5e UTP</t>
  </si>
  <si>
    <t>Pol74</t>
  </si>
  <si>
    <t>Prořez</t>
  </si>
  <si>
    <t>Pol75</t>
  </si>
  <si>
    <t>Sádra stavební bílá</t>
  </si>
  <si>
    <t>Pol38</t>
  </si>
  <si>
    <t>Krabice KU68 1901 (pod přístroj, univerzální spodek)</t>
  </si>
  <si>
    <t>Pol77</t>
  </si>
  <si>
    <t>Podlahová krabice komplet do zdvojené podlahy pro 6 pozic</t>
  </si>
  <si>
    <t>Pol78</t>
  </si>
  <si>
    <t>Domovní zásuvka modul 45mm do podlahové krabice bílá</t>
  </si>
  <si>
    <t>Pol40</t>
  </si>
  <si>
    <t>Víčko ke krabici 68</t>
  </si>
  <si>
    <t>Pol41</t>
  </si>
  <si>
    <t>Svorkovnice S-66</t>
  </si>
  <si>
    <t>Pol79</t>
  </si>
  <si>
    <t>Přístroj domovního spínače řaz. 5</t>
  </si>
  <si>
    <t>Pol80</t>
  </si>
  <si>
    <t>Přístroj ovladače žaluziového řaz. 1/0+1/0</t>
  </si>
  <si>
    <t>Pol81</t>
  </si>
  <si>
    <t>Kolébka domovního spínače dvojitá</t>
  </si>
  <si>
    <t>Pol82</t>
  </si>
  <si>
    <t>Domovní zásuvka bez rámečku</t>
  </si>
  <si>
    <t>Pol83</t>
  </si>
  <si>
    <t>Domovní zásuvka bez rámečku s přepěťovou ochranou</t>
  </si>
  <si>
    <t>Pol84</t>
  </si>
  <si>
    <t>Domovní dvojzásuvka s rámečkem komplet</t>
  </si>
  <si>
    <t>Pol85</t>
  </si>
  <si>
    <t>Rámeček jednoduchý pro domovní přístroje</t>
  </si>
  <si>
    <t>Pol86</t>
  </si>
  <si>
    <t>Přepěťová ochrana tř. SPD III modul do podlah. krabice</t>
  </si>
  <si>
    <t>Pol87</t>
  </si>
  <si>
    <t>Žaluziové odděl. čas. relé centrálního ovládání do krab.</t>
  </si>
  <si>
    <t>Pol88</t>
  </si>
  <si>
    <t>(A) LED panel vestavný 40-45W, 4200lm, 4000K, Ra80</t>
  </si>
  <si>
    <t>Pol89</t>
  </si>
  <si>
    <t>(B) LED reflektor vest. výklopný 14W, 1500lm, 4000K, Ra80</t>
  </si>
  <si>
    <t>Pol90</t>
  </si>
  <si>
    <t>21-M3</t>
  </si>
  <si>
    <t>Rozváděč R2.1 - montáž</t>
  </si>
  <si>
    <t>Pol95</t>
  </si>
  <si>
    <t>Pol123</t>
  </si>
  <si>
    <t>Pol124</t>
  </si>
  <si>
    <t>Pol125</t>
  </si>
  <si>
    <t>Pol126</t>
  </si>
  <si>
    <t>Pol96</t>
  </si>
  <si>
    <t>Pol127</t>
  </si>
  <si>
    <t>Pol128</t>
  </si>
  <si>
    <t>Pol129</t>
  </si>
  <si>
    <t>Pol130</t>
  </si>
  <si>
    <t>Pol131</t>
  </si>
  <si>
    <t>Pol132</t>
  </si>
  <si>
    <t>Pol134</t>
  </si>
  <si>
    <t>Kontrola, kusová zkouška; protokol, typový štítek</t>
  </si>
  <si>
    <t>21-M4</t>
  </si>
  <si>
    <t>Vnitřní elektroinstalace - elektromontáže</t>
  </si>
  <si>
    <t>Pol135</t>
  </si>
  <si>
    <t>Pol136</t>
  </si>
  <si>
    <t>Pol137</t>
  </si>
  <si>
    <t>Pol138</t>
  </si>
  <si>
    <t>Pol139</t>
  </si>
  <si>
    <t>Pol107</t>
  </si>
  <si>
    <t>Pol140</t>
  </si>
  <si>
    <t>Pol141</t>
  </si>
  <si>
    <t>Pol142</t>
  </si>
  <si>
    <t>Pol143</t>
  </si>
  <si>
    <t>Pol146</t>
  </si>
  <si>
    <t>Montáž rozvaděče OCEP zapuštěné do 216mod, hl. 160</t>
  </si>
  <si>
    <t>Pol111</t>
  </si>
  <si>
    <t>Ukončení vodiče Cu do 4mm2 v rozváděči</t>
  </si>
  <si>
    <t>Pol110</t>
  </si>
  <si>
    <t>Pol147</t>
  </si>
  <si>
    <t>Pol148</t>
  </si>
  <si>
    <t>Pol112</t>
  </si>
  <si>
    <t>Pol149</t>
  </si>
  <si>
    <t>Pol150</t>
  </si>
  <si>
    <t>Pol151</t>
  </si>
  <si>
    <t>Pol152</t>
  </si>
  <si>
    <t>Pol153</t>
  </si>
  <si>
    <t>Pol154</t>
  </si>
  <si>
    <t>Pol155</t>
  </si>
  <si>
    <t>Pol157</t>
  </si>
  <si>
    <t>Pol158</t>
  </si>
  <si>
    <t>Pol159</t>
  </si>
  <si>
    <t>Pol160</t>
  </si>
  <si>
    <t>Pol161</t>
  </si>
  <si>
    <t>Demontáže</t>
  </si>
  <si>
    <t>Pol162</t>
  </si>
  <si>
    <t>PPV (zajištění, zednické výpomoci, manipulace)</t>
  </si>
  <si>
    <t>7 - Elektroinstalace - výtah</t>
  </si>
  <si>
    <t xml:space="preserve">    21-M1 - Úprava hlavního rozvaděče budovy - dodávka</t>
  </si>
  <si>
    <t xml:space="preserve">    21-M2 - Uzemnění výtahové šachty - materiál</t>
  </si>
  <si>
    <t xml:space="preserve">    21-M3 - Vnitřní elektroinstalace - materiál</t>
  </si>
  <si>
    <t xml:space="preserve">    21-M4 - Doplnění hromosvodu - materiál</t>
  </si>
  <si>
    <t xml:space="preserve">    21-M5 - Úprava hlavního rozvaděče budovy - montáže</t>
  </si>
  <si>
    <t xml:space="preserve">    21-M6 - Uzemnění výtahové šachty - montáže</t>
  </si>
  <si>
    <t xml:space="preserve">    21-M7 - Vnitřní elektroinstalace - elektromontáže</t>
  </si>
  <si>
    <t xml:space="preserve">    21-M8 - Doplnění hromosvodu - montáž</t>
  </si>
  <si>
    <t>Úprava hlavního rozvaděče budovy - dodávka</t>
  </si>
  <si>
    <t>Pol24</t>
  </si>
  <si>
    <t>Proudový chránič 4-pólový 40A/S/A/0,3A</t>
  </si>
  <si>
    <t>Pol25</t>
  </si>
  <si>
    <t>Pol26</t>
  </si>
  <si>
    <t>Pojistka E27, 25A</t>
  </si>
  <si>
    <t>Pol27</t>
  </si>
  <si>
    <t>Uzemnění výtahové šachty - materiál</t>
  </si>
  <si>
    <t>Pol29</t>
  </si>
  <si>
    <t>Zemnicí páska FeZn 30/4mm v zemi/betonu (vč. narovnání)</t>
  </si>
  <si>
    <t>Pol30</t>
  </si>
  <si>
    <t>Uzemňovací svorka SR03 (páska/drát)</t>
  </si>
  <si>
    <t>Pol31</t>
  </si>
  <si>
    <t>Uzemňovací bod nerez</t>
  </si>
  <si>
    <t>Pol32</t>
  </si>
  <si>
    <t>Vnitřní elektroinstalace - materiál</t>
  </si>
  <si>
    <t>Pol34</t>
  </si>
  <si>
    <t>Lišta vkládací LHD 40x40mm</t>
  </si>
  <si>
    <t>Pol36</t>
  </si>
  <si>
    <t>Kabel CYKY-J 5x 6mm2 (5C)</t>
  </si>
  <si>
    <t>Pol37</t>
  </si>
  <si>
    <t>Pol42</t>
  </si>
  <si>
    <t>(C) Svítidlo LED 15W interiérové přisaz. s čidlem</t>
  </si>
  <si>
    <t>Pol43</t>
  </si>
  <si>
    <t>(D) Reflektor venkovní LED 20W s čidlem</t>
  </si>
  <si>
    <t>Pol44</t>
  </si>
  <si>
    <t>Doplnění hromosvodu - materiál</t>
  </si>
  <si>
    <t>Pol46</t>
  </si>
  <si>
    <t>Drát AlMgSi měkký o8mm (vč. narovnání)</t>
  </si>
  <si>
    <t>Pol47</t>
  </si>
  <si>
    <t>Podpěra vedení do zdiva</t>
  </si>
  <si>
    <t>Pol48</t>
  </si>
  <si>
    <t>Jímací tyč hliníková 3m</t>
  </si>
  <si>
    <t>Pol49</t>
  </si>
  <si>
    <t>Držák jímací tyče do zdiva</t>
  </si>
  <si>
    <t>Pol50</t>
  </si>
  <si>
    <t>Svorka univerzální spojovací</t>
  </si>
  <si>
    <t>Pol51</t>
  </si>
  <si>
    <t>21-M5</t>
  </si>
  <si>
    <t>Úprava hlavního rozvaděče budovy - montáže</t>
  </si>
  <si>
    <t>Pol97</t>
  </si>
  <si>
    <t>Pol98</t>
  </si>
  <si>
    <t>Pol99</t>
  </si>
  <si>
    <t>Pol101</t>
  </si>
  <si>
    <t>HZS - úprava konstrukce rozvaděče</t>
  </si>
  <si>
    <t>21-M6</t>
  </si>
  <si>
    <t>Uzemnění výtahové šachty - montáže</t>
  </si>
  <si>
    <t>Pol102</t>
  </si>
  <si>
    <t>Pol103</t>
  </si>
  <si>
    <t>Pol104</t>
  </si>
  <si>
    <t>Pol105</t>
  </si>
  <si>
    <t>PPV (zajištění, výpomoci, manipulace)</t>
  </si>
  <si>
    <t>21-M7</t>
  </si>
  <si>
    <t>Pol106</t>
  </si>
  <si>
    <t>Pol108</t>
  </si>
  <si>
    <t>Pol113</t>
  </si>
  <si>
    <t>Pol114</t>
  </si>
  <si>
    <t>Pol115</t>
  </si>
  <si>
    <t>Pol116</t>
  </si>
  <si>
    <t>21-M8</t>
  </si>
  <si>
    <t>Doplnění hromosvodu - montáž</t>
  </si>
  <si>
    <t>Pol117</t>
  </si>
  <si>
    <t>Pol119</t>
  </si>
  <si>
    <t>Pol120</t>
  </si>
  <si>
    <t>Pol121</t>
  </si>
  <si>
    <t>Pol122</t>
  </si>
  <si>
    <t>PPV (střešní zajištění, zednické výpomoci, manipulace)</t>
  </si>
  <si>
    <t>8 - Vedlejší rozpočtové náklady</t>
  </si>
  <si>
    <t>VRN - Vedlejší rozpočtové náklady</t>
  </si>
  <si>
    <t xml:space="preserve">    VRN1 - Průzkumné, geodetické a projektové práce</t>
  </si>
  <si>
    <t xml:space="preserve">    VRN3 - Zařízení staveniště</t>
  </si>
  <si>
    <t xml:space="preserve">    VRN7 - Provozní vlivy</t>
  </si>
  <si>
    <t>VRN</t>
  </si>
  <si>
    <t>VRN1</t>
  </si>
  <si>
    <t>Průzkumné, geodetické a projektové práce</t>
  </si>
  <si>
    <t>011434000.70R</t>
  </si>
  <si>
    <t>Certifikované měření doby dozvuku v učebnách</t>
  </si>
  <si>
    <t>Kč</t>
  </si>
  <si>
    <t>011434000.71R</t>
  </si>
  <si>
    <t>Certifikované měření hladiny hluku z provozu výtahu</t>
  </si>
  <si>
    <t>012103000</t>
  </si>
  <si>
    <t>Geodetické práce</t>
  </si>
  <si>
    <t>CS ÚRS 2019 01</t>
  </si>
  <si>
    <t>VRN3</t>
  </si>
  <si>
    <t>Zařízení staveniště</t>
  </si>
  <si>
    <t>030001000</t>
  </si>
  <si>
    <t>VRN7</t>
  </si>
  <si>
    <t>Provozní vlivy</t>
  </si>
  <si>
    <t>071002000</t>
  </si>
  <si>
    <t>Provozní vlivy provoz investora, třetích osob</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</si>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</sst>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36" fillId="2" borderId="23" xfId="0" applyNumberFormat="1" applyFont="1" applyFill="1" applyBorder="1" applyAlignment="1" applyProtection="1">
      <alignment vertical="center"/>
      <protection locked="0"/>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093</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učebny fyziky, řešení bezbariérovosti budovy školy (výtah) na ZŠ a Gymnáziu v ul. Palackého 535, Č.Kamenice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Česká Kamenice, Palackého 535</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14. 1. 2020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Česká Kamenice</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Ing. Marcela Bezděková</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19</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'1 - Přístavba výtahu'!J30</f>
        <v>0</v>
      </c>
      <c r="AH55" s="116"/>
      <c r="AI55" s="116"/>
      <c r="AJ55" s="116"/>
      <c r="AK55" s="116"/>
      <c r="AL55" s="116"/>
      <c r="AM55" s="116"/>
      <c r="AN55" s="117">
        <f>SUM(AG55,AT55)</f>
        <v>0</v>
      </c>
      <c r="AO55" s="116"/>
      <c r="AP55" s="116"/>
      <c r="AQ55" s="118" t="s">
        <v>79</v>
      </c>
      <c r="AR55" s="119"/>
      <c r="AS55" s="120">
        <v>0</v>
      </c>
      <c r="AT55" s="121">
        <f>ROUND(SUM(AV55:AW55),2)</f>
        <v>0</v>
      </c>
      <c r="AU55" s="122">
        <f>'1 - Přístavba výtahu'!P105</f>
        <v>0</v>
      </c>
      <c r="AV55" s="121">
        <f>'1 - Přístavba výtahu'!J33</f>
        <v>0</v>
      </c>
      <c r="AW55" s="121">
        <f>'1 - Přístavba výtahu'!J34</f>
        <v>0</v>
      </c>
      <c r="AX55" s="121">
        <f>'1 - Přístavba výtahu'!J35</f>
        <v>0</v>
      </c>
      <c r="AY55" s="121">
        <f>'1 - Přístavba výtahu'!J36</f>
        <v>0</v>
      </c>
      <c r="AZ55" s="121">
        <f>'1 - Přístavba výtahu'!F33</f>
        <v>0</v>
      </c>
      <c r="BA55" s="121">
        <f>'1 - Přístavba výtahu'!F34</f>
        <v>0</v>
      </c>
      <c r="BB55" s="121">
        <f>'1 - Přístavba výtahu'!F35</f>
        <v>0</v>
      </c>
      <c r="BC55" s="121">
        <f>'1 - Přístavba výtahu'!F36</f>
        <v>0</v>
      </c>
      <c r="BD55" s="123">
        <f>'1 - Přístavba výtahu'!F37</f>
        <v>0</v>
      </c>
      <c r="BE55" s="7"/>
      <c r="BT55" s="124" t="s">
        <v>77</v>
      </c>
      <c r="BV55" s="124" t="s">
        <v>74</v>
      </c>
      <c r="BW55" s="124" t="s">
        <v>80</v>
      </c>
      <c r="BX55" s="124" t="s">
        <v>5</v>
      </c>
      <c r="CL55" s="124" t="s">
        <v>19</v>
      </c>
      <c r="CM55" s="124" t="s">
        <v>81</v>
      </c>
    </row>
    <row r="56" s="7" customFormat="1" ht="16.5" customHeight="1">
      <c r="A56" s="112" t="s">
        <v>76</v>
      </c>
      <c r="B56" s="113"/>
      <c r="C56" s="114"/>
      <c r="D56" s="115" t="s">
        <v>81</v>
      </c>
      <c r="E56" s="115"/>
      <c r="F56" s="115"/>
      <c r="G56" s="115"/>
      <c r="H56" s="115"/>
      <c r="I56" s="116"/>
      <c r="J56" s="115" t="s">
        <v>82</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'2 - Stavební úpravy 2 uče...'!J30</f>
        <v>0</v>
      </c>
      <c r="AH56" s="116"/>
      <c r="AI56" s="116"/>
      <c r="AJ56" s="116"/>
      <c r="AK56" s="116"/>
      <c r="AL56" s="116"/>
      <c r="AM56" s="116"/>
      <c r="AN56" s="117">
        <f>SUM(AG56,AT56)</f>
        <v>0</v>
      </c>
      <c r="AO56" s="116"/>
      <c r="AP56" s="116"/>
      <c r="AQ56" s="118" t="s">
        <v>79</v>
      </c>
      <c r="AR56" s="119"/>
      <c r="AS56" s="120">
        <v>0</v>
      </c>
      <c r="AT56" s="121">
        <f>ROUND(SUM(AV56:AW56),2)</f>
        <v>0</v>
      </c>
      <c r="AU56" s="122">
        <f>'2 - Stavební úpravy 2 uče...'!P101</f>
        <v>0</v>
      </c>
      <c r="AV56" s="121">
        <f>'2 - Stavební úpravy 2 uče...'!J33</f>
        <v>0</v>
      </c>
      <c r="AW56" s="121">
        <f>'2 - Stavební úpravy 2 uče...'!J34</f>
        <v>0</v>
      </c>
      <c r="AX56" s="121">
        <f>'2 - Stavební úpravy 2 uče...'!J35</f>
        <v>0</v>
      </c>
      <c r="AY56" s="121">
        <f>'2 - Stavební úpravy 2 uče...'!J36</f>
        <v>0</v>
      </c>
      <c r="AZ56" s="121">
        <f>'2 - Stavební úpravy 2 uče...'!F33</f>
        <v>0</v>
      </c>
      <c r="BA56" s="121">
        <f>'2 - Stavební úpravy 2 uče...'!F34</f>
        <v>0</v>
      </c>
      <c r="BB56" s="121">
        <f>'2 - Stavební úpravy 2 uče...'!F35</f>
        <v>0</v>
      </c>
      <c r="BC56" s="121">
        <f>'2 - Stavební úpravy 2 uče...'!F36</f>
        <v>0</v>
      </c>
      <c r="BD56" s="123">
        <f>'2 - Stavební úpravy 2 uče...'!F37</f>
        <v>0</v>
      </c>
      <c r="BE56" s="7"/>
      <c r="BT56" s="124" t="s">
        <v>77</v>
      </c>
      <c r="BV56" s="124" t="s">
        <v>74</v>
      </c>
      <c r="BW56" s="124" t="s">
        <v>83</v>
      </c>
      <c r="BX56" s="124" t="s">
        <v>5</v>
      </c>
      <c r="CL56" s="124" t="s">
        <v>19</v>
      </c>
      <c r="CM56" s="124" t="s">
        <v>81</v>
      </c>
    </row>
    <row r="57" s="7" customFormat="1" ht="16.5" customHeight="1">
      <c r="A57" s="112" t="s">
        <v>76</v>
      </c>
      <c r="B57" s="113"/>
      <c r="C57" s="114"/>
      <c r="D57" s="115" t="s">
        <v>84</v>
      </c>
      <c r="E57" s="115"/>
      <c r="F57" s="115"/>
      <c r="G57" s="115"/>
      <c r="H57" s="115"/>
      <c r="I57" s="116"/>
      <c r="J57" s="115" t="s">
        <v>85</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'3 - Asfaltová plocha+dešť...'!J30</f>
        <v>0</v>
      </c>
      <c r="AH57" s="116"/>
      <c r="AI57" s="116"/>
      <c r="AJ57" s="116"/>
      <c r="AK57" s="116"/>
      <c r="AL57" s="116"/>
      <c r="AM57" s="116"/>
      <c r="AN57" s="117">
        <f>SUM(AG57,AT57)</f>
        <v>0</v>
      </c>
      <c r="AO57" s="116"/>
      <c r="AP57" s="116"/>
      <c r="AQ57" s="118" t="s">
        <v>79</v>
      </c>
      <c r="AR57" s="119"/>
      <c r="AS57" s="120">
        <v>0</v>
      </c>
      <c r="AT57" s="121">
        <f>ROUND(SUM(AV57:AW57),2)</f>
        <v>0</v>
      </c>
      <c r="AU57" s="122">
        <f>'3 - Asfaltová plocha+dešť...'!P85</f>
        <v>0</v>
      </c>
      <c r="AV57" s="121">
        <f>'3 - Asfaltová plocha+dešť...'!J33</f>
        <v>0</v>
      </c>
      <c r="AW57" s="121">
        <f>'3 - Asfaltová plocha+dešť...'!J34</f>
        <v>0</v>
      </c>
      <c r="AX57" s="121">
        <f>'3 - Asfaltová plocha+dešť...'!J35</f>
        <v>0</v>
      </c>
      <c r="AY57" s="121">
        <f>'3 - Asfaltová plocha+dešť...'!J36</f>
        <v>0</v>
      </c>
      <c r="AZ57" s="121">
        <f>'3 - Asfaltová plocha+dešť...'!F33</f>
        <v>0</v>
      </c>
      <c r="BA57" s="121">
        <f>'3 - Asfaltová plocha+dešť...'!F34</f>
        <v>0</v>
      </c>
      <c r="BB57" s="121">
        <f>'3 - Asfaltová plocha+dešť...'!F35</f>
        <v>0</v>
      </c>
      <c r="BC57" s="121">
        <f>'3 - Asfaltová plocha+dešť...'!F36</f>
        <v>0</v>
      </c>
      <c r="BD57" s="123">
        <f>'3 - Asfaltová plocha+dešť...'!F37</f>
        <v>0</v>
      </c>
      <c r="BE57" s="7"/>
      <c r="BT57" s="124" t="s">
        <v>77</v>
      </c>
      <c r="BV57" s="124" t="s">
        <v>74</v>
      </c>
      <c r="BW57" s="124" t="s">
        <v>86</v>
      </c>
      <c r="BX57" s="124" t="s">
        <v>5</v>
      </c>
      <c r="CL57" s="124" t="s">
        <v>19</v>
      </c>
      <c r="CM57" s="124" t="s">
        <v>81</v>
      </c>
    </row>
    <row r="58" s="7" customFormat="1" ht="16.5" customHeight="1">
      <c r="A58" s="112" t="s">
        <v>76</v>
      </c>
      <c r="B58" s="113"/>
      <c r="C58" s="114"/>
      <c r="D58" s="115" t="s">
        <v>87</v>
      </c>
      <c r="E58" s="115"/>
      <c r="F58" s="115"/>
      <c r="G58" s="115"/>
      <c r="H58" s="115"/>
      <c r="I58" s="116"/>
      <c r="J58" s="115" t="s">
        <v>88</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'6 - Elektroinstalace - uč...'!J30</f>
        <v>0</v>
      </c>
      <c r="AH58" s="116"/>
      <c r="AI58" s="116"/>
      <c r="AJ58" s="116"/>
      <c r="AK58" s="116"/>
      <c r="AL58" s="116"/>
      <c r="AM58" s="116"/>
      <c r="AN58" s="117">
        <f>SUM(AG58,AT58)</f>
        <v>0</v>
      </c>
      <c r="AO58" s="116"/>
      <c r="AP58" s="116"/>
      <c r="AQ58" s="118" t="s">
        <v>79</v>
      </c>
      <c r="AR58" s="119"/>
      <c r="AS58" s="120">
        <v>0</v>
      </c>
      <c r="AT58" s="121">
        <f>ROUND(SUM(AV58:AW58),2)</f>
        <v>0</v>
      </c>
      <c r="AU58" s="122">
        <f>'6 - Elektroinstalace - uč...'!P85</f>
        <v>0</v>
      </c>
      <c r="AV58" s="121">
        <f>'6 - Elektroinstalace - uč...'!J33</f>
        <v>0</v>
      </c>
      <c r="AW58" s="121">
        <f>'6 - Elektroinstalace - uč...'!J34</f>
        <v>0</v>
      </c>
      <c r="AX58" s="121">
        <f>'6 - Elektroinstalace - uč...'!J35</f>
        <v>0</v>
      </c>
      <c r="AY58" s="121">
        <f>'6 - Elektroinstalace - uč...'!J36</f>
        <v>0</v>
      </c>
      <c r="AZ58" s="121">
        <f>'6 - Elektroinstalace - uč...'!F33</f>
        <v>0</v>
      </c>
      <c r="BA58" s="121">
        <f>'6 - Elektroinstalace - uč...'!F34</f>
        <v>0</v>
      </c>
      <c r="BB58" s="121">
        <f>'6 - Elektroinstalace - uč...'!F35</f>
        <v>0</v>
      </c>
      <c r="BC58" s="121">
        <f>'6 - Elektroinstalace - uč...'!F36</f>
        <v>0</v>
      </c>
      <c r="BD58" s="123">
        <f>'6 - Elektroinstalace - uč...'!F37</f>
        <v>0</v>
      </c>
      <c r="BE58" s="7"/>
      <c r="BT58" s="124" t="s">
        <v>77</v>
      </c>
      <c r="BV58" s="124" t="s">
        <v>74</v>
      </c>
      <c r="BW58" s="124" t="s">
        <v>89</v>
      </c>
      <c r="BX58" s="124" t="s">
        <v>5</v>
      </c>
      <c r="CL58" s="124" t="s">
        <v>19</v>
      </c>
      <c r="CM58" s="124" t="s">
        <v>81</v>
      </c>
    </row>
    <row r="59" s="7" customFormat="1" ht="16.5" customHeight="1">
      <c r="A59" s="112" t="s">
        <v>76</v>
      </c>
      <c r="B59" s="113"/>
      <c r="C59" s="114"/>
      <c r="D59" s="115" t="s">
        <v>90</v>
      </c>
      <c r="E59" s="115"/>
      <c r="F59" s="115"/>
      <c r="G59" s="115"/>
      <c r="H59" s="115"/>
      <c r="I59" s="116"/>
      <c r="J59" s="115" t="s">
        <v>91</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'7 - Elektroinstalace - výtah'!J30</f>
        <v>0</v>
      </c>
      <c r="AH59" s="116"/>
      <c r="AI59" s="116"/>
      <c r="AJ59" s="116"/>
      <c r="AK59" s="116"/>
      <c r="AL59" s="116"/>
      <c r="AM59" s="116"/>
      <c r="AN59" s="117">
        <f>SUM(AG59,AT59)</f>
        <v>0</v>
      </c>
      <c r="AO59" s="116"/>
      <c r="AP59" s="116"/>
      <c r="AQ59" s="118" t="s">
        <v>79</v>
      </c>
      <c r="AR59" s="119"/>
      <c r="AS59" s="120">
        <v>0</v>
      </c>
      <c r="AT59" s="121">
        <f>ROUND(SUM(AV59:AW59),2)</f>
        <v>0</v>
      </c>
      <c r="AU59" s="122">
        <f>'7 - Elektroinstalace - výtah'!P89</f>
        <v>0</v>
      </c>
      <c r="AV59" s="121">
        <f>'7 - Elektroinstalace - výtah'!J33</f>
        <v>0</v>
      </c>
      <c r="AW59" s="121">
        <f>'7 - Elektroinstalace - výtah'!J34</f>
        <v>0</v>
      </c>
      <c r="AX59" s="121">
        <f>'7 - Elektroinstalace - výtah'!J35</f>
        <v>0</v>
      </c>
      <c r="AY59" s="121">
        <f>'7 - Elektroinstalace - výtah'!J36</f>
        <v>0</v>
      </c>
      <c r="AZ59" s="121">
        <f>'7 - Elektroinstalace - výtah'!F33</f>
        <v>0</v>
      </c>
      <c r="BA59" s="121">
        <f>'7 - Elektroinstalace - výtah'!F34</f>
        <v>0</v>
      </c>
      <c r="BB59" s="121">
        <f>'7 - Elektroinstalace - výtah'!F35</f>
        <v>0</v>
      </c>
      <c r="BC59" s="121">
        <f>'7 - Elektroinstalace - výtah'!F36</f>
        <v>0</v>
      </c>
      <c r="BD59" s="123">
        <f>'7 - Elektroinstalace - výtah'!F37</f>
        <v>0</v>
      </c>
      <c r="BE59" s="7"/>
      <c r="BT59" s="124" t="s">
        <v>77</v>
      </c>
      <c r="BV59" s="124" t="s">
        <v>74</v>
      </c>
      <c r="BW59" s="124" t="s">
        <v>92</v>
      </c>
      <c r="BX59" s="124" t="s">
        <v>5</v>
      </c>
      <c r="CL59" s="124" t="s">
        <v>19</v>
      </c>
      <c r="CM59" s="124" t="s">
        <v>81</v>
      </c>
    </row>
    <row r="60" s="7" customFormat="1" ht="16.5" customHeight="1">
      <c r="A60" s="112" t="s">
        <v>76</v>
      </c>
      <c r="B60" s="113"/>
      <c r="C60" s="114"/>
      <c r="D60" s="115" t="s">
        <v>93</v>
      </c>
      <c r="E60" s="115"/>
      <c r="F60" s="115"/>
      <c r="G60" s="115"/>
      <c r="H60" s="115"/>
      <c r="I60" s="116"/>
      <c r="J60" s="115" t="s">
        <v>94</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'8 - Vedlejší rozpočtové n...'!J30</f>
        <v>0</v>
      </c>
      <c r="AH60" s="116"/>
      <c r="AI60" s="116"/>
      <c r="AJ60" s="116"/>
      <c r="AK60" s="116"/>
      <c r="AL60" s="116"/>
      <c r="AM60" s="116"/>
      <c r="AN60" s="117">
        <f>SUM(AG60,AT60)</f>
        <v>0</v>
      </c>
      <c r="AO60" s="116"/>
      <c r="AP60" s="116"/>
      <c r="AQ60" s="118" t="s">
        <v>79</v>
      </c>
      <c r="AR60" s="119"/>
      <c r="AS60" s="125">
        <v>0</v>
      </c>
      <c r="AT60" s="126">
        <f>ROUND(SUM(AV60:AW60),2)</f>
        <v>0</v>
      </c>
      <c r="AU60" s="127">
        <f>'8 - Vedlejší rozpočtové n...'!P83</f>
        <v>0</v>
      </c>
      <c r="AV60" s="126">
        <f>'8 - Vedlejší rozpočtové n...'!J33</f>
        <v>0</v>
      </c>
      <c r="AW60" s="126">
        <f>'8 - Vedlejší rozpočtové n...'!J34</f>
        <v>0</v>
      </c>
      <c r="AX60" s="126">
        <f>'8 - Vedlejší rozpočtové n...'!J35</f>
        <v>0</v>
      </c>
      <c r="AY60" s="126">
        <f>'8 - Vedlejší rozpočtové n...'!J36</f>
        <v>0</v>
      </c>
      <c r="AZ60" s="126">
        <f>'8 - Vedlejší rozpočtové n...'!F33</f>
        <v>0</v>
      </c>
      <c r="BA60" s="126">
        <f>'8 - Vedlejší rozpočtové n...'!F34</f>
        <v>0</v>
      </c>
      <c r="BB60" s="126">
        <f>'8 - Vedlejší rozpočtové n...'!F35</f>
        <v>0</v>
      </c>
      <c r="BC60" s="126">
        <f>'8 - Vedlejší rozpočtové n...'!F36</f>
        <v>0</v>
      </c>
      <c r="BD60" s="128">
        <f>'8 - Vedlejší rozpočtové n...'!F37</f>
        <v>0</v>
      </c>
      <c r="BE60" s="7"/>
      <c r="BT60" s="124" t="s">
        <v>77</v>
      </c>
      <c r="BV60" s="124" t="s">
        <v>74</v>
      </c>
      <c r="BW60" s="124" t="s">
        <v>95</v>
      </c>
      <c r="BX60" s="124" t="s">
        <v>5</v>
      </c>
      <c r="CL60" s="124" t="s">
        <v>19</v>
      </c>
      <c r="CM60" s="124" t="s">
        <v>81</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J8sWx/qow5HXUZO+MHm/8vhn037aj4SXGQJwIxr+uJOUTEmqTgLIBMJbkkCAAgksyb8VES3F2yJyJ3Dn6MLrTA==" hashValue="8WaYaSikIlkiRQI/QFyFgW4FD9e9U5Ys5CgSFE0HFXD4XvgyYyNoVkIWdgwNKLWmxVPDUhL+Jo7TJjT3UjI6ww=="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 Přístavba výtahu'!C2" display="/"/>
    <hyperlink ref="A56" location="'2 - Stavební úpravy 2 uče...'!C2" display="/"/>
    <hyperlink ref="A57" location="'3 - Asfaltová plocha+dešť...'!C2" display="/"/>
    <hyperlink ref="A58" location="'6 - Elektroinstalace - uč...'!C2" display="/"/>
    <hyperlink ref="A59" location="'7 - Elektroinstalace - výtah'!C2" display="/"/>
    <hyperlink ref="A60" location="'8 - Vedlejší rozpočtové 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80</v>
      </c>
    </row>
    <row r="3" s="1" customFormat="1" ht="6.96" customHeight="1">
      <c r="B3" s="130"/>
      <c r="C3" s="131"/>
      <c r="D3" s="131"/>
      <c r="E3" s="131"/>
      <c r="F3" s="131"/>
      <c r="G3" s="131"/>
      <c r="H3" s="131"/>
      <c r="I3" s="132"/>
      <c r="J3" s="131"/>
      <c r="K3" s="131"/>
      <c r="L3" s="21"/>
      <c r="AT3" s="18" t="s">
        <v>81</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23.25" customHeight="1">
      <c r="B7" s="21"/>
      <c r="E7" s="136" t="str">
        <f>'Rekapitulace stavby'!K6</f>
        <v>Rekonstrukce učebny fyziky, řešení bezbariérovosti budovy školy (výtah) na ZŠ a Gymnáziu v ul. Palackého 535, Č.Kamenice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14. 1. 2020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28</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ROUND(J105,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ROUND((SUM(BE105:BE675)),  2)</f>
        <v>0</v>
      </c>
      <c r="G33" s="39"/>
      <c r="H33" s="39"/>
      <c r="I33" s="156">
        <v>0.20999999999999999</v>
      </c>
      <c r="J33" s="155">
        <f>ROUND(((SUM(BE105:BE675))*I33),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ROUND((SUM(BF105:BF675)),  2)</f>
        <v>0</v>
      </c>
      <c r="G34" s="39"/>
      <c r="H34" s="39"/>
      <c r="I34" s="156">
        <v>0.14999999999999999</v>
      </c>
      <c r="J34" s="155">
        <f>ROUND(((SUM(BF105:BF675))*I34),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ROUND((SUM(BG105:BG675)),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ROUND((SUM(BH105:BH675)),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ROUND((SUM(BI105:BI675)),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23.25" customHeight="1">
      <c r="A48" s="39"/>
      <c r="B48" s="40"/>
      <c r="C48" s="41"/>
      <c r="D48" s="41"/>
      <c r="E48" s="171" t="str">
        <f>E7</f>
        <v>Rekonstrukce učebny fyziky, řešení bezbariérovosti budovy školy (výtah) na ZŠ a Gymnáziu v ul. Palackého 535, Č.Kamenice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1 - Přístavba výtahu</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Česká Kamenice, Palackého 535</v>
      </c>
      <c r="G52" s="41"/>
      <c r="H52" s="41"/>
      <c r="I52" s="141" t="s">
        <v>23</v>
      </c>
      <c r="J52" s="73" t="str">
        <f>IF(J12="","",J12)</f>
        <v>14. 1. 2020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Česká Kamenice</v>
      </c>
      <c r="G54" s="41"/>
      <c r="H54" s="41"/>
      <c r="I54" s="141" t="s">
        <v>31</v>
      </c>
      <c r="J54" s="37" t="str">
        <f>E21</f>
        <v>Ing. Marcela Bezděková</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J105</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103</v>
      </c>
      <c r="E60" s="180"/>
      <c r="F60" s="180"/>
      <c r="G60" s="180"/>
      <c r="H60" s="180"/>
      <c r="I60" s="181"/>
      <c r="J60" s="182">
        <f>J106</f>
        <v>0</v>
      </c>
      <c r="K60" s="178"/>
      <c r="L60" s="183"/>
      <c r="S60" s="9"/>
      <c r="T60" s="9"/>
      <c r="U60" s="9"/>
      <c r="V60" s="9"/>
      <c r="W60" s="9"/>
      <c r="X60" s="9"/>
      <c r="Y60" s="9"/>
      <c r="Z60" s="9"/>
      <c r="AA60" s="9"/>
      <c r="AB60" s="9"/>
      <c r="AC60" s="9"/>
      <c r="AD60" s="9"/>
      <c r="AE60" s="9"/>
    </row>
    <row r="61" s="10" customFormat="1" ht="19.92" customHeight="1">
      <c r="A61" s="10"/>
      <c r="B61" s="184"/>
      <c r="C61" s="185"/>
      <c r="D61" s="186" t="s">
        <v>104</v>
      </c>
      <c r="E61" s="187"/>
      <c r="F61" s="187"/>
      <c r="G61" s="187"/>
      <c r="H61" s="187"/>
      <c r="I61" s="188"/>
      <c r="J61" s="189">
        <f>J107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105</v>
      </c>
      <c r="E62" s="187"/>
      <c r="F62" s="187"/>
      <c r="G62" s="187"/>
      <c r="H62" s="187"/>
      <c r="I62" s="188"/>
      <c r="J62" s="189">
        <f>J155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106</v>
      </c>
      <c r="E63" s="187"/>
      <c r="F63" s="187"/>
      <c r="G63" s="187"/>
      <c r="H63" s="187"/>
      <c r="I63" s="188"/>
      <c r="J63" s="189">
        <f>J199</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107</v>
      </c>
      <c r="E64" s="187"/>
      <c r="F64" s="187"/>
      <c r="G64" s="187"/>
      <c r="H64" s="187"/>
      <c r="I64" s="188"/>
      <c r="J64" s="189">
        <f>J210</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108</v>
      </c>
      <c r="E65" s="187"/>
      <c r="F65" s="187"/>
      <c r="G65" s="187"/>
      <c r="H65" s="187"/>
      <c r="I65" s="188"/>
      <c r="J65" s="189">
        <f>J255</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109</v>
      </c>
      <c r="E66" s="187"/>
      <c r="F66" s="187"/>
      <c r="G66" s="187"/>
      <c r="H66" s="187"/>
      <c r="I66" s="188"/>
      <c r="J66" s="189">
        <f>J292</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110</v>
      </c>
      <c r="E67" s="187"/>
      <c r="F67" s="187"/>
      <c r="G67" s="187"/>
      <c r="H67" s="187"/>
      <c r="I67" s="188"/>
      <c r="J67" s="189">
        <f>J300</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111</v>
      </c>
      <c r="E68" s="187"/>
      <c r="F68" s="187"/>
      <c r="G68" s="187"/>
      <c r="H68" s="187"/>
      <c r="I68" s="188"/>
      <c r="J68" s="189">
        <f>J310</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112</v>
      </c>
      <c r="E69" s="187"/>
      <c r="F69" s="187"/>
      <c r="G69" s="187"/>
      <c r="H69" s="187"/>
      <c r="I69" s="188"/>
      <c r="J69" s="189">
        <f>J348</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113</v>
      </c>
      <c r="E70" s="187"/>
      <c r="F70" s="187"/>
      <c r="G70" s="187"/>
      <c r="H70" s="187"/>
      <c r="I70" s="188"/>
      <c r="J70" s="189">
        <f>J357</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114</v>
      </c>
      <c r="E71" s="187"/>
      <c r="F71" s="187"/>
      <c r="G71" s="187"/>
      <c r="H71" s="187"/>
      <c r="I71" s="188"/>
      <c r="J71" s="189">
        <f>J434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115</v>
      </c>
      <c r="E72" s="187"/>
      <c r="F72" s="187"/>
      <c r="G72" s="187"/>
      <c r="H72" s="187"/>
      <c r="I72" s="188"/>
      <c r="J72" s="189">
        <f>J446</f>
        <v>0</v>
      </c>
      <c r="K72" s="185"/>
      <c r="L72" s="190"/>
      <c r="S72" s="10"/>
      <c r="T72" s="10"/>
      <c r="U72" s="10"/>
      <c r="V72" s="10"/>
      <c r="W72" s="10"/>
      <c r="X72" s="10"/>
      <c r="Y72" s="10"/>
      <c r="Z72" s="10"/>
      <c r="AA72" s="10"/>
      <c r="AB72" s="10"/>
      <c r="AC72" s="10"/>
      <c r="AD72" s="10"/>
      <c r="AE72" s="10"/>
    </row>
    <row r="73" s="9" customFormat="1" ht="24.96" customHeight="1">
      <c r="A73" s="9"/>
      <c r="B73" s="177"/>
      <c r="C73" s="178"/>
      <c r="D73" s="179" t="s">
        <v>116</v>
      </c>
      <c r="E73" s="180"/>
      <c r="F73" s="180"/>
      <c r="G73" s="180"/>
      <c r="H73" s="180"/>
      <c r="I73" s="181"/>
      <c r="J73" s="182">
        <f>J449</f>
        <v>0</v>
      </c>
      <c r="K73" s="178"/>
      <c r="L73" s="183"/>
      <c r="S73" s="9"/>
      <c r="T73" s="9"/>
      <c r="U73" s="9"/>
      <c r="V73" s="9"/>
      <c r="W73" s="9"/>
      <c r="X73" s="9"/>
      <c r="Y73" s="9"/>
      <c r="Z73" s="9"/>
      <c r="AA73" s="9"/>
      <c r="AB73" s="9"/>
      <c r="AC73" s="9"/>
      <c r="AD73" s="9"/>
      <c r="AE73" s="9"/>
    </row>
    <row r="74" s="10" customFormat="1" ht="19.92" customHeight="1">
      <c r="A74" s="10"/>
      <c r="B74" s="184"/>
      <c r="C74" s="185"/>
      <c r="D74" s="186" t="s">
        <v>117</v>
      </c>
      <c r="E74" s="187"/>
      <c r="F74" s="187"/>
      <c r="G74" s="187"/>
      <c r="H74" s="187"/>
      <c r="I74" s="188"/>
      <c r="J74" s="189">
        <f>J450</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118</v>
      </c>
      <c r="E75" s="187"/>
      <c r="F75" s="187"/>
      <c r="G75" s="187"/>
      <c r="H75" s="187"/>
      <c r="I75" s="188"/>
      <c r="J75" s="189">
        <f>J485</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119</v>
      </c>
      <c r="E76" s="187"/>
      <c r="F76" s="187"/>
      <c r="G76" s="187"/>
      <c r="H76" s="187"/>
      <c r="I76" s="188"/>
      <c r="J76" s="189">
        <f>J499</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120</v>
      </c>
      <c r="E77" s="187"/>
      <c r="F77" s="187"/>
      <c r="G77" s="187"/>
      <c r="H77" s="187"/>
      <c r="I77" s="188"/>
      <c r="J77" s="189">
        <f>J570</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121</v>
      </c>
      <c r="E78" s="187"/>
      <c r="F78" s="187"/>
      <c r="G78" s="187"/>
      <c r="H78" s="187"/>
      <c r="I78" s="188"/>
      <c r="J78" s="189">
        <f>J579</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122</v>
      </c>
      <c r="E79" s="187"/>
      <c r="F79" s="187"/>
      <c r="G79" s="187"/>
      <c r="H79" s="187"/>
      <c r="I79" s="188"/>
      <c r="J79" s="189">
        <f>J600</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123</v>
      </c>
      <c r="E80" s="187"/>
      <c r="F80" s="187"/>
      <c r="G80" s="187"/>
      <c r="H80" s="187"/>
      <c r="I80" s="188"/>
      <c r="J80" s="189">
        <f>J611</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124</v>
      </c>
      <c r="E81" s="187"/>
      <c r="F81" s="187"/>
      <c r="G81" s="187"/>
      <c r="H81" s="187"/>
      <c r="I81" s="188"/>
      <c r="J81" s="189">
        <f>J617</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125</v>
      </c>
      <c r="E82" s="187"/>
      <c r="F82" s="187"/>
      <c r="G82" s="187"/>
      <c r="H82" s="187"/>
      <c r="I82" s="188"/>
      <c r="J82" s="189">
        <f>J634</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126</v>
      </c>
      <c r="E83" s="187"/>
      <c r="F83" s="187"/>
      <c r="G83" s="187"/>
      <c r="H83" s="187"/>
      <c r="I83" s="188"/>
      <c r="J83" s="189">
        <f>J643</f>
        <v>0</v>
      </c>
      <c r="K83" s="185"/>
      <c r="L83" s="190"/>
      <c r="S83" s="10"/>
      <c r="T83" s="10"/>
      <c r="U83" s="10"/>
      <c r="V83" s="10"/>
      <c r="W83" s="10"/>
      <c r="X83" s="10"/>
      <c r="Y83" s="10"/>
      <c r="Z83" s="10"/>
      <c r="AA83" s="10"/>
      <c r="AB83" s="10"/>
      <c r="AC83" s="10"/>
      <c r="AD83" s="10"/>
      <c r="AE83" s="10"/>
    </row>
    <row r="84" s="9" customFormat="1" ht="24.96" customHeight="1">
      <c r="A84" s="9"/>
      <c r="B84" s="177"/>
      <c r="C84" s="178"/>
      <c r="D84" s="179" t="s">
        <v>127</v>
      </c>
      <c r="E84" s="180"/>
      <c r="F84" s="180"/>
      <c r="G84" s="180"/>
      <c r="H84" s="180"/>
      <c r="I84" s="181"/>
      <c r="J84" s="182">
        <f>J673</f>
        <v>0</v>
      </c>
      <c r="K84" s="178"/>
      <c r="L84" s="183"/>
      <c r="S84" s="9"/>
      <c r="T84" s="9"/>
      <c r="U84" s="9"/>
      <c r="V84" s="9"/>
      <c r="W84" s="9"/>
      <c r="X84" s="9"/>
      <c r="Y84" s="9"/>
      <c r="Z84" s="9"/>
      <c r="AA84" s="9"/>
      <c r="AB84" s="9"/>
      <c r="AC84" s="9"/>
      <c r="AD84" s="9"/>
      <c r="AE84" s="9"/>
    </row>
    <row r="85" s="10" customFormat="1" ht="19.92" customHeight="1">
      <c r="A85" s="10"/>
      <c r="B85" s="184"/>
      <c r="C85" s="185"/>
      <c r="D85" s="186" t="s">
        <v>128</v>
      </c>
      <c r="E85" s="187"/>
      <c r="F85" s="187"/>
      <c r="G85" s="187"/>
      <c r="H85" s="187"/>
      <c r="I85" s="188"/>
      <c r="J85" s="189">
        <f>J674</f>
        <v>0</v>
      </c>
      <c r="K85" s="185"/>
      <c r="L85" s="190"/>
      <c r="S85" s="10"/>
      <c r="T85" s="10"/>
      <c r="U85" s="10"/>
      <c r="V85" s="10"/>
      <c r="W85" s="10"/>
      <c r="X85" s="10"/>
      <c r="Y85" s="10"/>
      <c r="Z85" s="10"/>
      <c r="AA85" s="10"/>
      <c r="AB85" s="10"/>
      <c r="AC85" s="10"/>
      <c r="AD85" s="10"/>
      <c r="AE85" s="10"/>
    </row>
    <row r="86" s="2" customFormat="1" ht="21.84"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60"/>
      <c r="C87" s="61"/>
      <c r="D87" s="61"/>
      <c r="E87" s="61"/>
      <c r="F87" s="61"/>
      <c r="G87" s="61"/>
      <c r="H87" s="61"/>
      <c r="I87" s="167"/>
      <c r="J87" s="61"/>
      <c r="K87" s="61"/>
      <c r="L87" s="138"/>
      <c r="S87" s="39"/>
      <c r="T87" s="39"/>
      <c r="U87" s="39"/>
      <c r="V87" s="39"/>
      <c r="W87" s="39"/>
      <c r="X87" s="39"/>
      <c r="Y87" s="39"/>
      <c r="Z87" s="39"/>
      <c r="AA87" s="39"/>
      <c r="AB87" s="39"/>
      <c r="AC87" s="39"/>
      <c r="AD87" s="39"/>
      <c r="AE87" s="39"/>
    </row>
    <row r="91" s="2" customFormat="1" ht="6.96" customHeight="1">
      <c r="A91" s="39"/>
      <c r="B91" s="62"/>
      <c r="C91" s="63"/>
      <c r="D91" s="63"/>
      <c r="E91" s="63"/>
      <c r="F91" s="63"/>
      <c r="G91" s="63"/>
      <c r="H91" s="63"/>
      <c r="I91" s="170"/>
      <c r="J91" s="63"/>
      <c r="K91" s="63"/>
      <c r="L91" s="138"/>
      <c r="S91" s="39"/>
      <c r="T91" s="39"/>
      <c r="U91" s="39"/>
      <c r="V91" s="39"/>
      <c r="W91" s="39"/>
      <c r="X91" s="39"/>
      <c r="Y91" s="39"/>
      <c r="Z91" s="39"/>
      <c r="AA91" s="39"/>
      <c r="AB91" s="39"/>
      <c r="AC91" s="39"/>
      <c r="AD91" s="39"/>
      <c r="AE91" s="39"/>
    </row>
    <row r="92" s="2" customFormat="1" ht="24.96" customHeight="1">
      <c r="A92" s="39"/>
      <c r="B92" s="40"/>
      <c r="C92" s="24" t="s">
        <v>129</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2" customHeight="1">
      <c r="A94" s="39"/>
      <c r="B94" s="40"/>
      <c r="C94" s="33" t="s">
        <v>16</v>
      </c>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23.25" customHeight="1">
      <c r="A95" s="39"/>
      <c r="B95" s="40"/>
      <c r="C95" s="41"/>
      <c r="D95" s="41"/>
      <c r="E95" s="171" t="str">
        <f>E7</f>
        <v>Rekonstrukce učebny fyziky, řešení bezbariérovosti budovy školy (výtah) na ZŠ a Gymnáziu v ul. Palackého 535, Č.Kamenice</v>
      </c>
      <c r="F95" s="33"/>
      <c r="G95" s="33"/>
      <c r="H95" s="33"/>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97</v>
      </c>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16.5" customHeight="1">
      <c r="A97" s="39"/>
      <c r="B97" s="40"/>
      <c r="C97" s="41"/>
      <c r="D97" s="41"/>
      <c r="E97" s="70" t="str">
        <f>E9</f>
        <v>1 - Přístavba výtahu</v>
      </c>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21</v>
      </c>
      <c r="D99" s="41"/>
      <c r="E99" s="41"/>
      <c r="F99" s="28" t="str">
        <f>F12</f>
        <v>Česká Kamenice, Palackého 535</v>
      </c>
      <c r="G99" s="41"/>
      <c r="H99" s="41"/>
      <c r="I99" s="141" t="s">
        <v>23</v>
      </c>
      <c r="J99" s="73" t="str">
        <f>IF(J12="","",J12)</f>
        <v>14. 1. 2020</v>
      </c>
      <c r="K99" s="41"/>
      <c r="L99" s="138"/>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2" customFormat="1" ht="25.65" customHeight="1">
      <c r="A101" s="39"/>
      <c r="B101" s="40"/>
      <c r="C101" s="33" t="s">
        <v>25</v>
      </c>
      <c r="D101" s="41"/>
      <c r="E101" s="41"/>
      <c r="F101" s="28" t="str">
        <f>E15</f>
        <v>Město Česká Kamenice</v>
      </c>
      <c r="G101" s="41"/>
      <c r="H101" s="41"/>
      <c r="I101" s="141" t="s">
        <v>31</v>
      </c>
      <c r="J101" s="37" t="str">
        <f>E21</f>
        <v>Ing. Marcela Bezděková</v>
      </c>
      <c r="K101" s="41"/>
      <c r="L101" s="138"/>
      <c r="S101" s="39"/>
      <c r="T101" s="39"/>
      <c r="U101" s="39"/>
      <c r="V101" s="39"/>
      <c r="W101" s="39"/>
      <c r="X101" s="39"/>
      <c r="Y101" s="39"/>
      <c r="Z101" s="39"/>
      <c r="AA101" s="39"/>
      <c r="AB101" s="39"/>
      <c r="AC101" s="39"/>
      <c r="AD101" s="39"/>
      <c r="AE101" s="39"/>
    </row>
    <row r="102" s="2" customFormat="1" ht="15.15" customHeight="1">
      <c r="A102" s="39"/>
      <c r="B102" s="40"/>
      <c r="C102" s="33" t="s">
        <v>29</v>
      </c>
      <c r="D102" s="41"/>
      <c r="E102" s="41"/>
      <c r="F102" s="28" t="str">
        <f>IF(E18="","",E18)</f>
        <v>Vyplň údaj</v>
      </c>
      <c r="G102" s="41"/>
      <c r="H102" s="41"/>
      <c r="I102" s="141" t="s">
        <v>34</v>
      </c>
      <c r="J102" s="37" t="str">
        <f>E24</f>
        <v xml:space="preserve"> </v>
      </c>
      <c r="K102" s="41"/>
      <c r="L102" s="138"/>
      <c r="S102" s="39"/>
      <c r="T102" s="39"/>
      <c r="U102" s="39"/>
      <c r="V102" s="39"/>
      <c r="W102" s="39"/>
      <c r="X102" s="39"/>
      <c r="Y102" s="39"/>
      <c r="Z102" s="39"/>
      <c r="AA102" s="39"/>
      <c r="AB102" s="39"/>
      <c r="AC102" s="39"/>
      <c r="AD102" s="39"/>
      <c r="AE102" s="39"/>
    </row>
    <row r="103" s="2" customFormat="1" ht="10.32"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11" customFormat="1" ht="29.28" customHeight="1">
      <c r="A104" s="191"/>
      <c r="B104" s="192"/>
      <c r="C104" s="193" t="s">
        <v>130</v>
      </c>
      <c r="D104" s="194" t="s">
        <v>57</v>
      </c>
      <c r="E104" s="194" t="s">
        <v>53</v>
      </c>
      <c r="F104" s="194" t="s">
        <v>54</v>
      </c>
      <c r="G104" s="194" t="s">
        <v>131</v>
      </c>
      <c r="H104" s="194" t="s">
        <v>132</v>
      </c>
      <c r="I104" s="195" t="s">
        <v>133</v>
      </c>
      <c r="J104" s="194" t="s">
        <v>101</v>
      </c>
      <c r="K104" s="196" t="s">
        <v>134</v>
      </c>
      <c r="L104" s="197"/>
      <c r="M104" s="93" t="s">
        <v>19</v>
      </c>
      <c r="N104" s="94" t="s">
        <v>42</v>
      </c>
      <c r="O104" s="94" t="s">
        <v>135</v>
      </c>
      <c r="P104" s="94" t="s">
        <v>136</v>
      </c>
      <c r="Q104" s="94" t="s">
        <v>137</v>
      </c>
      <c r="R104" s="94" t="s">
        <v>138</v>
      </c>
      <c r="S104" s="94" t="s">
        <v>139</v>
      </c>
      <c r="T104" s="95" t="s">
        <v>140</v>
      </c>
      <c r="U104" s="191"/>
      <c r="V104" s="191"/>
      <c r="W104" s="191"/>
      <c r="X104" s="191"/>
      <c r="Y104" s="191"/>
      <c r="Z104" s="191"/>
      <c r="AA104" s="191"/>
      <c r="AB104" s="191"/>
      <c r="AC104" s="191"/>
      <c r="AD104" s="191"/>
      <c r="AE104" s="191"/>
    </row>
    <row r="105" s="2" customFormat="1" ht="22.8" customHeight="1">
      <c r="A105" s="39"/>
      <c r="B105" s="40"/>
      <c r="C105" s="100" t="s">
        <v>141</v>
      </c>
      <c r="D105" s="41"/>
      <c r="E105" s="41"/>
      <c r="F105" s="41"/>
      <c r="G105" s="41"/>
      <c r="H105" s="41"/>
      <c r="I105" s="137"/>
      <c r="J105" s="198">
        <f>BK105</f>
        <v>0</v>
      </c>
      <c r="K105" s="41"/>
      <c r="L105" s="45"/>
      <c r="M105" s="96"/>
      <c r="N105" s="199"/>
      <c r="O105" s="97"/>
      <c r="P105" s="200">
        <f>P106+P449+P673</f>
        <v>0</v>
      </c>
      <c r="Q105" s="97"/>
      <c r="R105" s="200">
        <f>R106+R449+R673</f>
        <v>94.857395107840006</v>
      </c>
      <c r="S105" s="97"/>
      <c r="T105" s="201">
        <f>T106+T449+T673</f>
        <v>16.130506699999998</v>
      </c>
      <c r="U105" s="39"/>
      <c r="V105" s="39"/>
      <c r="W105" s="39"/>
      <c r="X105" s="39"/>
      <c r="Y105" s="39"/>
      <c r="Z105" s="39"/>
      <c r="AA105" s="39"/>
      <c r="AB105" s="39"/>
      <c r="AC105" s="39"/>
      <c r="AD105" s="39"/>
      <c r="AE105" s="39"/>
      <c r="AT105" s="18" t="s">
        <v>71</v>
      </c>
      <c r="AU105" s="18" t="s">
        <v>102</v>
      </c>
      <c r="BK105" s="202">
        <f>BK106+BK449+BK673</f>
        <v>0</v>
      </c>
    </row>
    <row r="106" s="12" customFormat="1" ht="25.92" customHeight="1">
      <c r="A106" s="12"/>
      <c r="B106" s="203"/>
      <c r="C106" s="204"/>
      <c r="D106" s="205" t="s">
        <v>71</v>
      </c>
      <c r="E106" s="206" t="s">
        <v>142</v>
      </c>
      <c r="F106" s="206" t="s">
        <v>143</v>
      </c>
      <c r="G106" s="204"/>
      <c r="H106" s="204"/>
      <c r="I106" s="207"/>
      <c r="J106" s="208">
        <f>BK106</f>
        <v>0</v>
      </c>
      <c r="K106" s="204"/>
      <c r="L106" s="209"/>
      <c r="M106" s="210"/>
      <c r="N106" s="211"/>
      <c r="O106" s="211"/>
      <c r="P106" s="212">
        <f>P107+P155+P199+P210+P255+P292+P300+P310+P348+P357+P434+P446</f>
        <v>0</v>
      </c>
      <c r="Q106" s="211"/>
      <c r="R106" s="212">
        <f>R107+R155+R199+R210+R255+R292+R300+R310+R348+R357+R434+R446</f>
        <v>92.120433745880007</v>
      </c>
      <c r="S106" s="211"/>
      <c r="T106" s="213">
        <f>T107+T155+T199+T210+T255+T292+T300+T310+T348+T357+T434+T446</f>
        <v>16.0220907</v>
      </c>
      <c r="U106" s="12"/>
      <c r="V106" s="12"/>
      <c r="W106" s="12"/>
      <c r="X106" s="12"/>
      <c r="Y106" s="12"/>
      <c r="Z106" s="12"/>
      <c r="AA106" s="12"/>
      <c r="AB106" s="12"/>
      <c r="AC106" s="12"/>
      <c r="AD106" s="12"/>
      <c r="AE106" s="12"/>
      <c r="AR106" s="214" t="s">
        <v>77</v>
      </c>
      <c r="AT106" s="215" t="s">
        <v>71</v>
      </c>
      <c r="AU106" s="215" t="s">
        <v>72</v>
      </c>
      <c r="AY106" s="214" t="s">
        <v>144</v>
      </c>
      <c r="BK106" s="216">
        <f>BK107+BK155+BK199+BK210+BK255+BK292+BK300+BK310+BK348+BK357+BK434+BK446</f>
        <v>0</v>
      </c>
    </row>
    <row r="107" s="12" customFormat="1" ht="22.8" customHeight="1">
      <c r="A107" s="12"/>
      <c r="B107" s="203"/>
      <c r="C107" s="204"/>
      <c r="D107" s="205" t="s">
        <v>71</v>
      </c>
      <c r="E107" s="217" t="s">
        <v>84</v>
      </c>
      <c r="F107" s="217" t="s">
        <v>145</v>
      </c>
      <c r="G107" s="204"/>
      <c r="H107" s="204"/>
      <c r="I107" s="207"/>
      <c r="J107" s="218">
        <f>BK107</f>
        <v>0</v>
      </c>
      <c r="K107" s="204"/>
      <c r="L107" s="209"/>
      <c r="M107" s="210"/>
      <c r="N107" s="211"/>
      <c r="O107" s="211"/>
      <c r="P107" s="212">
        <f>SUM(P108:P154)</f>
        <v>0</v>
      </c>
      <c r="Q107" s="211"/>
      <c r="R107" s="212">
        <f>SUM(R108:R154)</f>
        <v>52.197300564000003</v>
      </c>
      <c r="S107" s="211"/>
      <c r="T107" s="213">
        <f>SUM(T108:T154)</f>
        <v>0</v>
      </c>
      <c r="U107" s="12"/>
      <c r="V107" s="12"/>
      <c r="W107" s="12"/>
      <c r="X107" s="12"/>
      <c r="Y107" s="12"/>
      <c r="Z107" s="12"/>
      <c r="AA107" s="12"/>
      <c r="AB107" s="12"/>
      <c r="AC107" s="12"/>
      <c r="AD107" s="12"/>
      <c r="AE107" s="12"/>
      <c r="AR107" s="214" t="s">
        <v>77</v>
      </c>
      <c r="AT107" s="215" t="s">
        <v>71</v>
      </c>
      <c r="AU107" s="215" t="s">
        <v>77</v>
      </c>
      <c r="AY107" s="214" t="s">
        <v>144</v>
      </c>
      <c r="BK107" s="216">
        <f>SUM(BK108:BK154)</f>
        <v>0</v>
      </c>
    </row>
    <row r="108" s="2" customFormat="1" ht="21.75" customHeight="1">
      <c r="A108" s="39"/>
      <c r="B108" s="40"/>
      <c r="C108" s="219" t="s">
        <v>77</v>
      </c>
      <c r="D108" s="219" t="s">
        <v>146</v>
      </c>
      <c r="E108" s="220" t="s">
        <v>147</v>
      </c>
      <c r="F108" s="221" t="s">
        <v>148</v>
      </c>
      <c r="G108" s="222" t="s">
        <v>149</v>
      </c>
      <c r="H108" s="223">
        <v>31.986000000000001</v>
      </c>
      <c r="I108" s="224"/>
      <c r="J108" s="225">
        <f>ROUND(I108*H108,2)</f>
        <v>0</v>
      </c>
      <c r="K108" s="221" t="s">
        <v>150</v>
      </c>
      <c r="L108" s="45"/>
      <c r="M108" s="226" t="s">
        <v>19</v>
      </c>
      <c r="N108" s="227" t="s">
        <v>43</v>
      </c>
      <c r="O108" s="85"/>
      <c r="P108" s="228">
        <f>O108*H108</f>
        <v>0</v>
      </c>
      <c r="Q108" s="228">
        <v>0.22158</v>
      </c>
      <c r="R108" s="228">
        <f>Q108*H108</f>
        <v>7.0874578800000005</v>
      </c>
      <c r="S108" s="228">
        <v>0</v>
      </c>
      <c r="T108" s="229">
        <f>S108*H108</f>
        <v>0</v>
      </c>
      <c r="U108" s="39"/>
      <c r="V108" s="39"/>
      <c r="W108" s="39"/>
      <c r="X108" s="39"/>
      <c r="Y108" s="39"/>
      <c r="Z108" s="39"/>
      <c r="AA108" s="39"/>
      <c r="AB108" s="39"/>
      <c r="AC108" s="39"/>
      <c r="AD108" s="39"/>
      <c r="AE108" s="39"/>
      <c r="AR108" s="230" t="s">
        <v>151</v>
      </c>
      <c r="AT108" s="230" t="s">
        <v>146</v>
      </c>
      <c r="AU108" s="230" t="s">
        <v>81</v>
      </c>
      <c r="AY108" s="18" t="s">
        <v>144</v>
      </c>
      <c r="BE108" s="231">
        <f>IF(N108="základní",J108,0)</f>
        <v>0</v>
      </c>
      <c r="BF108" s="231">
        <f>IF(N108="snížená",J108,0)</f>
        <v>0</v>
      </c>
      <c r="BG108" s="231">
        <f>IF(N108="zákl. přenesená",J108,0)</f>
        <v>0</v>
      </c>
      <c r="BH108" s="231">
        <f>IF(N108="sníž. přenesená",J108,0)</f>
        <v>0</v>
      </c>
      <c r="BI108" s="231">
        <f>IF(N108="nulová",J108,0)</f>
        <v>0</v>
      </c>
      <c r="BJ108" s="18" t="s">
        <v>77</v>
      </c>
      <c r="BK108" s="231">
        <f>ROUND(I108*H108,2)</f>
        <v>0</v>
      </c>
      <c r="BL108" s="18" t="s">
        <v>151</v>
      </c>
      <c r="BM108" s="230" t="s">
        <v>152</v>
      </c>
    </row>
    <row r="109" s="2" customFormat="1">
      <c r="A109" s="39"/>
      <c r="B109" s="40"/>
      <c r="C109" s="41"/>
      <c r="D109" s="232" t="s">
        <v>153</v>
      </c>
      <c r="E109" s="41"/>
      <c r="F109" s="233" t="s">
        <v>154</v>
      </c>
      <c r="G109" s="41"/>
      <c r="H109" s="41"/>
      <c r="I109" s="137"/>
      <c r="J109" s="41"/>
      <c r="K109" s="41"/>
      <c r="L109" s="45"/>
      <c r="M109" s="234"/>
      <c r="N109" s="235"/>
      <c r="O109" s="85"/>
      <c r="P109" s="85"/>
      <c r="Q109" s="85"/>
      <c r="R109" s="85"/>
      <c r="S109" s="85"/>
      <c r="T109" s="86"/>
      <c r="U109" s="39"/>
      <c r="V109" s="39"/>
      <c r="W109" s="39"/>
      <c r="X109" s="39"/>
      <c r="Y109" s="39"/>
      <c r="Z109" s="39"/>
      <c r="AA109" s="39"/>
      <c r="AB109" s="39"/>
      <c r="AC109" s="39"/>
      <c r="AD109" s="39"/>
      <c r="AE109" s="39"/>
      <c r="AT109" s="18" t="s">
        <v>153</v>
      </c>
      <c r="AU109" s="18" t="s">
        <v>81</v>
      </c>
    </row>
    <row r="110" s="13" customFormat="1">
      <c r="A110" s="13"/>
      <c r="B110" s="236"/>
      <c r="C110" s="237"/>
      <c r="D110" s="232" t="s">
        <v>155</v>
      </c>
      <c r="E110" s="238" t="s">
        <v>19</v>
      </c>
      <c r="F110" s="239" t="s">
        <v>156</v>
      </c>
      <c r="G110" s="237"/>
      <c r="H110" s="240">
        <v>42.936</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155</v>
      </c>
      <c r="AU110" s="246" t="s">
        <v>81</v>
      </c>
      <c r="AV110" s="13" t="s">
        <v>81</v>
      </c>
      <c r="AW110" s="13" t="s">
        <v>33</v>
      </c>
      <c r="AX110" s="13" t="s">
        <v>72</v>
      </c>
      <c r="AY110" s="246" t="s">
        <v>144</v>
      </c>
    </row>
    <row r="111" s="13" customFormat="1">
      <c r="A111" s="13"/>
      <c r="B111" s="236"/>
      <c r="C111" s="237"/>
      <c r="D111" s="232" t="s">
        <v>155</v>
      </c>
      <c r="E111" s="238" t="s">
        <v>19</v>
      </c>
      <c r="F111" s="239" t="s">
        <v>157</v>
      </c>
      <c r="G111" s="237"/>
      <c r="H111" s="240">
        <v>-10.949999999999999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155</v>
      </c>
      <c r="AU111" s="246" t="s">
        <v>81</v>
      </c>
      <c r="AV111" s="13" t="s">
        <v>81</v>
      </c>
      <c r="AW111" s="13" t="s">
        <v>33</v>
      </c>
      <c r="AX111" s="13" t="s">
        <v>72</v>
      </c>
      <c r="AY111" s="246" t="s">
        <v>144</v>
      </c>
    </row>
    <row r="112" s="14" customFormat="1">
      <c r="A112" s="14"/>
      <c r="B112" s="247"/>
      <c r="C112" s="248"/>
      <c r="D112" s="232" t="s">
        <v>155</v>
      </c>
      <c r="E112" s="249" t="s">
        <v>19</v>
      </c>
      <c r="F112" s="250" t="s">
        <v>158</v>
      </c>
      <c r="G112" s="248"/>
      <c r="H112" s="251">
        <v>31.986000000000001</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155</v>
      </c>
      <c r="AU112" s="257" t="s">
        <v>81</v>
      </c>
      <c r="AV112" s="14" t="s">
        <v>151</v>
      </c>
      <c r="AW112" s="14" t="s">
        <v>33</v>
      </c>
      <c r="AX112" s="14" t="s">
        <v>77</v>
      </c>
      <c r="AY112" s="257" t="s">
        <v>144</v>
      </c>
    </row>
    <row r="113" s="2" customFormat="1" ht="21.75" customHeight="1">
      <c r="A113" s="39"/>
      <c r="B113" s="40"/>
      <c r="C113" s="219" t="s">
        <v>81</v>
      </c>
      <c r="D113" s="219" t="s">
        <v>146</v>
      </c>
      <c r="E113" s="220" t="s">
        <v>159</v>
      </c>
      <c r="F113" s="221" t="s">
        <v>160</v>
      </c>
      <c r="G113" s="222" t="s">
        <v>149</v>
      </c>
      <c r="H113" s="223">
        <v>109.96899999999999</v>
      </c>
      <c r="I113" s="224"/>
      <c r="J113" s="225">
        <f>ROUND(I113*H113,2)</f>
        <v>0</v>
      </c>
      <c r="K113" s="221" t="s">
        <v>150</v>
      </c>
      <c r="L113" s="45"/>
      <c r="M113" s="226" t="s">
        <v>19</v>
      </c>
      <c r="N113" s="227" t="s">
        <v>43</v>
      </c>
      <c r="O113" s="85"/>
      <c r="P113" s="228">
        <f>O113*H113</f>
        <v>0</v>
      </c>
      <c r="Q113" s="228">
        <v>0.29268</v>
      </c>
      <c r="R113" s="228">
        <f>Q113*H113</f>
        <v>32.18572692</v>
      </c>
      <c r="S113" s="228">
        <v>0</v>
      </c>
      <c r="T113" s="229">
        <f>S113*H113</f>
        <v>0</v>
      </c>
      <c r="U113" s="39"/>
      <c r="V113" s="39"/>
      <c r="W113" s="39"/>
      <c r="X113" s="39"/>
      <c r="Y113" s="39"/>
      <c r="Z113" s="39"/>
      <c r="AA113" s="39"/>
      <c r="AB113" s="39"/>
      <c r="AC113" s="39"/>
      <c r="AD113" s="39"/>
      <c r="AE113" s="39"/>
      <c r="AR113" s="230" t="s">
        <v>151</v>
      </c>
      <c r="AT113" s="230" t="s">
        <v>146</v>
      </c>
      <c r="AU113" s="230" t="s">
        <v>81</v>
      </c>
      <c r="AY113" s="18" t="s">
        <v>144</v>
      </c>
      <c r="BE113" s="231">
        <f>IF(N113="základní",J113,0)</f>
        <v>0</v>
      </c>
      <c r="BF113" s="231">
        <f>IF(N113="snížená",J113,0)</f>
        <v>0</v>
      </c>
      <c r="BG113" s="231">
        <f>IF(N113="zákl. přenesená",J113,0)</f>
        <v>0</v>
      </c>
      <c r="BH113" s="231">
        <f>IF(N113="sníž. přenesená",J113,0)</f>
        <v>0</v>
      </c>
      <c r="BI113" s="231">
        <f>IF(N113="nulová",J113,0)</f>
        <v>0</v>
      </c>
      <c r="BJ113" s="18" t="s">
        <v>77</v>
      </c>
      <c r="BK113" s="231">
        <f>ROUND(I113*H113,2)</f>
        <v>0</v>
      </c>
      <c r="BL113" s="18" t="s">
        <v>151</v>
      </c>
      <c r="BM113" s="230" t="s">
        <v>161</v>
      </c>
    </row>
    <row r="114" s="2" customFormat="1">
      <c r="A114" s="39"/>
      <c r="B114" s="40"/>
      <c r="C114" s="41"/>
      <c r="D114" s="232" t="s">
        <v>153</v>
      </c>
      <c r="E114" s="41"/>
      <c r="F114" s="233" t="s">
        <v>154</v>
      </c>
      <c r="G114" s="41"/>
      <c r="H114" s="41"/>
      <c r="I114" s="137"/>
      <c r="J114" s="41"/>
      <c r="K114" s="41"/>
      <c r="L114" s="45"/>
      <c r="M114" s="234"/>
      <c r="N114" s="235"/>
      <c r="O114" s="85"/>
      <c r="P114" s="85"/>
      <c r="Q114" s="85"/>
      <c r="R114" s="85"/>
      <c r="S114" s="85"/>
      <c r="T114" s="86"/>
      <c r="U114" s="39"/>
      <c r="V114" s="39"/>
      <c r="W114" s="39"/>
      <c r="X114" s="39"/>
      <c r="Y114" s="39"/>
      <c r="Z114" s="39"/>
      <c r="AA114" s="39"/>
      <c r="AB114" s="39"/>
      <c r="AC114" s="39"/>
      <c r="AD114" s="39"/>
      <c r="AE114" s="39"/>
      <c r="AT114" s="18" t="s">
        <v>153</v>
      </c>
      <c r="AU114" s="18" t="s">
        <v>81</v>
      </c>
    </row>
    <row r="115" s="13" customFormat="1">
      <c r="A115" s="13"/>
      <c r="B115" s="236"/>
      <c r="C115" s="237"/>
      <c r="D115" s="232" t="s">
        <v>155</v>
      </c>
      <c r="E115" s="238" t="s">
        <v>19</v>
      </c>
      <c r="F115" s="239" t="s">
        <v>162</v>
      </c>
      <c r="G115" s="237"/>
      <c r="H115" s="240">
        <v>112.70699999999999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155</v>
      </c>
      <c r="AU115" s="246" t="s">
        <v>81</v>
      </c>
      <c r="AV115" s="13" t="s">
        <v>81</v>
      </c>
      <c r="AW115" s="13" t="s">
        <v>33</v>
      </c>
      <c r="AX115" s="13" t="s">
        <v>72</v>
      </c>
      <c r="AY115" s="246" t="s">
        <v>144</v>
      </c>
    </row>
    <row r="116" s="13" customFormat="1">
      <c r="A116" s="13"/>
      <c r="B116" s="236"/>
      <c r="C116" s="237"/>
      <c r="D116" s="232" t="s">
        <v>155</v>
      </c>
      <c r="E116" s="238" t="s">
        <v>19</v>
      </c>
      <c r="F116" s="239" t="s">
        <v>163</v>
      </c>
      <c r="G116" s="237"/>
      <c r="H116" s="240">
        <v>-2.738</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155</v>
      </c>
      <c r="AU116" s="246" t="s">
        <v>81</v>
      </c>
      <c r="AV116" s="13" t="s">
        <v>81</v>
      </c>
      <c r="AW116" s="13" t="s">
        <v>33</v>
      </c>
      <c r="AX116" s="13" t="s">
        <v>72</v>
      </c>
      <c r="AY116" s="246" t="s">
        <v>144</v>
      </c>
    </row>
    <row r="117" s="14" customFormat="1">
      <c r="A117" s="14"/>
      <c r="B117" s="247"/>
      <c r="C117" s="248"/>
      <c r="D117" s="232" t="s">
        <v>155</v>
      </c>
      <c r="E117" s="249" t="s">
        <v>19</v>
      </c>
      <c r="F117" s="250" t="s">
        <v>158</v>
      </c>
      <c r="G117" s="248"/>
      <c r="H117" s="251">
        <v>109.96899999999999</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155</v>
      </c>
      <c r="AU117" s="257" t="s">
        <v>81</v>
      </c>
      <c r="AV117" s="14" t="s">
        <v>151</v>
      </c>
      <c r="AW117" s="14" t="s">
        <v>33</v>
      </c>
      <c r="AX117" s="14" t="s">
        <v>77</v>
      </c>
      <c r="AY117" s="257" t="s">
        <v>144</v>
      </c>
    </row>
    <row r="118" s="2" customFormat="1" ht="21.75" customHeight="1">
      <c r="A118" s="39"/>
      <c r="B118" s="40"/>
      <c r="C118" s="219" t="s">
        <v>84</v>
      </c>
      <c r="D118" s="219" t="s">
        <v>146</v>
      </c>
      <c r="E118" s="220" t="s">
        <v>164</v>
      </c>
      <c r="F118" s="221" t="s">
        <v>165</v>
      </c>
      <c r="G118" s="222" t="s">
        <v>149</v>
      </c>
      <c r="H118" s="223">
        <v>4.9420000000000002</v>
      </c>
      <c r="I118" s="224"/>
      <c r="J118" s="225">
        <f>ROUND(I118*H118,2)</f>
        <v>0</v>
      </c>
      <c r="K118" s="221" t="s">
        <v>150</v>
      </c>
      <c r="L118" s="45"/>
      <c r="M118" s="226" t="s">
        <v>19</v>
      </c>
      <c r="N118" s="227" t="s">
        <v>43</v>
      </c>
      <c r="O118" s="85"/>
      <c r="P118" s="228">
        <f>O118*H118</f>
        <v>0</v>
      </c>
      <c r="Q118" s="228">
        <v>0.33293</v>
      </c>
      <c r="R118" s="228">
        <f>Q118*H118</f>
        <v>1.6453400600000001</v>
      </c>
      <c r="S118" s="228">
        <v>0</v>
      </c>
      <c r="T118" s="229">
        <f>S118*H118</f>
        <v>0</v>
      </c>
      <c r="U118" s="39"/>
      <c r="V118" s="39"/>
      <c r="W118" s="39"/>
      <c r="X118" s="39"/>
      <c r="Y118" s="39"/>
      <c r="Z118" s="39"/>
      <c r="AA118" s="39"/>
      <c r="AB118" s="39"/>
      <c r="AC118" s="39"/>
      <c r="AD118" s="39"/>
      <c r="AE118" s="39"/>
      <c r="AR118" s="230" t="s">
        <v>151</v>
      </c>
      <c r="AT118" s="230" t="s">
        <v>146</v>
      </c>
      <c r="AU118" s="230" t="s">
        <v>81</v>
      </c>
      <c r="AY118" s="18" t="s">
        <v>144</v>
      </c>
      <c r="BE118" s="231">
        <f>IF(N118="základní",J118,0)</f>
        <v>0</v>
      </c>
      <c r="BF118" s="231">
        <f>IF(N118="snížená",J118,0)</f>
        <v>0</v>
      </c>
      <c r="BG118" s="231">
        <f>IF(N118="zákl. přenesená",J118,0)</f>
        <v>0</v>
      </c>
      <c r="BH118" s="231">
        <f>IF(N118="sníž. přenesená",J118,0)</f>
        <v>0</v>
      </c>
      <c r="BI118" s="231">
        <f>IF(N118="nulová",J118,0)</f>
        <v>0</v>
      </c>
      <c r="BJ118" s="18" t="s">
        <v>77</v>
      </c>
      <c r="BK118" s="231">
        <f>ROUND(I118*H118,2)</f>
        <v>0</v>
      </c>
      <c r="BL118" s="18" t="s">
        <v>151</v>
      </c>
      <c r="BM118" s="230" t="s">
        <v>166</v>
      </c>
    </row>
    <row r="119" s="2" customFormat="1">
      <c r="A119" s="39"/>
      <c r="B119" s="40"/>
      <c r="C119" s="41"/>
      <c r="D119" s="232" t="s">
        <v>153</v>
      </c>
      <c r="E119" s="41"/>
      <c r="F119" s="233" t="s">
        <v>154</v>
      </c>
      <c r="G119" s="41"/>
      <c r="H119" s="41"/>
      <c r="I119" s="137"/>
      <c r="J119" s="41"/>
      <c r="K119" s="41"/>
      <c r="L119" s="45"/>
      <c r="M119" s="234"/>
      <c r="N119" s="235"/>
      <c r="O119" s="85"/>
      <c r="P119" s="85"/>
      <c r="Q119" s="85"/>
      <c r="R119" s="85"/>
      <c r="S119" s="85"/>
      <c r="T119" s="86"/>
      <c r="U119" s="39"/>
      <c r="V119" s="39"/>
      <c r="W119" s="39"/>
      <c r="X119" s="39"/>
      <c r="Y119" s="39"/>
      <c r="Z119" s="39"/>
      <c r="AA119" s="39"/>
      <c r="AB119" s="39"/>
      <c r="AC119" s="39"/>
      <c r="AD119" s="39"/>
      <c r="AE119" s="39"/>
      <c r="AT119" s="18" t="s">
        <v>153</v>
      </c>
      <c r="AU119" s="18" t="s">
        <v>81</v>
      </c>
    </row>
    <row r="120" s="13" customFormat="1">
      <c r="A120" s="13"/>
      <c r="B120" s="236"/>
      <c r="C120" s="237"/>
      <c r="D120" s="232" t="s">
        <v>155</v>
      </c>
      <c r="E120" s="238" t="s">
        <v>19</v>
      </c>
      <c r="F120" s="239" t="s">
        <v>167</v>
      </c>
      <c r="G120" s="237"/>
      <c r="H120" s="240">
        <v>7.6799999999999997</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155</v>
      </c>
      <c r="AU120" s="246" t="s">
        <v>81</v>
      </c>
      <c r="AV120" s="13" t="s">
        <v>81</v>
      </c>
      <c r="AW120" s="13" t="s">
        <v>33</v>
      </c>
      <c r="AX120" s="13" t="s">
        <v>72</v>
      </c>
      <c r="AY120" s="246" t="s">
        <v>144</v>
      </c>
    </row>
    <row r="121" s="13" customFormat="1">
      <c r="A121" s="13"/>
      <c r="B121" s="236"/>
      <c r="C121" s="237"/>
      <c r="D121" s="232" t="s">
        <v>155</v>
      </c>
      <c r="E121" s="238" t="s">
        <v>19</v>
      </c>
      <c r="F121" s="239" t="s">
        <v>163</v>
      </c>
      <c r="G121" s="237"/>
      <c r="H121" s="240">
        <v>-2.738</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155</v>
      </c>
      <c r="AU121" s="246" t="s">
        <v>81</v>
      </c>
      <c r="AV121" s="13" t="s">
        <v>81</v>
      </c>
      <c r="AW121" s="13" t="s">
        <v>33</v>
      </c>
      <c r="AX121" s="13" t="s">
        <v>72</v>
      </c>
      <c r="AY121" s="246" t="s">
        <v>144</v>
      </c>
    </row>
    <row r="122" s="14" customFormat="1">
      <c r="A122" s="14"/>
      <c r="B122" s="247"/>
      <c r="C122" s="248"/>
      <c r="D122" s="232" t="s">
        <v>155</v>
      </c>
      <c r="E122" s="249" t="s">
        <v>19</v>
      </c>
      <c r="F122" s="250" t="s">
        <v>168</v>
      </c>
      <c r="G122" s="248"/>
      <c r="H122" s="251">
        <v>4.9420000000000002</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155</v>
      </c>
      <c r="AU122" s="257" t="s">
        <v>81</v>
      </c>
      <c r="AV122" s="14" t="s">
        <v>151</v>
      </c>
      <c r="AW122" s="14" t="s">
        <v>33</v>
      </c>
      <c r="AX122" s="14" t="s">
        <v>77</v>
      </c>
      <c r="AY122" s="257" t="s">
        <v>144</v>
      </c>
    </row>
    <row r="123" s="2" customFormat="1" ht="16.5" customHeight="1">
      <c r="A123" s="39"/>
      <c r="B123" s="40"/>
      <c r="C123" s="219" t="s">
        <v>151</v>
      </c>
      <c r="D123" s="219" t="s">
        <v>146</v>
      </c>
      <c r="E123" s="220" t="s">
        <v>169</v>
      </c>
      <c r="F123" s="221" t="s">
        <v>170</v>
      </c>
      <c r="G123" s="222" t="s">
        <v>171</v>
      </c>
      <c r="H123" s="223">
        <v>23</v>
      </c>
      <c r="I123" s="224"/>
      <c r="J123" s="225">
        <f>ROUND(I123*H123,2)</f>
        <v>0</v>
      </c>
      <c r="K123" s="221" t="s">
        <v>150</v>
      </c>
      <c r="L123" s="45"/>
      <c r="M123" s="226" t="s">
        <v>19</v>
      </c>
      <c r="N123" s="227" t="s">
        <v>43</v>
      </c>
      <c r="O123" s="85"/>
      <c r="P123" s="228">
        <f>O123*H123</f>
        <v>0</v>
      </c>
      <c r="Q123" s="228">
        <v>0.054550000000000001</v>
      </c>
      <c r="R123" s="228">
        <f>Q123*H123</f>
        <v>1.25465</v>
      </c>
      <c r="S123" s="228">
        <v>0</v>
      </c>
      <c r="T123" s="229">
        <f>S123*H123</f>
        <v>0</v>
      </c>
      <c r="U123" s="39"/>
      <c r="V123" s="39"/>
      <c r="W123" s="39"/>
      <c r="X123" s="39"/>
      <c r="Y123" s="39"/>
      <c r="Z123" s="39"/>
      <c r="AA123" s="39"/>
      <c r="AB123" s="39"/>
      <c r="AC123" s="39"/>
      <c r="AD123" s="39"/>
      <c r="AE123" s="39"/>
      <c r="AR123" s="230" t="s">
        <v>151</v>
      </c>
      <c r="AT123" s="230" t="s">
        <v>146</v>
      </c>
      <c r="AU123" s="230" t="s">
        <v>81</v>
      </c>
      <c r="AY123" s="18" t="s">
        <v>144</v>
      </c>
      <c r="BE123" s="231">
        <f>IF(N123="základní",J123,0)</f>
        <v>0</v>
      </c>
      <c r="BF123" s="231">
        <f>IF(N123="snížená",J123,0)</f>
        <v>0</v>
      </c>
      <c r="BG123" s="231">
        <f>IF(N123="zákl. přenesená",J123,0)</f>
        <v>0</v>
      </c>
      <c r="BH123" s="231">
        <f>IF(N123="sníž. přenesená",J123,0)</f>
        <v>0</v>
      </c>
      <c r="BI123" s="231">
        <f>IF(N123="nulová",J123,0)</f>
        <v>0</v>
      </c>
      <c r="BJ123" s="18" t="s">
        <v>77</v>
      </c>
      <c r="BK123" s="231">
        <f>ROUND(I123*H123,2)</f>
        <v>0</v>
      </c>
      <c r="BL123" s="18" t="s">
        <v>151</v>
      </c>
      <c r="BM123" s="230" t="s">
        <v>172</v>
      </c>
    </row>
    <row r="124" s="2" customFormat="1">
      <c r="A124" s="39"/>
      <c r="B124" s="40"/>
      <c r="C124" s="41"/>
      <c r="D124" s="232" t="s">
        <v>153</v>
      </c>
      <c r="E124" s="41"/>
      <c r="F124" s="233" t="s">
        <v>173</v>
      </c>
      <c r="G124" s="41"/>
      <c r="H124" s="41"/>
      <c r="I124" s="137"/>
      <c r="J124" s="41"/>
      <c r="K124" s="41"/>
      <c r="L124" s="45"/>
      <c r="M124" s="234"/>
      <c r="N124" s="235"/>
      <c r="O124" s="85"/>
      <c r="P124" s="85"/>
      <c r="Q124" s="85"/>
      <c r="R124" s="85"/>
      <c r="S124" s="85"/>
      <c r="T124" s="86"/>
      <c r="U124" s="39"/>
      <c r="V124" s="39"/>
      <c r="W124" s="39"/>
      <c r="X124" s="39"/>
      <c r="Y124" s="39"/>
      <c r="Z124" s="39"/>
      <c r="AA124" s="39"/>
      <c r="AB124" s="39"/>
      <c r="AC124" s="39"/>
      <c r="AD124" s="39"/>
      <c r="AE124" s="39"/>
      <c r="AT124" s="18" t="s">
        <v>153</v>
      </c>
      <c r="AU124" s="18" t="s">
        <v>81</v>
      </c>
    </row>
    <row r="125" s="13" customFormat="1">
      <c r="A125" s="13"/>
      <c r="B125" s="236"/>
      <c r="C125" s="237"/>
      <c r="D125" s="232" t="s">
        <v>155</v>
      </c>
      <c r="E125" s="238" t="s">
        <v>19</v>
      </c>
      <c r="F125" s="239" t="s">
        <v>174</v>
      </c>
      <c r="G125" s="237"/>
      <c r="H125" s="240">
        <v>5</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155</v>
      </c>
      <c r="AU125" s="246" t="s">
        <v>81</v>
      </c>
      <c r="AV125" s="13" t="s">
        <v>81</v>
      </c>
      <c r="AW125" s="13" t="s">
        <v>33</v>
      </c>
      <c r="AX125" s="13" t="s">
        <v>72</v>
      </c>
      <c r="AY125" s="246" t="s">
        <v>144</v>
      </c>
    </row>
    <row r="126" s="13" customFormat="1">
      <c r="A126" s="13"/>
      <c r="B126" s="236"/>
      <c r="C126" s="237"/>
      <c r="D126" s="232" t="s">
        <v>155</v>
      </c>
      <c r="E126" s="238" t="s">
        <v>19</v>
      </c>
      <c r="F126" s="239" t="s">
        <v>175</v>
      </c>
      <c r="G126" s="237"/>
      <c r="H126" s="240">
        <v>6</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155</v>
      </c>
      <c r="AU126" s="246" t="s">
        <v>81</v>
      </c>
      <c r="AV126" s="13" t="s">
        <v>81</v>
      </c>
      <c r="AW126" s="13" t="s">
        <v>33</v>
      </c>
      <c r="AX126" s="13" t="s">
        <v>72</v>
      </c>
      <c r="AY126" s="246" t="s">
        <v>144</v>
      </c>
    </row>
    <row r="127" s="13" customFormat="1">
      <c r="A127" s="13"/>
      <c r="B127" s="236"/>
      <c r="C127" s="237"/>
      <c r="D127" s="232" t="s">
        <v>155</v>
      </c>
      <c r="E127" s="238" t="s">
        <v>19</v>
      </c>
      <c r="F127" s="239" t="s">
        <v>176</v>
      </c>
      <c r="G127" s="237"/>
      <c r="H127" s="240">
        <v>12</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155</v>
      </c>
      <c r="AU127" s="246" t="s">
        <v>81</v>
      </c>
      <c r="AV127" s="13" t="s">
        <v>81</v>
      </c>
      <c r="AW127" s="13" t="s">
        <v>33</v>
      </c>
      <c r="AX127" s="13" t="s">
        <v>72</v>
      </c>
      <c r="AY127" s="246" t="s">
        <v>144</v>
      </c>
    </row>
    <row r="128" s="14" customFormat="1">
      <c r="A128" s="14"/>
      <c r="B128" s="247"/>
      <c r="C128" s="248"/>
      <c r="D128" s="232" t="s">
        <v>155</v>
      </c>
      <c r="E128" s="249" t="s">
        <v>19</v>
      </c>
      <c r="F128" s="250" t="s">
        <v>158</v>
      </c>
      <c r="G128" s="248"/>
      <c r="H128" s="251">
        <v>23</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155</v>
      </c>
      <c r="AU128" s="257" t="s">
        <v>81</v>
      </c>
      <c r="AV128" s="14" t="s">
        <v>151</v>
      </c>
      <c r="AW128" s="14" t="s">
        <v>33</v>
      </c>
      <c r="AX128" s="14" t="s">
        <v>77</v>
      </c>
      <c r="AY128" s="257" t="s">
        <v>144</v>
      </c>
    </row>
    <row r="129" s="2" customFormat="1" ht="16.5" customHeight="1">
      <c r="A129" s="39"/>
      <c r="B129" s="40"/>
      <c r="C129" s="219" t="s">
        <v>177</v>
      </c>
      <c r="D129" s="219" t="s">
        <v>146</v>
      </c>
      <c r="E129" s="220" t="s">
        <v>178</v>
      </c>
      <c r="F129" s="221" t="s">
        <v>179</v>
      </c>
      <c r="G129" s="222" t="s">
        <v>180</v>
      </c>
      <c r="H129" s="223">
        <v>1.5</v>
      </c>
      <c r="I129" s="224"/>
      <c r="J129" s="225">
        <f>ROUND(I129*H129,2)</f>
        <v>0</v>
      </c>
      <c r="K129" s="221" t="s">
        <v>150</v>
      </c>
      <c r="L129" s="45"/>
      <c r="M129" s="226" t="s">
        <v>19</v>
      </c>
      <c r="N129" s="227" t="s">
        <v>43</v>
      </c>
      <c r="O129" s="85"/>
      <c r="P129" s="228">
        <f>O129*H129</f>
        <v>0</v>
      </c>
      <c r="Q129" s="228">
        <v>0.0001875</v>
      </c>
      <c r="R129" s="228">
        <f>Q129*H129</f>
        <v>0.00028125000000000003</v>
      </c>
      <c r="S129" s="228">
        <v>0</v>
      </c>
      <c r="T129" s="229">
        <f>S129*H129</f>
        <v>0</v>
      </c>
      <c r="U129" s="39"/>
      <c r="V129" s="39"/>
      <c r="W129" s="39"/>
      <c r="X129" s="39"/>
      <c r="Y129" s="39"/>
      <c r="Z129" s="39"/>
      <c r="AA129" s="39"/>
      <c r="AB129" s="39"/>
      <c r="AC129" s="39"/>
      <c r="AD129" s="39"/>
      <c r="AE129" s="39"/>
      <c r="AR129" s="230" t="s">
        <v>151</v>
      </c>
      <c r="AT129" s="230" t="s">
        <v>146</v>
      </c>
      <c r="AU129" s="230" t="s">
        <v>81</v>
      </c>
      <c r="AY129" s="18" t="s">
        <v>144</v>
      </c>
      <c r="BE129" s="231">
        <f>IF(N129="základní",J129,0)</f>
        <v>0</v>
      </c>
      <c r="BF129" s="231">
        <f>IF(N129="snížená",J129,0)</f>
        <v>0</v>
      </c>
      <c r="BG129" s="231">
        <f>IF(N129="zákl. přenesená",J129,0)</f>
        <v>0</v>
      </c>
      <c r="BH129" s="231">
        <f>IF(N129="sníž. přenesená",J129,0)</f>
        <v>0</v>
      </c>
      <c r="BI129" s="231">
        <f>IF(N129="nulová",J129,0)</f>
        <v>0</v>
      </c>
      <c r="BJ129" s="18" t="s">
        <v>77</v>
      </c>
      <c r="BK129" s="231">
        <f>ROUND(I129*H129,2)</f>
        <v>0</v>
      </c>
      <c r="BL129" s="18" t="s">
        <v>151</v>
      </c>
      <c r="BM129" s="230" t="s">
        <v>181</v>
      </c>
    </row>
    <row r="130" s="13" customFormat="1">
      <c r="A130" s="13"/>
      <c r="B130" s="236"/>
      <c r="C130" s="237"/>
      <c r="D130" s="232" t="s">
        <v>155</v>
      </c>
      <c r="E130" s="238" t="s">
        <v>19</v>
      </c>
      <c r="F130" s="239" t="s">
        <v>182</v>
      </c>
      <c r="G130" s="237"/>
      <c r="H130" s="240">
        <v>1.5</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155</v>
      </c>
      <c r="AU130" s="246" t="s">
        <v>81</v>
      </c>
      <c r="AV130" s="13" t="s">
        <v>81</v>
      </c>
      <c r="AW130" s="13" t="s">
        <v>33</v>
      </c>
      <c r="AX130" s="13" t="s">
        <v>77</v>
      </c>
      <c r="AY130" s="246" t="s">
        <v>144</v>
      </c>
    </row>
    <row r="131" s="2" customFormat="1" ht="16.5" customHeight="1">
      <c r="A131" s="39"/>
      <c r="B131" s="40"/>
      <c r="C131" s="219" t="s">
        <v>87</v>
      </c>
      <c r="D131" s="219" t="s">
        <v>146</v>
      </c>
      <c r="E131" s="220" t="s">
        <v>183</v>
      </c>
      <c r="F131" s="221" t="s">
        <v>184</v>
      </c>
      <c r="G131" s="222" t="s">
        <v>180</v>
      </c>
      <c r="H131" s="223">
        <v>1.5</v>
      </c>
      <c r="I131" s="224"/>
      <c r="J131" s="225">
        <f>ROUND(I131*H131,2)</f>
        <v>0</v>
      </c>
      <c r="K131" s="221" t="s">
        <v>150</v>
      </c>
      <c r="L131" s="45"/>
      <c r="M131" s="226" t="s">
        <v>19</v>
      </c>
      <c r="N131" s="227" t="s">
        <v>43</v>
      </c>
      <c r="O131" s="85"/>
      <c r="P131" s="228">
        <f>O131*H131</f>
        <v>0</v>
      </c>
      <c r="Q131" s="228">
        <v>0.0001125</v>
      </c>
      <c r="R131" s="228">
        <f>Q131*H131</f>
        <v>0.00016875000000000001</v>
      </c>
      <c r="S131" s="228">
        <v>0</v>
      </c>
      <c r="T131" s="229">
        <f>S131*H131</f>
        <v>0</v>
      </c>
      <c r="U131" s="39"/>
      <c r="V131" s="39"/>
      <c r="W131" s="39"/>
      <c r="X131" s="39"/>
      <c r="Y131" s="39"/>
      <c r="Z131" s="39"/>
      <c r="AA131" s="39"/>
      <c r="AB131" s="39"/>
      <c r="AC131" s="39"/>
      <c r="AD131" s="39"/>
      <c r="AE131" s="39"/>
      <c r="AR131" s="230" t="s">
        <v>151</v>
      </c>
      <c r="AT131" s="230" t="s">
        <v>146</v>
      </c>
      <c r="AU131" s="230" t="s">
        <v>81</v>
      </c>
      <c r="AY131" s="18" t="s">
        <v>144</v>
      </c>
      <c r="BE131" s="231">
        <f>IF(N131="základní",J131,0)</f>
        <v>0</v>
      </c>
      <c r="BF131" s="231">
        <f>IF(N131="snížená",J131,0)</f>
        <v>0</v>
      </c>
      <c r="BG131" s="231">
        <f>IF(N131="zákl. přenesená",J131,0)</f>
        <v>0</v>
      </c>
      <c r="BH131" s="231">
        <f>IF(N131="sníž. přenesená",J131,0)</f>
        <v>0</v>
      </c>
      <c r="BI131" s="231">
        <f>IF(N131="nulová",J131,0)</f>
        <v>0</v>
      </c>
      <c r="BJ131" s="18" t="s">
        <v>77</v>
      </c>
      <c r="BK131" s="231">
        <f>ROUND(I131*H131,2)</f>
        <v>0</v>
      </c>
      <c r="BL131" s="18" t="s">
        <v>151</v>
      </c>
      <c r="BM131" s="230" t="s">
        <v>185</v>
      </c>
    </row>
    <row r="132" s="13" customFormat="1">
      <c r="A132" s="13"/>
      <c r="B132" s="236"/>
      <c r="C132" s="237"/>
      <c r="D132" s="232" t="s">
        <v>155</v>
      </c>
      <c r="E132" s="238" t="s">
        <v>19</v>
      </c>
      <c r="F132" s="239" t="s">
        <v>186</v>
      </c>
      <c r="G132" s="237"/>
      <c r="H132" s="240">
        <v>1.5</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155</v>
      </c>
      <c r="AU132" s="246" t="s">
        <v>81</v>
      </c>
      <c r="AV132" s="13" t="s">
        <v>81</v>
      </c>
      <c r="AW132" s="13" t="s">
        <v>33</v>
      </c>
      <c r="AX132" s="13" t="s">
        <v>77</v>
      </c>
      <c r="AY132" s="246" t="s">
        <v>144</v>
      </c>
    </row>
    <row r="133" s="2" customFormat="1" ht="16.5" customHeight="1">
      <c r="A133" s="39"/>
      <c r="B133" s="40"/>
      <c r="C133" s="219" t="s">
        <v>90</v>
      </c>
      <c r="D133" s="219" t="s">
        <v>146</v>
      </c>
      <c r="E133" s="220" t="s">
        <v>187</v>
      </c>
      <c r="F133" s="221" t="s">
        <v>188</v>
      </c>
      <c r="G133" s="222" t="s">
        <v>180</v>
      </c>
      <c r="H133" s="223">
        <v>29.579999999999998</v>
      </c>
      <c r="I133" s="224"/>
      <c r="J133" s="225">
        <f>ROUND(I133*H133,2)</f>
        <v>0</v>
      </c>
      <c r="K133" s="221" t="s">
        <v>150</v>
      </c>
      <c r="L133" s="45"/>
      <c r="M133" s="226" t="s">
        <v>19</v>
      </c>
      <c r="N133" s="227" t="s">
        <v>43</v>
      </c>
      <c r="O133" s="85"/>
      <c r="P133" s="228">
        <f>O133*H133</f>
        <v>0</v>
      </c>
      <c r="Q133" s="228">
        <v>0.0001208</v>
      </c>
      <c r="R133" s="228">
        <f>Q133*H133</f>
        <v>0.0035732639999999996</v>
      </c>
      <c r="S133" s="228">
        <v>0</v>
      </c>
      <c r="T133" s="229">
        <f>S133*H133</f>
        <v>0</v>
      </c>
      <c r="U133" s="39"/>
      <c r="V133" s="39"/>
      <c r="W133" s="39"/>
      <c r="X133" s="39"/>
      <c r="Y133" s="39"/>
      <c r="Z133" s="39"/>
      <c r="AA133" s="39"/>
      <c r="AB133" s="39"/>
      <c r="AC133" s="39"/>
      <c r="AD133" s="39"/>
      <c r="AE133" s="39"/>
      <c r="AR133" s="230" t="s">
        <v>151</v>
      </c>
      <c r="AT133" s="230" t="s">
        <v>146</v>
      </c>
      <c r="AU133" s="230" t="s">
        <v>81</v>
      </c>
      <c r="AY133" s="18" t="s">
        <v>144</v>
      </c>
      <c r="BE133" s="231">
        <f>IF(N133="základní",J133,0)</f>
        <v>0</v>
      </c>
      <c r="BF133" s="231">
        <f>IF(N133="snížená",J133,0)</f>
        <v>0</v>
      </c>
      <c r="BG133" s="231">
        <f>IF(N133="zákl. přenesená",J133,0)</f>
        <v>0</v>
      </c>
      <c r="BH133" s="231">
        <f>IF(N133="sníž. přenesená",J133,0)</f>
        <v>0</v>
      </c>
      <c r="BI133" s="231">
        <f>IF(N133="nulová",J133,0)</f>
        <v>0</v>
      </c>
      <c r="BJ133" s="18" t="s">
        <v>77</v>
      </c>
      <c r="BK133" s="231">
        <f>ROUND(I133*H133,2)</f>
        <v>0</v>
      </c>
      <c r="BL133" s="18" t="s">
        <v>151</v>
      </c>
      <c r="BM133" s="230" t="s">
        <v>189</v>
      </c>
    </row>
    <row r="134" s="2" customFormat="1">
      <c r="A134" s="39"/>
      <c r="B134" s="40"/>
      <c r="C134" s="41"/>
      <c r="D134" s="232" t="s">
        <v>153</v>
      </c>
      <c r="E134" s="41"/>
      <c r="F134" s="233" t="s">
        <v>190</v>
      </c>
      <c r="G134" s="41"/>
      <c r="H134" s="41"/>
      <c r="I134" s="137"/>
      <c r="J134" s="41"/>
      <c r="K134" s="41"/>
      <c r="L134" s="45"/>
      <c r="M134" s="234"/>
      <c r="N134" s="235"/>
      <c r="O134" s="85"/>
      <c r="P134" s="85"/>
      <c r="Q134" s="85"/>
      <c r="R134" s="85"/>
      <c r="S134" s="85"/>
      <c r="T134" s="86"/>
      <c r="U134" s="39"/>
      <c r="V134" s="39"/>
      <c r="W134" s="39"/>
      <c r="X134" s="39"/>
      <c r="Y134" s="39"/>
      <c r="Z134" s="39"/>
      <c r="AA134" s="39"/>
      <c r="AB134" s="39"/>
      <c r="AC134" s="39"/>
      <c r="AD134" s="39"/>
      <c r="AE134" s="39"/>
      <c r="AT134" s="18" t="s">
        <v>153</v>
      </c>
      <c r="AU134" s="18" t="s">
        <v>81</v>
      </c>
    </row>
    <row r="135" s="13" customFormat="1">
      <c r="A135" s="13"/>
      <c r="B135" s="236"/>
      <c r="C135" s="237"/>
      <c r="D135" s="232" t="s">
        <v>155</v>
      </c>
      <c r="E135" s="238" t="s">
        <v>19</v>
      </c>
      <c r="F135" s="239" t="s">
        <v>191</v>
      </c>
      <c r="G135" s="237"/>
      <c r="H135" s="240">
        <v>29.579999999999998</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155</v>
      </c>
      <c r="AU135" s="246" t="s">
        <v>81</v>
      </c>
      <c r="AV135" s="13" t="s">
        <v>81</v>
      </c>
      <c r="AW135" s="13" t="s">
        <v>33</v>
      </c>
      <c r="AX135" s="13" t="s">
        <v>77</v>
      </c>
      <c r="AY135" s="246" t="s">
        <v>144</v>
      </c>
    </row>
    <row r="136" s="2" customFormat="1" ht="16.5" customHeight="1">
      <c r="A136" s="39"/>
      <c r="B136" s="40"/>
      <c r="C136" s="219" t="s">
        <v>93</v>
      </c>
      <c r="D136" s="219" t="s">
        <v>146</v>
      </c>
      <c r="E136" s="220" t="s">
        <v>192</v>
      </c>
      <c r="F136" s="221" t="s">
        <v>193</v>
      </c>
      <c r="G136" s="222" t="s">
        <v>194</v>
      </c>
      <c r="H136" s="223">
        <v>0.30199999999999999</v>
      </c>
      <c r="I136" s="224"/>
      <c r="J136" s="225">
        <f>ROUND(I136*H136,2)</f>
        <v>0</v>
      </c>
      <c r="K136" s="221" t="s">
        <v>150</v>
      </c>
      <c r="L136" s="45"/>
      <c r="M136" s="226" t="s">
        <v>19</v>
      </c>
      <c r="N136" s="227" t="s">
        <v>43</v>
      </c>
      <c r="O136" s="85"/>
      <c r="P136" s="228">
        <f>O136*H136</f>
        <v>0</v>
      </c>
      <c r="Q136" s="228">
        <v>1.0900000000000001</v>
      </c>
      <c r="R136" s="228">
        <f>Q136*H136</f>
        <v>0.32918000000000003</v>
      </c>
      <c r="S136" s="228">
        <v>0</v>
      </c>
      <c r="T136" s="229">
        <f>S136*H136</f>
        <v>0</v>
      </c>
      <c r="U136" s="39"/>
      <c r="V136" s="39"/>
      <c r="W136" s="39"/>
      <c r="X136" s="39"/>
      <c r="Y136" s="39"/>
      <c r="Z136" s="39"/>
      <c r="AA136" s="39"/>
      <c r="AB136" s="39"/>
      <c r="AC136" s="39"/>
      <c r="AD136" s="39"/>
      <c r="AE136" s="39"/>
      <c r="AR136" s="230" t="s">
        <v>151</v>
      </c>
      <c r="AT136" s="230" t="s">
        <v>146</v>
      </c>
      <c r="AU136" s="230" t="s">
        <v>81</v>
      </c>
      <c r="AY136" s="18" t="s">
        <v>144</v>
      </c>
      <c r="BE136" s="231">
        <f>IF(N136="základní",J136,0)</f>
        <v>0</v>
      </c>
      <c r="BF136" s="231">
        <f>IF(N136="snížená",J136,0)</f>
        <v>0</v>
      </c>
      <c r="BG136" s="231">
        <f>IF(N136="zákl. přenesená",J136,0)</f>
        <v>0</v>
      </c>
      <c r="BH136" s="231">
        <f>IF(N136="sníž. přenesená",J136,0)</f>
        <v>0</v>
      </c>
      <c r="BI136" s="231">
        <f>IF(N136="nulová",J136,0)</f>
        <v>0</v>
      </c>
      <c r="BJ136" s="18" t="s">
        <v>77</v>
      </c>
      <c r="BK136" s="231">
        <f>ROUND(I136*H136,2)</f>
        <v>0</v>
      </c>
      <c r="BL136" s="18" t="s">
        <v>151</v>
      </c>
      <c r="BM136" s="230" t="s">
        <v>195</v>
      </c>
    </row>
    <row r="137" s="2" customFormat="1">
      <c r="A137" s="39"/>
      <c r="B137" s="40"/>
      <c r="C137" s="41"/>
      <c r="D137" s="232" t="s">
        <v>153</v>
      </c>
      <c r="E137" s="41"/>
      <c r="F137" s="233" t="s">
        <v>196</v>
      </c>
      <c r="G137" s="41"/>
      <c r="H137" s="41"/>
      <c r="I137" s="137"/>
      <c r="J137" s="41"/>
      <c r="K137" s="41"/>
      <c r="L137" s="45"/>
      <c r="M137" s="234"/>
      <c r="N137" s="235"/>
      <c r="O137" s="85"/>
      <c r="P137" s="85"/>
      <c r="Q137" s="85"/>
      <c r="R137" s="85"/>
      <c r="S137" s="85"/>
      <c r="T137" s="86"/>
      <c r="U137" s="39"/>
      <c r="V137" s="39"/>
      <c r="W137" s="39"/>
      <c r="X137" s="39"/>
      <c r="Y137" s="39"/>
      <c r="Z137" s="39"/>
      <c r="AA137" s="39"/>
      <c r="AB137" s="39"/>
      <c r="AC137" s="39"/>
      <c r="AD137" s="39"/>
      <c r="AE137" s="39"/>
      <c r="AT137" s="18" t="s">
        <v>153</v>
      </c>
      <c r="AU137" s="18" t="s">
        <v>81</v>
      </c>
    </row>
    <row r="138" s="13" customFormat="1">
      <c r="A138" s="13"/>
      <c r="B138" s="236"/>
      <c r="C138" s="237"/>
      <c r="D138" s="232" t="s">
        <v>155</v>
      </c>
      <c r="E138" s="238" t="s">
        <v>19</v>
      </c>
      <c r="F138" s="239" t="s">
        <v>197</v>
      </c>
      <c r="G138" s="237"/>
      <c r="H138" s="240">
        <v>0.30199999999999999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155</v>
      </c>
      <c r="AU138" s="246" t="s">
        <v>81</v>
      </c>
      <c r="AV138" s="13" t="s">
        <v>81</v>
      </c>
      <c r="AW138" s="13" t="s">
        <v>33</v>
      </c>
      <c r="AX138" s="13" t="s">
        <v>77</v>
      </c>
      <c r="AY138" s="246" t="s">
        <v>144</v>
      </c>
    </row>
    <row r="139" s="2" customFormat="1" ht="21.75" customHeight="1">
      <c r="A139" s="39"/>
      <c r="B139" s="40"/>
      <c r="C139" s="219" t="s">
        <v>198</v>
      </c>
      <c r="D139" s="219" t="s">
        <v>146</v>
      </c>
      <c r="E139" s="220" t="s">
        <v>199</v>
      </c>
      <c r="F139" s="221" t="s">
        <v>200</v>
      </c>
      <c r="G139" s="222" t="s">
        <v>171</v>
      </c>
      <c r="H139" s="223">
        <v>34</v>
      </c>
      <c r="I139" s="224"/>
      <c r="J139" s="225">
        <f>ROUND(I139*H139,2)</f>
        <v>0</v>
      </c>
      <c r="K139" s="221" t="s">
        <v>150</v>
      </c>
      <c r="L139" s="45"/>
      <c r="M139" s="226" t="s">
        <v>19</v>
      </c>
      <c r="N139" s="227" t="s">
        <v>43</v>
      </c>
      <c r="O139" s="85"/>
      <c r="P139" s="228">
        <f>O139*H139</f>
        <v>0</v>
      </c>
      <c r="Q139" s="228">
        <v>0.022780000000000002</v>
      </c>
      <c r="R139" s="228">
        <f>Q139*H139</f>
        <v>0.7745200000000001</v>
      </c>
      <c r="S139" s="228">
        <v>0</v>
      </c>
      <c r="T139" s="229">
        <f>S139*H139</f>
        <v>0</v>
      </c>
      <c r="U139" s="39"/>
      <c r="V139" s="39"/>
      <c r="W139" s="39"/>
      <c r="X139" s="39"/>
      <c r="Y139" s="39"/>
      <c r="Z139" s="39"/>
      <c r="AA139" s="39"/>
      <c r="AB139" s="39"/>
      <c r="AC139" s="39"/>
      <c r="AD139" s="39"/>
      <c r="AE139" s="39"/>
      <c r="AR139" s="230" t="s">
        <v>151</v>
      </c>
      <c r="AT139" s="230" t="s">
        <v>146</v>
      </c>
      <c r="AU139" s="230" t="s">
        <v>81</v>
      </c>
      <c r="AY139" s="18" t="s">
        <v>144</v>
      </c>
      <c r="BE139" s="231">
        <f>IF(N139="základní",J139,0)</f>
        <v>0</v>
      </c>
      <c r="BF139" s="231">
        <f>IF(N139="snížená",J139,0)</f>
        <v>0</v>
      </c>
      <c r="BG139" s="231">
        <f>IF(N139="zákl. přenesená",J139,0)</f>
        <v>0</v>
      </c>
      <c r="BH139" s="231">
        <f>IF(N139="sníž. přenesená",J139,0)</f>
        <v>0</v>
      </c>
      <c r="BI139" s="231">
        <f>IF(N139="nulová",J139,0)</f>
        <v>0</v>
      </c>
      <c r="BJ139" s="18" t="s">
        <v>77</v>
      </c>
      <c r="BK139" s="231">
        <f>ROUND(I139*H139,2)</f>
        <v>0</v>
      </c>
      <c r="BL139" s="18" t="s">
        <v>151</v>
      </c>
      <c r="BM139" s="230" t="s">
        <v>201</v>
      </c>
    </row>
    <row r="140" s="13" customFormat="1">
      <c r="A140" s="13"/>
      <c r="B140" s="236"/>
      <c r="C140" s="237"/>
      <c r="D140" s="232" t="s">
        <v>155</v>
      </c>
      <c r="E140" s="238" t="s">
        <v>19</v>
      </c>
      <c r="F140" s="239" t="s">
        <v>202</v>
      </c>
      <c r="G140" s="237"/>
      <c r="H140" s="240">
        <v>34</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155</v>
      </c>
      <c r="AU140" s="246" t="s">
        <v>81</v>
      </c>
      <c r="AV140" s="13" t="s">
        <v>81</v>
      </c>
      <c r="AW140" s="13" t="s">
        <v>33</v>
      </c>
      <c r="AX140" s="13" t="s">
        <v>77</v>
      </c>
      <c r="AY140" s="246" t="s">
        <v>144</v>
      </c>
    </row>
    <row r="141" s="2" customFormat="1" ht="16.5" customHeight="1">
      <c r="A141" s="39"/>
      <c r="B141" s="40"/>
      <c r="C141" s="219" t="s">
        <v>203</v>
      </c>
      <c r="D141" s="219" t="s">
        <v>146</v>
      </c>
      <c r="E141" s="220" t="s">
        <v>204</v>
      </c>
      <c r="F141" s="221" t="s">
        <v>205</v>
      </c>
      <c r="G141" s="222" t="s">
        <v>206</v>
      </c>
      <c r="H141" s="223">
        <v>0.51800000000000002</v>
      </c>
      <c r="I141" s="224"/>
      <c r="J141" s="225">
        <f>ROUND(I141*H141,2)</f>
        <v>0</v>
      </c>
      <c r="K141" s="221" t="s">
        <v>150</v>
      </c>
      <c r="L141" s="45"/>
      <c r="M141" s="226" t="s">
        <v>19</v>
      </c>
      <c r="N141" s="227" t="s">
        <v>43</v>
      </c>
      <c r="O141" s="85"/>
      <c r="P141" s="228">
        <f>O141*H141</f>
        <v>0</v>
      </c>
      <c r="Q141" s="228">
        <v>1.94302</v>
      </c>
      <c r="R141" s="228">
        <f>Q141*H141</f>
        <v>1.00648436</v>
      </c>
      <c r="S141" s="228">
        <v>0</v>
      </c>
      <c r="T141" s="229">
        <f>S141*H141</f>
        <v>0</v>
      </c>
      <c r="U141" s="39"/>
      <c r="V141" s="39"/>
      <c r="W141" s="39"/>
      <c r="X141" s="39"/>
      <c r="Y141" s="39"/>
      <c r="Z141" s="39"/>
      <c r="AA141" s="39"/>
      <c r="AB141" s="39"/>
      <c r="AC141" s="39"/>
      <c r="AD141" s="39"/>
      <c r="AE141" s="39"/>
      <c r="AR141" s="230" t="s">
        <v>151</v>
      </c>
      <c r="AT141" s="230" t="s">
        <v>146</v>
      </c>
      <c r="AU141" s="230" t="s">
        <v>81</v>
      </c>
      <c r="AY141" s="18" t="s">
        <v>144</v>
      </c>
      <c r="BE141" s="231">
        <f>IF(N141="základní",J141,0)</f>
        <v>0</v>
      </c>
      <c r="BF141" s="231">
        <f>IF(N141="snížená",J141,0)</f>
        <v>0</v>
      </c>
      <c r="BG141" s="231">
        <f>IF(N141="zákl. přenesená",J141,0)</f>
        <v>0</v>
      </c>
      <c r="BH141" s="231">
        <f>IF(N141="sníž. přenesená",J141,0)</f>
        <v>0</v>
      </c>
      <c r="BI141" s="231">
        <f>IF(N141="nulová",J141,0)</f>
        <v>0</v>
      </c>
      <c r="BJ141" s="18" t="s">
        <v>77</v>
      </c>
      <c r="BK141" s="231">
        <f>ROUND(I141*H141,2)</f>
        <v>0</v>
      </c>
      <c r="BL141" s="18" t="s">
        <v>151</v>
      </c>
      <c r="BM141" s="230" t="s">
        <v>207</v>
      </c>
    </row>
    <row r="142" s="2" customFormat="1">
      <c r="A142" s="39"/>
      <c r="B142" s="40"/>
      <c r="C142" s="41"/>
      <c r="D142" s="232" t="s">
        <v>153</v>
      </c>
      <c r="E142" s="41"/>
      <c r="F142" s="233" t="s">
        <v>208</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153</v>
      </c>
      <c r="AU142" s="18" t="s">
        <v>81</v>
      </c>
    </row>
    <row r="143" s="13" customFormat="1">
      <c r="A143" s="13"/>
      <c r="B143" s="236"/>
      <c r="C143" s="237"/>
      <c r="D143" s="232" t="s">
        <v>155</v>
      </c>
      <c r="E143" s="238" t="s">
        <v>19</v>
      </c>
      <c r="F143" s="239" t="s">
        <v>209</v>
      </c>
      <c r="G143" s="237"/>
      <c r="H143" s="240">
        <v>0.14399999999999999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155</v>
      </c>
      <c r="AU143" s="246" t="s">
        <v>81</v>
      </c>
      <c r="AV143" s="13" t="s">
        <v>81</v>
      </c>
      <c r="AW143" s="13" t="s">
        <v>33</v>
      </c>
      <c r="AX143" s="13" t="s">
        <v>72</v>
      </c>
      <c r="AY143" s="246" t="s">
        <v>144</v>
      </c>
    </row>
    <row r="144" s="13" customFormat="1">
      <c r="A144" s="13"/>
      <c r="B144" s="236"/>
      <c r="C144" s="237"/>
      <c r="D144" s="232" t="s">
        <v>155</v>
      </c>
      <c r="E144" s="238" t="s">
        <v>19</v>
      </c>
      <c r="F144" s="239" t="s">
        <v>210</v>
      </c>
      <c r="G144" s="237"/>
      <c r="H144" s="240">
        <v>0.374</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155</v>
      </c>
      <c r="AU144" s="246" t="s">
        <v>81</v>
      </c>
      <c r="AV144" s="13" t="s">
        <v>81</v>
      </c>
      <c r="AW144" s="13" t="s">
        <v>33</v>
      </c>
      <c r="AX144" s="13" t="s">
        <v>72</v>
      </c>
      <c r="AY144" s="246" t="s">
        <v>144</v>
      </c>
    </row>
    <row r="145" s="14" customFormat="1">
      <c r="A145" s="14"/>
      <c r="B145" s="247"/>
      <c r="C145" s="248"/>
      <c r="D145" s="232" t="s">
        <v>155</v>
      </c>
      <c r="E145" s="249" t="s">
        <v>19</v>
      </c>
      <c r="F145" s="250" t="s">
        <v>158</v>
      </c>
      <c r="G145" s="248"/>
      <c r="H145" s="251">
        <v>0.51800000000000002</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155</v>
      </c>
      <c r="AU145" s="257" t="s">
        <v>81</v>
      </c>
      <c r="AV145" s="14" t="s">
        <v>151</v>
      </c>
      <c r="AW145" s="14" t="s">
        <v>33</v>
      </c>
      <c r="AX145" s="14" t="s">
        <v>77</v>
      </c>
      <c r="AY145" s="257" t="s">
        <v>144</v>
      </c>
    </row>
    <row r="146" s="2" customFormat="1" ht="21.75" customHeight="1">
      <c r="A146" s="39"/>
      <c r="B146" s="40"/>
      <c r="C146" s="219" t="s">
        <v>211</v>
      </c>
      <c r="D146" s="219" t="s">
        <v>146</v>
      </c>
      <c r="E146" s="220" t="s">
        <v>212</v>
      </c>
      <c r="F146" s="221" t="s">
        <v>213</v>
      </c>
      <c r="G146" s="222" t="s">
        <v>206</v>
      </c>
      <c r="H146" s="223">
        <v>2.9239999999999999</v>
      </c>
      <c r="I146" s="224"/>
      <c r="J146" s="225">
        <f>ROUND(I146*H146,2)</f>
        <v>0</v>
      </c>
      <c r="K146" s="221" t="s">
        <v>150</v>
      </c>
      <c r="L146" s="45"/>
      <c r="M146" s="226" t="s">
        <v>19</v>
      </c>
      <c r="N146" s="227" t="s">
        <v>43</v>
      </c>
      <c r="O146" s="85"/>
      <c r="P146" s="228">
        <f>O146*H146</f>
        <v>0</v>
      </c>
      <c r="Q146" s="228">
        <v>1.8775</v>
      </c>
      <c r="R146" s="228">
        <f>Q146*H146</f>
        <v>5.4898099999999994</v>
      </c>
      <c r="S146" s="228">
        <v>0</v>
      </c>
      <c r="T146" s="229">
        <f>S146*H146</f>
        <v>0</v>
      </c>
      <c r="U146" s="39"/>
      <c r="V146" s="39"/>
      <c r="W146" s="39"/>
      <c r="X146" s="39"/>
      <c r="Y146" s="39"/>
      <c r="Z146" s="39"/>
      <c r="AA146" s="39"/>
      <c r="AB146" s="39"/>
      <c r="AC146" s="39"/>
      <c r="AD146" s="39"/>
      <c r="AE146" s="39"/>
      <c r="AR146" s="230" t="s">
        <v>151</v>
      </c>
      <c r="AT146" s="230" t="s">
        <v>146</v>
      </c>
      <c r="AU146" s="230" t="s">
        <v>81</v>
      </c>
      <c r="AY146" s="18" t="s">
        <v>144</v>
      </c>
      <c r="BE146" s="231">
        <f>IF(N146="základní",J146,0)</f>
        <v>0</v>
      </c>
      <c r="BF146" s="231">
        <f>IF(N146="snížená",J146,0)</f>
        <v>0</v>
      </c>
      <c r="BG146" s="231">
        <f>IF(N146="zákl. přenesená",J146,0)</f>
        <v>0</v>
      </c>
      <c r="BH146" s="231">
        <f>IF(N146="sníž. přenesená",J146,0)</f>
        <v>0</v>
      </c>
      <c r="BI146" s="231">
        <f>IF(N146="nulová",J146,0)</f>
        <v>0</v>
      </c>
      <c r="BJ146" s="18" t="s">
        <v>77</v>
      </c>
      <c r="BK146" s="231">
        <f>ROUND(I146*H146,2)</f>
        <v>0</v>
      </c>
      <c r="BL146" s="18" t="s">
        <v>151</v>
      </c>
      <c r="BM146" s="230" t="s">
        <v>214</v>
      </c>
    </row>
    <row r="147" s="13" customFormat="1">
      <c r="A147" s="13"/>
      <c r="B147" s="236"/>
      <c r="C147" s="237"/>
      <c r="D147" s="232" t="s">
        <v>155</v>
      </c>
      <c r="E147" s="238" t="s">
        <v>19</v>
      </c>
      <c r="F147" s="239" t="s">
        <v>215</v>
      </c>
      <c r="G147" s="237"/>
      <c r="H147" s="240">
        <v>2.9239999999999999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155</v>
      </c>
      <c r="AU147" s="246" t="s">
        <v>81</v>
      </c>
      <c r="AV147" s="13" t="s">
        <v>81</v>
      </c>
      <c r="AW147" s="13" t="s">
        <v>33</v>
      </c>
      <c r="AX147" s="13" t="s">
        <v>77</v>
      </c>
      <c r="AY147" s="246" t="s">
        <v>144</v>
      </c>
    </row>
    <row r="148" s="2" customFormat="1" ht="21.75" customHeight="1">
      <c r="A148" s="39"/>
      <c r="B148" s="40"/>
      <c r="C148" s="219" t="s">
        <v>216</v>
      </c>
      <c r="D148" s="219" t="s">
        <v>146</v>
      </c>
      <c r="E148" s="220" t="s">
        <v>217</v>
      </c>
      <c r="F148" s="221" t="s">
        <v>218</v>
      </c>
      <c r="G148" s="222" t="s">
        <v>171</v>
      </c>
      <c r="H148" s="223">
        <v>1</v>
      </c>
      <c r="I148" s="224"/>
      <c r="J148" s="225">
        <f>ROUND(I148*H148,2)</f>
        <v>0</v>
      </c>
      <c r="K148" s="221" t="s">
        <v>150</v>
      </c>
      <c r="L148" s="45"/>
      <c r="M148" s="226" t="s">
        <v>19</v>
      </c>
      <c r="N148" s="227" t="s">
        <v>43</v>
      </c>
      <c r="O148" s="85"/>
      <c r="P148" s="228">
        <f>O148*H148</f>
        <v>0</v>
      </c>
      <c r="Q148" s="228">
        <v>0.32623000000000002</v>
      </c>
      <c r="R148" s="228">
        <f>Q148*H148</f>
        <v>0.32623000000000002</v>
      </c>
      <c r="S148" s="228">
        <v>0</v>
      </c>
      <c r="T148" s="229">
        <f>S148*H148</f>
        <v>0</v>
      </c>
      <c r="U148" s="39"/>
      <c r="V148" s="39"/>
      <c r="W148" s="39"/>
      <c r="X148" s="39"/>
      <c r="Y148" s="39"/>
      <c r="Z148" s="39"/>
      <c r="AA148" s="39"/>
      <c r="AB148" s="39"/>
      <c r="AC148" s="39"/>
      <c r="AD148" s="39"/>
      <c r="AE148" s="39"/>
      <c r="AR148" s="230" t="s">
        <v>151</v>
      </c>
      <c r="AT148" s="230" t="s">
        <v>146</v>
      </c>
      <c r="AU148" s="230" t="s">
        <v>81</v>
      </c>
      <c r="AY148" s="18" t="s">
        <v>144</v>
      </c>
      <c r="BE148" s="231">
        <f>IF(N148="základní",J148,0)</f>
        <v>0</v>
      </c>
      <c r="BF148" s="231">
        <f>IF(N148="snížená",J148,0)</f>
        <v>0</v>
      </c>
      <c r="BG148" s="231">
        <f>IF(N148="zákl. přenesená",J148,0)</f>
        <v>0</v>
      </c>
      <c r="BH148" s="231">
        <f>IF(N148="sníž. přenesená",J148,0)</f>
        <v>0</v>
      </c>
      <c r="BI148" s="231">
        <f>IF(N148="nulová",J148,0)</f>
        <v>0</v>
      </c>
      <c r="BJ148" s="18" t="s">
        <v>77</v>
      </c>
      <c r="BK148" s="231">
        <f>ROUND(I148*H148,2)</f>
        <v>0</v>
      </c>
      <c r="BL148" s="18" t="s">
        <v>151</v>
      </c>
      <c r="BM148" s="230" t="s">
        <v>219</v>
      </c>
    </row>
    <row r="149" s="13" customFormat="1">
      <c r="A149" s="13"/>
      <c r="B149" s="236"/>
      <c r="C149" s="237"/>
      <c r="D149" s="232" t="s">
        <v>155</v>
      </c>
      <c r="E149" s="238" t="s">
        <v>19</v>
      </c>
      <c r="F149" s="239" t="s">
        <v>220</v>
      </c>
      <c r="G149" s="237"/>
      <c r="H149" s="240">
        <v>1</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155</v>
      </c>
      <c r="AU149" s="246" t="s">
        <v>81</v>
      </c>
      <c r="AV149" s="13" t="s">
        <v>81</v>
      </c>
      <c r="AW149" s="13" t="s">
        <v>33</v>
      </c>
      <c r="AX149" s="13" t="s">
        <v>77</v>
      </c>
      <c r="AY149" s="246" t="s">
        <v>144</v>
      </c>
    </row>
    <row r="150" s="2" customFormat="1" ht="21.75" customHeight="1">
      <c r="A150" s="39"/>
      <c r="B150" s="40"/>
      <c r="C150" s="219" t="s">
        <v>221</v>
      </c>
      <c r="D150" s="219" t="s">
        <v>146</v>
      </c>
      <c r="E150" s="220" t="s">
        <v>222</v>
      </c>
      <c r="F150" s="221" t="s">
        <v>223</v>
      </c>
      <c r="G150" s="222" t="s">
        <v>149</v>
      </c>
      <c r="H150" s="223">
        <v>4.524</v>
      </c>
      <c r="I150" s="224"/>
      <c r="J150" s="225">
        <f>ROUND(I150*H150,2)</f>
        <v>0</v>
      </c>
      <c r="K150" s="221" t="s">
        <v>150</v>
      </c>
      <c r="L150" s="45"/>
      <c r="M150" s="226" t="s">
        <v>19</v>
      </c>
      <c r="N150" s="227" t="s">
        <v>43</v>
      </c>
      <c r="O150" s="85"/>
      <c r="P150" s="228">
        <f>O150*H150</f>
        <v>0</v>
      </c>
      <c r="Q150" s="228">
        <v>0.45432</v>
      </c>
      <c r="R150" s="228">
        <f>Q150*H150</f>
        <v>2.05534368</v>
      </c>
      <c r="S150" s="228">
        <v>0</v>
      </c>
      <c r="T150" s="229">
        <f>S150*H150</f>
        <v>0</v>
      </c>
      <c r="U150" s="39"/>
      <c r="V150" s="39"/>
      <c r="W150" s="39"/>
      <c r="X150" s="39"/>
      <c r="Y150" s="39"/>
      <c r="Z150" s="39"/>
      <c r="AA150" s="39"/>
      <c r="AB150" s="39"/>
      <c r="AC150" s="39"/>
      <c r="AD150" s="39"/>
      <c r="AE150" s="39"/>
      <c r="AR150" s="230" t="s">
        <v>151</v>
      </c>
      <c r="AT150" s="230" t="s">
        <v>146</v>
      </c>
      <c r="AU150" s="230" t="s">
        <v>81</v>
      </c>
      <c r="AY150" s="18" t="s">
        <v>144</v>
      </c>
      <c r="BE150" s="231">
        <f>IF(N150="základní",J150,0)</f>
        <v>0</v>
      </c>
      <c r="BF150" s="231">
        <f>IF(N150="snížená",J150,0)</f>
        <v>0</v>
      </c>
      <c r="BG150" s="231">
        <f>IF(N150="zákl. přenesená",J150,0)</f>
        <v>0</v>
      </c>
      <c r="BH150" s="231">
        <f>IF(N150="sníž. přenesená",J150,0)</f>
        <v>0</v>
      </c>
      <c r="BI150" s="231">
        <f>IF(N150="nulová",J150,0)</f>
        <v>0</v>
      </c>
      <c r="BJ150" s="18" t="s">
        <v>77</v>
      </c>
      <c r="BK150" s="231">
        <f>ROUND(I150*H150,2)</f>
        <v>0</v>
      </c>
      <c r="BL150" s="18" t="s">
        <v>151</v>
      </c>
      <c r="BM150" s="230" t="s">
        <v>224</v>
      </c>
    </row>
    <row r="151" s="2" customFormat="1">
      <c r="A151" s="39"/>
      <c r="B151" s="40"/>
      <c r="C151" s="41"/>
      <c r="D151" s="232" t="s">
        <v>153</v>
      </c>
      <c r="E151" s="41"/>
      <c r="F151" s="233" t="s">
        <v>225</v>
      </c>
      <c r="G151" s="41"/>
      <c r="H151" s="41"/>
      <c r="I151" s="137"/>
      <c r="J151" s="41"/>
      <c r="K151" s="41"/>
      <c r="L151" s="45"/>
      <c r="M151" s="234"/>
      <c r="N151" s="235"/>
      <c r="O151" s="85"/>
      <c r="P151" s="85"/>
      <c r="Q151" s="85"/>
      <c r="R151" s="85"/>
      <c r="S151" s="85"/>
      <c r="T151" s="86"/>
      <c r="U151" s="39"/>
      <c r="V151" s="39"/>
      <c r="W151" s="39"/>
      <c r="X151" s="39"/>
      <c r="Y151" s="39"/>
      <c r="Z151" s="39"/>
      <c r="AA151" s="39"/>
      <c r="AB151" s="39"/>
      <c r="AC151" s="39"/>
      <c r="AD151" s="39"/>
      <c r="AE151" s="39"/>
      <c r="AT151" s="18" t="s">
        <v>153</v>
      </c>
      <c r="AU151" s="18" t="s">
        <v>81</v>
      </c>
    </row>
    <row r="152" s="13" customFormat="1">
      <c r="A152" s="13"/>
      <c r="B152" s="236"/>
      <c r="C152" s="237"/>
      <c r="D152" s="232" t="s">
        <v>155</v>
      </c>
      <c r="E152" s="238" t="s">
        <v>19</v>
      </c>
      <c r="F152" s="239" t="s">
        <v>226</v>
      </c>
      <c r="G152" s="237"/>
      <c r="H152" s="240">
        <v>4.524</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155</v>
      </c>
      <c r="AU152" s="246" t="s">
        <v>81</v>
      </c>
      <c r="AV152" s="13" t="s">
        <v>81</v>
      </c>
      <c r="AW152" s="13" t="s">
        <v>33</v>
      </c>
      <c r="AX152" s="13" t="s">
        <v>77</v>
      </c>
      <c r="AY152" s="246" t="s">
        <v>144</v>
      </c>
    </row>
    <row r="153" s="2" customFormat="1" ht="21.75" customHeight="1">
      <c r="A153" s="39"/>
      <c r="B153" s="40"/>
      <c r="C153" s="219" t="s">
        <v>227</v>
      </c>
      <c r="D153" s="219" t="s">
        <v>146</v>
      </c>
      <c r="E153" s="220" t="s">
        <v>228</v>
      </c>
      <c r="F153" s="221" t="s">
        <v>229</v>
      </c>
      <c r="G153" s="222" t="s">
        <v>149</v>
      </c>
      <c r="H153" s="223">
        <v>0.35999999999999999</v>
      </c>
      <c r="I153" s="224"/>
      <c r="J153" s="225">
        <f>ROUND(I153*H153,2)</f>
        <v>0</v>
      </c>
      <c r="K153" s="221" t="s">
        <v>150</v>
      </c>
      <c r="L153" s="45"/>
      <c r="M153" s="226" t="s">
        <v>19</v>
      </c>
      <c r="N153" s="227" t="s">
        <v>43</v>
      </c>
      <c r="O153" s="85"/>
      <c r="P153" s="228">
        <f>O153*H153</f>
        <v>0</v>
      </c>
      <c r="Q153" s="228">
        <v>0.10704</v>
      </c>
      <c r="R153" s="228">
        <f>Q153*H153</f>
        <v>0.038534399999999996</v>
      </c>
      <c r="S153" s="228">
        <v>0</v>
      </c>
      <c r="T153" s="229">
        <f>S153*H153</f>
        <v>0</v>
      </c>
      <c r="U153" s="39"/>
      <c r="V153" s="39"/>
      <c r="W153" s="39"/>
      <c r="X153" s="39"/>
      <c r="Y153" s="39"/>
      <c r="Z153" s="39"/>
      <c r="AA153" s="39"/>
      <c r="AB153" s="39"/>
      <c r="AC153" s="39"/>
      <c r="AD153" s="39"/>
      <c r="AE153" s="39"/>
      <c r="AR153" s="230" t="s">
        <v>151</v>
      </c>
      <c r="AT153" s="230" t="s">
        <v>146</v>
      </c>
      <c r="AU153" s="230" t="s">
        <v>81</v>
      </c>
      <c r="AY153" s="18" t="s">
        <v>144</v>
      </c>
      <c r="BE153" s="231">
        <f>IF(N153="základní",J153,0)</f>
        <v>0</v>
      </c>
      <c r="BF153" s="231">
        <f>IF(N153="snížená",J153,0)</f>
        <v>0</v>
      </c>
      <c r="BG153" s="231">
        <f>IF(N153="zákl. přenesená",J153,0)</f>
        <v>0</v>
      </c>
      <c r="BH153" s="231">
        <f>IF(N153="sníž. přenesená",J153,0)</f>
        <v>0</v>
      </c>
      <c r="BI153" s="231">
        <f>IF(N153="nulová",J153,0)</f>
        <v>0</v>
      </c>
      <c r="BJ153" s="18" t="s">
        <v>77</v>
      </c>
      <c r="BK153" s="231">
        <f>ROUND(I153*H153,2)</f>
        <v>0</v>
      </c>
      <c r="BL153" s="18" t="s">
        <v>151</v>
      </c>
      <c r="BM153" s="230" t="s">
        <v>230</v>
      </c>
    </row>
    <row r="154" s="13" customFormat="1">
      <c r="A154" s="13"/>
      <c r="B154" s="236"/>
      <c r="C154" s="237"/>
      <c r="D154" s="232" t="s">
        <v>155</v>
      </c>
      <c r="E154" s="238" t="s">
        <v>19</v>
      </c>
      <c r="F154" s="239" t="s">
        <v>231</v>
      </c>
      <c r="G154" s="237"/>
      <c r="H154" s="240">
        <v>0.35999999999999999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155</v>
      </c>
      <c r="AU154" s="246" t="s">
        <v>81</v>
      </c>
      <c r="AV154" s="13" t="s">
        <v>81</v>
      </c>
      <c r="AW154" s="13" t="s">
        <v>33</v>
      </c>
      <c r="AX154" s="13" t="s">
        <v>77</v>
      </c>
      <c r="AY154" s="246" t="s">
        <v>144</v>
      </c>
    </row>
    <row r="155" s="12" customFormat="1" ht="22.8" customHeight="1">
      <c r="A155" s="12"/>
      <c r="B155" s="203"/>
      <c r="C155" s="204"/>
      <c r="D155" s="205" t="s">
        <v>71</v>
      </c>
      <c r="E155" s="217" t="s">
        <v>151</v>
      </c>
      <c r="F155" s="217" t="s">
        <v>232</v>
      </c>
      <c r="G155" s="204"/>
      <c r="H155" s="204"/>
      <c r="I155" s="207"/>
      <c r="J155" s="218">
        <f>BK155</f>
        <v>0</v>
      </c>
      <c r="K155" s="204"/>
      <c r="L155" s="209"/>
      <c r="M155" s="210"/>
      <c r="N155" s="211"/>
      <c r="O155" s="211"/>
      <c r="P155" s="212">
        <f>SUM(P156:P198)</f>
        <v>0</v>
      </c>
      <c r="Q155" s="211"/>
      <c r="R155" s="212">
        <f>SUM(R156:R198)</f>
        <v>6.5141257758799993</v>
      </c>
      <c r="S155" s="211"/>
      <c r="T155" s="213">
        <f>SUM(T156:T198)</f>
        <v>0</v>
      </c>
      <c r="U155" s="12"/>
      <c r="V155" s="12"/>
      <c r="W155" s="12"/>
      <c r="X155" s="12"/>
      <c r="Y155" s="12"/>
      <c r="Z155" s="12"/>
      <c r="AA155" s="12"/>
      <c r="AB155" s="12"/>
      <c r="AC155" s="12"/>
      <c r="AD155" s="12"/>
      <c r="AE155" s="12"/>
      <c r="AR155" s="214" t="s">
        <v>77</v>
      </c>
      <c r="AT155" s="215" t="s">
        <v>71</v>
      </c>
      <c r="AU155" s="215" t="s">
        <v>77</v>
      </c>
      <c r="AY155" s="214" t="s">
        <v>144</v>
      </c>
      <c r="BK155" s="216">
        <f>SUM(BK156:BK198)</f>
        <v>0</v>
      </c>
    </row>
    <row r="156" s="2" customFormat="1" ht="21.75" customHeight="1">
      <c r="A156" s="39"/>
      <c r="B156" s="40"/>
      <c r="C156" s="219" t="s">
        <v>8</v>
      </c>
      <c r="D156" s="219" t="s">
        <v>146</v>
      </c>
      <c r="E156" s="220" t="s">
        <v>233</v>
      </c>
      <c r="F156" s="221" t="s">
        <v>234</v>
      </c>
      <c r="G156" s="222" t="s">
        <v>171</v>
      </c>
      <c r="H156" s="223">
        <v>7</v>
      </c>
      <c r="I156" s="224"/>
      <c r="J156" s="225">
        <f>ROUND(I156*H156,2)</f>
        <v>0</v>
      </c>
      <c r="K156" s="221" t="s">
        <v>150</v>
      </c>
      <c r="L156" s="45"/>
      <c r="M156" s="226" t="s">
        <v>19</v>
      </c>
      <c r="N156" s="227" t="s">
        <v>43</v>
      </c>
      <c r="O156" s="85"/>
      <c r="P156" s="228">
        <f>O156*H156</f>
        <v>0</v>
      </c>
      <c r="Q156" s="228">
        <v>0.0045880000000000001</v>
      </c>
      <c r="R156" s="228">
        <f>Q156*H156</f>
        <v>0.032115999999999999</v>
      </c>
      <c r="S156" s="228">
        <v>0</v>
      </c>
      <c r="T156" s="229">
        <f>S156*H156</f>
        <v>0</v>
      </c>
      <c r="U156" s="39"/>
      <c r="V156" s="39"/>
      <c r="W156" s="39"/>
      <c r="X156" s="39"/>
      <c r="Y156" s="39"/>
      <c r="Z156" s="39"/>
      <c r="AA156" s="39"/>
      <c r="AB156" s="39"/>
      <c r="AC156" s="39"/>
      <c r="AD156" s="39"/>
      <c r="AE156" s="39"/>
      <c r="AR156" s="230" t="s">
        <v>151</v>
      </c>
      <c r="AT156" s="230" t="s">
        <v>146</v>
      </c>
      <c r="AU156" s="230" t="s">
        <v>81</v>
      </c>
      <c r="AY156" s="18" t="s">
        <v>144</v>
      </c>
      <c r="BE156" s="231">
        <f>IF(N156="základní",J156,0)</f>
        <v>0</v>
      </c>
      <c r="BF156" s="231">
        <f>IF(N156="snížená",J156,0)</f>
        <v>0</v>
      </c>
      <c r="BG156" s="231">
        <f>IF(N156="zákl. přenesená",J156,0)</f>
        <v>0</v>
      </c>
      <c r="BH156" s="231">
        <f>IF(N156="sníž. přenesená",J156,0)</f>
        <v>0</v>
      </c>
      <c r="BI156" s="231">
        <f>IF(N156="nulová",J156,0)</f>
        <v>0</v>
      </c>
      <c r="BJ156" s="18" t="s">
        <v>77</v>
      </c>
      <c r="BK156" s="231">
        <f>ROUND(I156*H156,2)</f>
        <v>0</v>
      </c>
      <c r="BL156" s="18" t="s">
        <v>151</v>
      </c>
      <c r="BM156" s="230" t="s">
        <v>235</v>
      </c>
    </row>
    <row r="157" s="2" customFormat="1">
      <c r="A157" s="39"/>
      <c r="B157" s="40"/>
      <c r="C157" s="41"/>
      <c r="D157" s="232" t="s">
        <v>153</v>
      </c>
      <c r="E157" s="41"/>
      <c r="F157" s="233" t="s">
        <v>236</v>
      </c>
      <c r="G157" s="41"/>
      <c r="H157" s="41"/>
      <c r="I157" s="137"/>
      <c r="J157" s="41"/>
      <c r="K157" s="41"/>
      <c r="L157" s="45"/>
      <c r="M157" s="234"/>
      <c r="N157" s="235"/>
      <c r="O157" s="85"/>
      <c r="P157" s="85"/>
      <c r="Q157" s="85"/>
      <c r="R157" s="85"/>
      <c r="S157" s="85"/>
      <c r="T157" s="86"/>
      <c r="U157" s="39"/>
      <c r="V157" s="39"/>
      <c r="W157" s="39"/>
      <c r="X157" s="39"/>
      <c r="Y157" s="39"/>
      <c r="Z157" s="39"/>
      <c r="AA157" s="39"/>
      <c r="AB157" s="39"/>
      <c r="AC157" s="39"/>
      <c r="AD157" s="39"/>
      <c r="AE157" s="39"/>
      <c r="AT157" s="18" t="s">
        <v>153</v>
      </c>
      <c r="AU157" s="18" t="s">
        <v>81</v>
      </c>
    </row>
    <row r="158" s="2" customFormat="1" ht="16.5" customHeight="1">
      <c r="A158" s="39"/>
      <c r="B158" s="40"/>
      <c r="C158" s="258" t="s">
        <v>237</v>
      </c>
      <c r="D158" s="258" t="s">
        <v>238</v>
      </c>
      <c r="E158" s="259" t="s">
        <v>239</v>
      </c>
      <c r="F158" s="260" t="s">
        <v>240</v>
      </c>
      <c r="G158" s="261" t="s">
        <v>171</v>
      </c>
      <c r="H158" s="262">
        <v>7</v>
      </c>
      <c r="I158" s="263"/>
      <c r="J158" s="264">
        <f>ROUND(I158*H158,2)</f>
        <v>0</v>
      </c>
      <c r="K158" s="260" t="s">
        <v>150</v>
      </c>
      <c r="L158" s="265"/>
      <c r="M158" s="266" t="s">
        <v>19</v>
      </c>
      <c r="N158" s="267" t="s">
        <v>43</v>
      </c>
      <c r="O158" s="85"/>
      <c r="P158" s="228">
        <f>O158*H158</f>
        <v>0</v>
      </c>
      <c r="Q158" s="228">
        <v>0.16500000000000001</v>
      </c>
      <c r="R158" s="228">
        <f>Q158*H158</f>
        <v>1.155</v>
      </c>
      <c r="S158" s="228">
        <v>0</v>
      </c>
      <c r="T158" s="229">
        <f>S158*H158</f>
        <v>0</v>
      </c>
      <c r="U158" s="39"/>
      <c r="V158" s="39"/>
      <c r="W158" s="39"/>
      <c r="X158" s="39"/>
      <c r="Y158" s="39"/>
      <c r="Z158" s="39"/>
      <c r="AA158" s="39"/>
      <c r="AB158" s="39"/>
      <c r="AC158" s="39"/>
      <c r="AD158" s="39"/>
      <c r="AE158" s="39"/>
      <c r="AR158" s="230" t="s">
        <v>93</v>
      </c>
      <c r="AT158" s="230" t="s">
        <v>238</v>
      </c>
      <c r="AU158" s="230" t="s">
        <v>81</v>
      </c>
      <c r="AY158" s="18" t="s">
        <v>144</v>
      </c>
      <c r="BE158" s="231">
        <f>IF(N158="základní",J158,0)</f>
        <v>0</v>
      </c>
      <c r="BF158" s="231">
        <f>IF(N158="snížená",J158,0)</f>
        <v>0</v>
      </c>
      <c r="BG158" s="231">
        <f>IF(N158="zákl. přenesená",J158,0)</f>
        <v>0</v>
      </c>
      <c r="BH158" s="231">
        <f>IF(N158="sníž. přenesená",J158,0)</f>
        <v>0</v>
      </c>
      <c r="BI158" s="231">
        <f>IF(N158="nulová",J158,0)</f>
        <v>0</v>
      </c>
      <c r="BJ158" s="18" t="s">
        <v>77</v>
      </c>
      <c r="BK158" s="231">
        <f>ROUND(I158*H158,2)</f>
        <v>0</v>
      </c>
      <c r="BL158" s="18" t="s">
        <v>151</v>
      </c>
      <c r="BM158" s="230" t="s">
        <v>241</v>
      </c>
    </row>
    <row r="159" s="2" customFormat="1" ht="21.75" customHeight="1">
      <c r="A159" s="39"/>
      <c r="B159" s="40"/>
      <c r="C159" s="219" t="s">
        <v>242</v>
      </c>
      <c r="D159" s="219" t="s">
        <v>146</v>
      </c>
      <c r="E159" s="220" t="s">
        <v>243</v>
      </c>
      <c r="F159" s="221" t="s">
        <v>244</v>
      </c>
      <c r="G159" s="222" t="s">
        <v>194</v>
      </c>
      <c r="H159" s="223">
        <v>0.059999999999999998</v>
      </c>
      <c r="I159" s="224"/>
      <c r="J159" s="225">
        <f>ROUND(I159*H159,2)</f>
        <v>0</v>
      </c>
      <c r="K159" s="221" t="s">
        <v>150</v>
      </c>
      <c r="L159" s="45"/>
      <c r="M159" s="226" t="s">
        <v>19</v>
      </c>
      <c r="N159" s="227" t="s">
        <v>43</v>
      </c>
      <c r="O159" s="85"/>
      <c r="P159" s="228">
        <f>O159*H159</f>
        <v>0</v>
      </c>
      <c r="Q159" s="228">
        <v>0.017094000000000002</v>
      </c>
      <c r="R159" s="228">
        <f>Q159*H159</f>
        <v>0.00102564</v>
      </c>
      <c r="S159" s="228">
        <v>0</v>
      </c>
      <c r="T159" s="229">
        <f>S159*H159</f>
        <v>0</v>
      </c>
      <c r="U159" s="39"/>
      <c r="V159" s="39"/>
      <c r="W159" s="39"/>
      <c r="X159" s="39"/>
      <c r="Y159" s="39"/>
      <c r="Z159" s="39"/>
      <c r="AA159" s="39"/>
      <c r="AB159" s="39"/>
      <c r="AC159" s="39"/>
      <c r="AD159" s="39"/>
      <c r="AE159" s="39"/>
      <c r="AR159" s="230" t="s">
        <v>151</v>
      </c>
      <c r="AT159" s="230" t="s">
        <v>146</v>
      </c>
      <c r="AU159" s="230" t="s">
        <v>81</v>
      </c>
      <c r="AY159" s="18" t="s">
        <v>144</v>
      </c>
      <c r="BE159" s="231">
        <f>IF(N159="základní",J159,0)</f>
        <v>0</v>
      </c>
      <c r="BF159" s="231">
        <f>IF(N159="snížená",J159,0)</f>
        <v>0</v>
      </c>
      <c r="BG159" s="231">
        <f>IF(N159="zákl. přenesená",J159,0)</f>
        <v>0</v>
      </c>
      <c r="BH159" s="231">
        <f>IF(N159="sníž. přenesená",J159,0)</f>
        <v>0</v>
      </c>
      <c r="BI159" s="231">
        <f>IF(N159="nulová",J159,0)</f>
        <v>0</v>
      </c>
      <c r="BJ159" s="18" t="s">
        <v>77</v>
      </c>
      <c r="BK159" s="231">
        <f>ROUND(I159*H159,2)</f>
        <v>0</v>
      </c>
      <c r="BL159" s="18" t="s">
        <v>151</v>
      </c>
      <c r="BM159" s="230" t="s">
        <v>245</v>
      </c>
    </row>
    <row r="160" s="2" customFormat="1">
      <c r="A160" s="39"/>
      <c r="B160" s="40"/>
      <c r="C160" s="41"/>
      <c r="D160" s="232" t="s">
        <v>153</v>
      </c>
      <c r="E160" s="41"/>
      <c r="F160" s="233" t="s">
        <v>246</v>
      </c>
      <c r="G160" s="41"/>
      <c r="H160" s="41"/>
      <c r="I160" s="137"/>
      <c r="J160" s="41"/>
      <c r="K160" s="41"/>
      <c r="L160" s="45"/>
      <c r="M160" s="234"/>
      <c r="N160" s="235"/>
      <c r="O160" s="85"/>
      <c r="P160" s="85"/>
      <c r="Q160" s="85"/>
      <c r="R160" s="85"/>
      <c r="S160" s="85"/>
      <c r="T160" s="86"/>
      <c r="U160" s="39"/>
      <c r="V160" s="39"/>
      <c r="W160" s="39"/>
      <c r="X160" s="39"/>
      <c r="Y160" s="39"/>
      <c r="Z160" s="39"/>
      <c r="AA160" s="39"/>
      <c r="AB160" s="39"/>
      <c r="AC160" s="39"/>
      <c r="AD160" s="39"/>
      <c r="AE160" s="39"/>
      <c r="AT160" s="18" t="s">
        <v>153</v>
      </c>
      <c r="AU160" s="18" t="s">
        <v>81</v>
      </c>
    </row>
    <row r="161" s="13" customFormat="1">
      <c r="A161" s="13"/>
      <c r="B161" s="236"/>
      <c r="C161" s="237"/>
      <c r="D161" s="232" t="s">
        <v>155</v>
      </c>
      <c r="E161" s="238" t="s">
        <v>19</v>
      </c>
      <c r="F161" s="239" t="s">
        <v>247</v>
      </c>
      <c r="G161" s="237"/>
      <c r="H161" s="240">
        <v>0.059999999999999998</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155</v>
      </c>
      <c r="AU161" s="246" t="s">
        <v>81</v>
      </c>
      <c r="AV161" s="13" t="s">
        <v>81</v>
      </c>
      <c r="AW161" s="13" t="s">
        <v>33</v>
      </c>
      <c r="AX161" s="13" t="s">
        <v>72</v>
      </c>
      <c r="AY161" s="246" t="s">
        <v>144</v>
      </c>
    </row>
    <row r="162" s="14" customFormat="1">
      <c r="A162" s="14"/>
      <c r="B162" s="247"/>
      <c r="C162" s="248"/>
      <c r="D162" s="232" t="s">
        <v>155</v>
      </c>
      <c r="E162" s="249" t="s">
        <v>19</v>
      </c>
      <c r="F162" s="250" t="s">
        <v>158</v>
      </c>
      <c r="G162" s="248"/>
      <c r="H162" s="251">
        <v>0.059999999999999998</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155</v>
      </c>
      <c r="AU162" s="257" t="s">
        <v>81</v>
      </c>
      <c r="AV162" s="14" t="s">
        <v>151</v>
      </c>
      <c r="AW162" s="14" t="s">
        <v>33</v>
      </c>
      <c r="AX162" s="14" t="s">
        <v>77</v>
      </c>
      <c r="AY162" s="257" t="s">
        <v>144</v>
      </c>
    </row>
    <row r="163" s="2" customFormat="1" ht="16.5" customHeight="1">
      <c r="A163" s="39"/>
      <c r="B163" s="40"/>
      <c r="C163" s="258" t="s">
        <v>248</v>
      </c>
      <c r="D163" s="258" t="s">
        <v>238</v>
      </c>
      <c r="E163" s="259" t="s">
        <v>249</v>
      </c>
      <c r="F163" s="260" t="s">
        <v>250</v>
      </c>
      <c r="G163" s="261" t="s">
        <v>194</v>
      </c>
      <c r="H163" s="262">
        <v>0.66000000000000003</v>
      </c>
      <c r="I163" s="263"/>
      <c r="J163" s="264">
        <f>ROUND(I163*H163,2)</f>
        <v>0</v>
      </c>
      <c r="K163" s="260" t="s">
        <v>150</v>
      </c>
      <c r="L163" s="265"/>
      <c r="M163" s="266" t="s">
        <v>19</v>
      </c>
      <c r="N163" s="267" t="s">
        <v>43</v>
      </c>
      <c r="O163" s="85"/>
      <c r="P163" s="228">
        <f>O163*H163</f>
        <v>0</v>
      </c>
      <c r="Q163" s="228">
        <v>1</v>
      </c>
      <c r="R163" s="228">
        <f>Q163*H163</f>
        <v>0.66000000000000003</v>
      </c>
      <c r="S163" s="228">
        <v>0</v>
      </c>
      <c r="T163" s="229">
        <f>S163*H163</f>
        <v>0</v>
      </c>
      <c r="U163" s="39"/>
      <c r="V163" s="39"/>
      <c r="W163" s="39"/>
      <c r="X163" s="39"/>
      <c r="Y163" s="39"/>
      <c r="Z163" s="39"/>
      <c r="AA163" s="39"/>
      <c r="AB163" s="39"/>
      <c r="AC163" s="39"/>
      <c r="AD163" s="39"/>
      <c r="AE163" s="39"/>
      <c r="AR163" s="230" t="s">
        <v>93</v>
      </c>
      <c r="AT163" s="230" t="s">
        <v>238</v>
      </c>
      <c r="AU163" s="230" t="s">
        <v>81</v>
      </c>
      <c r="AY163" s="18" t="s">
        <v>144</v>
      </c>
      <c r="BE163" s="231">
        <f>IF(N163="základní",J163,0)</f>
        <v>0</v>
      </c>
      <c r="BF163" s="231">
        <f>IF(N163="snížená",J163,0)</f>
        <v>0</v>
      </c>
      <c r="BG163" s="231">
        <f>IF(N163="zákl. přenesená",J163,0)</f>
        <v>0</v>
      </c>
      <c r="BH163" s="231">
        <f>IF(N163="sníž. přenesená",J163,0)</f>
        <v>0</v>
      </c>
      <c r="BI163" s="231">
        <f>IF(N163="nulová",J163,0)</f>
        <v>0</v>
      </c>
      <c r="BJ163" s="18" t="s">
        <v>77</v>
      </c>
      <c r="BK163" s="231">
        <f>ROUND(I163*H163,2)</f>
        <v>0</v>
      </c>
      <c r="BL163" s="18" t="s">
        <v>151</v>
      </c>
      <c r="BM163" s="230" t="s">
        <v>251</v>
      </c>
    </row>
    <row r="164" s="13" customFormat="1">
      <c r="A164" s="13"/>
      <c r="B164" s="236"/>
      <c r="C164" s="237"/>
      <c r="D164" s="232" t="s">
        <v>155</v>
      </c>
      <c r="E164" s="237"/>
      <c r="F164" s="239" t="s">
        <v>252</v>
      </c>
      <c r="G164" s="237"/>
      <c r="H164" s="240">
        <v>0.66000000000000003</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155</v>
      </c>
      <c r="AU164" s="246" t="s">
        <v>81</v>
      </c>
      <c r="AV164" s="13" t="s">
        <v>81</v>
      </c>
      <c r="AW164" s="13" t="s">
        <v>4</v>
      </c>
      <c r="AX164" s="13" t="s">
        <v>77</v>
      </c>
      <c r="AY164" s="246" t="s">
        <v>144</v>
      </c>
    </row>
    <row r="165" s="2" customFormat="1" ht="16.5" customHeight="1">
      <c r="A165" s="39"/>
      <c r="B165" s="40"/>
      <c r="C165" s="258" t="s">
        <v>253</v>
      </c>
      <c r="D165" s="258" t="s">
        <v>238</v>
      </c>
      <c r="E165" s="259" t="s">
        <v>254</v>
      </c>
      <c r="F165" s="260" t="s">
        <v>255</v>
      </c>
      <c r="G165" s="261" t="s">
        <v>171</v>
      </c>
      <c r="H165" s="262">
        <v>2</v>
      </c>
      <c r="I165" s="263"/>
      <c r="J165" s="264">
        <f>ROUND(I165*H165,2)</f>
        <v>0</v>
      </c>
      <c r="K165" s="260" t="s">
        <v>256</v>
      </c>
      <c r="L165" s="265"/>
      <c r="M165" s="266" t="s">
        <v>19</v>
      </c>
      <c r="N165" s="267" t="s">
        <v>43</v>
      </c>
      <c r="O165" s="85"/>
      <c r="P165" s="228">
        <f>O165*H165</f>
        <v>0</v>
      </c>
      <c r="Q165" s="228">
        <v>0.0050000000000000001</v>
      </c>
      <c r="R165" s="228">
        <f>Q165*H165</f>
        <v>0.01</v>
      </c>
      <c r="S165" s="228">
        <v>0</v>
      </c>
      <c r="T165" s="229">
        <f>S165*H165</f>
        <v>0</v>
      </c>
      <c r="U165" s="39"/>
      <c r="V165" s="39"/>
      <c r="W165" s="39"/>
      <c r="X165" s="39"/>
      <c r="Y165" s="39"/>
      <c r="Z165" s="39"/>
      <c r="AA165" s="39"/>
      <c r="AB165" s="39"/>
      <c r="AC165" s="39"/>
      <c r="AD165" s="39"/>
      <c r="AE165" s="39"/>
      <c r="AR165" s="230" t="s">
        <v>93</v>
      </c>
      <c r="AT165" s="230" t="s">
        <v>238</v>
      </c>
      <c r="AU165" s="230" t="s">
        <v>81</v>
      </c>
      <c r="AY165" s="18" t="s">
        <v>144</v>
      </c>
      <c r="BE165" s="231">
        <f>IF(N165="základní",J165,0)</f>
        <v>0</v>
      </c>
      <c r="BF165" s="231">
        <f>IF(N165="snížená",J165,0)</f>
        <v>0</v>
      </c>
      <c r="BG165" s="231">
        <f>IF(N165="zákl. přenesená",J165,0)</f>
        <v>0</v>
      </c>
      <c r="BH165" s="231">
        <f>IF(N165="sníž. přenesená",J165,0)</f>
        <v>0</v>
      </c>
      <c r="BI165" s="231">
        <f>IF(N165="nulová",J165,0)</f>
        <v>0</v>
      </c>
      <c r="BJ165" s="18" t="s">
        <v>77</v>
      </c>
      <c r="BK165" s="231">
        <f>ROUND(I165*H165,2)</f>
        <v>0</v>
      </c>
      <c r="BL165" s="18" t="s">
        <v>151</v>
      </c>
      <c r="BM165" s="230" t="s">
        <v>257</v>
      </c>
    </row>
    <row r="166" s="2" customFormat="1" ht="16.5" customHeight="1">
      <c r="A166" s="39"/>
      <c r="B166" s="40"/>
      <c r="C166" s="219" t="s">
        <v>258</v>
      </c>
      <c r="D166" s="219" t="s">
        <v>146</v>
      </c>
      <c r="E166" s="220" t="s">
        <v>259</v>
      </c>
      <c r="F166" s="221" t="s">
        <v>260</v>
      </c>
      <c r="G166" s="222" t="s">
        <v>206</v>
      </c>
      <c r="H166" s="223">
        <v>1.6499999999999999</v>
      </c>
      <c r="I166" s="224"/>
      <c r="J166" s="225">
        <f>ROUND(I166*H166,2)</f>
        <v>0</v>
      </c>
      <c r="K166" s="221" t="s">
        <v>150</v>
      </c>
      <c r="L166" s="45"/>
      <c r="M166" s="226" t="s">
        <v>19</v>
      </c>
      <c r="N166" s="227" t="s">
        <v>43</v>
      </c>
      <c r="O166" s="85"/>
      <c r="P166" s="228">
        <f>O166*H166</f>
        <v>0</v>
      </c>
      <c r="Q166" s="228">
        <v>2.453395</v>
      </c>
      <c r="R166" s="228">
        <f>Q166*H166</f>
        <v>4.0481017499999998</v>
      </c>
      <c r="S166" s="228">
        <v>0</v>
      </c>
      <c r="T166" s="229">
        <f>S166*H166</f>
        <v>0</v>
      </c>
      <c r="U166" s="39"/>
      <c r="V166" s="39"/>
      <c r="W166" s="39"/>
      <c r="X166" s="39"/>
      <c r="Y166" s="39"/>
      <c r="Z166" s="39"/>
      <c r="AA166" s="39"/>
      <c r="AB166" s="39"/>
      <c r="AC166" s="39"/>
      <c r="AD166" s="39"/>
      <c r="AE166" s="39"/>
      <c r="AR166" s="230" t="s">
        <v>151</v>
      </c>
      <c r="AT166" s="230" t="s">
        <v>146</v>
      </c>
      <c r="AU166" s="230" t="s">
        <v>81</v>
      </c>
      <c r="AY166" s="18" t="s">
        <v>144</v>
      </c>
      <c r="BE166" s="231">
        <f>IF(N166="základní",J166,0)</f>
        <v>0</v>
      </c>
      <c r="BF166" s="231">
        <f>IF(N166="snížená",J166,0)</f>
        <v>0</v>
      </c>
      <c r="BG166" s="231">
        <f>IF(N166="zákl. přenesená",J166,0)</f>
        <v>0</v>
      </c>
      <c r="BH166" s="231">
        <f>IF(N166="sníž. přenesená",J166,0)</f>
        <v>0</v>
      </c>
      <c r="BI166" s="231">
        <f>IF(N166="nulová",J166,0)</f>
        <v>0</v>
      </c>
      <c r="BJ166" s="18" t="s">
        <v>77</v>
      </c>
      <c r="BK166" s="231">
        <f>ROUND(I166*H166,2)</f>
        <v>0</v>
      </c>
      <c r="BL166" s="18" t="s">
        <v>151</v>
      </c>
      <c r="BM166" s="230" t="s">
        <v>261</v>
      </c>
    </row>
    <row r="167" s="13" customFormat="1">
      <c r="A167" s="13"/>
      <c r="B167" s="236"/>
      <c r="C167" s="237"/>
      <c r="D167" s="232" t="s">
        <v>155</v>
      </c>
      <c r="E167" s="238" t="s">
        <v>19</v>
      </c>
      <c r="F167" s="239" t="s">
        <v>262</v>
      </c>
      <c r="G167" s="237"/>
      <c r="H167" s="240">
        <v>1.1339999999999999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155</v>
      </c>
      <c r="AU167" s="246" t="s">
        <v>81</v>
      </c>
      <c r="AV167" s="13" t="s">
        <v>81</v>
      </c>
      <c r="AW167" s="13" t="s">
        <v>33</v>
      </c>
      <c r="AX167" s="13" t="s">
        <v>72</v>
      </c>
      <c r="AY167" s="246" t="s">
        <v>144</v>
      </c>
    </row>
    <row r="168" s="13" customFormat="1">
      <c r="A168" s="13"/>
      <c r="B168" s="236"/>
      <c r="C168" s="237"/>
      <c r="D168" s="232" t="s">
        <v>155</v>
      </c>
      <c r="E168" s="238" t="s">
        <v>19</v>
      </c>
      <c r="F168" s="239" t="s">
        <v>263</v>
      </c>
      <c r="G168" s="237"/>
      <c r="H168" s="240">
        <v>0.158</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155</v>
      </c>
      <c r="AU168" s="246" t="s">
        <v>81</v>
      </c>
      <c r="AV168" s="13" t="s">
        <v>81</v>
      </c>
      <c r="AW168" s="13" t="s">
        <v>33</v>
      </c>
      <c r="AX168" s="13" t="s">
        <v>72</v>
      </c>
      <c r="AY168" s="246" t="s">
        <v>144</v>
      </c>
    </row>
    <row r="169" s="15" customFormat="1">
      <c r="A169" s="15"/>
      <c r="B169" s="268"/>
      <c r="C169" s="269"/>
      <c r="D169" s="232" t="s">
        <v>155</v>
      </c>
      <c r="E169" s="270" t="s">
        <v>19</v>
      </c>
      <c r="F169" s="271" t="s">
        <v>264</v>
      </c>
      <c r="G169" s="269"/>
      <c r="H169" s="272">
        <v>1.2919999999999998</v>
      </c>
      <c r="I169" s="273"/>
      <c r="J169" s="269"/>
      <c r="K169" s="269"/>
      <c r="L169" s="274"/>
      <c r="M169" s="275"/>
      <c r="N169" s="276"/>
      <c r="O169" s="276"/>
      <c r="P169" s="276"/>
      <c r="Q169" s="276"/>
      <c r="R169" s="276"/>
      <c r="S169" s="276"/>
      <c r="T169" s="277"/>
      <c r="U169" s="15"/>
      <c r="V169" s="15"/>
      <c r="W169" s="15"/>
      <c r="X169" s="15"/>
      <c r="Y169" s="15"/>
      <c r="Z169" s="15"/>
      <c r="AA169" s="15"/>
      <c r="AB169" s="15"/>
      <c r="AC169" s="15"/>
      <c r="AD169" s="15"/>
      <c r="AE169" s="15"/>
      <c r="AT169" s="278" t="s">
        <v>155</v>
      </c>
      <c r="AU169" s="278" t="s">
        <v>81</v>
      </c>
      <c r="AV169" s="15" t="s">
        <v>84</v>
      </c>
      <c r="AW169" s="15" t="s">
        <v>33</v>
      </c>
      <c r="AX169" s="15" t="s">
        <v>72</v>
      </c>
      <c r="AY169" s="278" t="s">
        <v>144</v>
      </c>
    </row>
    <row r="170" s="13" customFormat="1">
      <c r="A170" s="13"/>
      <c r="B170" s="236"/>
      <c r="C170" s="237"/>
      <c r="D170" s="232" t="s">
        <v>155</v>
      </c>
      <c r="E170" s="238" t="s">
        <v>19</v>
      </c>
      <c r="F170" s="239" t="s">
        <v>265</v>
      </c>
      <c r="G170" s="237"/>
      <c r="H170" s="240">
        <v>0.252</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155</v>
      </c>
      <c r="AU170" s="246" t="s">
        <v>81</v>
      </c>
      <c r="AV170" s="13" t="s">
        <v>81</v>
      </c>
      <c r="AW170" s="13" t="s">
        <v>33</v>
      </c>
      <c r="AX170" s="13" t="s">
        <v>72</v>
      </c>
      <c r="AY170" s="246" t="s">
        <v>144</v>
      </c>
    </row>
    <row r="171" s="13" customFormat="1">
      <c r="A171" s="13"/>
      <c r="B171" s="236"/>
      <c r="C171" s="237"/>
      <c r="D171" s="232" t="s">
        <v>155</v>
      </c>
      <c r="E171" s="238" t="s">
        <v>19</v>
      </c>
      <c r="F171" s="239" t="s">
        <v>266</v>
      </c>
      <c r="G171" s="237"/>
      <c r="H171" s="240">
        <v>0.106</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155</v>
      </c>
      <c r="AU171" s="246" t="s">
        <v>81</v>
      </c>
      <c r="AV171" s="13" t="s">
        <v>81</v>
      </c>
      <c r="AW171" s="13" t="s">
        <v>33</v>
      </c>
      <c r="AX171" s="13" t="s">
        <v>72</v>
      </c>
      <c r="AY171" s="246" t="s">
        <v>144</v>
      </c>
    </row>
    <row r="172" s="15" customFormat="1">
      <c r="A172" s="15"/>
      <c r="B172" s="268"/>
      <c r="C172" s="269"/>
      <c r="D172" s="232" t="s">
        <v>155</v>
      </c>
      <c r="E172" s="270" t="s">
        <v>19</v>
      </c>
      <c r="F172" s="271" t="s">
        <v>267</v>
      </c>
      <c r="G172" s="269"/>
      <c r="H172" s="272">
        <v>0.35799999999999998</v>
      </c>
      <c r="I172" s="273"/>
      <c r="J172" s="269"/>
      <c r="K172" s="269"/>
      <c r="L172" s="274"/>
      <c r="M172" s="275"/>
      <c r="N172" s="276"/>
      <c r="O172" s="276"/>
      <c r="P172" s="276"/>
      <c r="Q172" s="276"/>
      <c r="R172" s="276"/>
      <c r="S172" s="276"/>
      <c r="T172" s="277"/>
      <c r="U172" s="15"/>
      <c r="V172" s="15"/>
      <c r="W172" s="15"/>
      <c r="X172" s="15"/>
      <c r="Y172" s="15"/>
      <c r="Z172" s="15"/>
      <c r="AA172" s="15"/>
      <c r="AB172" s="15"/>
      <c r="AC172" s="15"/>
      <c r="AD172" s="15"/>
      <c r="AE172" s="15"/>
      <c r="AT172" s="278" t="s">
        <v>155</v>
      </c>
      <c r="AU172" s="278" t="s">
        <v>81</v>
      </c>
      <c r="AV172" s="15" t="s">
        <v>84</v>
      </c>
      <c r="AW172" s="15" t="s">
        <v>33</v>
      </c>
      <c r="AX172" s="15" t="s">
        <v>72</v>
      </c>
      <c r="AY172" s="278" t="s">
        <v>144</v>
      </c>
    </row>
    <row r="173" s="14" customFormat="1">
      <c r="A173" s="14"/>
      <c r="B173" s="247"/>
      <c r="C173" s="248"/>
      <c r="D173" s="232" t="s">
        <v>155</v>
      </c>
      <c r="E173" s="249" t="s">
        <v>19</v>
      </c>
      <c r="F173" s="250" t="s">
        <v>158</v>
      </c>
      <c r="G173" s="248"/>
      <c r="H173" s="251">
        <v>1.6499999999999999</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155</v>
      </c>
      <c r="AU173" s="257" t="s">
        <v>81</v>
      </c>
      <c r="AV173" s="14" t="s">
        <v>151</v>
      </c>
      <c r="AW173" s="14" t="s">
        <v>33</v>
      </c>
      <c r="AX173" s="14" t="s">
        <v>77</v>
      </c>
      <c r="AY173" s="257" t="s">
        <v>144</v>
      </c>
    </row>
    <row r="174" s="2" customFormat="1" ht="16.5" customHeight="1">
      <c r="A174" s="39"/>
      <c r="B174" s="40"/>
      <c r="C174" s="219" t="s">
        <v>7</v>
      </c>
      <c r="D174" s="219" t="s">
        <v>146</v>
      </c>
      <c r="E174" s="220" t="s">
        <v>268</v>
      </c>
      <c r="F174" s="221" t="s">
        <v>269</v>
      </c>
      <c r="G174" s="222" t="s">
        <v>149</v>
      </c>
      <c r="H174" s="223">
        <v>10.02</v>
      </c>
      <c r="I174" s="224"/>
      <c r="J174" s="225">
        <f>ROUND(I174*H174,2)</f>
        <v>0</v>
      </c>
      <c r="K174" s="221" t="s">
        <v>150</v>
      </c>
      <c r="L174" s="45"/>
      <c r="M174" s="226" t="s">
        <v>19</v>
      </c>
      <c r="N174" s="227" t="s">
        <v>43</v>
      </c>
      <c r="O174" s="85"/>
      <c r="P174" s="228">
        <f>O174*H174</f>
        <v>0</v>
      </c>
      <c r="Q174" s="228">
        <v>0.0051946400000000004</v>
      </c>
      <c r="R174" s="228">
        <f>Q174*H174</f>
        <v>0.052050292800000002</v>
      </c>
      <c r="S174" s="228">
        <v>0</v>
      </c>
      <c r="T174" s="229">
        <f>S174*H174</f>
        <v>0</v>
      </c>
      <c r="U174" s="39"/>
      <c r="V174" s="39"/>
      <c r="W174" s="39"/>
      <c r="X174" s="39"/>
      <c r="Y174" s="39"/>
      <c r="Z174" s="39"/>
      <c r="AA174" s="39"/>
      <c r="AB174" s="39"/>
      <c r="AC174" s="39"/>
      <c r="AD174" s="39"/>
      <c r="AE174" s="39"/>
      <c r="AR174" s="230" t="s">
        <v>151</v>
      </c>
      <c r="AT174" s="230" t="s">
        <v>146</v>
      </c>
      <c r="AU174" s="230" t="s">
        <v>81</v>
      </c>
      <c r="AY174" s="18" t="s">
        <v>144</v>
      </c>
      <c r="BE174" s="231">
        <f>IF(N174="základní",J174,0)</f>
        <v>0</v>
      </c>
      <c r="BF174" s="231">
        <f>IF(N174="snížená",J174,0)</f>
        <v>0</v>
      </c>
      <c r="BG174" s="231">
        <f>IF(N174="zákl. přenesená",J174,0)</f>
        <v>0</v>
      </c>
      <c r="BH174" s="231">
        <f>IF(N174="sníž. přenesená",J174,0)</f>
        <v>0</v>
      </c>
      <c r="BI174" s="231">
        <f>IF(N174="nulová",J174,0)</f>
        <v>0</v>
      </c>
      <c r="BJ174" s="18" t="s">
        <v>77</v>
      </c>
      <c r="BK174" s="231">
        <f>ROUND(I174*H174,2)</f>
        <v>0</v>
      </c>
      <c r="BL174" s="18" t="s">
        <v>151</v>
      </c>
      <c r="BM174" s="230" t="s">
        <v>270</v>
      </c>
    </row>
    <row r="175" s="13" customFormat="1">
      <c r="A175" s="13"/>
      <c r="B175" s="236"/>
      <c r="C175" s="237"/>
      <c r="D175" s="232" t="s">
        <v>155</v>
      </c>
      <c r="E175" s="238" t="s">
        <v>19</v>
      </c>
      <c r="F175" s="239" t="s">
        <v>271</v>
      </c>
      <c r="G175" s="237"/>
      <c r="H175" s="240">
        <v>7.5599999999999996</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155</v>
      </c>
      <c r="AU175" s="246" t="s">
        <v>81</v>
      </c>
      <c r="AV175" s="13" t="s">
        <v>81</v>
      </c>
      <c r="AW175" s="13" t="s">
        <v>33</v>
      </c>
      <c r="AX175" s="13" t="s">
        <v>72</v>
      </c>
      <c r="AY175" s="246" t="s">
        <v>144</v>
      </c>
    </row>
    <row r="176" s="13" customFormat="1">
      <c r="A176" s="13"/>
      <c r="B176" s="236"/>
      <c r="C176" s="237"/>
      <c r="D176" s="232" t="s">
        <v>155</v>
      </c>
      <c r="E176" s="238" t="s">
        <v>19</v>
      </c>
      <c r="F176" s="239" t="s">
        <v>272</v>
      </c>
      <c r="G176" s="237"/>
      <c r="H176" s="240">
        <v>0.71999999999999997</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155</v>
      </c>
      <c r="AU176" s="246" t="s">
        <v>81</v>
      </c>
      <c r="AV176" s="13" t="s">
        <v>81</v>
      </c>
      <c r="AW176" s="13" t="s">
        <v>33</v>
      </c>
      <c r="AX176" s="13" t="s">
        <v>72</v>
      </c>
      <c r="AY176" s="246" t="s">
        <v>144</v>
      </c>
    </row>
    <row r="177" s="15" customFormat="1">
      <c r="A177" s="15"/>
      <c r="B177" s="268"/>
      <c r="C177" s="269"/>
      <c r="D177" s="232" t="s">
        <v>155</v>
      </c>
      <c r="E177" s="270" t="s">
        <v>19</v>
      </c>
      <c r="F177" s="271" t="s">
        <v>264</v>
      </c>
      <c r="G177" s="269"/>
      <c r="H177" s="272">
        <v>8.2799999999999994</v>
      </c>
      <c r="I177" s="273"/>
      <c r="J177" s="269"/>
      <c r="K177" s="269"/>
      <c r="L177" s="274"/>
      <c r="M177" s="275"/>
      <c r="N177" s="276"/>
      <c r="O177" s="276"/>
      <c r="P177" s="276"/>
      <c r="Q177" s="276"/>
      <c r="R177" s="276"/>
      <c r="S177" s="276"/>
      <c r="T177" s="277"/>
      <c r="U177" s="15"/>
      <c r="V177" s="15"/>
      <c r="W177" s="15"/>
      <c r="X177" s="15"/>
      <c r="Y177" s="15"/>
      <c r="Z177" s="15"/>
      <c r="AA177" s="15"/>
      <c r="AB177" s="15"/>
      <c r="AC177" s="15"/>
      <c r="AD177" s="15"/>
      <c r="AE177" s="15"/>
      <c r="AT177" s="278" t="s">
        <v>155</v>
      </c>
      <c r="AU177" s="278" t="s">
        <v>81</v>
      </c>
      <c r="AV177" s="15" t="s">
        <v>84</v>
      </c>
      <c r="AW177" s="15" t="s">
        <v>33</v>
      </c>
      <c r="AX177" s="15" t="s">
        <v>72</v>
      </c>
      <c r="AY177" s="278" t="s">
        <v>144</v>
      </c>
    </row>
    <row r="178" s="13" customFormat="1">
      <c r="A178" s="13"/>
      <c r="B178" s="236"/>
      <c r="C178" s="237"/>
      <c r="D178" s="232" t="s">
        <v>155</v>
      </c>
      <c r="E178" s="238" t="s">
        <v>19</v>
      </c>
      <c r="F178" s="239" t="s">
        <v>273</v>
      </c>
      <c r="G178" s="237"/>
      <c r="H178" s="240">
        <v>1.26</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155</v>
      </c>
      <c r="AU178" s="246" t="s">
        <v>81</v>
      </c>
      <c r="AV178" s="13" t="s">
        <v>81</v>
      </c>
      <c r="AW178" s="13" t="s">
        <v>33</v>
      </c>
      <c r="AX178" s="13" t="s">
        <v>72</v>
      </c>
      <c r="AY178" s="246" t="s">
        <v>144</v>
      </c>
    </row>
    <row r="179" s="13" customFormat="1">
      <c r="A179" s="13"/>
      <c r="B179" s="236"/>
      <c r="C179" s="237"/>
      <c r="D179" s="232" t="s">
        <v>155</v>
      </c>
      <c r="E179" s="238" t="s">
        <v>19</v>
      </c>
      <c r="F179" s="239" t="s">
        <v>274</v>
      </c>
      <c r="G179" s="237"/>
      <c r="H179" s="240">
        <v>0.47999999999999998</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155</v>
      </c>
      <c r="AU179" s="246" t="s">
        <v>81</v>
      </c>
      <c r="AV179" s="13" t="s">
        <v>81</v>
      </c>
      <c r="AW179" s="13" t="s">
        <v>33</v>
      </c>
      <c r="AX179" s="13" t="s">
        <v>72</v>
      </c>
      <c r="AY179" s="246" t="s">
        <v>144</v>
      </c>
    </row>
    <row r="180" s="15" customFormat="1">
      <c r="A180" s="15"/>
      <c r="B180" s="268"/>
      <c r="C180" s="269"/>
      <c r="D180" s="232" t="s">
        <v>155</v>
      </c>
      <c r="E180" s="270" t="s">
        <v>19</v>
      </c>
      <c r="F180" s="271" t="s">
        <v>267</v>
      </c>
      <c r="G180" s="269"/>
      <c r="H180" s="272">
        <v>1.74</v>
      </c>
      <c r="I180" s="273"/>
      <c r="J180" s="269"/>
      <c r="K180" s="269"/>
      <c r="L180" s="274"/>
      <c r="M180" s="275"/>
      <c r="N180" s="276"/>
      <c r="O180" s="276"/>
      <c r="P180" s="276"/>
      <c r="Q180" s="276"/>
      <c r="R180" s="276"/>
      <c r="S180" s="276"/>
      <c r="T180" s="277"/>
      <c r="U180" s="15"/>
      <c r="V180" s="15"/>
      <c r="W180" s="15"/>
      <c r="X180" s="15"/>
      <c r="Y180" s="15"/>
      <c r="Z180" s="15"/>
      <c r="AA180" s="15"/>
      <c r="AB180" s="15"/>
      <c r="AC180" s="15"/>
      <c r="AD180" s="15"/>
      <c r="AE180" s="15"/>
      <c r="AT180" s="278" t="s">
        <v>155</v>
      </c>
      <c r="AU180" s="278" t="s">
        <v>81</v>
      </c>
      <c r="AV180" s="15" t="s">
        <v>84</v>
      </c>
      <c r="AW180" s="15" t="s">
        <v>33</v>
      </c>
      <c r="AX180" s="15" t="s">
        <v>72</v>
      </c>
      <c r="AY180" s="278" t="s">
        <v>144</v>
      </c>
    </row>
    <row r="181" s="14" customFormat="1">
      <c r="A181" s="14"/>
      <c r="B181" s="247"/>
      <c r="C181" s="248"/>
      <c r="D181" s="232" t="s">
        <v>155</v>
      </c>
      <c r="E181" s="249" t="s">
        <v>19</v>
      </c>
      <c r="F181" s="250" t="s">
        <v>158</v>
      </c>
      <c r="G181" s="248"/>
      <c r="H181" s="251">
        <v>10.02</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155</v>
      </c>
      <c r="AU181" s="257" t="s">
        <v>81</v>
      </c>
      <c r="AV181" s="14" t="s">
        <v>151</v>
      </c>
      <c r="AW181" s="14" t="s">
        <v>33</v>
      </c>
      <c r="AX181" s="14" t="s">
        <v>77</v>
      </c>
      <c r="AY181" s="257" t="s">
        <v>144</v>
      </c>
    </row>
    <row r="182" s="2" customFormat="1" ht="16.5" customHeight="1">
      <c r="A182" s="39"/>
      <c r="B182" s="40"/>
      <c r="C182" s="219" t="s">
        <v>275</v>
      </c>
      <c r="D182" s="219" t="s">
        <v>146</v>
      </c>
      <c r="E182" s="220" t="s">
        <v>276</v>
      </c>
      <c r="F182" s="221" t="s">
        <v>277</v>
      </c>
      <c r="G182" s="222" t="s">
        <v>149</v>
      </c>
      <c r="H182" s="223">
        <v>8.2799999999999994</v>
      </c>
      <c r="I182" s="224"/>
      <c r="J182" s="225">
        <f>ROUND(I182*H182,2)</f>
        <v>0</v>
      </c>
      <c r="K182" s="221" t="s">
        <v>150</v>
      </c>
      <c r="L182" s="45"/>
      <c r="M182" s="226" t="s">
        <v>19</v>
      </c>
      <c r="N182" s="227" t="s">
        <v>43</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151</v>
      </c>
      <c r="AT182" s="230" t="s">
        <v>146</v>
      </c>
      <c r="AU182" s="230" t="s">
        <v>81</v>
      </c>
      <c r="AY182" s="18" t="s">
        <v>144</v>
      </c>
      <c r="BE182" s="231">
        <f>IF(N182="základní",J182,0)</f>
        <v>0</v>
      </c>
      <c r="BF182" s="231">
        <f>IF(N182="snížená",J182,0)</f>
        <v>0</v>
      </c>
      <c r="BG182" s="231">
        <f>IF(N182="zákl. přenesená",J182,0)</f>
        <v>0</v>
      </c>
      <c r="BH182" s="231">
        <f>IF(N182="sníž. přenesená",J182,0)</f>
        <v>0</v>
      </c>
      <c r="BI182" s="231">
        <f>IF(N182="nulová",J182,0)</f>
        <v>0</v>
      </c>
      <c r="BJ182" s="18" t="s">
        <v>77</v>
      </c>
      <c r="BK182" s="231">
        <f>ROUND(I182*H182,2)</f>
        <v>0</v>
      </c>
      <c r="BL182" s="18" t="s">
        <v>151</v>
      </c>
      <c r="BM182" s="230" t="s">
        <v>278</v>
      </c>
    </row>
    <row r="183" s="2" customFormat="1" ht="16.5" customHeight="1">
      <c r="A183" s="39"/>
      <c r="B183" s="40"/>
      <c r="C183" s="219" t="s">
        <v>279</v>
      </c>
      <c r="D183" s="219" t="s">
        <v>146</v>
      </c>
      <c r="E183" s="220" t="s">
        <v>280</v>
      </c>
      <c r="F183" s="221" t="s">
        <v>281</v>
      </c>
      <c r="G183" s="222" t="s">
        <v>194</v>
      </c>
      <c r="H183" s="223">
        <v>0.122</v>
      </c>
      <c r="I183" s="224"/>
      <c r="J183" s="225">
        <f>ROUND(I183*H183,2)</f>
        <v>0</v>
      </c>
      <c r="K183" s="221" t="s">
        <v>150</v>
      </c>
      <c r="L183" s="45"/>
      <c r="M183" s="226" t="s">
        <v>19</v>
      </c>
      <c r="N183" s="227" t="s">
        <v>43</v>
      </c>
      <c r="O183" s="85"/>
      <c r="P183" s="228">
        <f>O183*H183</f>
        <v>0</v>
      </c>
      <c r="Q183" s="228">
        <v>1.0525581399999999</v>
      </c>
      <c r="R183" s="228">
        <f>Q183*H183</f>
        <v>0.12841209307999998</v>
      </c>
      <c r="S183" s="228">
        <v>0</v>
      </c>
      <c r="T183" s="229">
        <f>S183*H183</f>
        <v>0</v>
      </c>
      <c r="U183" s="39"/>
      <c r="V183" s="39"/>
      <c r="W183" s="39"/>
      <c r="X183" s="39"/>
      <c r="Y183" s="39"/>
      <c r="Z183" s="39"/>
      <c r="AA183" s="39"/>
      <c r="AB183" s="39"/>
      <c r="AC183" s="39"/>
      <c r="AD183" s="39"/>
      <c r="AE183" s="39"/>
      <c r="AR183" s="230" t="s">
        <v>151</v>
      </c>
      <c r="AT183" s="230" t="s">
        <v>146</v>
      </c>
      <c r="AU183" s="230" t="s">
        <v>81</v>
      </c>
      <c r="AY183" s="18" t="s">
        <v>144</v>
      </c>
      <c r="BE183" s="231">
        <f>IF(N183="základní",J183,0)</f>
        <v>0</v>
      </c>
      <c r="BF183" s="231">
        <f>IF(N183="snížená",J183,0)</f>
        <v>0</v>
      </c>
      <c r="BG183" s="231">
        <f>IF(N183="zákl. přenesená",J183,0)</f>
        <v>0</v>
      </c>
      <c r="BH183" s="231">
        <f>IF(N183="sníž. přenesená",J183,0)</f>
        <v>0</v>
      </c>
      <c r="BI183" s="231">
        <f>IF(N183="nulová",J183,0)</f>
        <v>0</v>
      </c>
      <c r="BJ183" s="18" t="s">
        <v>77</v>
      </c>
      <c r="BK183" s="231">
        <f>ROUND(I183*H183,2)</f>
        <v>0</v>
      </c>
      <c r="BL183" s="18" t="s">
        <v>151</v>
      </c>
      <c r="BM183" s="230" t="s">
        <v>282</v>
      </c>
    </row>
    <row r="184" s="13" customFormat="1">
      <c r="A184" s="13"/>
      <c r="B184" s="236"/>
      <c r="C184" s="237"/>
      <c r="D184" s="232" t="s">
        <v>155</v>
      </c>
      <c r="E184" s="238" t="s">
        <v>19</v>
      </c>
      <c r="F184" s="239" t="s">
        <v>283</v>
      </c>
      <c r="G184" s="237"/>
      <c r="H184" s="240">
        <v>0.060999999999999999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155</v>
      </c>
      <c r="AU184" s="246" t="s">
        <v>81</v>
      </c>
      <c r="AV184" s="13" t="s">
        <v>81</v>
      </c>
      <c r="AW184" s="13" t="s">
        <v>33</v>
      </c>
      <c r="AX184" s="13" t="s">
        <v>72</v>
      </c>
      <c r="AY184" s="246" t="s">
        <v>144</v>
      </c>
    </row>
    <row r="185" s="13" customFormat="1">
      <c r="A185" s="13"/>
      <c r="B185" s="236"/>
      <c r="C185" s="237"/>
      <c r="D185" s="232" t="s">
        <v>155</v>
      </c>
      <c r="E185" s="238" t="s">
        <v>19</v>
      </c>
      <c r="F185" s="239" t="s">
        <v>284</v>
      </c>
      <c r="G185" s="237"/>
      <c r="H185" s="240">
        <v>0.024</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155</v>
      </c>
      <c r="AU185" s="246" t="s">
        <v>81</v>
      </c>
      <c r="AV185" s="13" t="s">
        <v>81</v>
      </c>
      <c r="AW185" s="13" t="s">
        <v>33</v>
      </c>
      <c r="AX185" s="13" t="s">
        <v>72</v>
      </c>
      <c r="AY185" s="246" t="s">
        <v>144</v>
      </c>
    </row>
    <row r="186" s="13" customFormat="1">
      <c r="A186" s="13"/>
      <c r="B186" s="236"/>
      <c r="C186" s="237"/>
      <c r="D186" s="232" t="s">
        <v>155</v>
      </c>
      <c r="E186" s="238" t="s">
        <v>19</v>
      </c>
      <c r="F186" s="239" t="s">
        <v>285</v>
      </c>
      <c r="G186" s="237"/>
      <c r="H186" s="240">
        <v>0.0060000000000000001</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155</v>
      </c>
      <c r="AU186" s="246" t="s">
        <v>81</v>
      </c>
      <c r="AV186" s="13" t="s">
        <v>81</v>
      </c>
      <c r="AW186" s="13" t="s">
        <v>33</v>
      </c>
      <c r="AX186" s="13" t="s">
        <v>72</v>
      </c>
      <c r="AY186" s="246" t="s">
        <v>144</v>
      </c>
    </row>
    <row r="187" s="13" customFormat="1">
      <c r="A187" s="13"/>
      <c r="B187" s="236"/>
      <c r="C187" s="237"/>
      <c r="D187" s="232" t="s">
        <v>155</v>
      </c>
      <c r="E187" s="238" t="s">
        <v>19</v>
      </c>
      <c r="F187" s="239" t="s">
        <v>286</v>
      </c>
      <c r="G187" s="237"/>
      <c r="H187" s="240">
        <v>0.002</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155</v>
      </c>
      <c r="AU187" s="246" t="s">
        <v>81</v>
      </c>
      <c r="AV187" s="13" t="s">
        <v>81</v>
      </c>
      <c r="AW187" s="13" t="s">
        <v>33</v>
      </c>
      <c r="AX187" s="13" t="s">
        <v>72</v>
      </c>
      <c r="AY187" s="246" t="s">
        <v>144</v>
      </c>
    </row>
    <row r="188" s="15" customFormat="1">
      <c r="A188" s="15"/>
      <c r="B188" s="268"/>
      <c r="C188" s="269"/>
      <c r="D188" s="232" t="s">
        <v>155</v>
      </c>
      <c r="E188" s="270" t="s">
        <v>19</v>
      </c>
      <c r="F188" s="271" t="s">
        <v>264</v>
      </c>
      <c r="G188" s="269"/>
      <c r="H188" s="272">
        <v>0.092999999999999999</v>
      </c>
      <c r="I188" s="273"/>
      <c r="J188" s="269"/>
      <c r="K188" s="269"/>
      <c r="L188" s="274"/>
      <c r="M188" s="275"/>
      <c r="N188" s="276"/>
      <c r="O188" s="276"/>
      <c r="P188" s="276"/>
      <c r="Q188" s="276"/>
      <c r="R188" s="276"/>
      <c r="S188" s="276"/>
      <c r="T188" s="277"/>
      <c r="U188" s="15"/>
      <c r="V188" s="15"/>
      <c r="W188" s="15"/>
      <c r="X188" s="15"/>
      <c r="Y188" s="15"/>
      <c r="Z188" s="15"/>
      <c r="AA188" s="15"/>
      <c r="AB188" s="15"/>
      <c r="AC188" s="15"/>
      <c r="AD188" s="15"/>
      <c r="AE188" s="15"/>
      <c r="AT188" s="278" t="s">
        <v>155</v>
      </c>
      <c r="AU188" s="278" t="s">
        <v>81</v>
      </c>
      <c r="AV188" s="15" t="s">
        <v>84</v>
      </c>
      <c r="AW188" s="15" t="s">
        <v>33</v>
      </c>
      <c r="AX188" s="15" t="s">
        <v>72</v>
      </c>
      <c r="AY188" s="278" t="s">
        <v>144</v>
      </c>
    </row>
    <row r="189" s="13" customFormat="1">
      <c r="A189" s="13"/>
      <c r="B189" s="236"/>
      <c r="C189" s="237"/>
      <c r="D189" s="232" t="s">
        <v>155</v>
      </c>
      <c r="E189" s="238" t="s">
        <v>19</v>
      </c>
      <c r="F189" s="239" t="s">
        <v>287</v>
      </c>
      <c r="G189" s="237"/>
      <c r="H189" s="240">
        <v>0.014999999999999999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155</v>
      </c>
      <c r="AU189" s="246" t="s">
        <v>81</v>
      </c>
      <c r="AV189" s="13" t="s">
        <v>81</v>
      </c>
      <c r="AW189" s="13" t="s">
        <v>33</v>
      </c>
      <c r="AX189" s="13" t="s">
        <v>72</v>
      </c>
      <c r="AY189" s="246" t="s">
        <v>144</v>
      </c>
    </row>
    <row r="190" s="13" customFormat="1">
      <c r="A190" s="13"/>
      <c r="B190" s="236"/>
      <c r="C190" s="237"/>
      <c r="D190" s="232" t="s">
        <v>155</v>
      </c>
      <c r="E190" s="238" t="s">
        <v>19</v>
      </c>
      <c r="F190" s="239" t="s">
        <v>288</v>
      </c>
      <c r="G190" s="237"/>
      <c r="H190" s="240">
        <v>0.0060000000000000001</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155</v>
      </c>
      <c r="AU190" s="246" t="s">
        <v>81</v>
      </c>
      <c r="AV190" s="13" t="s">
        <v>81</v>
      </c>
      <c r="AW190" s="13" t="s">
        <v>33</v>
      </c>
      <c r="AX190" s="13" t="s">
        <v>72</v>
      </c>
      <c r="AY190" s="246" t="s">
        <v>144</v>
      </c>
    </row>
    <row r="191" s="13" customFormat="1">
      <c r="A191" s="13"/>
      <c r="B191" s="236"/>
      <c r="C191" s="237"/>
      <c r="D191" s="232" t="s">
        <v>155</v>
      </c>
      <c r="E191" s="238" t="s">
        <v>19</v>
      </c>
      <c r="F191" s="239" t="s">
        <v>285</v>
      </c>
      <c r="G191" s="237"/>
      <c r="H191" s="240">
        <v>0.0060000000000000001</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155</v>
      </c>
      <c r="AU191" s="246" t="s">
        <v>81</v>
      </c>
      <c r="AV191" s="13" t="s">
        <v>81</v>
      </c>
      <c r="AW191" s="13" t="s">
        <v>33</v>
      </c>
      <c r="AX191" s="13" t="s">
        <v>72</v>
      </c>
      <c r="AY191" s="246" t="s">
        <v>144</v>
      </c>
    </row>
    <row r="192" s="13" customFormat="1">
      <c r="A192" s="13"/>
      <c r="B192" s="236"/>
      <c r="C192" s="237"/>
      <c r="D192" s="232" t="s">
        <v>155</v>
      </c>
      <c r="E192" s="238" t="s">
        <v>19</v>
      </c>
      <c r="F192" s="239" t="s">
        <v>289</v>
      </c>
      <c r="G192" s="237"/>
      <c r="H192" s="240">
        <v>0.002</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155</v>
      </c>
      <c r="AU192" s="246" t="s">
        <v>81</v>
      </c>
      <c r="AV192" s="13" t="s">
        <v>81</v>
      </c>
      <c r="AW192" s="13" t="s">
        <v>33</v>
      </c>
      <c r="AX192" s="13" t="s">
        <v>72</v>
      </c>
      <c r="AY192" s="246" t="s">
        <v>144</v>
      </c>
    </row>
    <row r="193" s="15" customFormat="1">
      <c r="A193" s="15"/>
      <c r="B193" s="268"/>
      <c r="C193" s="269"/>
      <c r="D193" s="232" t="s">
        <v>155</v>
      </c>
      <c r="E193" s="270" t="s">
        <v>19</v>
      </c>
      <c r="F193" s="271" t="s">
        <v>267</v>
      </c>
      <c r="G193" s="269"/>
      <c r="H193" s="272">
        <v>0.028999999999999998</v>
      </c>
      <c r="I193" s="273"/>
      <c r="J193" s="269"/>
      <c r="K193" s="269"/>
      <c r="L193" s="274"/>
      <c r="M193" s="275"/>
      <c r="N193" s="276"/>
      <c r="O193" s="276"/>
      <c r="P193" s="276"/>
      <c r="Q193" s="276"/>
      <c r="R193" s="276"/>
      <c r="S193" s="276"/>
      <c r="T193" s="277"/>
      <c r="U193" s="15"/>
      <c r="V193" s="15"/>
      <c r="W193" s="15"/>
      <c r="X193" s="15"/>
      <c r="Y193" s="15"/>
      <c r="Z193" s="15"/>
      <c r="AA193" s="15"/>
      <c r="AB193" s="15"/>
      <c r="AC193" s="15"/>
      <c r="AD193" s="15"/>
      <c r="AE193" s="15"/>
      <c r="AT193" s="278" t="s">
        <v>155</v>
      </c>
      <c r="AU193" s="278" t="s">
        <v>81</v>
      </c>
      <c r="AV193" s="15" t="s">
        <v>84</v>
      </c>
      <c r="AW193" s="15" t="s">
        <v>33</v>
      </c>
      <c r="AX193" s="15" t="s">
        <v>72</v>
      </c>
      <c r="AY193" s="278" t="s">
        <v>144</v>
      </c>
    </row>
    <row r="194" s="14" customFormat="1">
      <c r="A194" s="14"/>
      <c r="B194" s="247"/>
      <c r="C194" s="248"/>
      <c r="D194" s="232" t="s">
        <v>155</v>
      </c>
      <c r="E194" s="249" t="s">
        <v>19</v>
      </c>
      <c r="F194" s="250" t="s">
        <v>158</v>
      </c>
      <c r="G194" s="248"/>
      <c r="H194" s="251">
        <v>0.12200000000000001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155</v>
      </c>
      <c r="AU194" s="257" t="s">
        <v>81</v>
      </c>
      <c r="AV194" s="14" t="s">
        <v>151</v>
      </c>
      <c r="AW194" s="14" t="s">
        <v>33</v>
      </c>
      <c r="AX194" s="14" t="s">
        <v>77</v>
      </c>
      <c r="AY194" s="257" t="s">
        <v>144</v>
      </c>
    </row>
    <row r="195" s="2" customFormat="1" ht="16.5" customHeight="1">
      <c r="A195" s="39"/>
      <c r="B195" s="40"/>
      <c r="C195" s="219" t="s">
        <v>290</v>
      </c>
      <c r="D195" s="219" t="s">
        <v>146</v>
      </c>
      <c r="E195" s="220" t="s">
        <v>291</v>
      </c>
      <c r="F195" s="221" t="s">
        <v>292</v>
      </c>
      <c r="G195" s="222" t="s">
        <v>180</v>
      </c>
      <c r="H195" s="223">
        <v>28.399999999999999</v>
      </c>
      <c r="I195" s="224"/>
      <c r="J195" s="225">
        <f>ROUND(I195*H195,2)</f>
        <v>0</v>
      </c>
      <c r="K195" s="221" t="s">
        <v>256</v>
      </c>
      <c r="L195" s="45"/>
      <c r="M195" s="226" t="s">
        <v>19</v>
      </c>
      <c r="N195" s="227" t="s">
        <v>43</v>
      </c>
      <c r="O195" s="85"/>
      <c r="P195" s="228">
        <f>O195*H195</f>
        <v>0</v>
      </c>
      <c r="Q195" s="228">
        <v>0.015049999999999999</v>
      </c>
      <c r="R195" s="228">
        <f>Q195*H195</f>
        <v>0.42741999999999997</v>
      </c>
      <c r="S195" s="228">
        <v>0</v>
      </c>
      <c r="T195" s="229">
        <f>S195*H195</f>
        <v>0</v>
      </c>
      <c r="U195" s="39"/>
      <c r="V195" s="39"/>
      <c r="W195" s="39"/>
      <c r="X195" s="39"/>
      <c r="Y195" s="39"/>
      <c r="Z195" s="39"/>
      <c r="AA195" s="39"/>
      <c r="AB195" s="39"/>
      <c r="AC195" s="39"/>
      <c r="AD195" s="39"/>
      <c r="AE195" s="39"/>
      <c r="AR195" s="230" t="s">
        <v>151</v>
      </c>
      <c r="AT195" s="230" t="s">
        <v>146</v>
      </c>
      <c r="AU195" s="230" t="s">
        <v>81</v>
      </c>
      <c r="AY195" s="18" t="s">
        <v>144</v>
      </c>
      <c r="BE195" s="231">
        <f>IF(N195="základní",J195,0)</f>
        <v>0</v>
      </c>
      <c r="BF195" s="231">
        <f>IF(N195="snížená",J195,0)</f>
        <v>0</v>
      </c>
      <c r="BG195" s="231">
        <f>IF(N195="zákl. přenesená",J195,0)</f>
        <v>0</v>
      </c>
      <c r="BH195" s="231">
        <f>IF(N195="sníž. přenesená",J195,0)</f>
        <v>0</v>
      </c>
      <c r="BI195" s="231">
        <f>IF(N195="nulová",J195,0)</f>
        <v>0</v>
      </c>
      <c r="BJ195" s="18" t="s">
        <v>77</v>
      </c>
      <c r="BK195" s="231">
        <f>ROUND(I195*H195,2)</f>
        <v>0</v>
      </c>
      <c r="BL195" s="18" t="s">
        <v>151</v>
      </c>
      <c r="BM195" s="230" t="s">
        <v>293</v>
      </c>
    </row>
    <row r="196" s="13" customFormat="1">
      <c r="A196" s="13"/>
      <c r="B196" s="236"/>
      <c r="C196" s="237"/>
      <c r="D196" s="232" t="s">
        <v>155</v>
      </c>
      <c r="E196" s="238" t="s">
        <v>19</v>
      </c>
      <c r="F196" s="239" t="s">
        <v>294</v>
      </c>
      <c r="G196" s="237"/>
      <c r="H196" s="240">
        <v>28.399999999999999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155</v>
      </c>
      <c r="AU196" s="246" t="s">
        <v>81</v>
      </c>
      <c r="AV196" s="13" t="s">
        <v>81</v>
      </c>
      <c r="AW196" s="13" t="s">
        <v>33</v>
      </c>
      <c r="AX196" s="13" t="s">
        <v>72</v>
      </c>
      <c r="AY196" s="246" t="s">
        <v>144</v>
      </c>
    </row>
    <row r="197" s="15" customFormat="1">
      <c r="A197" s="15"/>
      <c r="B197" s="268"/>
      <c r="C197" s="269"/>
      <c r="D197" s="232" t="s">
        <v>155</v>
      </c>
      <c r="E197" s="270" t="s">
        <v>19</v>
      </c>
      <c r="F197" s="271" t="s">
        <v>264</v>
      </c>
      <c r="G197" s="269"/>
      <c r="H197" s="272">
        <v>28.399999999999999</v>
      </c>
      <c r="I197" s="273"/>
      <c r="J197" s="269"/>
      <c r="K197" s="269"/>
      <c r="L197" s="274"/>
      <c r="M197" s="275"/>
      <c r="N197" s="276"/>
      <c r="O197" s="276"/>
      <c r="P197" s="276"/>
      <c r="Q197" s="276"/>
      <c r="R197" s="276"/>
      <c r="S197" s="276"/>
      <c r="T197" s="277"/>
      <c r="U197" s="15"/>
      <c r="V197" s="15"/>
      <c r="W197" s="15"/>
      <c r="X197" s="15"/>
      <c r="Y197" s="15"/>
      <c r="Z197" s="15"/>
      <c r="AA197" s="15"/>
      <c r="AB197" s="15"/>
      <c r="AC197" s="15"/>
      <c r="AD197" s="15"/>
      <c r="AE197" s="15"/>
      <c r="AT197" s="278" t="s">
        <v>155</v>
      </c>
      <c r="AU197" s="278" t="s">
        <v>81</v>
      </c>
      <c r="AV197" s="15" t="s">
        <v>84</v>
      </c>
      <c r="AW197" s="15" t="s">
        <v>33</v>
      </c>
      <c r="AX197" s="15" t="s">
        <v>72</v>
      </c>
      <c r="AY197" s="278" t="s">
        <v>144</v>
      </c>
    </row>
    <row r="198" s="14" customFormat="1">
      <c r="A198" s="14"/>
      <c r="B198" s="247"/>
      <c r="C198" s="248"/>
      <c r="D198" s="232" t="s">
        <v>155</v>
      </c>
      <c r="E198" s="249" t="s">
        <v>19</v>
      </c>
      <c r="F198" s="250" t="s">
        <v>158</v>
      </c>
      <c r="G198" s="248"/>
      <c r="H198" s="251">
        <v>28.399999999999999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155</v>
      </c>
      <c r="AU198" s="257" t="s">
        <v>81</v>
      </c>
      <c r="AV198" s="14" t="s">
        <v>151</v>
      </c>
      <c r="AW198" s="14" t="s">
        <v>33</v>
      </c>
      <c r="AX198" s="14" t="s">
        <v>77</v>
      </c>
      <c r="AY198" s="257" t="s">
        <v>144</v>
      </c>
    </row>
    <row r="199" s="12" customFormat="1" ht="22.8" customHeight="1">
      <c r="A199" s="12"/>
      <c r="B199" s="203"/>
      <c r="C199" s="204"/>
      <c r="D199" s="205" t="s">
        <v>71</v>
      </c>
      <c r="E199" s="217" t="s">
        <v>177</v>
      </c>
      <c r="F199" s="217" t="s">
        <v>295</v>
      </c>
      <c r="G199" s="204"/>
      <c r="H199" s="204"/>
      <c r="I199" s="207"/>
      <c r="J199" s="218">
        <f>BK199</f>
        <v>0</v>
      </c>
      <c r="K199" s="204"/>
      <c r="L199" s="209"/>
      <c r="M199" s="210"/>
      <c r="N199" s="211"/>
      <c r="O199" s="211"/>
      <c r="P199" s="212">
        <f>SUM(P200:P209)</f>
        <v>0</v>
      </c>
      <c r="Q199" s="211"/>
      <c r="R199" s="212">
        <f>SUM(R200:R209)</f>
        <v>5.3821500000000002</v>
      </c>
      <c r="S199" s="211"/>
      <c r="T199" s="213">
        <f>SUM(T200:T209)</f>
        <v>0</v>
      </c>
      <c r="U199" s="12"/>
      <c r="V199" s="12"/>
      <c r="W199" s="12"/>
      <c r="X199" s="12"/>
      <c r="Y199" s="12"/>
      <c r="Z199" s="12"/>
      <c r="AA199" s="12"/>
      <c r="AB199" s="12"/>
      <c r="AC199" s="12"/>
      <c r="AD199" s="12"/>
      <c r="AE199" s="12"/>
      <c r="AR199" s="214" t="s">
        <v>77</v>
      </c>
      <c r="AT199" s="215" t="s">
        <v>71</v>
      </c>
      <c r="AU199" s="215" t="s">
        <v>77</v>
      </c>
      <c r="AY199" s="214" t="s">
        <v>144</v>
      </c>
      <c r="BK199" s="216">
        <f>SUM(BK200:BK209)</f>
        <v>0</v>
      </c>
    </row>
    <row r="200" s="2" customFormat="1" ht="16.5" customHeight="1">
      <c r="A200" s="39"/>
      <c r="B200" s="40"/>
      <c r="C200" s="219" t="s">
        <v>296</v>
      </c>
      <c r="D200" s="219" t="s">
        <v>146</v>
      </c>
      <c r="E200" s="220" t="s">
        <v>297</v>
      </c>
      <c r="F200" s="221" t="s">
        <v>298</v>
      </c>
      <c r="G200" s="222" t="s">
        <v>149</v>
      </c>
      <c r="H200" s="223">
        <v>6.3600000000000003</v>
      </c>
      <c r="I200" s="224"/>
      <c r="J200" s="225">
        <f>ROUND(I200*H200,2)</f>
        <v>0</v>
      </c>
      <c r="K200" s="221" t="s">
        <v>150</v>
      </c>
      <c r="L200" s="45"/>
      <c r="M200" s="226" t="s">
        <v>19</v>
      </c>
      <c r="N200" s="227" t="s">
        <v>43</v>
      </c>
      <c r="O200" s="85"/>
      <c r="P200" s="228">
        <f>O200*H200</f>
        <v>0</v>
      </c>
      <c r="Q200" s="228">
        <v>0.30360999999999999</v>
      </c>
      <c r="R200" s="228">
        <f>Q200*H200</f>
        <v>1.9309596</v>
      </c>
      <c r="S200" s="228">
        <v>0</v>
      </c>
      <c r="T200" s="229">
        <f>S200*H200</f>
        <v>0</v>
      </c>
      <c r="U200" s="39"/>
      <c r="V200" s="39"/>
      <c r="W200" s="39"/>
      <c r="X200" s="39"/>
      <c r="Y200" s="39"/>
      <c r="Z200" s="39"/>
      <c r="AA200" s="39"/>
      <c r="AB200" s="39"/>
      <c r="AC200" s="39"/>
      <c r="AD200" s="39"/>
      <c r="AE200" s="39"/>
      <c r="AR200" s="230" t="s">
        <v>151</v>
      </c>
      <c r="AT200" s="230" t="s">
        <v>146</v>
      </c>
      <c r="AU200" s="230" t="s">
        <v>81</v>
      </c>
      <c r="AY200" s="18" t="s">
        <v>144</v>
      </c>
      <c r="BE200" s="231">
        <f>IF(N200="základní",J200,0)</f>
        <v>0</v>
      </c>
      <c r="BF200" s="231">
        <f>IF(N200="snížená",J200,0)</f>
        <v>0</v>
      </c>
      <c r="BG200" s="231">
        <f>IF(N200="zákl. přenesená",J200,0)</f>
        <v>0</v>
      </c>
      <c r="BH200" s="231">
        <f>IF(N200="sníž. přenesená",J200,0)</f>
        <v>0</v>
      </c>
      <c r="BI200" s="231">
        <f>IF(N200="nulová",J200,0)</f>
        <v>0</v>
      </c>
      <c r="BJ200" s="18" t="s">
        <v>77</v>
      </c>
      <c r="BK200" s="231">
        <f>ROUND(I200*H200,2)</f>
        <v>0</v>
      </c>
      <c r="BL200" s="18" t="s">
        <v>151</v>
      </c>
      <c r="BM200" s="230" t="s">
        <v>299</v>
      </c>
    </row>
    <row r="201" s="13" customFormat="1">
      <c r="A201" s="13"/>
      <c r="B201" s="236"/>
      <c r="C201" s="237"/>
      <c r="D201" s="232" t="s">
        <v>155</v>
      </c>
      <c r="E201" s="238" t="s">
        <v>19</v>
      </c>
      <c r="F201" s="239" t="s">
        <v>300</v>
      </c>
      <c r="G201" s="237"/>
      <c r="H201" s="240">
        <v>12</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155</v>
      </c>
      <c r="AU201" s="246" t="s">
        <v>81</v>
      </c>
      <c r="AV201" s="13" t="s">
        <v>81</v>
      </c>
      <c r="AW201" s="13" t="s">
        <v>33</v>
      </c>
      <c r="AX201" s="13" t="s">
        <v>72</v>
      </c>
      <c r="AY201" s="246" t="s">
        <v>144</v>
      </c>
    </row>
    <row r="202" s="13" customFormat="1">
      <c r="A202" s="13"/>
      <c r="B202" s="236"/>
      <c r="C202" s="237"/>
      <c r="D202" s="232" t="s">
        <v>155</v>
      </c>
      <c r="E202" s="238" t="s">
        <v>19</v>
      </c>
      <c r="F202" s="239" t="s">
        <v>301</v>
      </c>
      <c r="G202" s="237"/>
      <c r="H202" s="240">
        <v>-5.6399999999999997</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155</v>
      </c>
      <c r="AU202" s="246" t="s">
        <v>81</v>
      </c>
      <c r="AV202" s="13" t="s">
        <v>81</v>
      </c>
      <c r="AW202" s="13" t="s">
        <v>33</v>
      </c>
      <c r="AX202" s="13" t="s">
        <v>72</v>
      </c>
      <c r="AY202" s="246" t="s">
        <v>144</v>
      </c>
    </row>
    <row r="203" s="14" customFormat="1">
      <c r="A203" s="14"/>
      <c r="B203" s="247"/>
      <c r="C203" s="248"/>
      <c r="D203" s="232" t="s">
        <v>155</v>
      </c>
      <c r="E203" s="249" t="s">
        <v>19</v>
      </c>
      <c r="F203" s="250" t="s">
        <v>158</v>
      </c>
      <c r="G203" s="248"/>
      <c r="H203" s="251">
        <v>6.3600000000000003</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155</v>
      </c>
      <c r="AU203" s="257" t="s">
        <v>81</v>
      </c>
      <c r="AV203" s="14" t="s">
        <v>151</v>
      </c>
      <c r="AW203" s="14" t="s">
        <v>33</v>
      </c>
      <c r="AX203" s="14" t="s">
        <v>77</v>
      </c>
      <c r="AY203" s="257" t="s">
        <v>144</v>
      </c>
    </row>
    <row r="204" s="2" customFormat="1" ht="16.5" customHeight="1">
      <c r="A204" s="39"/>
      <c r="B204" s="40"/>
      <c r="C204" s="219" t="s">
        <v>302</v>
      </c>
      <c r="D204" s="219" t="s">
        <v>146</v>
      </c>
      <c r="E204" s="220" t="s">
        <v>303</v>
      </c>
      <c r="F204" s="221" t="s">
        <v>304</v>
      </c>
      <c r="G204" s="222" t="s">
        <v>149</v>
      </c>
      <c r="H204" s="223">
        <v>6.3600000000000003</v>
      </c>
      <c r="I204" s="224"/>
      <c r="J204" s="225">
        <f>ROUND(I204*H204,2)</f>
        <v>0</v>
      </c>
      <c r="K204" s="221" t="s">
        <v>150</v>
      </c>
      <c r="L204" s="45"/>
      <c r="M204" s="226" t="s">
        <v>19</v>
      </c>
      <c r="N204" s="227" t="s">
        <v>43</v>
      </c>
      <c r="O204" s="85"/>
      <c r="P204" s="228">
        <f>O204*H204</f>
        <v>0</v>
      </c>
      <c r="Q204" s="228">
        <v>0.27994000000000002</v>
      </c>
      <c r="R204" s="228">
        <f>Q204*H204</f>
        <v>1.7804184000000003</v>
      </c>
      <c r="S204" s="228">
        <v>0</v>
      </c>
      <c r="T204" s="229">
        <f>S204*H204</f>
        <v>0</v>
      </c>
      <c r="U204" s="39"/>
      <c r="V204" s="39"/>
      <c r="W204" s="39"/>
      <c r="X204" s="39"/>
      <c r="Y204" s="39"/>
      <c r="Z204" s="39"/>
      <c r="AA204" s="39"/>
      <c r="AB204" s="39"/>
      <c r="AC204" s="39"/>
      <c r="AD204" s="39"/>
      <c r="AE204" s="39"/>
      <c r="AR204" s="230" t="s">
        <v>151</v>
      </c>
      <c r="AT204" s="230" t="s">
        <v>146</v>
      </c>
      <c r="AU204" s="230" t="s">
        <v>81</v>
      </c>
      <c r="AY204" s="18" t="s">
        <v>144</v>
      </c>
      <c r="BE204" s="231">
        <f>IF(N204="základní",J204,0)</f>
        <v>0</v>
      </c>
      <c r="BF204" s="231">
        <f>IF(N204="snížená",J204,0)</f>
        <v>0</v>
      </c>
      <c r="BG204" s="231">
        <f>IF(N204="zákl. přenesená",J204,0)</f>
        <v>0</v>
      </c>
      <c r="BH204" s="231">
        <f>IF(N204="sníž. přenesená",J204,0)</f>
        <v>0</v>
      </c>
      <c r="BI204" s="231">
        <f>IF(N204="nulová",J204,0)</f>
        <v>0</v>
      </c>
      <c r="BJ204" s="18" t="s">
        <v>77</v>
      </c>
      <c r="BK204" s="231">
        <f>ROUND(I204*H204,2)</f>
        <v>0</v>
      </c>
      <c r="BL204" s="18" t="s">
        <v>151</v>
      </c>
      <c r="BM204" s="230" t="s">
        <v>305</v>
      </c>
    </row>
    <row r="205" s="2" customFormat="1" ht="21.75" customHeight="1">
      <c r="A205" s="39"/>
      <c r="B205" s="40"/>
      <c r="C205" s="219" t="s">
        <v>306</v>
      </c>
      <c r="D205" s="219" t="s">
        <v>146</v>
      </c>
      <c r="E205" s="220" t="s">
        <v>307</v>
      </c>
      <c r="F205" s="221" t="s">
        <v>308</v>
      </c>
      <c r="G205" s="222" t="s">
        <v>149</v>
      </c>
      <c r="H205" s="223">
        <v>6.3600000000000003</v>
      </c>
      <c r="I205" s="224"/>
      <c r="J205" s="225">
        <f>ROUND(I205*H205,2)</f>
        <v>0</v>
      </c>
      <c r="K205" s="221" t="s">
        <v>150</v>
      </c>
      <c r="L205" s="45"/>
      <c r="M205" s="226" t="s">
        <v>19</v>
      </c>
      <c r="N205" s="227" t="s">
        <v>43</v>
      </c>
      <c r="O205" s="85"/>
      <c r="P205" s="228">
        <f>O205*H205</f>
        <v>0</v>
      </c>
      <c r="Q205" s="228">
        <v>0.15826000000000001</v>
      </c>
      <c r="R205" s="228">
        <f>Q205*H205</f>
        <v>1.0065336</v>
      </c>
      <c r="S205" s="228">
        <v>0</v>
      </c>
      <c r="T205" s="229">
        <f>S205*H205</f>
        <v>0</v>
      </c>
      <c r="U205" s="39"/>
      <c r="V205" s="39"/>
      <c r="W205" s="39"/>
      <c r="X205" s="39"/>
      <c r="Y205" s="39"/>
      <c r="Z205" s="39"/>
      <c r="AA205" s="39"/>
      <c r="AB205" s="39"/>
      <c r="AC205" s="39"/>
      <c r="AD205" s="39"/>
      <c r="AE205" s="39"/>
      <c r="AR205" s="230" t="s">
        <v>151</v>
      </c>
      <c r="AT205" s="230" t="s">
        <v>146</v>
      </c>
      <c r="AU205" s="230" t="s">
        <v>81</v>
      </c>
      <c r="AY205" s="18" t="s">
        <v>144</v>
      </c>
      <c r="BE205" s="231">
        <f>IF(N205="základní",J205,0)</f>
        <v>0</v>
      </c>
      <c r="BF205" s="231">
        <f>IF(N205="snížená",J205,0)</f>
        <v>0</v>
      </c>
      <c r="BG205" s="231">
        <f>IF(N205="zákl. přenesená",J205,0)</f>
        <v>0</v>
      </c>
      <c r="BH205" s="231">
        <f>IF(N205="sníž. přenesená",J205,0)</f>
        <v>0</v>
      </c>
      <c r="BI205" s="231">
        <f>IF(N205="nulová",J205,0)</f>
        <v>0</v>
      </c>
      <c r="BJ205" s="18" t="s">
        <v>77</v>
      </c>
      <c r="BK205" s="231">
        <f>ROUND(I205*H205,2)</f>
        <v>0</v>
      </c>
      <c r="BL205" s="18" t="s">
        <v>151</v>
      </c>
      <c r="BM205" s="230" t="s">
        <v>309</v>
      </c>
    </row>
    <row r="206" s="2" customFormat="1">
      <c r="A206" s="39"/>
      <c r="B206" s="40"/>
      <c r="C206" s="41"/>
      <c r="D206" s="232" t="s">
        <v>153</v>
      </c>
      <c r="E206" s="41"/>
      <c r="F206" s="233" t="s">
        <v>310</v>
      </c>
      <c r="G206" s="41"/>
      <c r="H206" s="41"/>
      <c r="I206" s="137"/>
      <c r="J206" s="41"/>
      <c r="K206" s="41"/>
      <c r="L206" s="45"/>
      <c r="M206" s="234"/>
      <c r="N206" s="235"/>
      <c r="O206" s="85"/>
      <c r="P206" s="85"/>
      <c r="Q206" s="85"/>
      <c r="R206" s="85"/>
      <c r="S206" s="85"/>
      <c r="T206" s="86"/>
      <c r="U206" s="39"/>
      <c r="V206" s="39"/>
      <c r="W206" s="39"/>
      <c r="X206" s="39"/>
      <c r="Y206" s="39"/>
      <c r="Z206" s="39"/>
      <c r="AA206" s="39"/>
      <c r="AB206" s="39"/>
      <c r="AC206" s="39"/>
      <c r="AD206" s="39"/>
      <c r="AE206" s="39"/>
      <c r="AT206" s="18" t="s">
        <v>153</v>
      </c>
      <c r="AU206" s="18" t="s">
        <v>81</v>
      </c>
    </row>
    <row r="207" s="2" customFormat="1" ht="16.5" customHeight="1">
      <c r="A207" s="39"/>
      <c r="B207" s="40"/>
      <c r="C207" s="219" t="s">
        <v>311</v>
      </c>
      <c r="D207" s="219" t="s">
        <v>146</v>
      </c>
      <c r="E207" s="220" t="s">
        <v>312</v>
      </c>
      <c r="F207" s="221" t="s">
        <v>313</v>
      </c>
      <c r="G207" s="222" t="s">
        <v>149</v>
      </c>
      <c r="H207" s="223">
        <v>6.3600000000000003</v>
      </c>
      <c r="I207" s="224"/>
      <c r="J207" s="225">
        <f>ROUND(I207*H207,2)</f>
        <v>0</v>
      </c>
      <c r="K207" s="221" t="s">
        <v>150</v>
      </c>
      <c r="L207" s="45"/>
      <c r="M207" s="226" t="s">
        <v>19</v>
      </c>
      <c r="N207" s="227" t="s">
        <v>43</v>
      </c>
      <c r="O207" s="85"/>
      <c r="P207" s="228">
        <f>O207*H207</f>
        <v>0</v>
      </c>
      <c r="Q207" s="228">
        <v>0.00071000000000000002</v>
      </c>
      <c r="R207" s="228">
        <f>Q207*H207</f>
        <v>0.0045156000000000007</v>
      </c>
      <c r="S207" s="228">
        <v>0</v>
      </c>
      <c r="T207" s="229">
        <f>S207*H207</f>
        <v>0</v>
      </c>
      <c r="U207" s="39"/>
      <c r="V207" s="39"/>
      <c r="W207" s="39"/>
      <c r="X207" s="39"/>
      <c r="Y207" s="39"/>
      <c r="Z207" s="39"/>
      <c r="AA207" s="39"/>
      <c r="AB207" s="39"/>
      <c r="AC207" s="39"/>
      <c r="AD207" s="39"/>
      <c r="AE207" s="39"/>
      <c r="AR207" s="230" t="s">
        <v>151</v>
      </c>
      <c r="AT207" s="230" t="s">
        <v>146</v>
      </c>
      <c r="AU207" s="230" t="s">
        <v>81</v>
      </c>
      <c r="AY207" s="18" t="s">
        <v>144</v>
      </c>
      <c r="BE207" s="231">
        <f>IF(N207="základní",J207,0)</f>
        <v>0</v>
      </c>
      <c r="BF207" s="231">
        <f>IF(N207="snížená",J207,0)</f>
        <v>0</v>
      </c>
      <c r="BG207" s="231">
        <f>IF(N207="zákl. přenesená",J207,0)</f>
        <v>0</v>
      </c>
      <c r="BH207" s="231">
        <f>IF(N207="sníž. přenesená",J207,0)</f>
        <v>0</v>
      </c>
      <c r="BI207" s="231">
        <f>IF(N207="nulová",J207,0)</f>
        <v>0</v>
      </c>
      <c r="BJ207" s="18" t="s">
        <v>77</v>
      </c>
      <c r="BK207" s="231">
        <f>ROUND(I207*H207,2)</f>
        <v>0</v>
      </c>
      <c r="BL207" s="18" t="s">
        <v>151</v>
      </c>
      <c r="BM207" s="230" t="s">
        <v>314</v>
      </c>
    </row>
    <row r="208" s="2" customFormat="1" ht="21.75" customHeight="1">
      <c r="A208" s="39"/>
      <c r="B208" s="40"/>
      <c r="C208" s="219" t="s">
        <v>315</v>
      </c>
      <c r="D208" s="219" t="s">
        <v>146</v>
      </c>
      <c r="E208" s="220" t="s">
        <v>316</v>
      </c>
      <c r="F208" s="221" t="s">
        <v>317</v>
      </c>
      <c r="G208" s="222" t="s">
        <v>149</v>
      </c>
      <c r="H208" s="223">
        <v>6.3600000000000003</v>
      </c>
      <c r="I208" s="224"/>
      <c r="J208" s="225">
        <f>ROUND(I208*H208,2)</f>
        <v>0</v>
      </c>
      <c r="K208" s="221" t="s">
        <v>150</v>
      </c>
      <c r="L208" s="45"/>
      <c r="M208" s="226" t="s">
        <v>19</v>
      </c>
      <c r="N208" s="227" t="s">
        <v>43</v>
      </c>
      <c r="O208" s="85"/>
      <c r="P208" s="228">
        <f>O208*H208</f>
        <v>0</v>
      </c>
      <c r="Q208" s="228">
        <v>0.10373</v>
      </c>
      <c r="R208" s="228">
        <f>Q208*H208</f>
        <v>0.65972280000000005</v>
      </c>
      <c r="S208" s="228">
        <v>0</v>
      </c>
      <c r="T208" s="229">
        <f>S208*H208</f>
        <v>0</v>
      </c>
      <c r="U208" s="39"/>
      <c r="V208" s="39"/>
      <c r="W208" s="39"/>
      <c r="X208" s="39"/>
      <c r="Y208" s="39"/>
      <c r="Z208" s="39"/>
      <c r="AA208" s="39"/>
      <c r="AB208" s="39"/>
      <c r="AC208" s="39"/>
      <c r="AD208" s="39"/>
      <c r="AE208" s="39"/>
      <c r="AR208" s="230" t="s">
        <v>151</v>
      </c>
      <c r="AT208" s="230" t="s">
        <v>146</v>
      </c>
      <c r="AU208" s="230" t="s">
        <v>81</v>
      </c>
      <c r="AY208" s="18" t="s">
        <v>144</v>
      </c>
      <c r="BE208" s="231">
        <f>IF(N208="základní",J208,0)</f>
        <v>0</v>
      </c>
      <c r="BF208" s="231">
        <f>IF(N208="snížená",J208,0)</f>
        <v>0</v>
      </c>
      <c r="BG208" s="231">
        <f>IF(N208="zákl. přenesená",J208,0)</f>
        <v>0</v>
      </c>
      <c r="BH208" s="231">
        <f>IF(N208="sníž. přenesená",J208,0)</f>
        <v>0</v>
      </c>
      <c r="BI208" s="231">
        <f>IF(N208="nulová",J208,0)</f>
        <v>0</v>
      </c>
      <c r="BJ208" s="18" t="s">
        <v>77</v>
      </c>
      <c r="BK208" s="231">
        <f>ROUND(I208*H208,2)</f>
        <v>0</v>
      </c>
      <c r="BL208" s="18" t="s">
        <v>151</v>
      </c>
      <c r="BM208" s="230" t="s">
        <v>318</v>
      </c>
    </row>
    <row r="209" s="2" customFormat="1">
      <c r="A209" s="39"/>
      <c r="B209" s="40"/>
      <c r="C209" s="41"/>
      <c r="D209" s="232" t="s">
        <v>153</v>
      </c>
      <c r="E209" s="41"/>
      <c r="F209" s="233" t="s">
        <v>319</v>
      </c>
      <c r="G209" s="41"/>
      <c r="H209" s="41"/>
      <c r="I209" s="137"/>
      <c r="J209" s="41"/>
      <c r="K209" s="41"/>
      <c r="L209" s="45"/>
      <c r="M209" s="234"/>
      <c r="N209" s="235"/>
      <c r="O209" s="85"/>
      <c r="P209" s="85"/>
      <c r="Q209" s="85"/>
      <c r="R209" s="85"/>
      <c r="S209" s="85"/>
      <c r="T209" s="86"/>
      <c r="U209" s="39"/>
      <c r="V209" s="39"/>
      <c r="W209" s="39"/>
      <c r="X209" s="39"/>
      <c r="Y209" s="39"/>
      <c r="Z209" s="39"/>
      <c r="AA209" s="39"/>
      <c r="AB209" s="39"/>
      <c r="AC209" s="39"/>
      <c r="AD209" s="39"/>
      <c r="AE209" s="39"/>
      <c r="AT209" s="18" t="s">
        <v>153</v>
      </c>
      <c r="AU209" s="18" t="s">
        <v>81</v>
      </c>
    </row>
    <row r="210" s="12" customFormat="1" ht="22.8" customHeight="1">
      <c r="A210" s="12"/>
      <c r="B210" s="203"/>
      <c r="C210" s="204"/>
      <c r="D210" s="205" t="s">
        <v>71</v>
      </c>
      <c r="E210" s="217" t="s">
        <v>320</v>
      </c>
      <c r="F210" s="217" t="s">
        <v>321</v>
      </c>
      <c r="G210" s="204"/>
      <c r="H210" s="204"/>
      <c r="I210" s="207"/>
      <c r="J210" s="218">
        <f>BK210</f>
        <v>0</v>
      </c>
      <c r="K210" s="204"/>
      <c r="L210" s="209"/>
      <c r="M210" s="210"/>
      <c r="N210" s="211"/>
      <c r="O210" s="211"/>
      <c r="P210" s="212">
        <f>SUM(P211:P254)</f>
        <v>0</v>
      </c>
      <c r="Q210" s="211"/>
      <c r="R210" s="212">
        <f>SUM(R211:R254)</f>
        <v>5.8758677250000009</v>
      </c>
      <c r="S210" s="211"/>
      <c r="T210" s="213">
        <f>SUM(T211:T254)</f>
        <v>0</v>
      </c>
      <c r="U210" s="12"/>
      <c r="V210" s="12"/>
      <c r="W210" s="12"/>
      <c r="X210" s="12"/>
      <c r="Y210" s="12"/>
      <c r="Z210" s="12"/>
      <c r="AA210" s="12"/>
      <c r="AB210" s="12"/>
      <c r="AC210" s="12"/>
      <c r="AD210" s="12"/>
      <c r="AE210" s="12"/>
      <c r="AR210" s="214" t="s">
        <v>77</v>
      </c>
      <c r="AT210" s="215" t="s">
        <v>71</v>
      </c>
      <c r="AU210" s="215" t="s">
        <v>77</v>
      </c>
      <c r="AY210" s="214" t="s">
        <v>144</v>
      </c>
      <c r="BK210" s="216">
        <f>SUM(BK211:BK254)</f>
        <v>0</v>
      </c>
    </row>
    <row r="211" s="2" customFormat="1" ht="16.5" customHeight="1">
      <c r="A211" s="39"/>
      <c r="B211" s="40"/>
      <c r="C211" s="219" t="s">
        <v>322</v>
      </c>
      <c r="D211" s="219" t="s">
        <v>146</v>
      </c>
      <c r="E211" s="220" t="s">
        <v>323</v>
      </c>
      <c r="F211" s="221" t="s">
        <v>324</v>
      </c>
      <c r="G211" s="222" t="s">
        <v>149</v>
      </c>
      <c r="H211" s="223">
        <v>3.1200000000000001</v>
      </c>
      <c r="I211" s="224"/>
      <c r="J211" s="225">
        <f>ROUND(I211*H211,2)</f>
        <v>0</v>
      </c>
      <c r="K211" s="221" t="s">
        <v>150</v>
      </c>
      <c r="L211" s="45"/>
      <c r="M211" s="226" t="s">
        <v>19</v>
      </c>
      <c r="N211" s="227" t="s">
        <v>43</v>
      </c>
      <c r="O211" s="85"/>
      <c r="P211" s="228">
        <f>O211*H211</f>
        <v>0</v>
      </c>
      <c r="Q211" s="228">
        <v>0.000263</v>
      </c>
      <c r="R211" s="228">
        <f>Q211*H211</f>
        <v>0.00082056000000000002</v>
      </c>
      <c r="S211" s="228">
        <v>0</v>
      </c>
      <c r="T211" s="229">
        <f>S211*H211</f>
        <v>0</v>
      </c>
      <c r="U211" s="39"/>
      <c r="V211" s="39"/>
      <c r="W211" s="39"/>
      <c r="X211" s="39"/>
      <c r="Y211" s="39"/>
      <c r="Z211" s="39"/>
      <c r="AA211" s="39"/>
      <c r="AB211" s="39"/>
      <c r="AC211" s="39"/>
      <c r="AD211" s="39"/>
      <c r="AE211" s="39"/>
      <c r="AR211" s="230" t="s">
        <v>151</v>
      </c>
      <c r="AT211" s="230" t="s">
        <v>146</v>
      </c>
      <c r="AU211" s="230" t="s">
        <v>81</v>
      </c>
      <c r="AY211" s="18" t="s">
        <v>144</v>
      </c>
      <c r="BE211" s="231">
        <f>IF(N211="základní",J211,0)</f>
        <v>0</v>
      </c>
      <c r="BF211" s="231">
        <f>IF(N211="snížená",J211,0)</f>
        <v>0</v>
      </c>
      <c r="BG211" s="231">
        <f>IF(N211="zákl. přenesená",J211,0)</f>
        <v>0</v>
      </c>
      <c r="BH211" s="231">
        <f>IF(N211="sníž. přenesená",J211,0)</f>
        <v>0</v>
      </c>
      <c r="BI211" s="231">
        <f>IF(N211="nulová",J211,0)</f>
        <v>0</v>
      </c>
      <c r="BJ211" s="18" t="s">
        <v>77</v>
      </c>
      <c r="BK211" s="231">
        <f>ROUND(I211*H211,2)</f>
        <v>0</v>
      </c>
      <c r="BL211" s="18" t="s">
        <v>151</v>
      </c>
      <c r="BM211" s="230" t="s">
        <v>325</v>
      </c>
    </row>
    <row r="212" s="13" customFormat="1">
      <c r="A212" s="13"/>
      <c r="B212" s="236"/>
      <c r="C212" s="237"/>
      <c r="D212" s="232" t="s">
        <v>155</v>
      </c>
      <c r="E212" s="238" t="s">
        <v>19</v>
      </c>
      <c r="F212" s="239" t="s">
        <v>326</v>
      </c>
      <c r="G212" s="237"/>
      <c r="H212" s="240">
        <v>3.1200000000000001</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155</v>
      </c>
      <c r="AU212" s="246" t="s">
        <v>81</v>
      </c>
      <c r="AV212" s="13" t="s">
        <v>81</v>
      </c>
      <c r="AW212" s="13" t="s">
        <v>33</v>
      </c>
      <c r="AX212" s="13" t="s">
        <v>77</v>
      </c>
      <c r="AY212" s="246" t="s">
        <v>144</v>
      </c>
    </row>
    <row r="213" s="2" customFormat="1" ht="21.75" customHeight="1">
      <c r="A213" s="39"/>
      <c r="B213" s="40"/>
      <c r="C213" s="219" t="s">
        <v>327</v>
      </c>
      <c r="D213" s="219" t="s">
        <v>146</v>
      </c>
      <c r="E213" s="220" t="s">
        <v>328</v>
      </c>
      <c r="F213" s="221" t="s">
        <v>329</v>
      </c>
      <c r="G213" s="222" t="s">
        <v>149</v>
      </c>
      <c r="H213" s="223">
        <v>3.1200000000000001</v>
      </c>
      <c r="I213" s="224"/>
      <c r="J213" s="225">
        <f>ROUND(I213*H213,2)</f>
        <v>0</v>
      </c>
      <c r="K213" s="221" t="s">
        <v>150</v>
      </c>
      <c r="L213" s="45"/>
      <c r="M213" s="226" t="s">
        <v>19</v>
      </c>
      <c r="N213" s="227" t="s">
        <v>43</v>
      </c>
      <c r="O213" s="85"/>
      <c r="P213" s="228">
        <f>O213*H213</f>
        <v>0</v>
      </c>
      <c r="Q213" s="228">
        <v>0.0043839999999999999</v>
      </c>
      <c r="R213" s="228">
        <f>Q213*H213</f>
        <v>0.01367808</v>
      </c>
      <c r="S213" s="228">
        <v>0</v>
      </c>
      <c r="T213" s="229">
        <f>S213*H213</f>
        <v>0</v>
      </c>
      <c r="U213" s="39"/>
      <c r="V213" s="39"/>
      <c r="W213" s="39"/>
      <c r="X213" s="39"/>
      <c r="Y213" s="39"/>
      <c r="Z213" s="39"/>
      <c r="AA213" s="39"/>
      <c r="AB213" s="39"/>
      <c r="AC213" s="39"/>
      <c r="AD213" s="39"/>
      <c r="AE213" s="39"/>
      <c r="AR213" s="230" t="s">
        <v>151</v>
      </c>
      <c r="AT213" s="230" t="s">
        <v>146</v>
      </c>
      <c r="AU213" s="230" t="s">
        <v>81</v>
      </c>
      <c r="AY213" s="18" t="s">
        <v>144</v>
      </c>
      <c r="BE213" s="231">
        <f>IF(N213="základní",J213,0)</f>
        <v>0</v>
      </c>
      <c r="BF213" s="231">
        <f>IF(N213="snížená",J213,0)</f>
        <v>0</v>
      </c>
      <c r="BG213" s="231">
        <f>IF(N213="zákl. přenesená",J213,0)</f>
        <v>0</v>
      </c>
      <c r="BH213" s="231">
        <f>IF(N213="sníž. přenesená",J213,0)</f>
        <v>0</v>
      </c>
      <c r="BI213" s="231">
        <f>IF(N213="nulová",J213,0)</f>
        <v>0</v>
      </c>
      <c r="BJ213" s="18" t="s">
        <v>77</v>
      </c>
      <c r="BK213" s="231">
        <f>ROUND(I213*H213,2)</f>
        <v>0</v>
      </c>
      <c r="BL213" s="18" t="s">
        <v>151</v>
      </c>
      <c r="BM213" s="230" t="s">
        <v>330</v>
      </c>
    </row>
    <row r="214" s="2" customFormat="1">
      <c r="A214" s="39"/>
      <c r="B214" s="40"/>
      <c r="C214" s="41"/>
      <c r="D214" s="232" t="s">
        <v>153</v>
      </c>
      <c r="E214" s="41"/>
      <c r="F214" s="233" t="s">
        <v>331</v>
      </c>
      <c r="G214" s="41"/>
      <c r="H214" s="41"/>
      <c r="I214" s="137"/>
      <c r="J214" s="41"/>
      <c r="K214" s="41"/>
      <c r="L214" s="45"/>
      <c r="M214" s="234"/>
      <c r="N214" s="235"/>
      <c r="O214" s="85"/>
      <c r="P214" s="85"/>
      <c r="Q214" s="85"/>
      <c r="R214" s="85"/>
      <c r="S214" s="85"/>
      <c r="T214" s="86"/>
      <c r="U214" s="39"/>
      <c r="V214" s="39"/>
      <c r="W214" s="39"/>
      <c r="X214" s="39"/>
      <c r="Y214" s="39"/>
      <c r="Z214" s="39"/>
      <c r="AA214" s="39"/>
      <c r="AB214" s="39"/>
      <c r="AC214" s="39"/>
      <c r="AD214" s="39"/>
      <c r="AE214" s="39"/>
      <c r="AT214" s="18" t="s">
        <v>153</v>
      </c>
      <c r="AU214" s="18" t="s">
        <v>81</v>
      </c>
    </row>
    <row r="215" s="2" customFormat="1" ht="21.75" customHeight="1">
      <c r="A215" s="39"/>
      <c r="B215" s="40"/>
      <c r="C215" s="219" t="s">
        <v>332</v>
      </c>
      <c r="D215" s="219" t="s">
        <v>146</v>
      </c>
      <c r="E215" s="220" t="s">
        <v>333</v>
      </c>
      <c r="F215" s="221" t="s">
        <v>334</v>
      </c>
      <c r="G215" s="222" t="s">
        <v>149</v>
      </c>
      <c r="H215" s="223">
        <v>3.1200000000000001</v>
      </c>
      <c r="I215" s="224"/>
      <c r="J215" s="225">
        <f>ROUND(I215*H215,2)</f>
        <v>0</v>
      </c>
      <c r="K215" s="221" t="s">
        <v>150</v>
      </c>
      <c r="L215" s="45"/>
      <c r="M215" s="226" t="s">
        <v>19</v>
      </c>
      <c r="N215" s="227" t="s">
        <v>43</v>
      </c>
      <c r="O215" s="85"/>
      <c r="P215" s="228">
        <f>O215*H215</f>
        <v>0</v>
      </c>
      <c r="Q215" s="228">
        <v>0.0030000000000000001</v>
      </c>
      <c r="R215" s="228">
        <f>Q215*H215</f>
        <v>0.0093600000000000003</v>
      </c>
      <c r="S215" s="228">
        <v>0</v>
      </c>
      <c r="T215" s="229">
        <f>S215*H215</f>
        <v>0</v>
      </c>
      <c r="U215" s="39"/>
      <c r="V215" s="39"/>
      <c r="W215" s="39"/>
      <c r="X215" s="39"/>
      <c r="Y215" s="39"/>
      <c r="Z215" s="39"/>
      <c r="AA215" s="39"/>
      <c r="AB215" s="39"/>
      <c r="AC215" s="39"/>
      <c r="AD215" s="39"/>
      <c r="AE215" s="39"/>
      <c r="AR215" s="230" t="s">
        <v>151</v>
      </c>
      <c r="AT215" s="230" t="s">
        <v>146</v>
      </c>
      <c r="AU215" s="230" t="s">
        <v>81</v>
      </c>
      <c r="AY215" s="18" t="s">
        <v>144</v>
      </c>
      <c r="BE215" s="231">
        <f>IF(N215="základní",J215,0)</f>
        <v>0</v>
      </c>
      <c r="BF215" s="231">
        <f>IF(N215="snížená",J215,0)</f>
        <v>0</v>
      </c>
      <c r="BG215" s="231">
        <f>IF(N215="zákl. přenesená",J215,0)</f>
        <v>0</v>
      </c>
      <c r="BH215" s="231">
        <f>IF(N215="sníž. přenesená",J215,0)</f>
        <v>0</v>
      </c>
      <c r="BI215" s="231">
        <f>IF(N215="nulová",J215,0)</f>
        <v>0</v>
      </c>
      <c r="BJ215" s="18" t="s">
        <v>77</v>
      </c>
      <c r="BK215" s="231">
        <f>ROUND(I215*H215,2)</f>
        <v>0</v>
      </c>
      <c r="BL215" s="18" t="s">
        <v>151</v>
      </c>
      <c r="BM215" s="230" t="s">
        <v>335</v>
      </c>
    </row>
    <row r="216" s="2" customFormat="1" ht="16.5" customHeight="1">
      <c r="A216" s="39"/>
      <c r="B216" s="40"/>
      <c r="C216" s="219" t="s">
        <v>336</v>
      </c>
      <c r="D216" s="219" t="s">
        <v>146</v>
      </c>
      <c r="E216" s="220" t="s">
        <v>337</v>
      </c>
      <c r="F216" s="221" t="s">
        <v>338</v>
      </c>
      <c r="G216" s="222" t="s">
        <v>149</v>
      </c>
      <c r="H216" s="223">
        <v>171.095</v>
      </c>
      <c r="I216" s="224"/>
      <c r="J216" s="225">
        <f>ROUND(I216*H216,2)</f>
        <v>0</v>
      </c>
      <c r="K216" s="221" t="s">
        <v>150</v>
      </c>
      <c r="L216" s="45"/>
      <c r="M216" s="226" t="s">
        <v>19</v>
      </c>
      <c r="N216" s="227" t="s">
        <v>43</v>
      </c>
      <c r="O216" s="85"/>
      <c r="P216" s="228">
        <f>O216*H216</f>
        <v>0</v>
      </c>
      <c r="Q216" s="228">
        <v>0.000263</v>
      </c>
      <c r="R216" s="228">
        <f>Q216*H216</f>
        <v>0.044997984999999997</v>
      </c>
      <c r="S216" s="228">
        <v>0</v>
      </c>
      <c r="T216" s="229">
        <f>S216*H216</f>
        <v>0</v>
      </c>
      <c r="U216" s="39"/>
      <c r="V216" s="39"/>
      <c r="W216" s="39"/>
      <c r="X216" s="39"/>
      <c r="Y216" s="39"/>
      <c r="Z216" s="39"/>
      <c r="AA216" s="39"/>
      <c r="AB216" s="39"/>
      <c r="AC216" s="39"/>
      <c r="AD216" s="39"/>
      <c r="AE216" s="39"/>
      <c r="AR216" s="230" t="s">
        <v>151</v>
      </c>
      <c r="AT216" s="230" t="s">
        <v>146</v>
      </c>
      <c r="AU216" s="230" t="s">
        <v>81</v>
      </c>
      <c r="AY216" s="18" t="s">
        <v>144</v>
      </c>
      <c r="BE216" s="231">
        <f>IF(N216="základní",J216,0)</f>
        <v>0</v>
      </c>
      <c r="BF216" s="231">
        <f>IF(N216="snížená",J216,0)</f>
        <v>0</v>
      </c>
      <c r="BG216" s="231">
        <f>IF(N216="zákl. přenesená",J216,0)</f>
        <v>0</v>
      </c>
      <c r="BH216" s="231">
        <f>IF(N216="sníž. přenesená",J216,0)</f>
        <v>0</v>
      </c>
      <c r="BI216" s="231">
        <f>IF(N216="nulová",J216,0)</f>
        <v>0</v>
      </c>
      <c r="BJ216" s="18" t="s">
        <v>77</v>
      </c>
      <c r="BK216" s="231">
        <f>ROUND(I216*H216,2)</f>
        <v>0</v>
      </c>
      <c r="BL216" s="18" t="s">
        <v>151</v>
      </c>
      <c r="BM216" s="230" t="s">
        <v>339</v>
      </c>
    </row>
    <row r="217" s="13" customFormat="1">
      <c r="A217" s="13"/>
      <c r="B217" s="236"/>
      <c r="C217" s="237"/>
      <c r="D217" s="232" t="s">
        <v>155</v>
      </c>
      <c r="E217" s="238" t="s">
        <v>19</v>
      </c>
      <c r="F217" s="239" t="s">
        <v>340</v>
      </c>
      <c r="G217" s="237"/>
      <c r="H217" s="240">
        <v>144.55600000000001</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155</v>
      </c>
      <c r="AU217" s="246" t="s">
        <v>81</v>
      </c>
      <c r="AV217" s="13" t="s">
        <v>81</v>
      </c>
      <c r="AW217" s="13" t="s">
        <v>33</v>
      </c>
      <c r="AX217" s="13" t="s">
        <v>72</v>
      </c>
      <c r="AY217" s="246" t="s">
        <v>144</v>
      </c>
    </row>
    <row r="218" s="13" customFormat="1">
      <c r="A218" s="13"/>
      <c r="B218" s="236"/>
      <c r="C218" s="237"/>
      <c r="D218" s="232" t="s">
        <v>155</v>
      </c>
      <c r="E218" s="238" t="s">
        <v>19</v>
      </c>
      <c r="F218" s="239" t="s">
        <v>341</v>
      </c>
      <c r="G218" s="237"/>
      <c r="H218" s="240">
        <v>-16.425999999999998</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155</v>
      </c>
      <c r="AU218" s="246" t="s">
        <v>81</v>
      </c>
      <c r="AV218" s="13" t="s">
        <v>81</v>
      </c>
      <c r="AW218" s="13" t="s">
        <v>33</v>
      </c>
      <c r="AX218" s="13" t="s">
        <v>72</v>
      </c>
      <c r="AY218" s="246" t="s">
        <v>144</v>
      </c>
    </row>
    <row r="219" s="13" customFormat="1">
      <c r="A219" s="13"/>
      <c r="B219" s="236"/>
      <c r="C219" s="237"/>
      <c r="D219" s="232" t="s">
        <v>155</v>
      </c>
      <c r="E219" s="238" t="s">
        <v>19</v>
      </c>
      <c r="F219" s="239" t="s">
        <v>342</v>
      </c>
      <c r="G219" s="237"/>
      <c r="H219" s="240">
        <v>4.3650000000000002</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155</v>
      </c>
      <c r="AU219" s="246" t="s">
        <v>81</v>
      </c>
      <c r="AV219" s="13" t="s">
        <v>81</v>
      </c>
      <c r="AW219" s="13" t="s">
        <v>33</v>
      </c>
      <c r="AX219" s="13" t="s">
        <v>72</v>
      </c>
      <c r="AY219" s="246" t="s">
        <v>144</v>
      </c>
    </row>
    <row r="220" s="13" customFormat="1">
      <c r="A220" s="13"/>
      <c r="B220" s="236"/>
      <c r="C220" s="237"/>
      <c r="D220" s="232" t="s">
        <v>155</v>
      </c>
      <c r="E220" s="238" t="s">
        <v>19</v>
      </c>
      <c r="F220" s="239" t="s">
        <v>343</v>
      </c>
      <c r="G220" s="237"/>
      <c r="H220" s="240">
        <v>11.349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155</v>
      </c>
      <c r="AU220" s="246" t="s">
        <v>81</v>
      </c>
      <c r="AV220" s="13" t="s">
        <v>81</v>
      </c>
      <c r="AW220" s="13" t="s">
        <v>33</v>
      </c>
      <c r="AX220" s="13" t="s">
        <v>72</v>
      </c>
      <c r="AY220" s="246" t="s">
        <v>144</v>
      </c>
    </row>
    <row r="221" s="13" customFormat="1">
      <c r="A221" s="13"/>
      <c r="B221" s="236"/>
      <c r="C221" s="237"/>
      <c r="D221" s="232" t="s">
        <v>155</v>
      </c>
      <c r="E221" s="238" t="s">
        <v>19</v>
      </c>
      <c r="F221" s="239" t="s">
        <v>344</v>
      </c>
      <c r="G221" s="237"/>
      <c r="H221" s="240">
        <v>2.6190000000000002</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155</v>
      </c>
      <c r="AU221" s="246" t="s">
        <v>81</v>
      </c>
      <c r="AV221" s="13" t="s">
        <v>81</v>
      </c>
      <c r="AW221" s="13" t="s">
        <v>33</v>
      </c>
      <c r="AX221" s="13" t="s">
        <v>72</v>
      </c>
      <c r="AY221" s="246" t="s">
        <v>144</v>
      </c>
    </row>
    <row r="222" s="15" customFormat="1">
      <c r="A222" s="15"/>
      <c r="B222" s="268"/>
      <c r="C222" s="269"/>
      <c r="D222" s="232" t="s">
        <v>155</v>
      </c>
      <c r="E222" s="270" t="s">
        <v>19</v>
      </c>
      <c r="F222" s="271" t="s">
        <v>345</v>
      </c>
      <c r="G222" s="269"/>
      <c r="H222" s="272">
        <v>146.46300000000002</v>
      </c>
      <c r="I222" s="273"/>
      <c r="J222" s="269"/>
      <c r="K222" s="269"/>
      <c r="L222" s="274"/>
      <c r="M222" s="275"/>
      <c r="N222" s="276"/>
      <c r="O222" s="276"/>
      <c r="P222" s="276"/>
      <c r="Q222" s="276"/>
      <c r="R222" s="276"/>
      <c r="S222" s="276"/>
      <c r="T222" s="277"/>
      <c r="U222" s="15"/>
      <c r="V222" s="15"/>
      <c r="W222" s="15"/>
      <c r="X222" s="15"/>
      <c r="Y222" s="15"/>
      <c r="Z222" s="15"/>
      <c r="AA222" s="15"/>
      <c r="AB222" s="15"/>
      <c r="AC222" s="15"/>
      <c r="AD222" s="15"/>
      <c r="AE222" s="15"/>
      <c r="AT222" s="278" t="s">
        <v>155</v>
      </c>
      <c r="AU222" s="278" t="s">
        <v>81</v>
      </c>
      <c r="AV222" s="15" t="s">
        <v>84</v>
      </c>
      <c r="AW222" s="15" t="s">
        <v>33</v>
      </c>
      <c r="AX222" s="15" t="s">
        <v>72</v>
      </c>
      <c r="AY222" s="278" t="s">
        <v>144</v>
      </c>
    </row>
    <row r="223" s="13" customFormat="1">
      <c r="A223" s="13"/>
      <c r="B223" s="236"/>
      <c r="C223" s="237"/>
      <c r="D223" s="232" t="s">
        <v>155</v>
      </c>
      <c r="E223" s="238" t="s">
        <v>19</v>
      </c>
      <c r="F223" s="239" t="s">
        <v>346</v>
      </c>
      <c r="G223" s="237"/>
      <c r="H223" s="240">
        <v>14.800000000000001</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155</v>
      </c>
      <c r="AU223" s="246" t="s">
        <v>81</v>
      </c>
      <c r="AV223" s="13" t="s">
        <v>81</v>
      </c>
      <c r="AW223" s="13" t="s">
        <v>33</v>
      </c>
      <c r="AX223" s="13" t="s">
        <v>72</v>
      </c>
      <c r="AY223" s="246" t="s">
        <v>144</v>
      </c>
    </row>
    <row r="224" s="13" customFormat="1">
      <c r="A224" s="13"/>
      <c r="B224" s="236"/>
      <c r="C224" s="237"/>
      <c r="D224" s="232" t="s">
        <v>155</v>
      </c>
      <c r="E224" s="238" t="s">
        <v>19</v>
      </c>
      <c r="F224" s="239" t="s">
        <v>347</v>
      </c>
      <c r="G224" s="237"/>
      <c r="H224" s="240">
        <v>17.760000000000002</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155</v>
      </c>
      <c r="AU224" s="246" t="s">
        <v>81</v>
      </c>
      <c r="AV224" s="13" t="s">
        <v>81</v>
      </c>
      <c r="AW224" s="13" t="s">
        <v>33</v>
      </c>
      <c r="AX224" s="13" t="s">
        <v>72</v>
      </c>
      <c r="AY224" s="246" t="s">
        <v>144</v>
      </c>
    </row>
    <row r="225" s="13" customFormat="1">
      <c r="A225" s="13"/>
      <c r="B225" s="236"/>
      <c r="C225" s="237"/>
      <c r="D225" s="232" t="s">
        <v>155</v>
      </c>
      <c r="E225" s="238" t="s">
        <v>19</v>
      </c>
      <c r="F225" s="239" t="s">
        <v>348</v>
      </c>
      <c r="G225" s="237"/>
      <c r="H225" s="240">
        <v>5.7599999999999998</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155</v>
      </c>
      <c r="AU225" s="246" t="s">
        <v>81</v>
      </c>
      <c r="AV225" s="13" t="s">
        <v>81</v>
      </c>
      <c r="AW225" s="13" t="s">
        <v>33</v>
      </c>
      <c r="AX225" s="13" t="s">
        <v>72</v>
      </c>
      <c r="AY225" s="246" t="s">
        <v>144</v>
      </c>
    </row>
    <row r="226" s="13" customFormat="1">
      <c r="A226" s="13"/>
      <c r="B226" s="236"/>
      <c r="C226" s="237"/>
      <c r="D226" s="232" t="s">
        <v>155</v>
      </c>
      <c r="E226" s="238" t="s">
        <v>19</v>
      </c>
      <c r="F226" s="239" t="s">
        <v>349</v>
      </c>
      <c r="G226" s="237"/>
      <c r="H226" s="240">
        <v>-13.688000000000001</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155</v>
      </c>
      <c r="AU226" s="246" t="s">
        <v>81</v>
      </c>
      <c r="AV226" s="13" t="s">
        <v>81</v>
      </c>
      <c r="AW226" s="13" t="s">
        <v>33</v>
      </c>
      <c r="AX226" s="13" t="s">
        <v>72</v>
      </c>
      <c r="AY226" s="246" t="s">
        <v>144</v>
      </c>
    </row>
    <row r="227" s="15" customFormat="1">
      <c r="A227" s="15"/>
      <c r="B227" s="268"/>
      <c r="C227" s="269"/>
      <c r="D227" s="232" t="s">
        <v>155</v>
      </c>
      <c r="E227" s="270" t="s">
        <v>19</v>
      </c>
      <c r="F227" s="271" t="s">
        <v>350</v>
      </c>
      <c r="G227" s="269"/>
      <c r="H227" s="272">
        <v>24.631999999999998</v>
      </c>
      <c r="I227" s="273"/>
      <c r="J227" s="269"/>
      <c r="K227" s="269"/>
      <c r="L227" s="274"/>
      <c r="M227" s="275"/>
      <c r="N227" s="276"/>
      <c r="O227" s="276"/>
      <c r="P227" s="276"/>
      <c r="Q227" s="276"/>
      <c r="R227" s="276"/>
      <c r="S227" s="276"/>
      <c r="T227" s="277"/>
      <c r="U227" s="15"/>
      <c r="V227" s="15"/>
      <c r="W227" s="15"/>
      <c r="X227" s="15"/>
      <c r="Y227" s="15"/>
      <c r="Z227" s="15"/>
      <c r="AA227" s="15"/>
      <c r="AB227" s="15"/>
      <c r="AC227" s="15"/>
      <c r="AD227" s="15"/>
      <c r="AE227" s="15"/>
      <c r="AT227" s="278" t="s">
        <v>155</v>
      </c>
      <c r="AU227" s="278" t="s">
        <v>81</v>
      </c>
      <c r="AV227" s="15" t="s">
        <v>84</v>
      </c>
      <c r="AW227" s="15" t="s">
        <v>33</v>
      </c>
      <c r="AX227" s="15" t="s">
        <v>72</v>
      </c>
      <c r="AY227" s="278" t="s">
        <v>144</v>
      </c>
    </row>
    <row r="228" s="14" customFormat="1">
      <c r="A228" s="14"/>
      <c r="B228" s="247"/>
      <c r="C228" s="248"/>
      <c r="D228" s="232" t="s">
        <v>155</v>
      </c>
      <c r="E228" s="249" t="s">
        <v>19</v>
      </c>
      <c r="F228" s="250" t="s">
        <v>158</v>
      </c>
      <c r="G228" s="248"/>
      <c r="H228" s="251">
        <v>171.09500000000003</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155</v>
      </c>
      <c r="AU228" s="257" t="s">
        <v>81</v>
      </c>
      <c r="AV228" s="14" t="s">
        <v>151</v>
      </c>
      <c r="AW228" s="14" t="s">
        <v>33</v>
      </c>
      <c r="AX228" s="14" t="s">
        <v>77</v>
      </c>
      <c r="AY228" s="257" t="s">
        <v>144</v>
      </c>
    </row>
    <row r="229" s="2" customFormat="1" ht="21.75" customHeight="1">
      <c r="A229" s="39"/>
      <c r="B229" s="40"/>
      <c r="C229" s="219" t="s">
        <v>351</v>
      </c>
      <c r="D229" s="219" t="s">
        <v>146</v>
      </c>
      <c r="E229" s="220" t="s">
        <v>352</v>
      </c>
      <c r="F229" s="221" t="s">
        <v>353</v>
      </c>
      <c r="G229" s="222" t="s">
        <v>149</v>
      </c>
      <c r="H229" s="223">
        <v>146.46299999999999</v>
      </c>
      <c r="I229" s="224"/>
      <c r="J229" s="225">
        <f>ROUND(I229*H229,2)</f>
        <v>0</v>
      </c>
      <c r="K229" s="221" t="s">
        <v>150</v>
      </c>
      <c r="L229" s="45"/>
      <c r="M229" s="226" t="s">
        <v>19</v>
      </c>
      <c r="N229" s="227" t="s">
        <v>43</v>
      </c>
      <c r="O229" s="85"/>
      <c r="P229" s="228">
        <f>O229*H229</f>
        <v>0</v>
      </c>
      <c r="Q229" s="228">
        <v>0.018380000000000001</v>
      </c>
      <c r="R229" s="228">
        <f>Q229*H229</f>
        <v>2.69198994</v>
      </c>
      <c r="S229" s="228">
        <v>0</v>
      </c>
      <c r="T229" s="229">
        <f>S229*H229</f>
        <v>0</v>
      </c>
      <c r="U229" s="39"/>
      <c r="V229" s="39"/>
      <c r="W229" s="39"/>
      <c r="X229" s="39"/>
      <c r="Y229" s="39"/>
      <c r="Z229" s="39"/>
      <c r="AA229" s="39"/>
      <c r="AB229" s="39"/>
      <c r="AC229" s="39"/>
      <c r="AD229" s="39"/>
      <c r="AE229" s="39"/>
      <c r="AR229" s="230" t="s">
        <v>151</v>
      </c>
      <c r="AT229" s="230" t="s">
        <v>146</v>
      </c>
      <c r="AU229" s="230" t="s">
        <v>81</v>
      </c>
      <c r="AY229" s="18" t="s">
        <v>144</v>
      </c>
      <c r="BE229" s="231">
        <f>IF(N229="základní",J229,0)</f>
        <v>0</v>
      </c>
      <c r="BF229" s="231">
        <f>IF(N229="snížená",J229,0)</f>
        <v>0</v>
      </c>
      <c r="BG229" s="231">
        <f>IF(N229="zákl. přenesená",J229,0)</f>
        <v>0</v>
      </c>
      <c r="BH229" s="231">
        <f>IF(N229="sníž. přenesená",J229,0)</f>
        <v>0</v>
      </c>
      <c r="BI229" s="231">
        <f>IF(N229="nulová",J229,0)</f>
        <v>0</v>
      </c>
      <c r="BJ229" s="18" t="s">
        <v>77</v>
      </c>
      <c r="BK229" s="231">
        <f>ROUND(I229*H229,2)</f>
        <v>0</v>
      </c>
      <c r="BL229" s="18" t="s">
        <v>151</v>
      </c>
      <c r="BM229" s="230" t="s">
        <v>354</v>
      </c>
    </row>
    <row r="230" s="2" customFormat="1">
      <c r="A230" s="39"/>
      <c r="B230" s="40"/>
      <c r="C230" s="41"/>
      <c r="D230" s="232" t="s">
        <v>153</v>
      </c>
      <c r="E230" s="41"/>
      <c r="F230" s="233" t="s">
        <v>355</v>
      </c>
      <c r="G230" s="41"/>
      <c r="H230" s="41"/>
      <c r="I230" s="137"/>
      <c r="J230" s="41"/>
      <c r="K230" s="41"/>
      <c r="L230" s="45"/>
      <c r="M230" s="234"/>
      <c r="N230" s="235"/>
      <c r="O230" s="85"/>
      <c r="P230" s="85"/>
      <c r="Q230" s="85"/>
      <c r="R230" s="85"/>
      <c r="S230" s="85"/>
      <c r="T230" s="86"/>
      <c r="U230" s="39"/>
      <c r="V230" s="39"/>
      <c r="W230" s="39"/>
      <c r="X230" s="39"/>
      <c r="Y230" s="39"/>
      <c r="Z230" s="39"/>
      <c r="AA230" s="39"/>
      <c r="AB230" s="39"/>
      <c r="AC230" s="39"/>
      <c r="AD230" s="39"/>
      <c r="AE230" s="39"/>
      <c r="AT230" s="18" t="s">
        <v>153</v>
      </c>
      <c r="AU230" s="18" t="s">
        <v>81</v>
      </c>
    </row>
    <row r="231" s="13" customFormat="1">
      <c r="A231" s="13"/>
      <c r="B231" s="236"/>
      <c r="C231" s="237"/>
      <c r="D231" s="232" t="s">
        <v>155</v>
      </c>
      <c r="E231" s="238" t="s">
        <v>19</v>
      </c>
      <c r="F231" s="239" t="s">
        <v>340</v>
      </c>
      <c r="G231" s="237"/>
      <c r="H231" s="240">
        <v>144.55600000000001</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155</v>
      </c>
      <c r="AU231" s="246" t="s">
        <v>81</v>
      </c>
      <c r="AV231" s="13" t="s">
        <v>81</v>
      </c>
      <c r="AW231" s="13" t="s">
        <v>33</v>
      </c>
      <c r="AX231" s="13" t="s">
        <v>72</v>
      </c>
      <c r="AY231" s="246" t="s">
        <v>144</v>
      </c>
    </row>
    <row r="232" s="13" customFormat="1">
      <c r="A232" s="13"/>
      <c r="B232" s="236"/>
      <c r="C232" s="237"/>
      <c r="D232" s="232" t="s">
        <v>155</v>
      </c>
      <c r="E232" s="238" t="s">
        <v>19</v>
      </c>
      <c r="F232" s="239" t="s">
        <v>341</v>
      </c>
      <c r="G232" s="237"/>
      <c r="H232" s="240">
        <v>-16.425999999999998</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155</v>
      </c>
      <c r="AU232" s="246" t="s">
        <v>81</v>
      </c>
      <c r="AV232" s="13" t="s">
        <v>81</v>
      </c>
      <c r="AW232" s="13" t="s">
        <v>33</v>
      </c>
      <c r="AX232" s="13" t="s">
        <v>72</v>
      </c>
      <c r="AY232" s="246" t="s">
        <v>144</v>
      </c>
    </row>
    <row r="233" s="13" customFormat="1">
      <c r="A233" s="13"/>
      <c r="B233" s="236"/>
      <c r="C233" s="237"/>
      <c r="D233" s="232" t="s">
        <v>155</v>
      </c>
      <c r="E233" s="238" t="s">
        <v>19</v>
      </c>
      <c r="F233" s="239" t="s">
        <v>342</v>
      </c>
      <c r="G233" s="237"/>
      <c r="H233" s="240">
        <v>4.3650000000000002</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155</v>
      </c>
      <c r="AU233" s="246" t="s">
        <v>81</v>
      </c>
      <c r="AV233" s="13" t="s">
        <v>81</v>
      </c>
      <c r="AW233" s="13" t="s">
        <v>33</v>
      </c>
      <c r="AX233" s="13" t="s">
        <v>72</v>
      </c>
      <c r="AY233" s="246" t="s">
        <v>144</v>
      </c>
    </row>
    <row r="234" s="13" customFormat="1">
      <c r="A234" s="13"/>
      <c r="B234" s="236"/>
      <c r="C234" s="237"/>
      <c r="D234" s="232" t="s">
        <v>155</v>
      </c>
      <c r="E234" s="238" t="s">
        <v>19</v>
      </c>
      <c r="F234" s="239" t="s">
        <v>343</v>
      </c>
      <c r="G234" s="237"/>
      <c r="H234" s="240">
        <v>11.349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155</v>
      </c>
      <c r="AU234" s="246" t="s">
        <v>81</v>
      </c>
      <c r="AV234" s="13" t="s">
        <v>81</v>
      </c>
      <c r="AW234" s="13" t="s">
        <v>33</v>
      </c>
      <c r="AX234" s="13" t="s">
        <v>72</v>
      </c>
      <c r="AY234" s="246" t="s">
        <v>144</v>
      </c>
    </row>
    <row r="235" s="13" customFormat="1">
      <c r="A235" s="13"/>
      <c r="B235" s="236"/>
      <c r="C235" s="237"/>
      <c r="D235" s="232" t="s">
        <v>155</v>
      </c>
      <c r="E235" s="238" t="s">
        <v>19</v>
      </c>
      <c r="F235" s="239" t="s">
        <v>344</v>
      </c>
      <c r="G235" s="237"/>
      <c r="H235" s="240">
        <v>2.6190000000000002</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155</v>
      </c>
      <c r="AU235" s="246" t="s">
        <v>81</v>
      </c>
      <c r="AV235" s="13" t="s">
        <v>81</v>
      </c>
      <c r="AW235" s="13" t="s">
        <v>33</v>
      </c>
      <c r="AX235" s="13" t="s">
        <v>72</v>
      </c>
      <c r="AY235" s="246" t="s">
        <v>144</v>
      </c>
    </row>
    <row r="236" s="14" customFormat="1">
      <c r="A236" s="14"/>
      <c r="B236" s="247"/>
      <c r="C236" s="248"/>
      <c r="D236" s="232" t="s">
        <v>155</v>
      </c>
      <c r="E236" s="249" t="s">
        <v>19</v>
      </c>
      <c r="F236" s="250" t="s">
        <v>158</v>
      </c>
      <c r="G236" s="248"/>
      <c r="H236" s="251">
        <v>146.46300000000002</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155</v>
      </c>
      <c r="AU236" s="257" t="s">
        <v>81</v>
      </c>
      <c r="AV236" s="14" t="s">
        <v>151</v>
      </c>
      <c r="AW236" s="14" t="s">
        <v>33</v>
      </c>
      <c r="AX236" s="14" t="s">
        <v>77</v>
      </c>
      <c r="AY236" s="257" t="s">
        <v>144</v>
      </c>
    </row>
    <row r="237" s="2" customFormat="1" ht="21.75" customHeight="1">
      <c r="A237" s="39"/>
      <c r="B237" s="40"/>
      <c r="C237" s="219" t="s">
        <v>356</v>
      </c>
      <c r="D237" s="219" t="s">
        <v>146</v>
      </c>
      <c r="E237" s="220" t="s">
        <v>357</v>
      </c>
      <c r="F237" s="221" t="s">
        <v>358</v>
      </c>
      <c r="G237" s="222" t="s">
        <v>149</v>
      </c>
      <c r="H237" s="223">
        <v>292.92599999999999</v>
      </c>
      <c r="I237" s="224"/>
      <c r="J237" s="225">
        <f>ROUND(I237*H237,2)</f>
        <v>0</v>
      </c>
      <c r="K237" s="221" t="s">
        <v>150</v>
      </c>
      <c r="L237" s="45"/>
      <c r="M237" s="226" t="s">
        <v>19</v>
      </c>
      <c r="N237" s="227" t="s">
        <v>43</v>
      </c>
      <c r="O237" s="85"/>
      <c r="P237" s="228">
        <f>O237*H237</f>
        <v>0</v>
      </c>
      <c r="Q237" s="228">
        <v>0.0079000000000000008</v>
      </c>
      <c r="R237" s="228">
        <f>Q237*H237</f>
        <v>2.3141153999999999</v>
      </c>
      <c r="S237" s="228">
        <v>0</v>
      </c>
      <c r="T237" s="229">
        <f>S237*H237</f>
        <v>0</v>
      </c>
      <c r="U237" s="39"/>
      <c r="V237" s="39"/>
      <c r="W237" s="39"/>
      <c r="X237" s="39"/>
      <c r="Y237" s="39"/>
      <c r="Z237" s="39"/>
      <c r="AA237" s="39"/>
      <c r="AB237" s="39"/>
      <c r="AC237" s="39"/>
      <c r="AD237" s="39"/>
      <c r="AE237" s="39"/>
      <c r="AR237" s="230" t="s">
        <v>151</v>
      </c>
      <c r="AT237" s="230" t="s">
        <v>146</v>
      </c>
      <c r="AU237" s="230" t="s">
        <v>81</v>
      </c>
      <c r="AY237" s="18" t="s">
        <v>144</v>
      </c>
      <c r="BE237" s="231">
        <f>IF(N237="základní",J237,0)</f>
        <v>0</v>
      </c>
      <c r="BF237" s="231">
        <f>IF(N237="snížená",J237,0)</f>
        <v>0</v>
      </c>
      <c r="BG237" s="231">
        <f>IF(N237="zákl. přenesená",J237,0)</f>
        <v>0</v>
      </c>
      <c r="BH237" s="231">
        <f>IF(N237="sníž. přenesená",J237,0)</f>
        <v>0</v>
      </c>
      <c r="BI237" s="231">
        <f>IF(N237="nulová",J237,0)</f>
        <v>0</v>
      </c>
      <c r="BJ237" s="18" t="s">
        <v>77</v>
      </c>
      <c r="BK237" s="231">
        <f>ROUND(I237*H237,2)</f>
        <v>0</v>
      </c>
      <c r="BL237" s="18" t="s">
        <v>151</v>
      </c>
      <c r="BM237" s="230" t="s">
        <v>359</v>
      </c>
    </row>
    <row r="238" s="2" customFormat="1">
      <c r="A238" s="39"/>
      <c r="B238" s="40"/>
      <c r="C238" s="41"/>
      <c r="D238" s="232" t="s">
        <v>153</v>
      </c>
      <c r="E238" s="41"/>
      <c r="F238" s="233" t="s">
        <v>355</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153</v>
      </c>
      <c r="AU238" s="18" t="s">
        <v>81</v>
      </c>
    </row>
    <row r="239" s="13" customFormat="1">
      <c r="A239" s="13"/>
      <c r="B239" s="236"/>
      <c r="C239" s="237"/>
      <c r="D239" s="232" t="s">
        <v>155</v>
      </c>
      <c r="E239" s="238" t="s">
        <v>19</v>
      </c>
      <c r="F239" s="239" t="s">
        <v>360</v>
      </c>
      <c r="G239" s="237"/>
      <c r="H239" s="240">
        <v>292.92599999999999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155</v>
      </c>
      <c r="AU239" s="246" t="s">
        <v>81</v>
      </c>
      <c r="AV239" s="13" t="s">
        <v>81</v>
      </c>
      <c r="AW239" s="13" t="s">
        <v>33</v>
      </c>
      <c r="AX239" s="13" t="s">
        <v>77</v>
      </c>
      <c r="AY239" s="246" t="s">
        <v>144</v>
      </c>
    </row>
    <row r="240" s="2" customFormat="1" ht="21.75" customHeight="1">
      <c r="A240" s="39"/>
      <c r="B240" s="40"/>
      <c r="C240" s="219" t="s">
        <v>361</v>
      </c>
      <c r="D240" s="219" t="s">
        <v>146</v>
      </c>
      <c r="E240" s="220" t="s">
        <v>362</v>
      </c>
      <c r="F240" s="221" t="s">
        <v>363</v>
      </c>
      <c r="G240" s="222" t="s">
        <v>149</v>
      </c>
      <c r="H240" s="223">
        <v>23.431999999999999</v>
      </c>
      <c r="I240" s="224"/>
      <c r="J240" s="225">
        <f>ROUND(I240*H240,2)</f>
        <v>0</v>
      </c>
      <c r="K240" s="221" t="s">
        <v>150</v>
      </c>
      <c r="L240" s="45"/>
      <c r="M240" s="226" t="s">
        <v>19</v>
      </c>
      <c r="N240" s="227" t="s">
        <v>43</v>
      </c>
      <c r="O240" s="85"/>
      <c r="P240" s="228">
        <f>O240*H240</f>
        <v>0</v>
      </c>
      <c r="Q240" s="228">
        <v>0.018380000000000001</v>
      </c>
      <c r="R240" s="228">
        <f>Q240*H240</f>
        <v>0.43068015999999998</v>
      </c>
      <c r="S240" s="228">
        <v>0</v>
      </c>
      <c r="T240" s="229">
        <f>S240*H240</f>
        <v>0</v>
      </c>
      <c r="U240" s="39"/>
      <c r="V240" s="39"/>
      <c r="W240" s="39"/>
      <c r="X240" s="39"/>
      <c r="Y240" s="39"/>
      <c r="Z240" s="39"/>
      <c r="AA240" s="39"/>
      <c r="AB240" s="39"/>
      <c r="AC240" s="39"/>
      <c r="AD240" s="39"/>
      <c r="AE240" s="39"/>
      <c r="AR240" s="230" t="s">
        <v>151</v>
      </c>
      <c r="AT240" s="230" t="s">
        <v>146</v>
      </c>
      <c r="AU240" s="230" t="s">
        <v>81</v>
      </c>
      <c r="AY240" s="18" t="s">
        <v>144</v>
      </c>
      <c r="BE240" s="231">
        <f>IF(N240="základní",J240,0)</f>
        <v>0</v>
      </c>
      <c r="BF240" s="231">
        <f>IF(N240="snížená",J240,0)</f>
        <v>0</v>
      </c>
      <c r="BG240" s="231">
        <f>IF(N240="zákl. přenesená",J240,0)</f>
        <v>0</v>
      </c>
      <c r="BH240" s="231">
        <f>IF(N240="sníž. přenesená",J240,0)</f>
        <v>0</v>
      </c>
      <c r="BI240" s="231">
        <f>IF(N240="nulová",J240,0)</f>
        <v>0</v>
      </c>
      <c r="BJ240" s="18" t="s">
        <v>77</v>
      </c>
      <c r="BK240" s="231">
        <f>ROUND(I240*H240,2)</f>
        <v>0</v>
      </c>
      <c r="BL240" s="18" t="s">
        <v>151</v>
      </c>
      <c r="BM240" s="230" t="s">
        <v>364</v>
      </c>
    </row>
    <row r="241" s="2" customFormat="1">
      <c r="A241" s="39"/>
      <c r="B241" s="40"/>
      <c r="C241" s="41"/>
      <c r="D241" s="232" t="s">
        <v>153</v>
      </c>
      <c r="E241" s="41"/>
      <c r="F241" s="233" t="s">
        <v>355</v>
      </c>
      <c r="G241" s="41"/>
      <c r="H241" s="41"/>
      <c r="I241" s="137"/>
      <c r="J241" s="41"/>
      <c r="K241" s="41"/>
      <c r="L241" s="45"/>
      <c r="M241" s="234"/>
      <c r="N241" s="235"/>
      <c r="O241" s="85"/>
      <c r="P241" s="85"/>
      <c r="Q241" s="85"/>
      <c r="R241" s="85"/>
      <c r="S241" s="85"/>
      <c r="T241" s="86"/>
      <c r="U241" s="39"/>
      <c r="V241" s="39"/>
      <c r="W241" s="39"/>
      <c r="X241" s="39"/>
      <c r="Y241" s="39"/>
      <c r="Z241" s="39"/>
      <c r="AA241" s="39"/>
      <c r="AB241" s="39"/>
      <c r="AC241" s="39"/>
      <c r="AD241" s="39"/>
      <c r="AE241" s="39"/>
      <c r="AT241" s="18" t="s">
        <v>153</v>
      </c>
      <c r="AU241" s="18" t="s">
        <v>81</v>
      </c>
    </row>
    <row r="242" s="13" customFormat="1">
      <c r="A242" s="13"/>
      <c r="B242" s="236"/>
      <c r="C242" s="237"/>
      <c r="D242" s="232" t="s">
        <v>155</v>
      </c>
      <c r="E242" s="238" t="s">
        <v>19</v>
      </c>
      <c r="F242" s="239" t="s">
        <v>346</v>
      </c>
      <c r="G242" s="237"/>
      <c r="H242" s="240">
        <v>14.800000000000001</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155</v>
      </c>
      <c r="AU242" s="246" t="s">
        <v>81</v>
      </c>
      <c r="AV242" s="13" t="s">
        <v>81</v>
      </c>
      <c r="AW242" s="13" t="s">
        <v>33</v>
      </c>
      <c r="AX242" s="13" t="s">
        <v>72</v>
      </c>
      <c r="AY242" s="246" t="s">
        <v>144</v>
      </c>
    </row>
    <row r="243" s="13" customFormat="1">
      <c r="A243" s="13"/>
      <c r="B243" s="236"/>
      <c r="C243" s="237"/>
      <c r="D243" s="232" t="s">
        <v>155</v>
      </c>
      <c r="E243" s="238" t="s">
        <v>19</v>
      </c>
      <c r="F243" s="239" t="s">
        <v>365</v>
      </c>
      <c r="G243" s="237"/>
      <c r="H243" s="240">
        <v>8.8800000000000008</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155</v>
      </c>
      <c r="AU243" s="246" t="s">
        <v>81</v>
      </c>
      <c r="AV243" s="13" t="s">
        <v>81</v>
      </c>
      <c r="AW243" s="13" t="s">
        <v>33</v>
      </c>
      <c r="AX243" s="13" t="s">
        <v>72</v>
      </c>
      <c r="AY243" s="246" t="s">
        <v>144</v>
      </c>
    </row>
    <row r="244" s="13" customFormat="1">
      <c r="A244" s="13"/>
      <c r="B244" s="236"/>
      <c r="C244" s="237"/>
      <c r="D244" s="232" t="s">
        <v>155</v>
      </c>
      <c r="E244" s="238" t="s">
        <v>19</v>
      </c>
      <c r="F244" s="239" t="s">
        <v>366</v>
      </c>
      <c r="G244" s="237"/>
      <c r="H244" s="240">
        <v>7.6799999999999997</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155</v>
      </c>
      <c r="AU244" s="246" t="s">
        <v>81</v>
      </c>
      <c r="AV244" s="13" t="s">
        <v>81</v>
      </c>
      <c r="AW244" s="13" t="s">
        <v>33</v>
      </c>
      <c r="AX244" s="13" t="s">
        <v>72</v>
      </c>
      <c r="AY244" s="246" t="s">
        <v>144</v>
      </c>
    </row>
    <row r="245" s="13" customFormat="1">
      <c r="A245" s="13"/>
      <c r="B245" s="236"/>
      <c r="C245" s="237"/>
      <c r="D245" s="232" t="s">
        <v>155</v>
      </c>
      <c r="E245" s="238" t="s">
        <v>19</v>
      </c>
      <c r="F245" s="239" t="s">
        <v>348</v>
      </c>
      <c r="G245" s="237"/>
      <c r="H245" s="240">
        <v>5.7599999999999998</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155</v>
      </c>
      <c r="AU245" s="246" t="s">
        <v>81</v>
      </c>
      <c r="AV245" s="13" t="s">
        <v>81</v>
      </c>
      <c r="AW245" s="13" t="s">
        <v>33</v>
      </c>
      <c r="AX245" s="13" t="s">
        <v>72</v>
      </c>
      <c r="AY245" s="246" t="s">
        <v>144</v>
      </c>
    </row>
    <row r="246" s="13" customFormat="1">
      <c r="A246" s="13"/>
      <c r="B246" s="236"/>
      <c r="C246" s="237"/>
      <c r="D246" s="232" t="s">
        <v>155</v>
      </c>
      <c r="E246" s="238" t="s">
        <v>19</v>
      </c>
      <c r="F246" s="239" t="s">
        <v>349</v>
      </c>
      <c r="G246" s="237"/>
      <c r="H246" s="240">
        <v>-13.688000000000001</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155</v>
      </c>
      <c r="AU246" s="246" t="s">
        <v>81</v>
      </c>
      <c r="AV246" s="13" t="s">
        <v>81</v>
      </c>
      <c r="AW246" s="13" t="s">
        <v>33</v>
      </c>
      <c r="AX246" s="13" t="s">
        <v>72</v>
      </c>
      <c r="AY246" s="246" t="s">
        <v>144</v>
      </c>
    </row>
    <row r="247" s="15" customFormat="1">
      <c r="A247" s="15"/>
      <c r="B247" s="268"/>
      <c r="C247" s="269"/>
      <c r="D247" s="232" t="s">
        <v>155</v>
      </c>
      <c r="E247" s="270" t="s">
        <v>19</v>
      </c>
      <c r="F247" s="271" t="s">
        <v>350</v>
      </c>
      <c r="G247" s="269"/>
      <c r="H247" s="272">
        <v>23.431999999999995</v>
      </c>
      <c r="I247" s="273"/>
      <c r="J247" s="269"/>
      <c r="K247" s="269"/>
      <c r="L247" s="274"/>
      <c r="M247" s="275"/>
      <c r="N247" s="276"/>
      <c r="O247" s="276"/>
      <c r="P247" s="276"/>
      <c r="Q247" s="276"/>
      <c r="R247" s="276"/>
      <c r="S247" s="276"/>
      <c r="T247" s="277"/>
      <c r="U247" s="15"/>
      <c r="V247" s="15"/>
      <c r="W247" s="15"/>
      <c r="X247" s="15"/>
      <c r="Y247" s="15"/>
      <c r="Z247" s="15"/>
      <c r="AA247" s="15"/>
      <c r="AB247" s="15"/>
      <c r="AC247" s="15"/>
      <c r="AD247" s="15"/>
      <c r="AE247" s="15"/>
      <c r="AT247" s="278" t="s">
        <v>155</v>
      </c>
      <c r="AU247" s="278" t="s">
        <v>81</v>
      </c>
      <c r="AV247" s="15" t="s">
        <v>84</v>
      </c>
      <c r="AW247" s="15" t="s">
        <v>33</v>
      </c>
      <c r="AX247" s="15" t="s">
        <v>72</v>
      </c>
      <c r="AY247" s="278" t="s">
        <v>144</v>
      </c>
    </row>
    <row r="248" s="14" customFormat="1">
      <c r="A248" s="14"/>
      <c r="B248" s="247"/>
      <c r="C248" s="248"/>
      <c r="D248" s="232" t="s">
        <v>155</v>
      </c>
      <c r="E248" s="249" t="s">
        <v>19</v>
      </c>
      <c r="F248" s="250" t="s">
        <v>158</v>
      </c>
      <c r="G248" s="248"/>
      <c r="H248" s="251">
        <v>23.431999999999995</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155</v>
      </c>
      <c r="AU248" s="257" t="s">
        <v>81</v>
      </c>
      <c r="AV248" s="14" t="s">
        <v>151</v>
      </c>
      <c r="AW248" s="14" t="s">
        <v>33</v>
      </c>
      <c r="AX248" s="14" t="s">
        <v>77</v>
      </c>
      <c r="AY248" s="257" t="s">
        <v>144</v>
      </c>
    </row>
    <row r="249" s="2" customFormat="1" ht="21.75" customHeight="1">
      <c r="A249" s="39"/>
      <c r="B249" s="40"/>
      <c r="C249" s="219" t="s">
        <v>367</v>
      </c>
      <c r="D249" s="219" t="s">
        <v>146</v>
      </c>
      <c r="E249" s="220" t="s">
        <v>368</v>
      </c>
      <c r="F249" s="221" t="s">
        <v>369</v>
      </c>
      <c r="G249" s="222" t="s">
        <v>149</v>
      </c>
      <c r="H249" s="223">
        <v>46.863999999999997</v>
      </c>
      <c r="I249" s="224"/>
      <c r="J249" s="225">
        <f>ROUND(I249*H249,2)</f>
        <v>0</v>
      </c>
      <c r="K249" s="221" t="s">
        <v>150</v>
      </c>
      <c r="L249" s="45"/>
      <c r="M249" s="226" t="s">
        <v>19</v>
      </c>
      <c r="N249" s="227" t="s">
        <v>43</v>
      </c>
      <c r="O249" s="85"/>
      <c r="P249" s="228">
        <f>O249*H249</f>
        <v>0</v>
      </c>
      <c r="Q249" s="228">
        <v>0.0079000000000000008</v>
      </c>
      <c r="R249" s="228">
        <f>Q249*H249</f>
        <v>0.37022559999999999</v>
      </c>
      <c r="S249" s="228">
        <v>0</v>
      </c>
      <c r="T249" s="229">
        <f>S249*H249</f>
        <v>0</v>
      </c>
      <c r="U249" s="39"/>
      <c r="V249" s="39"/>
      <c r="W249" s="39"/>
      <c r="X249" s="39"/>
      <c r="Y249" s="39"/>
      <c r="Z249" s="39"/>
      <c r="AA249" s="39"/>
      <c r="AB249" s="39"/>
      <c r="AC249" s="39"/>
      <c r="AD249" s="39"/>
      <c r="AE249" s="39"/>
      <c r="AR249" s="230" t="s">
        <v>151</v>
      </c>
      <c r="AT249" s="230" t="s">
        <v>146</v>
      </c>
      <c r="AU249" s="230" t="s">
        <v>81</v>
      </c>
      <c r="AY249" s="18" t="s">
        <v>144</v>
      </c>
      <c r="BE249" s="231">
        <f>IF(N249="základní",J249,0)</f>
        <v>0</v>
      </c>
      <c r="BF249" s="231">
        <f>IF(N249="snížená",J249,0)</f>
        <v>0</v>
      </c>
      <c r="BG249" s="231">
        <f>IF(N249="zákl. přenesená",J249,0)</f>
        <v>0</v>
      </c>
      <c r="BH249" s="231">
        <f>IF(N249="sníž. přenesená",J249,0)</f>
        <v>0</v>
      </c>
      <c r="BI249" s="231">
        <f>IF(N249="nulová",J249,0)</f>
        <v>0</v>
      </c>
      <c r="BJ249" s="18" t="s">
        <v>77</v>
      </c>
      <c r="BK249" s="231">
        <f>ROUND(I249*H249,2)</f>
        <v>0</v>
      </c>
      <c r="BL249" s="18" t="s">
        <v>151</v>
      </c>
      <c r="BM249" s="230" t="s">
        <v>370</v>
      </c>
    </row>
    <row r="250" s="2" customFormat="1">
      <c r="A250" s="39"/>
      <c r="B250" s="40"/>
      <c r="C250" s="41"/>
      <c r="D250" s="232" t="s">
        <v>153</v>
      </c>
      <c r="E250" s="41"/>
      <c r="F250" s="233" t="s">
        <v>355</v>
      </c>
      <c r="G250" s="41"/>
      <c r="H250" s="41"/>
      <c r="I250" s="137"/>
      <c r="J250" s="41"/>
      <c r="K250" s="41"/>
      <c r="L250" s="45"/>
      <c r="M250" s="234"/>
      <c r="N250" s="235"/>
      <c r="O250" s="85"/>
      <c r="P250" s="85"/>
      <c r="Q250" s="85"/>
      <c r="R250" s="85"/>
      <c r="S250" s="85"/>
      <c r="T250" s="86"/>
      <c r="U250" s="39"/>
      <c r="V250" s="39"/>
      <c r="W250" s="39"/>
      <c r="X250" s="39"/>
      <c r="Y250" s="39"/>
      <c r="Z250" s="39"/>
      <c r="AA250" s="39"/>
      <c r="AB250" s="39"/>
      <c r="AC250" s="39"/>
      <c r="AD250" s="39"/>
      <c r="AE250" s="39"/>
      <c r="AT250" s="18" t="s">
        <v>153</v>
      </c>
      <c r="AU250" s="18" t="s">
        <v>81</v>
      </c>
    </row>
    <row r="251" s="13" customFormat="1">
      <c r="A251" s="13"/>
      <c r="B251" s="236"/>
      <c r="C251" s="237"/>
      <c r="D251" s="232" t="s">
        <v>155</v>
      </c>
      <c r="E251" s="238" t="s">
        <v>19</v>
      </c>
      <c r="F251" s="239" t="s">
        <v>371</v>
      </c>
      <c r="G251" s="237"/>
      <c r="H251" s="240">
        <v>46.863999999999997</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155</v>
      </c>
      <c r="AU251" s="246" t="s">
        <v>81</v>
      </c>
      <c r="AV251" s="13" t="s">
        <v>81</v>
      </c>
      <c r="AW251" s="13" t="s">
        <v>33</v>
      </c>
      <c r="AX251" s="13" t="s">
        <v>77</v>
      </c>
      <c r="AY251" s="246" t="s">
        <v>144</v>
      </c>
    </row>
    <row r="252" s="2" customFormat="1" ht="21.75" customHeight="1">
      <c r="A252" s="39"/>
      <c r="B252" s="40"/>
      <c r="C252" s="219" t="s">
        <v>372</v>
      </c>
      <c r="D252" s="219" t="s">
        <v>146</v>
      </c>
      <c r="E252" s="220" t="s">
        <v>373</v>
      </c>
      <c r="F252" s="221" t="s">
        <v>374</v>
      </c>
      <c r="G252" s="222" t="s">
        <v>149</v>
      </c>
      <c r="H252" s="223">
        <v>15</v>
      </c>
      <c r="I252" s="224"/>
      <c r="J252" s="225">
        <f>ROUND(I252*H252,2)</f>
        <v>0</v>
      </c>
      <c r="K252" s="221" t="s">
        <v>150</v>
      </c>
      <c r="L252" s="45"/>
      <c r="M252" s="226" t="s">
        <v>19</v>
      </c>
      <c r="N252" s="227" t="s">
        <v>43</v>
      </c>
      <c r="O252" s="85"/>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151</v>
      </c>
      <c r="AT252" s="230" t="s">
        <v>146</v>
      </c>
      <c r="AU252" s="230" t="s">
        <v>81</v>
      </c>
      <c r="AY252" s="18" t="s">
        <v>144</v>
      </c>
      <c r="BE252" s="231">
        <f>IF(N252="základní",J252,0)</f>
        <v>0</v>
      </c>
      <c r="BF252" s="231">
        <f>IF(N252="snížená",J252,0)</f>
        <v>0</v>
      </c>
      <c r="BG252" s="231">
        <f>IF(N252="zákl. přenesená",J252,0)</f>
        <v>0</v>
      </c>
      <c r="BH252" s="231">
        <f>IF(N252="sníž. přenesená",J252,0)</f>
        <v>0</v>
      </c>
      <c r="BI252" s="231">
        <f>IF(N252="nulová",J252,0)</f>
        <v>0</v>
      </c>
      <c r="BJ252" s="18" t="s">
        <v>77</v>
      </c>
      <c r="BK252" s="231">
        <f>ROUND(I252*H252,2)</f>
        <v>0</v>
      </c>
      <c r="BL252" s="18" t="s">
        <v>151</v>
      </c>
      <c r="BM252" s="230" t="s">
        <v>375</v>
      </c>
    </row>
    <row r="253" s="2" customFormat="1">
      <c r="A253" s="39"/>
      <c r="B253" s="40"/>
      <c r="C253" s="41"/>
      <c r="D253" s="232" t="s">
        <v>153</v>
      </c>
      <c r="E253" s="41"/>
      <c r="F253" s="233" t="s">
        <v>376</v>
      </c>
      <c r="G253" s="41"/>
      <c r="H253" s="41"/>
      <c r="I253" s="137"/>
      <c r="J253" s="41"/>
      <c r="K253" s="41"/>
      <c r="L253" s="45"/>
      <c r="M253" s="234"/>
      <c r="N253" s="235"/>
      <c r="O253" s="85"/>
      <c r="P253" s="85"/>
      <c r="Q253" s="85"/>
      <c r="R253" s="85"/>
      <c r="S253" s="85"/>
      <c r="T253" s="86"/>
      <c r="U253" s="39"/>
      <c r="V253" s="39"/>
      <c r="W253" s="39"/>
      <c r="X253" s="39"/>
      <c r="Y253" s="39"/>
      <c r="Z253" s="39"/>
      <c r="AA253" s="39"/>
      <c r="AB253" s="39"/>
      <c r="AC253" s="39"/>
      <c r="AD253" s="39"/>
      <c r="AE253" s="39"/>
      <c r="AT253" s="18" t="s">
        <v>153</v>
      </c>
      <c r="AU253" s="18" t="s">
        <v>81</v>
      </c>
    </row>
    <row r="254" s="13" customFormat="1">
      <c r="A254" s="13"/>
      <c r="B254" s="236"/>
      <c r="C254" s="237"/>
      <c r="D254" s="232" t="s">
        <v>155</v>
      </c>
      <c r="E254" s="238" t="s">
        <v>19</v>
      </c>
      <c r="F254" s="239" t="s">
        <v>377</v>
      </c>
      <c r="G254" s="237"/>
      <c r="H254" s="240">
        <v>15</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155</v>
      </c>
      <c r="AU254" s="246" t="s">
        <v>81</v>
      </c>
      <c r="AV254" s="13" t="s">
        <v>81</v>
      </c>
      <c r="AW254" s="13" t="s">
        <v>33</v>
      </c>
      <c r="AX254" s="13" t="s">
        <v>77</v>
      </c>
      <c r="AY254" s="246" t="s">
        <v>144</v>
      </c>
    </row>
    <row r="255" s="12" customFormat="1" ht="22.8" customHeight="1">
      <c r="A255" s="12"/>
      <c r="B255" s="203"/>
      <c r="C255" s="204"/>
      <c r="D255" s="205" t="s">
        <v>71</v>
      </c>
      <c r="E255" s="217" t="s">
        <v>201</v>
      </c>
      <c r="F255" s="217" t="s">
        <v>378</v>
      </c>
      <c r="G255" s="204"/>
      <c r="H255" s="204"/>
      <c r="I255" s="207"/>
      <c r="J255" s="218">
        <f>BK255</f>
        <v>0</v>
      </c>
      <c r="K255" s="204"/>
      <c r="L255" s="209"/>
      <c r="M255" s="210"/>
      <c r="N255" s="211"/>
      <c r="O255" s="211"/>
      <c r="P255" s="212">
        <f>SUM(P256:P291)</f>
        <v>0</v>
      </c>
      <c r="Q255" s="211"/>
      <c r="R255" s="212">
        <f>SUM(R256:R291)</f>
        <v>5.6359561759999997</v>
      </c>
      <c r="S255" s="211"/>
      <c r="T255" s="213">
        <f>SUM(T256:T291)</f>
        <v>0</v>
      </c>
      <c r="U255" s="12"/>
      <c r="V255" s="12"/>
      <c r="W255" s="12"/>
      <c r="X255" s="12"/>
      <c r="Y255" s="12"/>
      <c r="Z255" s="12"/>
      <c r="AA255" s="12"/>
      <c r="AB255" s="12"/>
      <c r="AC255" s="12"/>
      <c r="AD255" s="12"/>
      <c r="AE255" s="12"/>
      <c r="AR255" s="214" t="s">
        <v>77</v>
      </c>
      <c r="AT255" s="215" t="s">
        <v>71</v>
      </c>
      <c r="AU255" s="215" t="s">
        <v>77</v>
      </c>
      <c r="AY255" s="214" t="s">
        <v>144</v>
      </c>
      <c r="BK255" s="216">
        <f>SUM(BK256:BK291)</f>
        <v>0</v>
      </c>
    </row>
    <row r="256" s="2" customFormat="1" ht="21.75" customHeight="1">
      <c r="A256" s="39"/>
      <c r="B256" s="40"/>
      <c r="C256" s="219" t="s">
        <v>379</v>
      </c>
      <c r="D256" s="219" t="s">
        <v>146</v>
      </c>
      <c r="E256" s="220" t="s">
        <v>380</v>
      </c>
      <c r="F256" s="221" t="s">
        <v>381</v>
      </c>
      <c r="G256" s="222" t="s">
        <v>149</v>
      </c>
      <c r="H256" s="223">
        <v>13.199999999999999</v>
      </c>
      <c r="I256" s="224"/>
      <c r="J256" s="225">
        <f>ROUND(I256*H256,2)</f>
        <v>0</v>
      </c>
      <c r="K256" s="221" t="s">
        <v>150</v>
      </c>
      <c r="L256" s="45"/>
      <c r="M256" s="226" t="s">
        <v>19</v>
      </c>
      <c r="N256" s="227" t="s">
        <v>43</v>
      </c>
      <c r="O256" s="85"/>
      <c r="P256" s="228">
        <f>O256*H256</f>
        <v>0</v>
      </c>
      <c r="Q256" s="228">
        <v>0.0083161599999999995</v>
      </c>
      <c r="R256" s="228">
        <f>Q256*H256</f>
        <v>0.10977331199999998</v>
      </c>
      <c r="S256" s="228">
        <v>0</v>
      </c>
      <c r="T256" s="229">
        <f>S256*H256</f>
        <v>0</v>
      </c>
      <c r="U256" s="39"/>
      <c r="V256" s="39"/>
      <c r="W256" s="39"/>
      <c r="X256" s="39"/>
      <c r="Y256" s="39"/>
      <c r="Z256" s="39"/>
      <c r="AA256" s="39"/>
      <c r="AB256" s="39"/>
      <c r="AC256" s="39"/>
      <c r="AD256" s="39"/>
      <c r="AE256" s="39"/>
      <c r="AR256" s="230" t="s">
        <v>151</v>
      </c>
      <c r="AT256" s="230" t="s">
        <v>146</v>
      </c>
      <c r="AU256" s="230" t="s">
        <v>81</v>
      </c>
      <c r="AY256" s="18" t="s">
        <v>144</v>
      </c>
      <c r="BE256" s="231">
        <f>IF(N256="základní",J256,0)</f>
        <v>0</v>
      </c>
      <c r="BF256" s="231">
        <f>IF(N256="snížená",J256,0)</f>
        <v>0</v>
      </c>
      <c r="BG256" s="231">
        <f>IF(N256="zákl. přenesená",J256,0)</f>
        <v>0</v>
      </c>
      <c r="BH256" s="231">
        <f>IF(N256="sníž. přenesená",J256,0)</f>
        <v>0</v>
      </c>
      <c r="BI256" s="231">
        <f>IF(N256="nulová",J256,0)</f>
        <v>0</v>
      </c>
      <c r="BJ256" s="18" t="s">
        <v>77</v>
      </c>
      <c r="BK256" s="231">
        <f>ROUND(I256*H256,2)</f>
        <v>0</v>
      </c>
      <c r="BL256" s="18" t="s">
        <v>151</v>
      </c>
      <c r="BM256" s="230" t="s">
        <v>382</v>
      </c>
    </row>
    <row r="257" s="2" customFormat="1">
      <c r="A257" s="39"/>
      <c r="B257" s="40"/>
      <c r="C257" s="41"/>
      <c r="D257" s="232" t="s">
        <v>153</v>
      </c>
      <c r="E257" s="41"/>
      <c r="F257" s="233" t="s">
        <v>383</v>
      </c>
      <c r="G257" s="41"/>
      <c r="H257" s="41"/>
      <c r="I257" s="137"/>
      <c r="J257" s="41"/>
      <c r="K257" s="41"/>
      <c r="L257" s="45"/>
      <c r="M257" s="234"/>
      <c r="N257" s="235"/>
      <c r="O257" s="85"/>
      <c r="P257" s="85"/>
      <c r="Q257" s="85"/>
      <c r="R257" s="85"/>
      <c r="S257" s="85"/>
      <c r="T257" s="86"/>
      <c r="U257" s="39"/>
      <c r="V257" s="39"/>
      <c r="W257" s="39"/>
      <c r="X257" s="39"/>
      <c r="Y257" s="39"/>
      <c r="Z257" s="39"/>
      <c r="AA257" s="39"/>
      <c r="AB257" s="39"/>
      <c r="AC257" s="39"/>
      <c r="AD257" s="39"/>
      <c r="AE257" s="39"/>
      <c r="AT257" s="18" t="s">
        <v>153</v>
      </c>
      <c r="AU257" s="18" t="s">
        <v>81</v>
      </c>
    </row>
    <row r="258" s="13" customFormat="1">
      <c r="A258" s="13"/>
      <c r="B258" s="236"/>
      <c r="C258" s="237"/>
      <c r="D258" s="232" t="s">
        <v>155</v>
      </c>
      <c r="E258" s="238" t="s">
        <v>19</v>
      </c>
      <c r="F258" s="239" t="s">
        <v>384</v>
      </c>
      <c r="G258" s="237"/>
      <c r="H258" s="240">
        <v>13.199999999999999</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155</v>
      </c>
      <c r="AU258" s="246" t="s">
        <v>81</v>
      </c>
      <c r="AV258" s="13" t="s">
        <v>81</v>
      </c>
      <c r="AW258" s="13" t="s">
        <v>33</v>
      </c>
      <c r="AX258" s="13" t="s">
        <v>77</v>
      </c>
      <c r="AY258" s="246" t="s">
        <v>144</v>
      </c>
    </row>
    <row r="259" s="2" customFormat="1" ht="16.5" customHeight="1">
      <c r="A259" s="39"/>
      <c r="B259" s="40"/>
      <c r="C259" s="258" t="s">
        <v>385</v>
      </c>
      <c r="D259" s="258" t="s">
        <v>238</v>
      </c>
      <c r="E259" s="259" t="s">
        <v>386</v>
      </c>
      <c r="F259" s="260" t="s">
        <v>387</v>
      </c>
      <c r="G259" s="261" t="s">
        <v>149</v>
      </c>
      <c r="H259" s="262">
        <v>13.464</v>
      </c>
      <c r="I259" s="263"/>
      <c r="J259" s="264">
        <f>ROUND(I259*H259,2)</f>
        <v>0</v>
      </c>
      <c r="K259" s="260" t="s">
        <v>150</v>
      </c>
      <c r="L259" s="265"/>
      <c r="M259" s="266" t="s">
        <v>19</v>
      </c>
      <c r="N259" s="267" t="s">
        <v>43</v>
      </c>
      <c r="O259" s="85"/>
      <c r="P259" s="228">
        <f>O259*H259</f>
        <v>0</v>
      </c>
      <c r="Q259" s="228">
        <v>0.0018</v>
      </c>
      <c r="R259" s="228">
        <f>Q259*H259</f>
        <v>0.024235199999999998</v>
      </c>
      <c r="S259" s="228">
        <v>0</v>
      </c>
      <c r="T259" s="229">
        <f>S259*H259</f>
        <v>0</v>
      </c>
      <c r="U259" s="39"/>
      <c r="V259" s="39"/>
      <c r="W259" s="39"/>
      <c r="X259" s="39"/>
      <c r="Y259" s="39"/>
      <c r="Z259" s="39"/>
      <c r="AA259" s="39"/>
      <c r="AB259" s="39"/>
      <c r="AC259" s="39"/>
      <c r="AD259" s="39"/>
      <c r="AE259" s="39"/>
      <c r="AR259" s="230" t="s">
        <v>93</v>
      </c>
      <c r="AT259" s="230" t="s">
        <v>238</v>
      </c>
      <c r="AU259" s="230" t="s">
        <v>81</v>
      </c>
      <c r="AY259" s="18" t="s">
        <v>144</v>
      </c>
      <c r="BE259" s="231">
        <f>IF(N259="základní",J259,0)</f>
        <v>0</v>
      </c>
      <c r="BF259" s="231">
        <f>IF(N259="snížená",J259,0)</f>
        <v>0</v>
      </c>
      <c r="BG259" s="231">
        <f>IF(N259="zákl. přenesená",J259,0)</f>
        <v>0</v>
      </c>
      <c r="BH259" s="231">
        <f>IF(N259="sníž. přenesená",J259,0)</f>
        <v>0</v>
      </c>
      <c r="BI259" s="231">
        <f>IF(N259="nulová",J259,0)</f>
        <v>0</v>
      </c>
      <c r="BJ259" s="18" t="s">
        <v>77</v>
      </c>
      <c r="BK259" s="231">
        <f>ROUND(I259*H259,2)</f>
        <v>0</v>
      </c>
      <c r="BL259" s="18" t="s">
        <v>151</v>
      </c>
      <c r="BM259" s="230" t="s">
        <v>388</v>
      </c>
    </row>
    <row r="260" s="13" customFormat="1">
      <c r="A260" s="13"/>
      <c r="B260" s="236"/>
      <c r="C260" s="237"/>
      <c r="D260" s="232" t="s">
        <v>155</v>
      </c>
      <c r="E260" s="237"/>
      <c r="F260" s="239" t="s">
        <v>389</v>
      </c>
      <c r="G260" s="237"/>
      <c r="H260" s="240">
        <v>13.464</v>
      </c>
      <c r="I260" s="241"/>
      <c r="J260" s="237"/>
      <c r="K260" s="237"/>
      <c r="L260" s="242"/>
      <c r="M260" s="243"/>
      <c r="N260" s="244"/>
      <c r="O260" s="244"/>
      <c r="P260" s="244"/>
      <c r="Q260" s="244"/>
      <c r="R260" s="244"/>
      <c r="S260" s="244"/>
      <c r="T260" s="245"/>
      <c r="U260" s="13"/>
      <c r="V260" s="13"/>
      <c r="W260" s="13"/>
      <c r="X260" s="13"/>
      <c r="Y260" s="13"/>
      <c r="Z260" s="13"/>
      <c r="AA260" s="13"/>
      <c r="AB260" s="13"/>
      <c r="AC260" s="13"/>
      <c r="AD260" s="13"/>
      <c r="AE260" s="13"/>
      <c r="AT260" s="246" t="s">
        <v>155</v>
      </c>
      <c r="AU260" s="246" t="s">
        <v>81</v>
      </c>
      <c r="AV260" s="13" t="s">
        <v>81</v>
      </c>
      <c r="AW260" s="13" t="s">
        <v>4</v>
      </c>
      <c r="AX260" s="13" t="s">
        <v>77</v>
      </c>
      <c r="AY260" s="246" t="s">
        <v>144</v>
      </c>
    </row>
    <row r="261" s="2" customFormat="1" ht="16.5" customHeight="1">
      <c r="A261" s="39"/>
      <c r="B261" s="40"/>
      <c r="C261" s="219" t="s">
        <v>390</v>
      </c>
      <c r="D261" s="219" t="s">
        <v>146</v>
      </c>
      <c r="E261" s="220" t="s">
        <v>391</v>
      </c>
      <c r="F261" s="221" t="s">
        <v>392</v>
      </c>
      <c r="G261" s="222" t="s">
        <v>149</v>
      </c>
      <c r="H261" s="223">
        <v>126.68000000000001</v>
      </c>
      <c r="I261" s="224"/>
      <c r="J261" s="225">
        <f>ROUND(I261*H261,2)</f>
        <v>0</v>
      </c>
      <c r="K261" s="221" t="s">
        <v>150</v>
      </c>
      <c r="L261" s="45"/>
      <c r="M261" s="226" t="s">
        <v>19</v>
      </c>
      <c r="N261" s="227" t="s">
        <v>43</v>
      </c>
      <c r="O261" s="85"/>
      <c r="P261" s="228">
        <f>O261*H261</f>
        <v>0</v>
      </c>
      <c r="Q261" s="228">
        <v>0.023099999999999999</v>
      </c>
      <c r="R261" s="228">
        <f>Q261*H261</f>
        <v>2.9263080000000001</v>
      </c>
      <c r="S261" s="228">
        <v>0</v>
      </c>
      <c r="T261" s="229">
        <f>S261*H261</f>
        <v>0</v>
      </c>
      <c r="U261" s="39"/>
      <c r="V261" s="39"/>
      <c r="W261" s="39"/>
      <c r="X261" s="39"/>
      <c r="Y261" s="39"/>
      <c r="Z261" s="39"/>
      <c r="AA261" s="39"/>
      <c r="AB261" s="39"/>
      <c r="AC261" s="39"/>
      <c r="AD261" s="39"/>
      <c r="AE261" s="39"/>
      <c r="AR261" s="230" t="s">
        <v>151</v>
      </c>
      <c r="AT261" s="230" t="s">
        <v>146</v>
      </c>
      <c r="AU261" s="230" t="s">
        <v>81</v>
      </c>
      <c r="AY261" s="18" t="s">
        <v>144</v>
      </c>
      <c r="BE261" s="231">
        <f>IF(N261="základní",J261,0)</f>
        <v>0</v>
      </c>
      <c r="BF261" s="231">
        <f>IF(N261="snížená",J261,0)</f>
        <v>0</v>
      </c>
      <c r="BG261" s="231">
        <f>IF(N261="zákl. přenesená",J261,0)</f>
        <v>0</v>
      </c>
      <c r="BH261" s="231">
        <f>IF(N261="sníž. přenesená",J261,0)</f>
        <v>0</v>
      </c>
      <c r="BI261" s="231">
        <f>IF(N261="nulová",J261,0)</f>
        <v>0</v>
      </c>
      <c r="BJ261" s="18" t="s">
        <v>77</v>
      </c>
      <c r="BK261" s="231">
        <f>ROUND(I261*H261,2)</f>
        <v>0</v>
      </c>
      <c r="BL261" s="18" t="s">
        <v>151</v>
      </c>
      <c r="BM261" s="230" t="s">
        <v>393</v>
      </c>
    </row>
    <row r="262" s="2" customFormat="1">
      <c r="A262" s="39"/>
      <c r="B262" s="40"/>
      <c r="C262" s="41"/>
      <c r="D262" s="232" t="s">
        <v>153</v>
      </c>
      <c r="E262" s="41"/>
      <c r="F262" s="233" t="s">
        <v>394</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153</v>
      </c>
      <c r="AU262" s="18" t="s">
        <v>81</v>
      </c>
    </row>
    <row r="263" s="13" customFormat="1">
      <c r="A263" s="13"/>
      <c r="B263" s="236"/>
      <c r="C263" s="237"/>
      <c r="D263" s="232" t="s">
        <v>155</v>
      </c>
      <c r="E263" s="238" t="s">
        <v>19</v>
      </c>
      <c r="F263" s="239" t="s">
        <v>395</v>
      </c>
      <c r="G263" s="237"/>
      <c r="H263" s="240">
        <v>127.09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155</v>
      </c>
      <c r="AU263" s="246" t="s">
        <v>81</v>
      </c>
      <c r="AV263" s="13" t="s">
        <v>81</v>
      </c>
      <c r="AW263" s="13" t="s">
        <v>33</v>
      </c>
      <c r="AX263" s="13" t="s">
        <v>72</v>
      </c>
      <c r="AY263" s="246" t="s">
        <v>144</v>
      </c>
    </row>
    <row r="264" s="13" customFormat="1">
      <c r="A264" s="13"/>
      <c r="B264" s="236"/>
      <c r="C264" s="237"/>
      <c r="D264" s="232" t="s">
        <v>155</v>
      </c>
      <c r="E264" s="238" t="s">
        <v>19</v>
      </c>
      <c r="F264" s="239" t="s">
        <v>163</v>
      </c>
      <c r="G264" s="237"/>
      <c r="H264" s="240">
        <v>-2.738</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155</v>
      </c>
      <c r="AU264" s="246" t="s">
        <v>81</v>
      </c>
      <c r="AV264" s="13" t="s">
        <v>81</v>
      </c>
      <c r="AW264" s="13" t="s">
        <v>33</v>
      </c>
      <c r="AX264" s="13" t="s">
        <v>72</v>
      </c>
      <c r="AY264" s="246" t="s">
        <v>144</v>
      </c>
    </row>
    <row r="265" s="13" customFormat="1">
      <c r="A265" s="13"/>
      <c r="B265" s="236"/>
      <c r="C265" s="237"/>
      <c r="D265" s="232" t="s">
        <v>155</v>
      </c>
      <c r="E265" s="238" t="s">
        <v>19</v>
      </c>
      <c r="F265" s="239" t="s">
        <v>396</v>
      </c>
      <c r="G265" s="237"/>
      <c r="H265" s="240">
        <v>2.3279999999999998</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155</v>
      </c>
      <c r="AU265" s="246" t="s">
        <v>81</v>
      </c>
      <c r="AV265" s="13" t="s">
        <v>81</v>
      </c>
      <c r="AW265" s="13" t="s">
        <v>33</v>
      </c>
      <c r="AX265" s="13" t="s">
        <v>72</v>
      </c>
      <c r="AY265" s="246" t="s">
        <v>144</v>
      </c>
    </row>
    <row r="266" s="14" customFormat="1">
      <c r="A266" s="14"/>
      <c r="B266" s="247"/>
      <c r="C266" s="248"/>
      <c r="D266" s="232" t="s">
        <v>155</v>
      </c>
      <c r="E266" s="249" t="s">
        <v>19</v>
      </c>
      <c r="F266" s="250" t="s">
        <v>158</v>
      </c>
      <c r="G266" s="248"/>
      <c r="H266" s="251">
        <v>126.68000000000001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155</v>
      </c>
      <c r="AU266" s="257" t="s">
        <v>81</v>
      </c>
      <c r="AV266" s="14" t="s">
        <v>151</v>
      </c>
      <c r="AW266" s="14" t="s">
        <v>33</v>
      </c>
      <c r="AX266" s="14" t="s">
        <v>77</v>
      </c>
      <c r="AY266" s="257" t="s">
        <v>144</v>
      </c>
    </row>
    <row r="267" s="2" customFormat="1" ht="21.75" customHeight="1">
      <c r="A267" s="39"/>
      <c r="B267" s="40"/>
      <c r="C267" s="219" t="s">
        <v>397</v>
      </c>
      <c r="D267" s="219" t="s">
        <v>146</v>
      </c>
      <c r="E267" s="220" t="s">
        <v>398</v>
      </c>
      <c r="F267" s="221" t="s">
        <v>399</v>
      </c>
      <c r="G267" s="222" t="s">
        <v>149</v>
      </c>
      <c r="H267" s="223">
        <v>253.36000000000001</v>
      </c>
      <c r="I267" s="224"/>
      <c r="J267" s="225">
        <f>ROUND(I267*H267,2)</f>
        <v>0</v>
      </c>
      <c r="K267" s="221" t="s">
        <v>150</v>
      </c>
      <c r="L267" s="45"/>
      <c r="M267" s="226" t="s">
        <v>19</v>
      </c>
      <c r="N267" s="227" t="s">
        <v>43</v>
      </c>
      <c r="O267" s="85"/>
      <c r="P267" s="228">
        <f>O267*H267</f>
        <v>0</v>
      </c>
      <c r="Q267" s="228">
        <v>0.0079000000000000008</v>
      </c>
      <c r="R267" s="228">
        <f>Q267*H267</f>
        <v>2.0015440000000004</v>
      </c>
      <c r="S267" s="228">
        <v>0</v>
      </c>
      <c r="T267" s="229">
        <f>S267*H267</f>
        <v>0</v>
      </c>
      <c r="U267" s="39"/>
      <c r="V267" s="39"/>
      <c r="W267" s="39"/>
      <c r="X267" s="39"/>
      <c r="Y267" s="39"/>
      <c r="Z267" s="39"/>
      <c r="AA267" s="39"/>
      <c r="AB267" s="39"/>
      <c r="AC267" s="39"/>
      <c r="AD267" s="39"/>
      <c r="AE267" s="39"/>
      <c r="AR267" s="230" t="s">
        <v>151</v>
      </c>
      <c r="AT267" s="230" t="s">
        <v>146</v>
      </c>
      <c r="AU267" s="230" t="s">
        <v>81</v>
      </c>
      <c r="AY267" s="18" t="s">
        <v>144</v>
      </c>
      <c r="BE267" s="231">
        <f>IF(N267="základní",J267,0)</f>
        <v>0</v>
      </c>
      <c r="BF267" s="231">
        <f>IF(N267="snížená",J267,0)</f>
        <v>0</v>
      </c>
      <c r="BG267" s="231">
        <f>IF(N267="zákl. přenesená",J267,0)</f>
        <v>0</v>
      </c>
      <c r="BH267" s="231">
        <f>IF(N267="sníž. přenesená",J267,0)</f>
        <v>0</v>
      </c>
      <c r="BI267" s="231">
        <f>IF(N267="nulová",J267,0)</f>
        <v>0</v>
      </c>
      <c r="BJ267" s="18" t="s">
        <v>77</v>
      </c>
      <c r="BK267" s="231">
        <f>ROUND(I267*H267,2)</f>
        <v>0</v>
      </c>
      <c r="BL267" s="18" t="s">
        <v>151</v>
      </c>
      <c r="BM267" s="230" t="s">
        <v>400</v>
      </c>
    </row>
    <row r="268" s="2" customFormat="1">
      <c r="A268" s="39"/>
      <c r="B268" s="40"/>
      <c r="C268" s="41"/>
      <c r="D268" s="232" t="s">
        <v>153</v>
      </c>
      <c r="E268" s="41"/>
      <c r="F268" s="233" t="s">
        <v>394</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153</v>
      </c>
      <c r="AU268" s="18" t="s">
        <v>81</v>
      </c>
    </row>
    <row r="269" s="13" customFormat="1">
      <c r="A269" s="13"/>
      <c r="B269" s="236"/>
      <c r="C269" s="237"/>
      <c r="D269" s="232" t="s">
        <v>155</v>
      </c>
      <c r="E269" s="238" t="s">
        <v>19</v>
      </c>
      <c r="F269" s="239" t="s">
        <v>401</v>
      </c>
      <c r="G269" s="237"/>
      <c r="H269" s="240">
        <v>253.36000000000001</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155</v>
      </c>
      <c r="AU269" s="246" t="s">
        <v>81</v>
      </c>
      <c r="AV269" s="13" t="s">
        <v>81</v>
      </c>
      <c r="AW269" s="13" t="s">
        <v>33</v>
      </c>
      <c r="AX269" s="13" t="s">
        <v>77</v>
      </c>
      <c r="AY269" s="246" t="s">
        <v>144</v>
      </c>
    </row>
    <row r="270" s="2" customFormat="1" ht="16.5" customHeight="1">
      <c r="A270" s="39"/>
      <c r="B270" s="40"/>
      <c r="C270" s="219" t="s">
        <v>402</v>
      </c>
      <c r="D270" s="219" t="s">
        <v>146</v>
      </c>
      <c r="E270" s="220" t="s">
        <v>403</v>
      </c>
      <c r="F270" s="221" t="s">
        <v>404</v>
      </c>
      <c r="G270" s="222" t="s">
        <v>149</v>
      </c>
      <c r="H270" s="223">
        <v>139.88</v>
      </c>
      <c r="I270" s="224"/>
      <c r="J270" s="225">
        <f>ROUND(I270*H270,2)</f>
        <v>0</v>
      </c>
      <c r="K270" s="221" t="s">
        <v>150</v>
      </c>
      <c r="L270" s="45"/>
      <c r="M270" s="226" t="s">
        <v>19</v>
      </c>
      <c r="N270" s="227" t="s">
        <v>43</v>
      </c>
      <c r="O270" s="85"/>
      <c r="P270" s="228">
        <f>O270*H270</f>
        <v>0</v>
      </c>
      <c r="Q270" s="228">
        <v>0.000263</v>
      </c>
      <c r="R270" s="228">
        <f>Q270*H270</f>
        <v>0.036788439999999999</v>
      </c>
      <c r="S270" s="228">
        <v>0</v>
      </c>
      <c r="T270" s="229">
        <f>S270*H270</f>
        <v>0</v>
      </c>
      <c r="U270" s="39"/>
      <c r="V270" s="39"/>
      <c r="W270" s="39"/>
      <c r="X270" s="39"/>
      <c r="Y270" s="39"/>
      <c r="Z270" s="39"/>
      <c r="AA270" s="39"/>
      <c r="AB270" s="39"/>
      <c r="AC270" s="39"/>
      <c r="AD270" s="39"/>
      <c r="AE270" s="39"/>
      <c r="AR270" s="230" t="s">
        <v>151</v>
      </c>
      <c r="AT270" s="230" t="s">
        <v>146</v>
      </c>
      <c r="AU270" s="230" t="s">
        <v>81</v>
      </c>
      <c r="AY270" s="18" t="s">
        <v>144</v>
      </c>
      <c r="BE270" s="231">
        <f>IF(N270="základní",J270,0)</f>
        <v>0</v>
      </c>
      <c r="BF270" s="231">
        <f>IF(N270="snížená",J270,0)</f>
        <v>0</v>
      </c>
      <c r="BG270" s="231">
        <f>IF(N270="zákl. přenesená",J270,0)</f>
        <v>0</v>
      </c>
      <c r="BH270" s="231">
        <f>IF(N270="sníž. přenesená",J270,0)</f>
        <v>0</v>
      </c>
      <c r="BI270" s="231">
        <f>IF(N270="nulová",J270,0)</f>
        <v>0</v>
      </c>
      <c r="BJ270" s="18" t="s">
        <v>77</v>
      </c>
      <c r="BK270" s="231">
        <f>ROUND(I270*H270,2)</f>
        <v>0</v>
      </c>
      <c r="BL270" s="18" t="s">
        <v>151</v>
      </c>
      <c r="BM270" s="230" t="s">
        <v>405</v>
      </c>
    </row>
    <row r="271" s="13" customFormat="1">
      <c r="A271" s="13"/>
      <c r="B271" s="236"/>
      <c r="C271" s="237"/>
      <c r="D271" s="232" t="s">
        <v>155</v>
      </c>
      <c r="E271" s="238" t="s">
        <v>19</v>
      </c>
      <c r="F271" s="239" t="s">
        <v>406</v>
      </c>
      <c r="G271" s="237"/>
      <c r="H271" s="240">
        <v>139.88</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155</v>
      </c>
      <c r="AU271" s="246" t="s">
        <v>81</v>
      </c>
      <c r="AV271" s="13" t="s">
        <v>81</v>
      </c>
      <c r="AW271" s="13" t="s">
        <v>33</v>
      </c>
      <c r="AX271" s="13" t="s">
        <v>77</v>
      </c>
      <c r="AY271" s="246" t="s">
        <v>144</v>
      </c>
    </row>
    <row r="272" s="2" customFormat="1" ht="16.5" customHeight="1">
      <c r="A272" s="39"/>
      <c r="B272" s="40"/>
      <c r="C272" s="219" t="s">
        <v>407</v>
      </c>
      <c r="D272" s="219" t="s">
        <v>146</v>
      </c>
      <c r="E272" s="220" t="s">
        <v>408</v>
      </c>
      <c r="F272" s="221" t="s">
        <v>409</v>
      </c>
      <c r="G272" s="222" t="s">
        <v>149</v>
      </c>
      <c r="H272" s="223">
        <v>139.88</v>
      </c>
      <c r="I272" s="224"/>
      <c r="J272" s="225">
        <f>ROUND(I272*H272,2)</f>
        <v>0</v>
      </c>
      <c r="K272" s="221" t="s">
        <v>150</v>
      </c>
      <c r="L272" s="45"/>
      <c r="M272" s="226" t="s">
        <v>19</v>
      </c>
      <c r="N272" s="227" t="s">
        <v>43</v>
      </c>
      <c r="O272" s="85"/>
      <c r="P272" s="228">
        <f>O272*H272</f>
        <v>0</v>
      </c>
      <c r="Q272" s="228">
        <v>0.0027299999999999998</v>
      </c>
      <c r="R272" s="228">
        <f>Q272*H272</f>
        <v>0.38187239999999995</v>
      </c>
      <c r="S272" s="228">
        <v>0</v>
      </c>
      <c r="T272" s="229">
        <f>S272*H272</f>
        <v>0</v>
      </c>
      <c r="U272" s="39"/>
      <c r="V272" s="39"/>
      <c r="W272" s="39"/>
      <c r="X272" s="39"/>
      <c r="Y272" s="39"/>
      <c r="Z272" s="39"/>
      <c r="AA272" s="39"/>
      <c r="AB272" s="39"/>
      <c r="AC272" s="39"/>
      <c r="AD272" s="39"/>
      <c r="AE272" s="39"/>
      <c r="AR272" s="230" t="s">
        <v>151</v>
      </c>
      <c r="AT272" s="230" t="s">
        <v>146</v>
      </c>
      <c r="AU272" s="230" t="s">
        <v>81</v>
      </c>
      <c r="AY272" s="18" t="s">
        <v>144</v>
      </c>
      <c r="BE272" s="231">
        <f>IF(N272="základní",J272,0)</f>
        <v>0</v>
      </c>
      <c r="BF272" s="231">
        <f>IF(N272="snížená",J272,0)</f>
        <v>0</v>
      </c>
      <c r="BG272" s="231">
        <f>IF(N272="zákl. přenesená",J272,0)</f>
        <v>0</v>
      </c>
      <c r="BH272" s="231">
        <f>IF(N272="sníž. přenesená",J272,0)</f>
        <v>0</v>
      </c>
      <c r="BI272" s="231">
        <f>IF(N272="nulová",J272,0)</f>
        <v>0</v>
      </c>
      <c r="BJ272" s="18" t="s">
        <v>77</v>
      </c>
      <c r="BK272" s="231">
        <f>ROUND(I272*H272,2)</f>
        <v>0</v>
      </c>
      <c r="BL272" s="18" t="s">
        <v>151</v>
      </c>
      <c r="BM272" s="230" t="s">
        <v>410</v>
      </c>
    </row>
    <row r="273" s="13" customFormat="1">
      <c r="A273" s="13"/>
      <c r="B273" s="236"/>
      <c r="C273" s="237"/>
      <c r="D273" s="232" t="s">
        <v>155</v>
      </c>
      <c r="E273" s="238" t="s">
        <v>19</v>
      </c>
      <c r="F273" s="239" t="s">
        <v>384</v>
      </c>
      <c r="G273" s="237"/>
      <c r="H273" s="240">
        <v>13.199999999999999</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155</v>
      </c>
      <c r="AU273" s="246" t="s">
        <v>81</v>
      </c>
      <c r="AV273" s="13" t="s">
        <v>81</v>
      </c>
      <c r="AW273" s="13" t="s">
        <v>33</v>
      </c>
      <c r="AX273" s="13" t="s">
        <v>72</v>
      </c>
      <c r="AY273" s="246" t="s">
        <v>144</v>
      </c>
    </row>
    <row r="274" s="13" customFormat="1">
      <c r="A274" s="13"/>
      <c r="B274" s="236"/>
      <c r="C274" s="237"/>
      <c r="D274" s="232" t="s">
        <v>155</v>
      </c>
      <c r="E274" s="238" t="s">
        <v>19</v>
      </c>
      <c r="F274" s="239" t="s">
        <v>395</v>
      </c>
      <c r="G274" s="237"/>
      <c r="H274" s="240">
        <v>127.09</v>
      </c>
      <c r="I274" s="241"/>
      <c r="J274" s="237"/>
      <c r="K274" s="237"/>
      <c r="L274" s="242"/>
      <c r="M274" s="243"/>
      <c r="N274" s="244"/>
      <c r="O274" s="244"/>
      <c r="P274" s="244"/>
      <c r="Q274" s="244"/>
      <c r="R274" s="244"/>
      <c r="S274" s="244"/>
      <c r="T274" s="245"/>
      <c r="U274" s="13"/>
      <c r="V274" s="13"/>
      <c r="W274" s="13"/>
      <c r="X274" s="13"/>
      <c r="Y274" s="13"/>
      <c r="Z274" s="13"/>
      <c r="AA274" s="13"/>
      <c r="AB274" s="13"/>
      <c r="AC274" s="13"/>
      <c r="AD274" s="13"/>
      <c r="AE274" s="13"/>
      <c r="AT274" s="246" t="s">
        <v>155</v>
      </c>
      <c r="AU274" s="246" t="s">
        <v>81</v>
      </c>
      <c r="AV274" s="13" t="s">
        <v>81</v>
      </c>
      <c r="AW274" s="13" t="s">
        <v>33</v>
      </c>
      <c r="AX274" s="13" t="s">
        <v>72</v>
      </c>
      <c r="AY274" s="246" t="s">
        <v>144</v>
      </c>
    </row>
    <row r="275" s="13" customFormat="1">
      <c r="A275" s="13"/>
      <c r="B275" s="236"/>
      <c r="C275" s="237"/>
      <c r="D275" s="232" t="s">
        <v>155</v>
      </c>
      <c r="E275" s="238" t="s">
        <v>19</v>
      </c>
      <c r="F275" s="239" t="s">
        <v>163</v>
      </c>
      <c r="G275" s="237"/>
      <c r="H275" s="240">
        <v>-2.738</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155</v>
      </c>
      <c r="AU275" s="246" t="s">
        <v>81</v>
      </c>
      <c r="AV275" s="13" t="s">
        <v>81</v>
      </c>
      <c r="AW275" s="13" t="s">
        <v>33</v>
      </c>
      <c r="AX275" s="13" t="s">
        <v>72</v>
      </c>
      <c r="AY275" s="246" t="s">
        <v>144</v>
      </c>
    </row>
    <row r="276" s="13" customFormat="1">
      <c r="A276" s="13"/>
      <c r="B276" s="236"/>
      <c r="C276" s="237"/>
      <c r="D276" s="232" t="s">
        <v>155</v>
      </c>
      <c r="E276" s="238" t="s">
        <v>19</v>
      </c>
      <c r="F276" s="239" t="s">
        <v>396</v>
      </c>
      <c r="G276" s="237"/>
      <c r="H276" s="240">
        <v>2.3279999999999998</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155</v>
      </c>
      <c r="AU276" s="246" t="s">
        <v>81</v>
      </c>
      <c r="AV276" s="13" t="s">
        <v>81</v>
      </c>
      <c r="AW276" s="13" t="s">
        <v>33</v>
      </c>
      <c r="AX276" s="13" t="s">
        <v>72</v>
      </c>
      <c r="AY276" s="246" t="s">
        <v>144</v>
      </c>
    </row>
    <row r="277" s="14" customFormat="1">
      <c r="A277" s="14"/>
      <c r="B277" s="247"/>
      <c r="C277" s="248"/>
      <c r="D277" s="232" t="s">
        <v>155</v>
      </c>
      <c r="E277" s="249" t="s">
        <v>19</v>
      </c>
      <c r="F277" s="250" t="s">
        <v>158</v>
      </c>
      <c r="G277" s="248"/>
      <c r="H277" s="251">
        <v>139.88</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155</v>
      </c>
      <c r="AU277" s="257" t="s">
        <v>81</v>
      </c>
      <c r="AV277" s="14" t="s">
        <v>151</v>
      </c>
      <c r="AW277" s="14" t="s">
        <v>33</v>
      </c>
      <c r="AX277" s="14" t="s">
        <v>77</v>
      </c>
      <c r="AY277" s="257" t="s">
        <v>144</v>
      </c>
    </row>
    <row r="278" s="2" customFormat="1" ht="21.75" customHeight="1">
      <c r="A278" s="39"/>
      <c r="B278" s="40"/>
      <c r="C278" s="219" t="s">
        <v>411</v>
      </c>
      <c r="D278" s="219" t="s">
        <v>146</v>
      </c>
      <c r="E278" s="220" t="s">
        <v>412</v>
      </c>
      <c r="F278" s="221" t="s">
        <v>413</v>
      </c>
      <c r="G278" s="222" t="s">
        <v>149</v>
      </c>
      <c r="H278" s="223">
        <v>139.88</v>
      </c>
      <c r="I278" s="224"/>
      <c r="J278" s="225">
        <f>ROUND(I278*H278,2)</f>
        <v>0</v>
      </c>
      <c r="K278" s="221" t="s">
        <v>150</v>
      </c>
      <c r="L278" s="45"/>
      <c r="M278" s="226" t="s">
        <v>19</v>
      </c>
      <c r="N278" s="227" t="s">
        <v>43</v>
      </c>
      <c r="O278" s="85"/>
      <c r="P278" s="228">
        <f>O278*H278</f>
        <v>0</v>
      </c>
      <c r="Q278" s="228">
        <v>0.000105</v>
      </c>
      <c r="R278" s="228">
        <f>Q278*H278</f>
        <v>0.0146874</v>
      </c>
      <c r="S278" s="228">
        <v>0</v>
      </c>
      <c r="T278" s="229">
        <f>S278*H278</f>
        <v>0</v>
      </c>
      <c r="U278" s="39"/>
      <c r="V278" s="39"/>
      <c r="W278" s="39"/>
      <c r="X278" s="39"/>
      <c r="Y278" s="39"/>
      <c r="Z278" s="39"/>
      <c r="AA278" s="39"/>
      <c r="AB278" s="39"/>
      <c r="AC278" s="39"/>
      <c r="AD278" s="39"/>
      <c r="AE278" s="39"/>
      <c r="AR278" s="230" t="s">
        <v>151</v>
      </c>
      <c r="AT278" s="230" t="s">
        <v>146</v>
      </c>
      <c r="AU278" s="230" t="s">
        <v>81</v>
      </c>
      <c r="AY278" s="18" t="s">
        <v>144</v>
      </c>
      <c r="BE278" s="231">
        <f>IF(N278="základní",J278,0)</f>
        <v>0</v>
      </c>
      <c r="BF278" s="231">
        <f>IF(N278="snížená",J278,0)</f>
        <v>0</v>
      </c>
      <c r="BG278" s="231">
        <f>IF(N278="zákl. přenesená",J278,0)</f>
        <v>0</v>
      </c>
      <c r="BH278" s="231">
        <f>IF(N278="sníž. přenesená",J278,0)</f>
        <v>0</v>
      </c>
      <c r="BI278" s="231">
        <f>IF(N278="nulová",J278,0)</f>
        <v>0</v>
      </c>
      <c r="BJ278" s="18" t="s">
        <v>77</v>
      </c>
      <c r="BK278" s="231">
        <f>ROUND(I278*H278,2)</f>
        <v>0</v>
      </c>
      <c r="BL278" s="18" t="s">
        <v>151</v>
      </c>
      <c r="BM278" s="230" t="s">
        <v>414</v>
      </c>
    </row>
    <row r="279" s="13" customFormat="1">
      <c r="A279" s="13"/>
      <c r="B279" s="236"/>
      <c r="C279" s="237"/>
      <c r="D279" s="232" t="s">
        <v>155</v>
      </c>
      <c r="E279" s="238" t="s">
        <v>19</v>
      </c>
      <c r="F279" s="239" t="s">
        <v>384</v>
      </c>
      <c r="G279" s="237"/>
      <c r="H279" s="240">
        <v>13.199999999999999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155</v>
      </c>
      <c r="AU279" s="246" t="s">
        <v>81</v>
      </c>
      <c r="AV279" s="13" t="s">
        <v>81</v>
      </c>
      <c r="AW279" s="13" t="s">
        <v>33</v>
      </c>
      <c r="AX279" s="13" t="s">
        <v>72</v>
      </c>
      <c r="AY279" s="246" t="s">
        <v>144</v>
      </c>
    </row>
    <row r="280" s="13" customFormat="1">
      <c r="A280" s="13"/>
      <c r="B280" s="236"/>
      <c r="C280" s="237"/>
      <c r="D280" s="232" t="s">
        <v>155</v>
      </c>
      <c r="E280" s="238" t="s">
        <v>19</v>
      </c>
      <c r="F280" s="239" t="s">
        <v>395</v>
      </c>
      <c r="G280" s="237"/>
      <c r="H280" s="240">
        <v>127.09</v>
      </c>
      <c r="I280" s="241"/>
      <c r="J280" s="237"/>
      <c r="K280" s="237"/>
      <c r="L280" s="242"/>
      <c r="M280" s="243"/>
      <c r="N280" s="244"/>
      <c r="O280" s="244"/>
      <c r="P280" s="244"/>
      <c r="Q280" s="244"/>
      <c r="R280" s="244"/>
      <c r="S280" s="244"/>
      <c r="T280" s="245"/>
      <c r="U280" s="13"/>
      <c r="V280" s="13"/>
      <c r="W280" s="13"/>
      <c r="X280" s="13"/>
      <c r="Y280" s="13"/>
      <c r="Z280" s="13"/>
      <c r="AA280" s="13"/>
      <c r="AB280" s="13"/>
      <c r="AC280" s="13"/>
      <c r="AD280" s="13"/>
      <c r="AE280" s="13"/>
      <c r="AT280" s="246" t="s">
        <v>155</v>
      </c>
      <c r="AU280" s="246" t="s">
        <v>81</v>
      </c>
      <c r="AV280" s="13" t="s">
        <v>81</v>
      </c>
      <c r="AW280" s="13" t="s">
        <v>33</v>
      </c>
      <c r="AX280" s="13" t="s">
        <v>72</v>
      </c>
      <c r="AY280" s="246" t="s">
        <v>144</v>
      </c>
    </row>
    <row r="281" s="13" customFormat="1">
      <c r="A281" s="13"/>
      <c r="B281" s="236"/>
      <c r="C281" s="237"/>
      <c r="D281" s="232" t="s">
        <v>155</v>
      </c>
      <c r="E281" s="238" t="s">
        <v>19</v>
      </c>
      <c r="F281" s="239" t="s">
        <v>163</v>
      </c>
      <c r="G281" s="237"/>
      <c r="H281" s="240">
        <v>-2.738</v>
      </c>
      <c r="I281" s="241"/>
      <c r="J281" s="237"/>
      <c r="K281" s="237"/>
      <c r="L281" s="242"/>
      <c r="M281" s="243"/>
      <c r="N281" s="244"/>
      <c r="O281" s="244"/>
      <c r="P281" s="244"/>
      <c r="Q281" s="244"/>
      <c r="R281" s="244"/>
      <c r="S281" s="244"/>
      <c r="T281" s="245"/>
      <c r="U281" s="13"/>
      <c r="V281" s="13"/>
      <c r="W281" s="13"/>
      <c r="X281" s="13"/>
      <c r="Y281" s="13"/>
      <c r="Z281" s="13"/>
      <c r="AA281" s="13"/>
      <c r="AB281" s="13"/>
      <c r="AC281" s="13"/>
      <c r="AD281" s="13"/>
      <c r="AE281" s="13"/>
      <c r="AT281" s="246" t="s">
        <v>155</v>
      </c>
      <c r="AU281" s="246" t="s">
        <v>81</v>
      </c>
      <c r="AV281" s="13" t="s">
        <v>81</v>
      </c>
      <c r="AW281" s="13" t="s">
        <v>33</v>
      </c>
      <c r="AX281" s="13" t="s">
        <v>72</v>
      </c>
      <c r="AY281" s="246" t="s">
        <v>144</v>
      </c>
    </row>
    <row r="282" s="13" customFormat="1">
      <c r="A282" s="13"/>
      <c r="B282" s="236"/>
      <c r="C282" s="237"/>
      <c r="D282" s="232" t="s">
        <v>155</v>
      </c>
      <c r="E282" s="238" t="s">
        <v>19</v>
      </c>
      <c r="F282" s="239" t="s">
        <v>396</v>
      </c>
      <c r="G282" s="237"/>
      <c r="H282" s="240">
        <v>2.3279999999999998</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155</v>
      </c>
      <c r="AU282" s="246" t="s">
        <v>81</v>
      </c>
      <c r="AV282" s="13" t="s">
        <v>81</v>
      </c>
      <c r="AW282" s="13" t="s">
        <v>33</v>
      </c>
      <c r="AX282" s="13" t="s">
        <v>72</v>
      </c>
      <c r="AY282" s="246" t="s">
        <v>144</v>
      </c>
    </row>
    <row r="283" s="14" customFormat="1">
      <c r="A283" s="14"/>
      <c r="B283" s="247"/>
      <c r="C283" s="248"/>
      <c r="D283" s="232" t="s">
        <v>155</v>
      </c>
      <c r="E283" s="249" t="s">
        <v>19</v>
      </c>
      <c r="F283" s="250" t="s">
        <v>158</v>
      </c>
      <c r="G283" s="248"/>
      <c r="H283" s="251">
        <v>139.88</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155</v>
      </c>
      <c r="AU283" s="257" t="s">
        <v>81</v>
      </c>
      <c r="AV283" s="14" t="s">
        <v>151</v>
      </c>
      <c r="AW283" s="14" t="s">
        <v>33</v>
      </c>
      <c r="AX283" s="14" t="s">
        <v>77</v>
      </c>
      <c r="AY283" s="257" t="s">
        <v>144</v>
      </c>
    </row>
    <row r="284" s="2" customFormat="1" ht="21.75" customHeight="1">
      <c r="A284" s="39"/>
      <c r="B284" s="40"/>
      <c r="C284" s="219" t="s">
        <v>415</v>
      </c>
      <c r="D284" s="219" t="s">
        <v>146</v>
      </c>
      <c r="E284" s="220" t="s">
        <v>416</v>
      </c>
      <c r="F284" s="221" t="s">
        <v>417</v>
      </c>
      <c r="G284" s="222" t="s">
        <v>149</v>
      </c>
      <c r="H284" s="223">
        <v>139.88</v>
      </c>
      <c r="I284" s="224"/>
      <c r="J284" s="225">
        <f>ROUND(I284*H284,2)</f>
        <v>0</v>
      </c>
      <c r="K284" s="221" t="s">
        <v>150</v>
      </c>
      <c r="L284" s="45"/>
      <c r="M284" s="226" t="s">
        <v>19</v>
      </c>
      <c r="N284" s="227" t="s">
        <v>43</v>
      </c>
      <c r="O284" s="85"/>
      <c r="P284" s="228">
        <f>O284*H284</f>
        <v>0</v>
      </c>
      <c r="Q284" s="228">
        <v>0.00072480000000000005</v>
      </c>
      <c r="R284" s="228">
        <f>Q284*H284</f>
        <v>0.101385024</v>
      </c>
      <c r="S284" s="228">
        <v>0</v>
      </c>
      <c r="T284" s="229">
        <f>S284*H284</f>
        <v>0</v>
      </c>
      <c r="U284" s="39"/>
      <c r="V284" s="39"/>
      <c r="W284" s="39"/>
      <c r="X284" s="39"/>
      <c r="Y284" s="39"/>
      <c r="Z284" s="39"/>
      <c r="AA284" s="39"/>
      <c r="AB284" s="39"/>
      <c r="AC284" s="39"/>
      <c r="AD284" s="39"/>
      <c r="AE284" s="39"/>
      <c r="AR284" s="230" t="s">
        <v>151</v>
      </c>
      <c r="AT284" s="230" t="s">
        <v>146</v>
      </c>
      <c r="AU284" s="230" t="s">
        <v>81</v>
      </c>
      <c r="AY284" s="18" t="s">
        <v>144</v>
      </c>
      <c r="BE284" s="231">
        <f>IF(N284="základní",J284,0)</f>
        <v>0</v>
      </c>
      <c r="BF284" s="231">
        <f>IF(N284="snížená",J284,0)</f>
        <v>0</v>
      </c>
      <c r="BG284" s="231">
        <f>IF(N284="zákl. přenesená",J284,0)</f>
        <v>0</v>
      </c>
      <c r="BH284" s="231">
        <f>IF(N284="sníž. přenesená",J284,0)</f>
        <v>0</v>
      </c>
      <c r="BI284" s="231">
        <f>IF(N284="nulová",J284,0)</f>
        <v>0</v>
      </c>
      <c r="BJ284" s="18" t="s">
        <v>77</v>
      </c>
      <c r="BK284" s="231">
        <f>ROUND(I284*H284,2)</f>
        <v>0</v>
      </c>
      <c r="BL284" s="18" t="s">
        <v>151</v>
      </c>
      <c r="BM284" s="230" t="s">
        <v>418</v>
      </c>
    </row>
    <row r="285" s="2" customFormat="1" ht="21.75" customHeight="1">
      <c r="A285" s="39"/>
      <c r="B285" s="40"/>
      <c r="C285" s="219" t="s">
        <v>419</v>
      </c>
      <c r="D285" s="219" t="s">
        <v>146</v>
      </c>
      <c r="E285" s="220" t="s">
        <v>420</v>
      </c>
      <c r="F285" s="221" t="s">
        <v>421</v>
      </c>
      <c r="G285" s="222" t="s">
        <v>180</v>
      </c>
      <c r="H285" s="223">
        <v>14.199999999999999</v>
      </c>
      <c r="I285" s="224"/>
      <c r="J285" s="225">
        <f>ROUND(I285*H285,2)</f>
        <v>0</v>
      </c>
      <c r="K285" s="221" t="s">
        <v>150</v>
      </c>
      <c r="L285" s="45"/>
      <c r="M285" s="226" t="s">
        <v>19</v>
      </c>
      <c r="N285" s="227" t="s">
        <v>43</v>
      </c>
      <c r="O285" s="85"/>
      <c r="P285" s="228">
        <f>O285*H285</f>
        <v>0</v>
      </c>
      <c r="Q285" s="228">
        <v>7.2000000000000002E-05</v>
      </c>
      <c r="R285" s="228">
        <f>Q285*H285</f>
        <v>0.0010223999999999999</v>
      </c>
      <c r="S285" s="228">
        <v>0</v>
      </c>
      <c r="T285" s="229">
        <f>S285*H285</f>
        <v>0</v>
      </c>
      <c r="U285" s="39"/>
      <c r="V285" s="39"/>
      <c r="W285" s="39"/>
      <c r="X285" s="39"/>
      <c r="Y285" s="39"/>
      <c r="Z285" s="39"/>
      <c r="AA285" s="39"/>
      <c r="AB285" s="39"/>
      <c r="AC285" s="39"/>
      <c r="AD285" s="39"/>
      <c r="AE285" s="39"/>
      <c r="AR285" s="230" t="s">
        <v>151</v>
      </c>
      <c r="AT285" s="230" t="s">
        <v>146</v>
      </c>
      <c r="AU285" s="230" t="s">
        <v>81</v>
      </c>
      <c r="AY285" s="18" t="s">
        <v>144</v>
      </c>
      <c r="BE285" s="231">
        <f>IF(N285="základní",J285,0)</f>
        <v>0</v>
      </c>
      <c r="BF285" s="231">
        <f>IF(N285="snížená",J285,0)</f>
        <v>0</v>
      </c>
      <c r="BG285" s="231">
        <f>IF(N285="zákl. přenesená",J285,0)</f>
        <v>0</v>
      </c>
      <c r="BH285" s="231">
        <f>IF(N285="sníž. přenesená",J285,0)</f>
        <v>0</v>
      </c>
      <c r="BI285" s="231">
        <f>IF(N285="nulová",J285,0)</f>
        <v>0</v>
      </c>
      <c r="BJ285" s="18" t="s">
        <v>77</v>
      </c>
      <c r="BK285" s="231">
        <f>ROUND(I285*H285,2)</f>
        <v>0</v>
      </c>
      <c r="BL285" s="18" t="s">
        <v>151</v>
      </c>
      <c r="BM285" s="230" t="s">
        <v>422</v>
      </c>
    </row>
    <row r="286" s="2" customFormat="1">
      <c r="A286" s="39"/>
      <c r="B286" s="40"/>
      <c r="C286" s="41"/>
      <c r="D286" s="232" t="s">
        <v>153</v>
      </c>
      <c r="E286" s="41"/>
      <c r="F286" s="233" t="s">
        <v>423</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153</v>
      </c>
      <c r="AU286" s="18" t="s">
        <v>81</v>
      </c>
    </row>
    <row r="287" s="13" customFormat="1">
      <c r="A287" s="13"/>
      <c r="B287" s="236"/>
      <c r="C287" s="237"/>
      <c r="D287" s="232" t="s">
        <v>155</v>
      </c>
      <c r="E287" s="238" t="s">
        <v>19</v>
      </c>
      <c r="F287" s="239" t="s">
        <v>424</v>
      </c>
      <c r="G287" s="237"/>
      <c r="H287" s="240">
        <v>14.199999999999999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155</v>
      </c>
      <c r="AU287" s="246" t="s">
        <v>81</v>
      </c>
      <c r="AV287" s="13" t="s">
        <v>81</v>
      </c>
      <c r="AW287" s="13" t="s">
        <v>33</v>
      </c>
      <c r="AX287" s="13" t="s">
        <v>77</v>
      </c>
      <c r="AY287" s="246" t="s">
        <v>144</v>
      </c>
    </row>
    <row r="288" s="2" customFormat="1" ht="16.5" customHeight="1">
      <c r="A288" s="39"/>
      <c r="B288" s="40"/>
      <c r="C288" s="258" t="s">
        <v>425</v>
      </c>
      <c r="D288" s="258" t="s">
        <v>238</v>
      </c>
      <c r="E288" s="259" t="s">
        <v>426</v>
      </c>
      <c r="F288" s="260" t="s">
        <v>427</v>
      </c>
      <c r="G288" s="261" t="s">
        <v>180</v>
      </c>
      <c r="H288" s="262">
        <v>14.199999999999999</v>
      </c>
      <c r="I288" s="263"/>
      <c r="J288" s="264">
        <f>ROUND(I288*H288,2)</f>
        <v>0</v>
      </c>
      <c r="K288" s="260" t="s">
        <v>150</v>
      </c>
      <c r="L288" s="265"/>
      <c r="M288" s="266" t="s">
        <v>19</v>
      </c>
      <c r="N288" s="267" t="s">
        <v>43</v>
      </c>
      <c r="O288" s="85"/>
      <c r="P288" s="228">
        <f>O288*H288</f>
        <v>0</v>
      </c>
      <c r="Q288" s="228">
        <v>0.0027000000000000001</v>
      </c>
      <c r="R288" s="228">
        <f>Q288*H288</f>
        <v>0.038339999999999999</v>
      </c>
      <c r="S288" s="228">
        <v>0</v>
      </c>
      <c r="T288" s="229">
        <f>S288*H288</f>
        <v>0</v>
      </c>
      <c r="U288" s="39"/>
      <c r="V288" s="39"/>
      <c r="W288" s="39"/>
      <c r="X288" s="39"/>
      <c r="Y288" s="39"/>
      <c r="Z288" s="39"/>
      <c r="AA288" s="39"/>
      <c r="AB288" s="39"/>
      <c r="AC288" s="39"/>
      <c r="AD288" s="39"/>
      <c r="AE288" s="39"/>
      <c r="AR288" s="230" t="s">
        <v>93</v>
      </c>
      <c r="AT288" s="230" t="s">
        <v>238</v>
      </c>
      <c r="AU288" s="230" t="s">
        <v>81</v>
      </c>
      <c r="AY288" s="18" t="s">
        <v>144</v>
      </c>
      <c r="BE288" s="231">
        <f>IF(N288="základní",J288,0)</f>
        <v>0</v>
      </c>
      <c r="BF288" s="231">
        <f>IF(N288="snížená",J288,0)</f>
        <v>0</v>
      </c>
      <c r="BG288" s="231">
        <f>IF(N288="zákl. přenesená",J288,0)</f>
        <v>0</v>
      </c>
      <c r="BH288" s="231">
        <f>IF(N288="sníž. přenesená",J288,0)</f>
        <v>0</v>
      </c>
      <c r="BI288" s="231">
        <f>IF(N288="nulová",J288,0)</f>
        <v>0</v>
      </c>
      <c r="BJ288" s="18" t="s">
        <v>77</v>
      </c>
      <c r="BK288" s="231">
        <f>ROUND(I288*H288,2)</f>
        <v>0</v>
      </c>
      <c r="BL288" s="18" t="s">
        <v>151</v>
      </c>
      <c r="BM288" s="230" t="s">
        <v>428</v>
      </c>
    </row>
    <row r="289" s="2" customFormat="1" ht="21.75" customHeight="1">
      <c r="A289" s="39"/>
      <c r="B289" s="40"/>
      <c r="C289" s="219" t="s">
        <v>429</v>
      </c>
      <c r="D289" s="219" t="s">
        <v>146</v>
      </c>
      <c r="E289" s="220" t="s">
        <v>430</v>
      </c>
      <c r="F289" s="221" t="s">
        <v>431</v>
      </c>
      <c r="G289" s="222" t="s">
        <v>149</v>
      </c>
      <c r="H289" s="223">
        <v>3</v>
      </c>
      <c r="I289" s="224"/>
      <c r="J289" s="225">
        <f>ROUND(I289*H289,2)</f>
        <v>0</v>
      </c>
      <c r="K289" s="221" t="s">
        <v>150</v>
      </c>
      <c r="L289" s="45"/>
      <c r="M289" s="226" t="s">
        <v>19</v>
      </c>
      <c r="N289" s="227" t="s">
        <v>43</v>
      </c>
      <c r="O289" s="85"/>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151</v>
      </c>
      <c r="AT289" s="230" t="s">
        <v>146</v>
      </c>
      <c r="AU289" s="230" t="s">
        <v>81</v>
      </c>
      <c r="AY289" s="18" t="s">
        <v>144</v>
      </c>
      <c r="BE289" s="231">
        <f>IF(N289="základní",J289,0)</f>
        <v>0</v>
      </c>
      <c r="BF289" s="231">
        <f>IF(N289="snížená",J289,0)</f>
        <v>0</v>
      </c>
      <c r="BG289" s="231">
        <f>IF(N289="zákl. přenesená",J289,0)</f>
        <v>0</v>
      </c>
      <c r="BH289" s="231">
        <f>IF(N289="sníž. přenesená",J289,0)</f>
        <v>0</v>
      </c>
      <c r="BI289" s="231">
        <f>IF(N289="nulová",J289,0)</f>
        <v>0</v>
      </c>
      <c r="BJ289" s="18" t="s">
        <v>77</v>
      </c>
      <c r="BK289" s="231">
        <f>ROUND(I289*H289,2)</f>
        <v>0</v>
      </c>
      <c r="BL289" s="18" t="s">
        <v>151</v>
      </c>
      <c r="BM289" s="230" t="s">
        <v>432</v>
      </c>
    </row>
    <row r="290" s="2" customFormat="1">
      <c r="A290" s="39"/>
      <c r="B290" s="40"/>
      <c r="C290" s="41"/>
      <c r="D290" s="232" t="s">
        <v>153</v>
      </c>
      <c r="E290" s="41"/>
      <c r="F290" s="233" t="s">
        <v>433</v>
      </c>
      <c r="G290" s="41"/>
      <c r="H290" s="41"/>
      <c r="I290" s="137"/>
      <c r="J290" s="41"/>
      <c r="K290" s="41"/>
      <c r="L290" s="45"/>
      <c r="M290" s="234"/>
      <c r="N290" s="235"/>
      <c r="O290" s="85"/>
      <c r="P290" s="85"/>
      <c r="Q290" s="85"/>
      <c r="R290" s="85"/>
      <c r="S290" s="85"/>
      <c r="T290" s="86"/>
      <c r="U290" s="39"/>
      <c r="V290" s="39"/>
      <c r="W290" s="39"/>
      <c r="X290" s="39"/>
      <c r="Y290" s="39"/>
      <c r="Z290" s="39"/>
      <c r="AA290" s="39"/>
      <c r="AB290" s="39"/>
      <c r="AC290" s="39"/>
      <c r="AD290" s="39"/>
      <c r="AE290" s="39"/>
      <c r="AT290" s="18" t="s">
        <v>153</v>
      </c>
      <c r="AU290" s="18" t="s">
        <v>81</v>
      </c>
    </row>
    <row r="291" s="13" customFormat="1">
      <c r="A291" s="13"/>
      <c r="B291" s="236"/>
      <c r="C291" s="237"/>
      <c r="D291" s="232" t="s">
        <v>155</v>
      </c>
      <c r="E291" s="238" t="s">
        <v>19</v>
      </c>
      <c r="F291" s="239" t="s">
        <v>434</v>
      </c>
      <c r="G291" s="237"/>
      <c r="H291" s="240">
        <v>3</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155</v>
      </c>
      <c r="AU291" s="246" t="s">
        <v>81</v>
      </c>
      <c r="AV291" s="13" t="s">
        <v>81</v>
      </c>
      <c r="AW291" s="13" t="s">
        <v>33</v>
      </c>
      <c r="AX291" s="13" t="s">
        <v>77</v>
      </c>
      <c r="AY291" s="246" t="s">
        <v>144</v>
      </c>
    </row>
    <row r="292" s="12" customFormat="1" ht="22.8" customHeight="1">
      <c r="A292" s="12"/>
      <c r="B292" s="203"/>
      <c r="C292" s="204"/>
      <c r="D292" s="205" t="s">
        <v>71</v>
      </c>
      <c r="E292" s="217" t="s">
        <v>435</v>
      </c>
      <c r="F292" s="217" t="s">
        <v>436</v>
      </c>
      <c r="G292" s="204"/>
      <c r="H292" s="204"/>
      <c r="I292" s="207"/>
      <c r="J292" s="218">
        <f>BK292</f>
        <v>0</v>
      </c>
      <c r="K292" s="204"/>
      <c r="L292" s="209"/>
      <c r="M292" s="210"/>
      <c r="N292" s="211"/>
      <c r="O292" s="211"/>
      <c r="P292" s="212">
        <f>SUM(P293:P299)</f>
        <v>0</v>
      </c>
      <c r="Q292" s="211"/>
      <c r="R292" s="212">
        <f>SUM(R293:R299)</f>
        <v>0.39028499999999999</v>
      </c>
      <c r="S292" s="211"/>
      <c r="T292" s="213">
        <f>SUM(T293:T299)</f>
        <v>0</v>
      </c>
      <c r="U292" s="12"/>
      <c r="V292" s="12"/>
      <c r="W292" s="12"/>
      <c r="X292" s="12"/>
      <c r="Y292" s="12"/>
      <c r="Z292" s="12"/>
      <c r="AA292" s="12"/>
      <c r="AB292" s="12"/>
      <c r="AC292" s="12"/>
      <c r="AD292" s="12"/>
      <c r="AE292" s="12"/>
      <c r="AR292" s="214" t="s">
        <v>77</v>
      </c>
      <c r="AT292" s="215" t="s">
        <v>71</v>
      </c>
      <c r="AU292" s="215" t="s">
        <v>77</v>
      </c>
      <c r="AY292" s="214" t="s">
        <v>144</v>
      </c>
      <c r="BK292" s="216">
        <f>SUM(BK293:BK299)</f>
        <v>0</v>
      </c>
    </row>
    <row r="293" s="2" customFormat="1" ht="16.5" customHeight="1">
      <c r="A293" s="39"/>
      <c r="B293" s="40"/>
      <c r="C293" s="219" t="s">
        <v>437</v>
      </c>
      <c r="D293" s="219" t="s">
        <v>146</v>
      </c>
      <c r="E293" s="220" t="s">
        <v>438</v>
      </c>
      <c r="F293" s="221" t="s">
        <v>439</v>
      </c>
      <c r="G293" s="222" t="s">
        <v>149</v>
      </c>
      <c r="H293" s="223">
        <v>3.7170000000000001</v>
      </c>
      <c r="I293" s="224"/>
      <c r="J293" s="225">
        <f>ROUND(I293*H293,2)</f>
        <v>0</v>
      </c>
      <c r="K293" s="221" t="s">
        <v>150</v>
      </c>
      <c r="L293" s="45"/>
      <c r="M293" s="226" t="s">
        <v>19</v>
      </c>
      <c r="N293" s="227" t="s">
        <v>43</v>
      </c>
      <c r="O293" s="85"/>
      <c r="P293" s="228">
        <f>O293*H293</f>
        <v>0</v>
      </c>
      <c r="Q293" s="228">
        <v>0.105</v>
      </c>
      <c r="R293" s="228">
        <f>Q293*H293</f>
        <v>0.39028499999999999</v>
      </c>
      <c r="S293" s="228">
        <v>0</v>
      </c>
      <c r="T293" s="229">
        <f>S293*H293</f>
        <v>0</v>
      </c>
      <c r="U293" s="39"/>
      <c r="V293" s="39"/>
      <c r="W293" s="39"/>
      <c r="X293" s="39"/>
      <c r="Y293" s="39"/>
      <c r="Z293" s="39"/>
      <c r="AA293" s="39"/>
      <c r="AB293" s="39"/>
      <c r="AC293" s="39"/>
      <c r="AD293" s="39"/>
      <c r="AE293" s="39"/>
      <c r="AR293" s="230" t="s">
        <v>151</v>
      </c>
      <c r="AT293" s="230" t="s">
        <v>146</v>
      </c>
      <c r="AU293" s="230" t="s">
        <v>81</v>
      </c>
      <c r="AY293" s="18" t="s">
        <v>144</v>
      </c>
      <c r="BE293" s="231">
        <f>IF(N293="základní",J293,0)</f>
        <v>0</v>
      </c>
      <c r="BF293" s="231">
        <f>IF(N293="snížená",J293,0)</f>
        <v>0</v>
      </c>
      <c r="BG293" s="231">
        <f>IF(N293="zákl. přenesená",J293,0)</f>
        <v>0</v>
      </c>
      <c r="BH293" s="231">
        <f>IF(N293="sníž. přenesená",J293,0)</f>
        <v>0</v>
      </c>
      <c r="BI293" s="231">
        <f>IF(N293="nulová",J293,0)</f>
        <v>0</v>
      </c>
      <c r="BJ293" s="18" t="s">
        <v>77</v>
      </c>
      <c r="BK293" s="231">
        <f>ROUND(I293*H293,2)</f>
        <v>0</v>
      </c>
      <c r="BL293" s="18" t="s">
        <v>151</v>
      </c>
      <c r="BM293" s="230" t="s">
        <v>440</v>
      </c>
    </row>
    <row r="294" s="2" customFormat="1">
      <c r="A294" s="39"/>
      <c r="B294" s="40"/>
      <c r="C294" s="41"/>
      <c r="D294" s="232" t="s">
        <v>153</v>
      </c>
      <c r="E294" s="41"/>
      <c r="F294" s="233" t="s">
        <v>441</v>
      </c>
      <c r="G294" s="41"/>
      <c r="H294" s="41"/>
      <c r="I294" s="137"/>
      <c r="J294" s="41"/>
      <c r="K294" s="41"/>
      <c r="L294" s="45"/>
      <c r="M294" s="234"/>
      <c r="N294" s="235"/>
      <c r="O294" s="85"/>
      <c r="P294" s="85"/>
      <c r="Q294" s="85"/>
      <c r="R294" s="85"/>
      <c r="S294" s="85"/>
      <c r="T294" s="86"/>
      <c r="U294" s="39"/>
      <c r="V294" s="39"/>
      <c r="W294" s="39"/>
      <c r="X294" s="39"/>
      <c r="Y294" s="39"/>
      <c r="Z294" s="39"/>
      <c r="AA294" s="39"/>
      <c r="AB294" s="39"/>
      <c r="AC294" s="39"/>
      <c r="AD294" s="39"/>
      <c r="AE294" s="39"/>
      <c r="AT294" s="18" t="s">
        <v>153</v>
      </c>
      <c r="AU294" s="18" t="s">
        <v>81</v>
      </c>
    </row>
    <row r="295" s="2" customFormat="1">
      <c r="A295" s="39"/>
      <c r="B295" s="40"/>
      <c r="C295" s="41"/>
      <c r="D295" s="232" t="s">
        <v>442</v>
      </c>
      <c r="E295" s="41"/>
      <c r="F295" s="233" t="s">
        <v>443</v>
      </c>
      <c r="G295" s="41"/>
      <c r="H295" s="41"/>
      <c r="I295" s="137"/>
      <c r="J295" s="41"/>
      <c r="K295" s="41"/>
      <c r="L295" s="45"/>
      <c r="M295" s="234"/>
      <c r="N295" s="235"/>
      <c r="O295" s="85"/>
      <c r="P295" s="85"/>
      <c r="Q295" s="85"/>
      <c r="R295" s="85"/>
      <c r="S295" s="85"/>
      <c r="T295" s="86"/>
      <c r="U295" s="39"/>
      <c r="V295" s="39"/>
      <c r="W295" s="39"/>
      <c r="X295" s="39"/>
      <c r="Y295" s="39"/>
      <c r="Z295" s="39"/>
      <c r="AA295" s="39"/>
      <c r="AB295" s="39"/>
      <c r="AC295" s="39"/>
      <c r="AD295" s="39"/>
      <c r="AE295" s="39"/>
      <c r="AT295" s="18" t="s">
        <v>442</v>
      </c>
      <c r="AU295" s="18" t="s">
        <v>81</v>
      </c>
    </row>
    <row r="296" s="13" customFormat="1">
      <c r="A296" s="13"/>
      <c r="B296" s="236"/>
      <c r="C296" s="237"/>
      <c r="D296" s="232" t="s">
        <v>155</v>
      </c>
      <c r="E296" s="238" t="s">
        <v>19</v>
      </c>
      <c r="F296" s="239" t="s">
        <v>444</v>
      </c>
      <c r="G296" s="237"/>
      <c r="H296" s="240">
        <v>0.88500000000000001</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155</v>
      </c>
      <c r="AU296" s="246" t="s">
        <v>81</v>
      </c>
      <c r="AV296" s="13" t="s">
        <v>81</v>
      </c>
      <c r="AW296" s="13" t="s">
        <v>33</v>
      </c>
      <c r="AX296" s="13" t="s">
        <v>72</v>
      </c>
      <c r="AY296" s="246" t="s">
        <v>144</v>
      </c>
    </row>
    <row r="297" s="13" customFormat="1">
      <c r="A297" s="13"/>
      <c r="B297" s="236"/>
      <c r="C297" s="237"/>
      <c r="D297" s="232" t="s">
        <v>155</v>
      </c>
      <c r="E297" s="238" t="s">
        <v>19</v>
      </c>
      <c r="F297" s="239" t="s">
        <v>445</v>
      </c>
      <c r="G297" s="237"/>
      <c r="H297" s="240">
        <v>2.3010000000000002</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155</v>
      </c>
      <c r="AU297" s="246" t="s">
        <v>81</v>
      </c>
      <c r="AV297" s="13" t="s">
        <v>81</v>
      </c>
      <c r="AW297" s="13" t="s">
        <v>33</v>
      </c>
      <c r="AX297" s="13" t="s">
        <v>72</v>
      </c>
      <c r="AY297" s="246" t="s">
        <v>144</v>
      </c>
    </row>
    <row r="298" s="13" customFormat="1">
      <c r="A298" s="13"/>
      <c r="B298" s="236"/>
      <c r="C298" s="237"/>
      <c r="D298" s="232" t="s">
        <v>155</v>
      </c>
      <c r="E298" s="238" t="s">
        <v>19</v>
      </c>
      <c r="F298" s="239" t="s">
        <v>446</v>
      </c>
      <c r="G298" s="237"/>
      <c r="H298" s="240">
        <v>0.53100000000000003</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155</v>
      </c>
      <c r="AU298" s="246" t="s">
        <v>81</v>
      </c>
      <c r="AV298" s="13" t="s">
        <v>81</v>
      </c>
      <c r="AW298" s="13" t="s">
        <v>33</v>
      </c>
      <c r="AX298" s="13" t="s">
        <v>72</v>
      </c>
      <c r="AY298" s="246" t="s">
        <v>144</v>
      </c>
    </row>
    <row r="299" s="14" customFormat="1">
      <c r="A299" s="14"/>
      <c r="B299" s="247"/>
      <c r="C299" s="248"/>
      <c r="D299" s="232" t="s">
        <v>155</v>
      </c>
      <c r="E299" s="249" t="s">
        <v>19</v>
      </c>
      <c r="F299" s="250" t="s">
        <v>158</v>
      </c>
      <c r="G299" s="248"/>
      <c r="H299" s="251">
        <v>3.7170000000000001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155</v>
      </c>
      <c r="AU299" s="257" t="s">
        <v>81</v>
      </c>
      <c r="AV299" s="14" t="s">
        <v>151</v>
      </c>
      <c r="AW299" s="14" t="s">
        <v>33</v>
      </c>
      <c r="AX299" s="14" t="s">
        <v>77</v>
      </c>
      <c r="AY299" s="257" t="s">
        <v>144</v>
      </c>
    </row>
    <row r="300" s="12" customFormat="1" ht="22.8" customHeight="1">
      <c r="A300" s="12"/>
      <c r="B300" s="203"/>
      <c r="C300" s="204"/>
      <c r="D300" s="205" t="s">
        <v>71</v>
      </c>
      <c r="E300" s="217" t="s">
        <v>93</v>
      </c>
      <c r="F300" s="217" t="s">
        <v>447</v>
      </c>
      <c r="G300" s="204"/>
      <c r="H300" s="204"/>
      <c r="I300" s="207"/>
      <c r="J300" s="218">
        <f>BK300</f>
        <v>0</v>
      </c>
      <c r="K300" s="204"/>
      <c r="L300" s="209"/>
      <c r="M300" s="210"/>
      <c r="N300" s="211"/>
      <c r="O300" s="211"/>
      <c r="P300" s="212">
        <f>SUM(P301:P309)</f>
        <v>0</v>
      </c>
      <c r="Q300" s="211"/>
      <c r="R300" s="212">
        <f>SUM(R301:R309)</f>
        <v>16.117213750000001</v>
      </c>
      <c r="S300" s="211"/>
      <c r="T300" s="213">
        <f>SUM(T301:T309)</f>
        <v>0</v>
      </c>
      <c r="U300" s="12"/>
      <c r="V300" s="12"/>
      <c r="W300" s="12"/>
      <c r="X300" s="12"/>
      <c r="Y300" s="12"/>
      <c r="Z300" s="12"/>
      <c r="AA300" s="12"/>
      <c r="AB300" s="12"/>
      <c r="AC300" s="12"/>
      <c r="AD300" s="12"/>
      <c r="AE300" s="12"/>
      <c r="AR300" s="214" t="s">
        <v>77</v>
      </c>
      <c r="AT300" s="215" t="s">
        <v>71</v>
      </c>
      <c r="AU300" s="215" t="s">
        <v>77</v>
      </c>
      <c r="AY300" s="214" t="s">
        <v>144</v>
      </c>
      <c r="BK300" s="216">
        <f>SUM(BK301:BK309)</f>
        <v>0</v>
      </c>
    </row>
    <row r="301" s="2" customFormat="1" ht="21.75" customHeight="1">
      <c r="A301" s="39"/>
      <c r="B301" s="40"/>
      <c r="C301" s="219" t="s">
        <v>448</v>
      </c>
      <c r="D301" s="219" t="s">
        <v>146</v>
      </c>
      <c r="E301" s="220" t="s">
        <v>449</v>
      </c>
      <c r="F301" s="221" t="s">
        <v>450</v>
      </c>
      <c r="G301" s="222" t="s">
        <v>180</v>
      </c>
      <c r="H301" s="223">
        <v>32</v>
      </c>
      <c r="I301" s="224"/>
      <c r="J301" s="225">
        <f>ROUND(I301*H301,2)</f>
        <v>0</v>
      </c>
      <c r="K301" s="221" t="s">
        <v>150</v>
      </c>
      <c r="L301" s="45"/>
      <c r="M301" s="226" t="s">
        <v>19</v>
      </c>
      <c r="N301" s="227" t="s">
        <v>43</v>
      </c>
      <c r="O301" s="85"/>
      <c r="P301" s="228">
        <f>O301*H301</f>
        <v>0</v>
      </c>
      <c r="Q301" s="228">
        <v>0.0027409999999999999</v>
      </c>
      <c r="R301" s="228">
        <f>Q301*H301</f>
        <v>0.087711999999999998</v>
      </c>
      <c r="S301" s="228">
        <v>0</v>
      </c>
      <c r="T301" s="229">
        <f>S301*H301</f>
        <v>0</v>
      </c>
      <c r="U301" s="39"/>
      <c r="V301" s="39"/>
      <c r="W301" s="39"/>
      <c r="X301" s="39"/>
      <c r="Y301" s="39"/>
      <c r="Z301" s="39"/>
      <c r="AA301" s="39"/>
      <c r="AB301" s="39"/>
      <c r="AC301" s="39"/>
      <c r="AD301" s="39"/>
      <c r="AE301" s="39"/>
      <c r="AR301" s="230" t="s">
        <v>151</v>
      </c>
      <c r="AT301" s="230" t="s">
        <v>146</v>
      </c>
      <c r="AU301" s="230" t="s">
        <v>81</v>
      </c>
      <c r="AY301" s="18" t="s">
        <v>144</v>
      </c>
      <c r="BE301" s="231">
        <f>IF(N301="základní",J301,0)</f>
        <v>0</v>
      </c>
      <c r="BF301" s="231">
        <f>IF(N301="snížená",J301,0)</f>
        <v>0</v>
      </c>
      <c r="BG301" s="231">
        <f>IF(N301="zákl. přenesená",J301,0)</f>
        <v>0</v>
      </c>
      <c r="BH301" s="231">
        <f>IF(N301="sníž. přenesená",J301,0)</f>
        <v>0</v>
      </c>
      <c r="BI301" s="231">
        <f>IF(N301="nulová",J301,0)</f>
        <v>0</v>
      </c>
      <c r="BJ301" s="18" t="s">
        <v>77</v>
      </c>
      <c r="BK301" s="231">
        <f>ROUND(I301*H301,2)</f>
        <v>0</v>
      </c>
      <c r="BL301" s="18" t="s">
        <v>151</v>
      </c>
      <c r="BM301" s="230" t="s">
        <v>451</v>
      </c>
    </row>
    <row r="302" s="2" customFormat="1">
      <c r="A302" s="39"/>
      <c r="B302" s="40"/>
      <c r="C302" s="41"/>
      <c r="D302" s="232" t="s">
        <v>153</v>
      </c>
      <c r="E302" s="41"/>
      <c r="F302" s="233" t="s">
        <v>452</v>
      </c>
      <c r="G302" s="41"/>
      <c r="H302" s="41"/>
      <c r="I302" s="137"/>
      <c r="J302" s="41"/>
      <c r="K302" s="41"/>
      <c r="L302" s="45"/>
      <c r="M302" s="234"/>
      <c r="N302" s="235"/>
      <c r="O302" s="85"/>
      <c r="P302" s="85"/>
      <c r="Q302" s="85"/>
      <c r="R302" s="85"/>
      <c r="S302" s="85"/>
      <c r="T302" s="86"/>
      <c r="U302" s="39"/>
      <c r="V302" s="39"/>
      <c r="W302" s="39"/>
      <c r="X302" s="39"/>
      <c r="Y302" s="39"/>
      <c r="Z302" s="39"/>
      <c r="AA302" s="39"/>
      <c r="AB302" s="39"/>
      <c r="AC302" s="39"/>
      <c r="AD302" s="39"/>
      <c r="AE302" s="39"/>
      <c r="AT302" s="18" t="s">
        <v>153</v>
      </c>
      <c r="AU302" s="18" t="s">
        <v>81</v>
      </c>
    </row>
    <row r="303" s="2" customFormat="1" ht="16.5" customHeight="1">
      <c r="A303" s="39"/>
      <c r="B303" s="40"/>
      <c r="C303" s="219" t="s">
        <v>453</v>
      </c>
      <c r="D303" s="219" t="s">
        <v>146</v>
      </c>
      <c r="E303" s="220" t="s">
        <v>454</v>
      </c>
      <c r="F303" s="221" t="s">
        <v>455</v>
      </c>
      <c r="G303" s="222" t="s">
        <v>180</v>
      </c>
      <c r="H303" s="223">
        <v>32</v>
      </c>
      <c r="I303" s="224"/>
      <c r="J303" s="225">
        <f>ROUND(I303*H303,2)</f>
        <v>0</v>
      </c>
      <c r="K303" s="221" t="s">
        <v>150</v>
      </c>
      <c r="L303" s="45"/>
      <c r="M303" s="226" t="s">
        <v>19</v>
      </c>
      <c r="N303" s="227" t="s">
        <v>43</v>
      </c>
      <c r="O303" s="85"/>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151</v>
      </c>
      <c r="AT303" s="230" t="s">
        <v>146</v>
      </c>
      <c r="AU303" s="230" t="s">
        <v>81</v>
      </c>
      <c r="AY303" s="18" t="s">
        <v>144</v>
      </c>
      <c r="BE303" s="231">
        <f>IF(N303="základní",J303,0)</f>
        <v>0</v>
      </c>
      <c r="BF303" s="231">
        <f>IF(N303="snížená",J303,0)</f>
        <v>0</v>
      </c>
      <c r="BG303" s="231">
        <f>IF(N303="zákl. přenesená",J303,0)</f>
        <v>0</v>
      </c>
      <c r="BH303" s="231">
        <f>IF(N303="sníž. přenesená",J303,0)</f>
        <v>0</v>
      </c>
      <c r="BI303" s="231">
        <f>IF(N303="nulová",J303,0)</f>
        <v>0</v>
      </c>
      <c r="BJ303" s="18" t="s">
        <v>77</v>
      </c>
      <c r="BK303" s="231">
        <f>ROUND(I303*H303,2)</f>
        <v>0</v>
      </c>
      <c r="BL303" s="18" t="s">
        <v>151</v>
      </c>
      <c r="BM303" s="230" t="s">
        <v>456</v>
      </c>
    </row>
    <row r="304" s="2" customFormat="1">
      <c r="A304" s="39"/>
      <c r="B304" s="40"/>
      <c r="C304" s="41"/>
      <c r="D304" s="232" t="s">
        <v>153</v>
      </c>
      <c r="E304" s="41"/>
      <c r="F304" s="233" t="s">
        <v>457</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153</v>
      </c>
      <c r="AU304" s="18" t="s">
        <v>81</v>
      </c>
    </row>
    <row r="305" s="2" customFormat="1" ht="21.75" customHeight="1">
      <c r="A305" s="39"/>
      <c r="B305" s="40"/>
      <c r="C305" s="219" t="s">
        <v>458</v>
      </c>
      <c r="D305" s="219" t="s">
        <v>146</v>
      </c>
      <c r="E305" s="220" t="s">
        <v>459</v>
      </c>
      <c r="F305" s="221" t="s">
        <v>460</v>
      </c>
      <c r="G305" s="222" t="s">
        <v>171</v>
      </c>
      <c r="H305" s="223">
        <v>1</v>
      </c>
      <c r="I305" s="224"/>
      <c r="J305" s="225">
        <f>ROUND(I305*H305,2)</f>
        <v>0</v>
      </c>
      <c r="K305" s="221" t="s">
        <v>150</v>
      </c>
      <c r="L305" s="45"/>
      <c r="M305" s="226" t="s">
        <v>19</v>
      </c>
      <c r="N305" s="227" t="s">
        <v>43</v>
      </c>
      <c r="O305" s="85"/>
      <c r="P305" s="228">
        <f>O305*H305</f>
        <v>0</v>
      </c>
      <c r="Q305" s="228">
        <v>1.75E-06</v>
      </c>
      <c r="R305" s="228">
        <f>Q305*H305</f>
        <v>1.75E-06</v>
      </c>
      <c r="S305" s="228">
        <v>0</v>
      </c>
      <c r="T305" s="229">
        <f>S305*H305</f>
        <v>0</v>
      </c>
      <c r="U305" s="39"/>
      <c r="V305" s="39"/>
      <c r="W305" s="39"/>
      <c r="X305" s="39"/>
      <c r="Y305" s="39"/>
      <c r="Z305" s="39"/>
      <c r="AA305" s="39"/>
      <c r="AB305" s="39"/>
      <c r="AC305" s="39"/>
      <c r="AD305" s="39"/>
      <c r="AE305" s="39"/>
      <c r="AR305" s="230" t="s">
        <v>151</v>
      </c>
      <c r="AT305" s="230" t="s">
        <v>146</v>
      </c>
      <c r="AU305" s="230" t="s">
        <v>81</v>
      </c>
      <c r="AY305" s="18" t="s">
        <v>144</v>
      </c>
      <c r="BE305" s="231">
        <f>IF(N305="základní",J305,0)</f>
        <v>0</v>
      </c>
      <c r="BF305" s="231">
        <f>IF(N305="snížená",J305,0)</f>
        <v>0</v>
      </c>
      <c r="BG305" s="231">
        <f>IF(N305="zákl. přenesená",J305,0)</f>
        <v>0</v>
      </c>
      <c r="BH305" s="231">
        <f>IF(N305="sníž. přenesená",J305,0)</f>
        <v>0</v>
      </c>
      <c r="BI305" s="231">
        <f>IF(N305="nulová",J305,0)</f>
        <v>0</v>
      </c>
      <c r="BJ305" s="18" t="s">
        <v>77</v>
      </c>
      <c r="BK305" s="231">
        <f>ROUND(I305*H305,2)</f>
        <v>0</v>
      </c>
      <c r="BL305" s="18" t="s">
        <v>151</v>
      </c>
      <c r="BM305" s="230" t="s">
        <v>461</v>
      </c>
    </row>
    <row r="306" s="2" customFormat="1">
      <c r="A306" s="39"/>
      <c r="B306" s="40"/>
      <c r="C306" s="41"/>
      <c r="D306" s="232" t="s">
        <v>153</v>
      </c>
      <c r="E306" s="41"/>
      <c r="F306" s="233" t="s">
        <v>462</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153</v>
      </c>
      <c r="AU306" s="18" t="s">
        <v>81</v>
      </c>
    </row>
    <row r="307" s="2" customFormat="1" ht="16.5" customHeight="1">
      <c r="A307" s="39"/>
      <c r="B307" s="40"/>
      <c r="C307" s="258" t="s">
        <v>181</v>
      </c>
      <c r="D307" s="258" t="s">
        <v>238</v>
      </c>
      <c r="E307" s="259" t="s">
        <v>463</v>
      </c>
      <c r="F307" s="260" t="s">
        <v>464</v>
      </c>
      <c r="G307" s="261" t="s">
        <v>171</v>
      </c>
      <c r="H307" s="262">
        <v>1</v>
      </c>
      <c r="I307" s="263"/>
      <c r="J307" s="264">
        <f>ROUND(I307*H307,2)</f>
        <v>0</v>
      </c>
      <c r="K307" s="260" t="s">
        <v>150</v>
      </c>
      <c r="L307" s="265"/>
      <c r="M307" s="266" t="s">
        <v>19</v>
      </c>
      <c r="N307" s="267" t="s">
        <v>43</v>
      </c>
      <c r="O307" s="85"/>
      <c r="P307" s="228">
        <f>O307*H307</f>
        <v>0</v>
      </c>
      <c r="Q307" s="228">
        <v>0.029499999999999998</v>
      </c>
      <c r="R307" s="228">
        <f>Q307*H307</f>
        <v>0.029499999999999998</v>
      </c>
      <c r="S307" s="228">
        <v>0</v>
      </c>
      <c r="T307" s="229">
        <f>S307*H307</f>
        <v>0</v>
      </c>
      <c r="U307" s="39"/>
      <c r="V307" s="39"/>
      <c r="W307" s="39"/>
      <c r="X307" s="39"/>
      <c r="Y307" s="39"/>
      <c r="Z307" s="39"/>
      <c r="AA307" s="39"/>
      <c r="AB307" s="39"/>
      <c r="AC307" s="39"/>
      <c r="AD307" s="39"/>
      <c r="AE307" s="39"/>
      <c r="AR307" s="230" t="s">
        <v>93</v>
      </c>
      <c r="AT307" s="230" t="s">
        <v>238</v>
      </c>
      <c r="AU307" s="230" t="s">
        <v>81</v>
      </c>
      <c r="AY307" s="18" t="s">
        <v>144</v>
      </c>
      <c r="BE307" s="231">
        <f>IF(N307="základní",J307,0)</f>
        <v>0</v>
      </c>
      <c r="BF307" s="231">
        <f>IF(N307="snížená",J307,0)</f>
        <v>0</v>
      </c>
      <c r="BG307" s="231">
        <f>IF(N307="zákl. přenesená",J307,0)</f>
        <v>0</v>
      </c>
      <c r="BH307" s="231">
        <f>IF(N307="sníž. přenesená",J307,0)</f>
        <v>0</v>
      </c>
      <c r="BI307" s="231">
        <f>IF(N307="nulová",J307,0)</f>
        <v>0</v>
      </c>
      <c r="BJ307" s="18" t="s">
        <v>77</v>
      </c>
      <c r="BK307" s="231">
        <f>ROUND(I307*H307,2)</f>
        <v>0</v>
      </c>
      <c r="BL307" s="18" t="s">
        <v>151</v>
      </c>
      <c r="BM307" s="230" t="s">
        <v>465</v>
      </c>
    </row>
    <row r="308" s="2" customFormat="1" ht="16.5" customHeight="1">
      <c r="A308" s="39"/>
      <c r="B308" s="40"/>
      <c r="C308" s="219" t="s">
        <v>466</v>
      </c>
      <c r="D308" s="219" t="s">
        <v>146</v>
      </c>
      <c r="E308" s="220" t="s">
        <v>467</v>
      </c>
      <c r="F308" s="221" t="s">
        <v>468</v>
      </c>
      <c r="G308" s="222" t="s">
        <v>180</v>
      </c>
      <c r="H308" s="223">
        <v>32</v>
      </c>
      <c r="I308" s="224"/>
      <c r="J308" s="225">
        <f>ROUND(I308*H308,2)</f>
        <v>0</v>
      </c>
      <c r="K308" s="221" t="s">
        <v>256</v>
      </c>
      <c r="L308" s="45"/>
      <c r="M308" s="226" t="s">
        <v>19</v>
      </c>
      <c r="N308" s="227" t="s">
        <v>43</v>
      </c>
      <c r="O308" s="85"/>
      <c r="P308" s="228">
        <f>O308*H308</f>
        <v>0</v>
      </c>
      <c r="Q308" s="228">
        <v>0.5</v>
      </c>
      <c r="R308" s="228">
        <f>Q308*H308</f>
        <v>16</v>
      </c>
      <c r="S308" s="228">
        <v>0</v>
      </c>
      <c r="T308" s="229">
        <f>S308*H308</f>
        <v>0</v>
      </c>
      <c r="U308" s="39"/>
      <c r="V308" s="39"/>
      <c r="W308" s="39"/>
      <c r="X308" s="39"/>
      <c r="Y308" s="39"/>
      <c r="Z308" s="39"/>
      <c r="AA308" s="39"/>
      <c r="AB308" s="39"/>
      <c r="AC308" s="39"/>
      <c r="AD308" s="39"/>
      <c r="AE308" s="39"/>
      <c r="AR308" s="230" t="s">
        <v>151</v>
      </c>
      <c r="AT308" s="230" t="s">
        <v>146</v>
      </c>
      <c r="AU308" s="230" t="s">
        <v>81</v>
      </c>
      <c r="AY308" s="18" t="s">
        <v>144</v>
      </c>
      <c r="BE308" s="231">
        <f>IF(N308="základní",J308,0)</f>
        <v>0</v>
      </c>
      <c r="BF308" s="231">
        <f>IF(N308="snížená",J308,0)</f>
        <v>0</v>
      </c>
      <c r="BG308" s="231">
        <f>IF(N308="zákl. přenesená",J308,0)</f>
        <v>0</v>
      </c>
      <c r="BH308" s="231">
        <f>IF(N308="sníž. přenesená",J308,0)</f>
        <v>0</v>
      </c>
      <c r="BI308" s="231">
        <f>IF(N308="nulová",J308,0)</f>
        <v>0</v>
      </c>
      <c r="BJ308" s="18" t="s">
        <v>77</v>
      </c>
      <c r="BK308" s="231">
        <f>ROUND(I308*H308,2)</f>
        <v>0</v>
      </c>
      <c r="BL308" s="18" t="s">
        <v>151</v>
      </c>
      <c r="BM308" s="230" t="s">
        <v>469</v>
      </c>
    </row>
    <row r="309" s="2" customFormat="1">
      <c r="A309" s="39"/>
      <c r="B309" s="40"/>
      <c r="C309" s="41"/>
      <c r="D309" s="232" t="s">
        <v>442</v>
      </c>
      <c r="E309" s="41"/>
      <c r="F309" s="233" t="s">
        <v>470</v>
      </c>
      <c r="G309" s="41"/>
      <c r="H309" s="41"/>
      <c r="I309" s="137"/>
      <c r="J309" s="41"/>
      <c r="K309" s="41"/>
      <c r="L309" s="45"/>
      <c r="M309" s="234"/>
      <c r="N309" s="235"/>
      <c r="O309" s="85"/>
      <c r="P309" s="85"/>
      <c r="Q309" s="85"/>
      <c r="R309" s="85"/>
      <c r="S309" s="85"/>
      <c r="T309" s="86"/>
      <c r="U309" s="39"/>
      <c r="V309" s="39"/>
      <c r="W309" s="39"/>
      <c r="X309" s="39"/>
      <c r="Y309" s="39"/>
      <c r="Z309" s="39"/>
      <c r="AA309" s="39"/>
      <c r="AB309" s="39"/>
      <c r="AC309" s="39"/>
      <c r="AD309" s="39"/>
      <c r="AE309" s="39"/>
      <c r="AT309" s="18" t="s">
        <v>442</v>
      </c>
      <c r="AU309" s="18" t="s">
        <v>81</v>
      </c>
    </row>
    <row r="310" s="12" customFormat="1" ht="22.8" customHeight="1">
      <c r="A310" s="12"/>
      <c r="B310" s="203"/>
      <c r="C310" s="204"/>
      <c r="D310" s="205" t="s">
        <v>71</v>
      </c>
      <c r="E310" s="217" t="s">
        <v>299</v>
      </c>
      <c r="F310" s="217" t="s">
        <v>471</v>
      </c>
      <c r="G310" s="204"/>
      <c r="H310" s="204"/>
      <c r="I310" s="207"/>
      <c r="J310" s="218">
        <f>BK310</f>
        <v>0</v>
      </c>
      <c r="K310" s="204"/>
      <c r="L310" s="209"/>
      <c r="M310" s="210"/>
      <c r="N310" s="211"/>
      <c r="O310" s="211"/>
      <c r="P310" s="212">
        <f>SUM(P311:P347)</f>
        <v>0</v>
      </c>
      <c r="Q310" s="211"/>
      <c r="R310" s="212">
        <f>SUM(R311:R347)</f>
        <v>0.004725</v>
      </c>
      <c r="S310" s="211"/>
      <c r="T310" s="213">
        <f>SUM(T311:T347)</f>
        <v>0</v>
      </c>
      <c r="U310" s="12"/>
      <c r="V310" s="12"/>
      <c r="W310" s="12"/>
      <c r="X310" s="12"/>
      <c r="Y310" s="12"/>
      <c r="Z310" s="12"/>
      <c r="AA310" s="12"/>
      <c r="AB310" s="12"/>
      <c r="AC310" s="12"/>
      <c r="AD310" s="12"/>
      <c r="AE310" s="12"/>
      <c r="AR310" s="214" t="s">
        <v>77</v>
      </c>
      <c r="AT310" s="215" t="s">
        <v>71</v>
      </c>
      <c r="AU310" s="215" t="s">
        <v>77</v>
      </c>
      <c r="AY310" s="214" t="s">
        <v>144</v>
      </c>
      <c r="BK310" s="216">
        <f>SUM(BK311:BK347)</f>
        <v>0</v>
      </c>
    </row>
    <row r="311" s="2" customFormat="1" ht="21.75" customHeight="1">
      <c r="A311" s="39"/>
      <c r="B311" s="40"/>
      <c r="C311" s="219" t="s">
        <v>185</v>
      </c>
      <c r="D311" s="219" t="s">
        <v>146</v>
      </c>
      <c r="E311" s="220" t="s">
        <v>472</v>
      </c>
      <c r="F311" s="221" t="s">
        <v>473</v>
      </c>
      <c r="G311" s="222" t="s">
        <v>149</v>
      </c>
      <c r="H311" s="223">
        <v>139.65000000000001</v>
      </c>
      <c r="I311" s="224"/>
      <c r="J311" s="225">
        <f>ROUND(I311*H311,2)</f>
        <v>0</v>
      </c>
      <c r="K311" s="221" t="s">
        <v>150</v>
      </c>
      <c r="L311" s="45"/>
      <c r="M311" s="226" t="s">
        <v>19</v>
      </c>
      <c r="N311" s="227" t="s">
        <v>43</v>
      </c>
      <c r="O311" s="85"/>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151</v>
      </c>
      <c r="AT311" s="230" t="s">
        <v>146</v>
      </c>
      <c r="AU311" s="230" t="s">
        <v>81</v>
      </c>
      <c r="AY311" s="18" t="s">
        <v>144</v>
      </c>
      <c r="BE311" s="231">
        <f>IF(N311="základní",J311,0)</f>
        <v>0</v>
      </c>
      <c r="BF311" s="231">
        <f>IF(N311="snížená",J311,0)</f>
        <v>0</v>
      </c>
      <c r="BG311" s="231">
        <f>IF(N311="zákl. přenesená",J311,0)</f>
        <v>0</v>
      </c>
      <c r="BH311" s="231">
        <f>IF(N311="sníž. přenesená",J311,0)</f>
        <v>0</v>
      </c>
      <c r="BI311" s="231">
        <f>IF(N311="nulová",J311,0)</f>
        <v>0</v>
      </c>
      <c r="BJ311" s="18" t="s">
        <v>77</v>
      </c>
      <c r="BK311" s="231">
        <f>ROUND(I311*H311,2)</f>
        <v>0</v>
      </c>
      <c r="BL311" s="18" t="s">
        <v>151</v>
      </c>
      <c r="BM311" s="230" t="s">
        <v>474</v>
      </c>
    </row>
    <row r="312" s="2" customFormat="1">
      <c r="A312" s="39"/>
      <c r="B312" s="40"/>
      <c r="C312" s="41"/>
      <c r="D312" s="232" t="s">
        <v>153</v>
      </c>
      <c r="E312" s="41"/>
      <c r="F312" s="233" t="s">
        <v>475</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153</v>
      </c>
      <c r="AU312" s="18" t="s">
        <v>81</v>
      </c>
    </row>
    <row r="313" s="13" customFormat="1">
      <c r="A313" s="13"/>
      <c r="B313" s="236"/>
      <c r="C313" s="237"/>
      <c r="D313" s="232" t="s">
        <v>155</v>
      </c>
      <c r="E313" s="238" t="s">
        <v>19</v>
      </c>
      <c r="F313" s="239" t="s">
        <v>476</v>
      </c>
      <c r="G313" s="237"/>
      <c r="H313" s="240">
        <v>139.65000000000001</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155</v>
      </c>
      <c r="AU313" s="246" t="s">
        <v>81</v>
      </c>
      <c r="AV313" s="13" t="s">
        <v>81</v>
      </c>
      <c r="AW313" s="13" t="s">
        <v>33</v>
      </c>
      <c r="AX313" s="13" t="s">
        <v>77</v>
      </c>
      <c r="AY313" s="246" t="s">
        <v>144</v>
      </c>
    </row>
    <row r="314" s="2" customFormat="1" ht="21.75" customHeight="1">
      <c r="A314" s="39"/>
      <c r="B314" s="40"/>
      <c r="C314" s="219" t="s">
        <v>477</v>
      </c>
      <c r="D314" s="219" t="s">
        <v>146</v>
      </c>
      <c r="E314" s="220" t="s">
        <v>478</v>
      </c>
      <c r="F314" s="221" t="s">
        <v>479</v>
      </c>
      <c r="G314" s="222" t="s">
        <v>149</v>
      </c>
      <c r="H314" s="223">
        <v>8379</v>
      </c>
      <c r="I314" s="224"/>
      <c r="J314" s="225">
        <f>ROUND(I314*H314,2)</f>
        <v>0</v>
      </c>
      <c r="K314" s="221" t="s">
        <v>150</v>
      </c>
      <c r="L314" s="45"/>
      <c r="M314" s="226" t="s">
        <v>19</v>
      </c>
      <c r="N314" s="227" t="s">
        <v>43</v>
      </c>
      <c r="O314" s="85"/>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151</v>
      </c>
      <c r="AT314" s="230" t="s">
        <v>146</v>
      </c>
      <c r="AU314" s="230" t="s">
        <v>81</v>
      </c>
      <c r="AY314" s="18" t="s">
        <v>144</v>
      </c>
      <c r="BE314" s="231">
        <f>IF(N314="základní",J314,0)</f>
        <v>0</v>
      </c>
      <c r="BF314" s="231">
        <f>IF(N314="snížená",J314,0)</f>
        <v>0</v>
      </c>
      <c r="BG314" s="231">
        <f>IF(N314="zákl. přenesená",J314,0)</f>
        <v>0</v>
      </c>
      <c r="BH314" s="231">
        <f>IF(N314="sníž. přenesená",J314,0)</f>
        <v>0</v>
      </c>
      <c r="BI314" s="231">
        <f>IF(N314="nulová",J314,0)</f>
        <v>0</v>
      </c>
      <c r="BJ314" s="18" t="s">
        <v>77</v>
      </c>
      <c r="BK314" s="231">
        <f>ROUND(I314*H314,2)</f>
        <v>0</v>
      </c>
      <c r="BL314" s="18" t="s">
        <v>151</v>
      </c>
      <c r="BM314" s="230" t="s">
        <v>480</v>
      </c>
    </row>
    <row r="315" s="2" customFormat="1">
      <c r="A315" s="39"/>
      <c r="B315" s="40"/>
      <c r="C315" s="41"/>
      <c r="D315" s="232" t="s">
        <v>153</v>
      </c>
      <c r="E315" s="41"/>
      <c r="F315" s="233" t="s">
        <v>475</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153</v>
      </c>
      <c r="AU315" s="18" t="s">
        <v>81</v>
      </c>
    </row>
    <row r="316" s="2" customFormat="1">
      <c r="A316" s="39"/>
      <c r="B316" s="40"/>
      <c r="C316" s="41"/>
      <c r="D316" s="232" t="s">
        <v>442</v>
      </c>
      <c r="E316" s="41"/>
      <c r="F316" s="233" t="s">
        <v>481</v>
      </c>
      <c r="G316" s="41"/>
      <c r="H316" s="41"/>
      <c r="I316" s="137"/>
      <c r="J316" s="41"/>
      <c r="K316" s="41"/>
      <c r="L316" s="45"/>
      <c r="M316" s="234"/>
      <c r="N316" s="235"/>
      <c r="O316" s="85"/>
      <c r="P316" s="85"/>
      <c r="Q316" s="85"/>
      <c r="R316" s="85"/>
      <c r="S316" s="85"/>
      <c r="T316" s="86"/>
      <c r="U316" s="39"/>
      <c r="V316" s="39"/>
      <c r="W316" s="39"/>
      <c r="X316" s="39"/>
      <c r="Y316" s="39"/>
      <c r="Z316" s="39"/>
      <c r="AA316" s="39"/>
      <c r="AB316" s="39"/>
      <c r="AC316" s="39"/>
      <c r="AD316" s="39"/>
      <c r="AE316" s="39"/>
      <c r="AT316" s="18" t="s">
        <v>442</v>
      </c>
      <c r="AU316" s="18" t="s">
        <v>81</v>
      </c>
    </row>
    <row r="317" s="13" customFormat="1">
      <c r="A317" s="13"/>
      <c r="B317" s="236"/>
      <c r="C317" s="237"/>
      <c r="D317" s="232" t="s">
        <v>155</v>
      </c>
      <c r="E317" s="237"/>
      <c r="F317" s="239" t="s">
        <v>482</v>
      </c>
      <c r="G317" s="237"/>
      <c r="H317" s="240">
        <v>8379</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155</v>
      </c>
      <c r="AU317" s="246" t="s">
        <v>81</v>
      </c>
      <c r="AV317" s="13" t="s">
        <v>81</v>
      </c>
      <c r="AW317" s="13" t="s">
        <v>4</v>
      </c>
      <c r="AX317" s="13" t="s">
        <v>77</v>
      </c>
      <c r="AY317" s="246" t="s">
        <v>144</v>
      </c>
    </row>
    <row r="318" s="2" customFormat="1" ht="21.75" customHeight="1">
      <c r="A318" s="39"/>
      <c r="B318" s="40"/>
      <c r="C318" s="219" t="s">
        <v>189</v>
      </c>
      <c r="D318" s="219" t="s">
        <v>146</v>
      </c>
      <c r="E318" s="220" t="s">
        <v>483</v>
      </c>
      <c r="F318" s="221" t="s">
        <v>484</v>
      </c>
      <c r="G318" s="222" t="s">
        <v>149</v>
      </c>
      <c r="H318" s="223">
        <v>139.65000000000001</v>
      </c>
      <c r="I318" s="224"/>
      <c r="J318" s="225">
        <f>ROUND(I318*H318,2)</f>
        <v>0</v>
      </c>
      <c r="K318" s="221" t="s">
        <v>150</v>
      </c>
      <c r="L318" s="45"/>
      <c r="M318" s="226" t="s">
        <v>19</v>
      </c>
      <c r="N318" s="227" t="s">
        <v>43</v>
      </c>
      <c r="O318" s="85"/>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151</v>
      </c>
      <c r="AT318" s="230" t="s">
        <v>146</v>
      </c>
      <c r="AU318" s="230" t="s">
        <v>81</v>
      </c>
      <c r="AY318" s="18" t="s">
        <v>144</v>
      </c>
      <c r="BE318" s="231">
        <f>IF(N318="základní",J318,0)</f>
        <v>0</v>
      </c>
      <c r="BF318" s="231">
        <f>IF(N318="snížená",J318,0)</f>
        <v>0</v>
      </c>
      <c r="BG318" s="231">
        <f>IF(N318="zákl. přenesená",J318,0)</f>
        <v>0</v>
      </c>
      <c r="BH318" s="231">
        <f>IF(N318="sníž. přenesená",J318,0)</f>
        <v>0</v>
      </c>
      <c r="BI318" s="231">
        <f>IF(N318="nulová",J318,0)</f>
        <v>0</v>
      </c>
      <c r="BJ318" s="18" t="s">
        <v>77</v>
      </c>
      <c r="BK318" s="231">
        <f>ROUND(I318*H318,2)</f>
        <v>0</v>
      </c>
      <c r="BL318" s="18" t="s">
        <v>151</v>
      </c>
      <c r="BM318" s="230" t="s">
        <v>485</v>
      </c>
    </row>
    <row r="319" s="2" customFormat="1">
      <c r="A319" s="39"/>
      <c r="B319" s="40"/>
      <c r="C319" s="41"/>
      <c r="D319" s="232" t="s">
        <v>153</v>
      </c>
      <c r="E319" s="41"/>
      <c r="F319" s="233" t="s">
        <v>486</v>
      </c>
      <c r="G319" s="41"/>
      <c r="H319" s="41"/>
      <c r="I319" s="137"/>
      <c r="J319" s="41"/>
      <c r="K319" s="41"/>
      <c r="L319" s="45"/>
      <c r="M319" s="234"/>
      <c r="N319" s="235"/>
      <c r="O319" s="85"/>
      <c r="P319" s="85"/>
      <c r="Q319" s="85"/>
      <c r="R319" s="85"/>
      <c r="S319" s="85"/>
      <c r="T319" s="86"/>
      <c r="U319" s="39"/>
      <c r="V319" s="39"/>
      <c r="W319" s="39"/>
      <c r="X319" s="39"/>
      <c r="Y319" s="39"/>
      <c r="Z319" s="39"/>
      <c r="AA319" s="39"/>
      <c r="AB319" s="39"/>
      <c r="AC319" s="39"/>
      <c r="AD319" s="39"/>
      <c r="AE319" s="39"/>
      <c r="AT319" s="18" t="s">
        <v>153</v>
      </c>
      <c r="AU319" s="18" t="s">
        <v>81</v>
      </c>
    </row>
    <row r="320" s="2" customFormat="1" ht="16.5" customHeight="1">
      <c r="A320" s="39"/>
      <c r="B320" s="40"/>
      <c r="C320" s="219" t="s">
        <v>487</v>
      </c>
      <c r="D320" s="219" t="s">
        <v>146</v>
      </c>
      <c r="E320" s="220" t="s">
        <v>488</v>
      </c>
      <c r="F320" s="221" t="s">
        <v>489</v>
      </c>
      <c r="G320" s="222" t="s">
        <v>149</v>
      </c>
      <c r="H320" s="223">
        <v>139.65000000000001</v>
      </c>
      <c r="I320" s="224"/>
      <c r="J320" s="225">
        <f>ROUND(I320*H320,2)</f>
        <v>0</v>
      </c>
      <c r="K320" s="221" t="s">
        <v>150</v>
      </c>
      <c r="L320" s="45"/>
      <c r="M320" s="226" t="s">
        <v>19</v>
      </c>
      <c r="N320" s="227" t="s">
        <v>43</v>
      </c>
      <c r="O320" s="85"/>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151</v>
      </c>
      <c r="AT320" s="230" t="s">
        <v>146</v>
      </c>
      <c r="AU320" s="230" t="s">
        <v>81</v>
      </c>
      <c r="AY320" s="18" t="s">
        <v>144</v>
      </c>
      <c r="BE320" s="231">
        <f>IF(N320="základní",J320,0)</f>
        <v>0</v>
      </c>
      <c r="BF320" s="231">
        <f>IF(N320="snížená",J320,0)</f>
        <v>0</v>
      </c>
      <c r="BG320" s="231">
        <f>IF(N320="zákl. přenesená",J320,0)</f>
        <v>0</v>
      </c>
      <c r="BH320" s="231">
        <f>IF(N320="sníž. přenesená",J320,0)</f>
        <v>0</v>
      </c>
      <c r="BI320" s="231">
        <f>IF(N320="nulová",J320,0)</f>
        <v>0</v>
      </c>
      <c r="BJ320" s="18" t="s">
        <v>77</v>
      </c>
      <c r="BK320" s="231">
        <f>ROUND(I320*H320,2)</f>
        <v>0</v>
      </c>
      <c r="BL320" s="18" t="s">
        <v>151</v>
      </c>
      <c r="BM320" s="230" t="s">
        <v>490</v>
      </c>
    </row>
    <row r="321" s="2" customFormat="1">
      <c r="A321" s="39"/>
      <c r="B321" s="40"/>
      <c r="C321" s="41"/>
      <c r="D321" s="232" t="s">
        <v>153</v>
      </c>
      <c r="E321" s="41"/>
      <c r="F321" s="233" t="s">
        <v>491</v>
      </c>
      <c r="G321" s="41"/>
      <c r="H321" s="41"/>
      <c r="I321" s="137"/>
      <c r="J321" s="41"/>
      <c r="K321" s="41"/>
      <c r="L321" s="45"/>
      <c r="M321" s="234"/>
      <c r="N321" s="235"/>
      <c r="O321" s="85"/>
      <c r="P321" s="85"/>
      <c r="Q321" s="85"/>
      <c r="R321" s="85"/>
      <c r="S321" s="85"/>
      <c r="T321" s="86"/>
      <c r="U321" s="39"/>
      <c r="V321" s="39"/>
      <c r="W321" s="39"/>
      <c r="X321" s="39"/>
      <c r="Y321" s="39"/>
      <c r="Z321" s="39"/>
      <c r="AA321" s="39"/>
      <c r="AB321" s="39"/>
      <c r="AC321" s="39"/>
      <c r="AD321" s="39"/>
      <c r="AE321" s="39"/>
      <c r="AT321" s="18" t="s">
        <v>153</v>
      </c>
      <c r="AU321" s="18" t="s">
        <v>81</v>
      </c>
    </row>
    <row r="322" s="2" customFormat="1" ht="16.5" customHeight="1">
      <c r="A322" s="39"/>
      <c r="B322" s="40"/>
      <c r="C322" s="219" t="s">
        <v>195</v>
      </c>
      <c r="D322" s="219" t="s">
        <v>146</v>
      </c>
      <c r="E322" s="220" t="s">
        <v>492</v>
      </c>
      <c r="F322" s="221" t="s">
        <v>493</v>
      </c>
      <c r="G322" s="222" t="s">
        <v>149</v>
      </c>
      <c r="H322" s="223">
        <v>8379</v>
      </c>
      <c r="I322" s="224"/>
      <c r="J322" s="225">
        <f>ROUND(I322*H322,2)</f>
        <v>0</v>
      </c>
      <c r="K322" s="221" t="s">
        <v>150</v>
      </c>
      <c r="L322" s="45"/>
      <c r="M322" s="226" t="s">
        <v>19</v>
      </c>
      <c r="N322" s="227" t="s">
        <v>43</v>
      </c>
      <c r="O322" s="85"/>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151</v>
      </c>
      <c r="AT322" s="230" t="s">
        <v>146</v>
      </c>
      <c r="AU322" s="230" t="s">
        <v>81</v>
      </c>
      <c r="AY322" s="18" t="s">
        <v>144</v>
      </c>
      <c r="BE322" s="231">
        <f>IF(N322="základní",J322,0)</f>
        <v>0</v>
      </c>
      <c r="BF322" s="231">
        <f>IF(N322="snížená",J322,0)</f>
        <v>0</v>
      </c>
      <c r="BG322" s="231">
        <f>IF(N322="zákl. přenesená",J322,0)</f>
        <v>0</v>
      </c>
      <c r="BH322" s="231">
        <f>IF(N322="sníž. přenesená",J322,0)</f>
        <v>0</v>
      </c>
      <c r="BI322" s="231">
        <f>IF(N322="nulová",J322,0)</f>
        <v>0</v>
      </c>
      <c r="BJ322" s="18" t="s">
        <v>77</v>
      </c>
      <c r="BK322" s="231">
        <f>ROUND(I322*H322,2)</f>
        <v>0</v>
      </c>
      <c r="BL322" s="18" t="s">
        <v>151</v>
      </c>
      <c r="BM322" s="230" t="s">
        <v>494</v>
      </c>
    </row>
    <row r="323" s="2" customFormat="1">
      <c r="A323" s="39"/>
      <c r="B323" s="40"/>
      <c r="C323" s="41"/>
      <c r="D323" s="232" t="s">
        <v>153</v>
      </c>
      <c r="E323" s="41"/>
      <c r="F323" s="233" t="s">
        <v>491</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153</v>
      </c>
      <c r="AU323" s="18" t="s">
        <v>81</v>
      </c>
    </row>
    <row r="324" s="2" customFormat="1">
      <c r="A324" s="39"/>
      <c r="B324" s="40"/>
      <c r="C324" s="41"/>
      <c r="D324" s="232" t="s">
        <v>442</v>
      </c>
      <c r="E324" s="41"/>
      <c r="F324" s="233" t="s">
        <v>481</v>
      </c>
      <c r="G324" s="41"/>
      <c r="H324" s="41"/>
      <c r="I324" s="137"/>
      <c r="J324" s="41"/>
      <c r="K324" s="41"/>
      <c r="L324" s="45"/>
      <c r="M324" s="234"/>
      <c r="N324" s="235"/>
      <c r="O324" s="85"/>
      <c r="P324" s="85"/>
      <c r="Q324" s="85"/>
      <c r="R324" s="85"/>
      <c r="S324" s="85"/>
      <c r="T324" s="86"/>
      <c r="U324" s="39"/>
      <c r="V324" s="39"/>
      <c r="W324" s="39"/>
      <c r="X324" s="39"/>
      <c r="Y324" s="39"/>
      <c r="Z324" s="39"/>
      <c r="AA324" s="39"/>
      <c r="AB324" s="39"/>
      <c r="AC324" s="39"/>
      <c r="AD324" s="39"/>
      <c r="AE324" s="39"/>
      <c r="AT324" s="18" t="s">
        <v>442</v>
      </c>
      <c r="AU324" s="18" t="s">
        <v>81</v>
      </c>
    </row>
    <row r="325" s="13" customFormat="1">
      <c r="A325" s="13"/>
      <c r="B325" s="236"/>
      <c r="C325" s="237"/>
      <c r="D325" s="232" t="s">
        <v>155</v>
      </c>
      <c r="E325" s="237"/>
      <c r="F325" s="239" t="s">
        <v>482</v>
      </c>
      <c r="G325" s="237"/>
      <c r="H325" s="240">
        <v>8379</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155</v>
      </c>
      <c r="AU325" s="246" t="s">
        <v>81</v>
      </c>
      <c r="AV325" s="13" t="s">
        <v>81</v>
      </c>
      <c r="AW325" s="13" t="s">
        <v>4</v>
      </c>
      <c r="AX325" s="13" t="s">
        <v>77</v>
      </c>
      <c r="AY325" s="246" t="s">
        <v>144</v>
      </c>
    </row>
    <row r="326" s="2" customFormat="1" ht="16.5" customHeight="1">
      <c r="A326" s="39"/>
      <c r="B326" s="40"/>
      <c r="C326" s="219" t="s">
        <v>320</v>
      </c>
      <c r="D326" s="219" t="s">
        <v>146</v>
      </c>
      <c r="E326" s="220" t="s">
        <v>495</v>
      </c>
      <c r="F326" s="221" t="s">
        <v>496</v>
      </c>
      <c r="G326" s="222" t="s">
        <v>149</v>
      </c>
      <c r="H326" s="223">
        <v>139.65000000000001</v>
      </c>
      <c r="I326" s="224"/>
      <c r="J326" s="225">
        <f>ROUND(I326*H326,2)</f>
        <v>0</v>
      </c>
      <c r="K326" s="221" t="s">
        <v>150</v>
      </c>
      <c r="L326" s="45"/>
      <c r="M326" s="226" t="s">
        <v>19</v>
      </c>
      <c r="N326" s="227" t="s">
        <v>43</v>
      </c>
      <c r="O326" s="85"/>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151</v>
      </c>
      <c r="AT326" s="230" t="s">
        <v>146</v>
      </c>
      <c r="AU326" s="230" t="s">
        <v>81</v>
      </c>
      <c r="AY326" s="18" t="s">
        <v>144</v>
      </c>
      <c r="BE326" s="231">
        <f>IF(N326="základní",J326,0)</f>
        <v>0</v>
      </c>
      <c r="BF326" s="231">
        <f>IF(N326="snížená",J326,0)</f>
        <v>0</v>
      </c>
      <c r="BG326" s="231">
        <f>IF(N326="zákl. přenesená",J326,0)</f>
        <v>0</v>
      </c>
      <c r="BH326" s="231">
        <f>IF(N326="sníž. přenesená",J326,0)</f>
        <v>0</v>
      </c>
      <c r="BI326" s="231">
        <f>IF(N326="nulová",J326,0)</f>
        <v>0</v>
      </c>
      <c r="BJ326" s="18" t="s">
        <v>77</v>
      </c>
      <c r="BK326" s="231">
        <f>ROUND(I326*H326,2)</f>
        <v>0</v>
      </c>
      <c r="BL326" s="18" t="s">
        <v>151</v>
      </c>
      <c r="BM326" s="230" t="s">
        <v>497</v>
      </c>
    </row>
    <row r="327" s="2" customFormat="1" ht="16.5" customHeight="1">
      <c r="A327" s="39"/>
      <c r="B327" s="40"/>
      <c r="C327" s="219" t="s">
        <v>201</v>
      </c>
      <c r="D327" s="219" t="s">
        <v>146</v>
      </c>
      <c r="E327" s="220" t="s">
        <v>498</v>
      </c>
      <c r="F327" s="221" t="s">
        <v>499</v>
      </c>
      <c r="G327" s="222" t="s">
        <v>180</v>
      </c>
      <c r="H327" s="223">
        <v>19</v>
      </c>
      <c r="I327" s="224"/>
      <c r="J327" s="225">
        <f>ROUND(I327*H327,2)</f>
        <v>0</v>
      </c>
      <c r="K327" s="221" t="s">
        <v>150</v>
      </c>
      <c r="L327" s="45"/>
      <c r="M327" s="226" t="s">
        <v>19</v>
      </c>
      <c r="N327" s="227" t="s">
        <v>43</v>
      </c>
      <c r="O327" s="85"/>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151</v>
      </c>
      <c r="AT327" s="230" t="s">
        <v>146</v>
      </c>
      <c r="AU327" s="230" t="s">
        <v>81</v>
      </c>
      <c r="AY327" s="18" t="s">
        <v>144</v>
      </c>
      <c r="BE327" s="231">
        <f>IF(N327="základní",J327,0)</f>
        <v>0</v>
      </c>
      <c r="BF327" s="231">
        <f>IF(N327="snížená",J327,0)</f>
        <v>0</v>
      </c>
      <c r="BG327" s="231">
        <f>IF(N327="zákl. přenesená",J327,0)</f>
        <v>0</v>
      </c>
      <c r="BH327" s="231">
        <f>IF(N327="sníž. přenesená",J327,0)</f>
        <v>0</v>
      </c>
      <c r="BI327" s="231">
        <f>IF(N327="nulová",J327,0)</f>
        <v>0</v>
      </c>
      <c r="BJ327" s="18" t="s">
        <v>77</v>
      </c>
      <c r="BK327" s="231">
        <f>ROUND(I327*H327,2)</f>
        <v>0</v>
      </c>
      <c r="BL327" s="18" t="s">
        <v>151</v>
      </c>
      <c r="BM327" s="230" t="s">
        <v>500</v>
      </c>
    </row>
    <row r="328" s="2" customFormat="1">
      <c r="A328" s="39"/>
      <c r="B328" s="40"/>
      <c r="C328" s="41"/>
      <c r="D328" s="232" t="s">
        <v>153</v>
      </c>
      <c r="E328" s="41"/>
      <c r="F328" s="233" t="s">
        <v>501</v>
      </c>
      <c r="G328" s="41"/>
      <c r="H328" s="41"/>
      <c r="I328" s="137"/>
      <c r="J328" s="41"/>
      <c r="K328" s="41"/>
      <c r="L328" s="45"/>
      <c r="M328" s="234"/>
      <c r="N328" s="235"/>
      <c r="O328" s="85"/>
      <c r="P328" s="85"/>
      <c r="Q328" s="85"/>
      <c r="R328" s="85"/>
      <c r="S328" s="85"/>
      <c r="T328" s="86"/>
      <c r="U328" s="39"/>
      <c r="V328" s="39"/>
      <c r="W328" s="39"/>
      <c r="X328" s="39"/>
      <c r="Y328" s="39"/>
      <c r="Z328" s="39"/>
      <c r="AA328" s="39"/>
      <c r="AB328" s="39"/>
      <c r="AC328" s="39"/>
      <c r="AD328" s="39"/>
      <c r="AE328" s="39"/>
      <c r="AT328" s="18" t="s">
        <v>153</v>
      </c>
      <c r="AU328" s="18" t="s">
        <v>81</v>
      </c>
    </row>
    <row r="329" s="2" customFormat="1">
      <c r="A329" s="39"/>
      <c r="B329" s="40"/>
      <c r="C329" s="41"/>
      <c r="D329" s="232" t="s">
        <v>442</v>
      </c>
      <c r="E329" s="41"/>
      <c r="F329" s="233" t="s">
        <v>502</v>
      </c>
      <c r="G329" s="41"/>
      <c r="H329" s="41"/>
      <c r="I329" s="137"/>
      <c r="J329" s="41"/>
      <c r="K329" s="41"/>
      <c r="L329" s="45"/>
      <c r="M329" s="234"/>
      <c r="N329" s="235"/>
      <c r="O329" s="85"/>
      <c r="P329" s="85"/>
      <c r="Q329" s="85"/>
      <c r="R329" s="85"/>
      <c r="S329" s="85"/>
      <c r="T329" s="86"/>
      <c r="U329" s="39"/>
      <c r="V329" s="39"/>
      <c r="W329" s="39"/>
      <c r="X329" s="39"/>
      <c r="Y329" s="39"/>
      <c r="Z329" s="39"/>
      <c r="AA329" s="39"/>
      <c r="AB329" s="39"/>
      <c r="AC329" s="39"/>
      <c r="AD329" s="39"/>
      <c r="AE329" s="39"/>
      <c r="AT329" s="18" t="s">
        <v>442</v>
      </c>
      <c r="AU329" s="18" t="s">
        <v>81</v>
      </c>
    </row>
    <row r="330" s="2" customFormat="1" ht="21.75" customHeight="1">
      <c r="A330" s="39"/>
      <c r="B330" s="40"/>
      <c r="C330" s="219" t="s">
        <v>435</v>
      </c>
      <c r="D330" s="219" t="s">
        <v>146</v>
      </c>
      <c r="E330" s="220" t="s">
        <v>503</v>
      </c>
      <c r="F330" s="221" t="s">
        <v>504</v>
      </c>
      <c r="G330" s="222" t="s">
        <v>180</v>
      </c>
      <c r="H330" s="223">
        <v>1140</v>
      </c>
      <c r="I330" s="224"/>
      <c r="J330" s="225">
        <f>ROUND(I330*H330,2)</f>
        <v>0</v>
      </c>
      <c r="K330" s="221" t="s">
        <v>150</v>
      </c>
      <c r="L330" s="45"/>
      <c r="M330" s="226" t="s">
        <v>19</v>
      </c>
      <c r="N330" s="227" t="s">
        <v>43</v>
      </c>
      <c r="O330" s="85"/>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151</v>
      </c>
      <c r="AT330" s="230" t="s">
        <v>146</v>
      </c>
      <c r="AU330" s="230" t="s">
        <v>81</v>
      </c>
      <c r="AY330" s="18" t="s">
        <v>144</v>
      </c>
      <c r="BE330" s="231">
        <f>IF(N330="základní",J330,0)</f>
        <v>0</v>
      </c>
      <c r="BF330" s="231">
        <f>IF(N330="snížená",J330,0)</f>
        <v>0</v>
      </c>
      <c r="BG330" s="231">
        <f>IF(N330="zákl. přenesená",J330,0)</f>
        <v>0</v>
      </c>
      <c r="BH330" s="231">
        <f>IF(N330="sníž. přenesená",J330,0)</f>
        <v>0</v>
      </c>
      <c r="BI330" s="231">
        <f>IF(N330="nulová",J330,0)</f>
        <v>0</v>
      </c>
      <c r="BJ330" s="18" t="s">
        <v>77</v>
      </c>
      <c r="BK330" s="231">
        <f>ROUND(I330*H330,2)</f>
        <v>0</v>
      </c>
      <c r="BL330" s="18" t="s">
        <v>151</v>
      </c>
      <c r="BM330" s="230" t="s">
        <v>505</v>
      </c>
    </row>
    <row r="331" s="2" customFormat="1">
      <c r="A331" s="39"/>
      <c r="B331" s="40"/>
      <c r="C331" s="41"/>
      <c r="D331" s="232" t="s">
        <v>153</v>
      </c>
      <c r="E331" s="41"/>
      <c r="F331" s="233" t="s">
        <v>501</v>
      </c>
      <c r="G331" s="41"/>
      <c r="H331" s="41"/>
      <c r="I331" s="137"/>
      <c r="J331" s="41"/>
      <c r="K331" s="41"/>
      <c r="L331" s="45"/>
      <c r="M331" s="234"/>
      <c r="N331" s="235"/>
      <c r="O331" s="85"/>
      <c r="P331" s="85"/>
      <c r="Q331" s="85"/>
      <c r="R331" s="85"/>
      <c r="S331" s="85"/>
      <c r="T331" s="86"/>
      <c r="U331" s="39"/>
      <c r="V331" s="39"/>
      <c r="W331" s="39"/>
      <c r="X331" s="39"/>
      <c r="Y331" s="39"/>
      <c r="Z331" s="39"/>
      <c r="AA331" s="39"/>
      <c r="AB331" s="39"/>
      <c r="AC331" s="39"/>
      <c r="AD331" s="39"/>
      <c r="AE331" s="39"/>
      <c r="AT331" s="18" t="s">
        <v>153</v>
      </c>
      <c r="AU331" s="18" t="s">
        <v>81</v>
      </c>
    </row>
    <row r="332" s="2" customFormat="1">
      <c r="A332" s="39"/>
      <c r="B332" s="40"/>
      <c r="C332" s="41"/>
      <c r="D332" s="232" t="s">
        <v>442</v>
      </c>
      <c r="E332" s="41"/>
      <c r="F332" s="233" t="s">
        <v>481</v>
      </c>
      <c r="G332" s="41"/>
      <c r="H332" s="41"/>
      <c r="I332" s="137"/>
      <c r="J332" s="41"/>
      <c r="K332" s="41"/>
      <c r="L332" s="45"/>
      <c r="M332" s="234"/>
      <c r="N332" s="235"/>
      <c r="O332" s="85"/>
      <c r="P332" s="85"/>
      <c r="Q332" s="85"/>
      <c r="R332" s="85"/>
      <c r="S332" s="85"/>
      <c r="T332" s="86"/>
      <c r="U332" s="39"/>
      <c r="V332" s="39"/>
      <c r="W332" s="39"/>
      <c r="X332" s="39"/>
      <c r="Y332" s="39"/>
      <c r="Z332" s="39"/>
      <c r="AA332" s="39"/>
      <c r="AB332" s="39"/>
      <c r="AC332" s="39"/>
      <c r="AD332" s="39"/>
      <c r="AE332" s="39"/>
      <c r="AT332" s="18" t="s">
        <v>442</v>
      </c>
      <c r="AU332" s="18" t="s">
        <v>81</v>
      </c>
    </row>
    <row r="333" s="13" customFormat="1">
      <c r="A333" s="13"/>
      <c r="B333" s="236"/>
      <c r="C333" s="237"/>
      <c r="D333" s="232" t="s">
        <v>155</v>
      </c>
      <c r="E333" s="237"/>
      <c r="F333" s="239" t="s">
        <v>506</v>
      </c>
      <c r="G333" s="237"/>
      <c r="H333" s="240">
        <v>1140</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155</v>
      </c>
      <c r="AU333" s="246" t="s">
        <v>81</v>
      </c>
      <c r="AV333" s="13" t="s">
        <v>81</v>
      </c>
      <c r="AW333" s="13" t="s">
        <v>4</v>
      </c>
      <c r="AX333" s="13" t="s">
        <v>77</v>
      </c>
      <c r="AY333" s="246" t="s">
        <v>144</v>
      </c>
    </row>
    <row r="334" s="2" customFormat="1" ht="21.75" customHeight="1">
      <c r="A334" s="39"/>
      <c r="B334" s="40"/>
      <c r="C334" s="219" t="s">
        <v>207</v>
      </c>
      <c r="D334" s="219" t="s">
        <v>146</v>
      </c>
      <c r="E334" s="220" t="s">
        <v>507</v>
      </c>
      <c r="F334" s="221" t="s">
        <v>508</v>
      </c>
      <c r="G334" s="222" t="s">
        <v>180</v>
      </c>
      <c r="H334" s="223">
        <v>19</v>
      </c>
      <c r="I334" s="224"/>
      <c r="J334" s="225">
        <f>ROUND(I334*H334,2)</f>
        <v>0</v>
      </c>
      <c r="K334" s="221" t="s">
        <v>150</v>
      </c>
      <c r="L334" s="45"/>
      <c r="M334" s="226" t="s">
        <v>19</v>
      </c>
      <c r="N334" s="227" t="s">
        <v>43</v>
      </c>
      <c r="O334" s="85"/>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151</v>
      </c>
      <c r="AT334" s="230" t="s">
        <v>146</v>
      </c>
      <c r="AU334" s="230" t="s">
        <v>81</v>
      </c>
      <c r="AY334" s="18" t="s">
        <v>144</v>
      </c>
      <c r="BE334" s="231">
        <f>IF(N334="základní",J334,0)</f>
        <v>0</v>
      </c>
      <c r="BF334" s="231">
        <f>IF(N334="snížená",J334,0)</f>
        <v>0</v>
      </c>
      <c r="BG334" s="231">
        <f>IF(N334="zákl. přenesená",J334,0)</f>
        <v>0</v>
      </c>
      <c r="BH334" s="231">
        <f>IF(N334="sníž. přenesená",J334,0)</f>
        <v>0</v>
      </c>
      <c r="BI334" s="231">
        <f>IF(N334="nulová",J334,0)</f>
        <v>0</v>
      </c>
      <c r="BJ334" s="18" t="s">
        <v>77</v>
      </c>
      <c r="BK334" s="231">
        <f>ROUND(I334*H334,2)</f>
        <v>0</v>
      </c>
      <c r="BL334" s="18" t="s">
        <v>151</v>
      </c>
      <c r="BM334" s="230" t="s">
        <v>509</v>
      </c>
    </row>
    <row r="335" s="2" customFormat="1">
      <c r="A335" s="39"/>
      <c r="B335" s="40"/>
      <c r="C335" s="41"/>
      <c r="D335" s="232" t="s">
        <v>153</v>
      </c>
      <c r="E335" s="41"/>
      <c r="F335" s="233" t="s">
        <v>510</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153</v>
      </c>
      <c r="AU335" s="18" t="s">
        <v>81</v>
      </c>
    </row>
    <row r="336" s="2" customFormat="1" ht="21.75" customHeight="1">
      <c r="A336" s="39"/>
      <c r="B336" s="40"/>
      <c r="C336" s="219" t="s">
        <v>511</v>
      </c>
      <c r="D336" s="219" t="s">
        <v>146</v>
      </c>
      <c r="E336" s="220" t="s">
        <v>512</v>
      </c>
      <c r="F336" s="221" t="s">
        <v>513</v>
      </c>
      <c r="G336" s="222" t="s">
        <v>180</v>
      </c>
      <c r="H336" s="223">
        <v>20</v>
      </c>
      <c r="I336" s="224"/>
      <c r="J336" s="225">
        <f>ROUND(I336*H336,2)</f>
        <v>0</v>
      </c>
      <c r="K336" s="221" t="s">
        <v>150</v>
      </c>
      <c r="L336" s="45"/>
      <c r="M336" s="226" t="s">
        <v>19</v>
      </c>
      <c r="N336" s="227" t="s">
        <v>43</v>
      </c>
      <c r="O336" s="85"/>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151</v>
      </c>
      <c r="AT336" s="230" t="s">
        <v>146</v>
      </c>
      <c r="AU336" s="230" t="s">
        <v>81</v>
      </c>
      <c r="AY336" s="18" t="s">
        <v>144</v>
      </c>
      <c r="BE336" s="231">
        <f>IF(N336="základní",J336,0)</f>
        <v>0</v>
      </c>
      <c r="BF336" s="231">
        <f>IF(N336="snížená",J336,0)</f>
        <v>0</v>
      </c>
      <c r="BG336" s="231">
        <f>IF(N336="zákl. přenesená",J336,0)</f>
        <v>0</v>
      </c>
      <c r="BH336" s="231">
        <f>IF(N336="sníž. přenesená",J336,0)</f>
        <v>0</v>
      </c>
      <c r="BI336" s="231">
        <f>IF(N336="nulová",J336,0)</f>
        <v>0</v>
      </c>
      <c r="BJ336" s="18" t="s">
        <v>77</v>
      </c>
      <c r="BK336" s="231">
        <f>ROUND(I336*H336,2)</f>
        <v>0</v>
      </c>
      <c r="BL336" s="18" t="s">
        <v>151</v>
      </c>
      <c r="BM336" s="230" t="s">
        <v>514</v>
      </c>
    </row>
    <row r="337" s="2" customFormat="1">
      <c r="A337" s="39"/>
      <c r="B337" s="40"/>
      <c r="C337" s="41"/>
      <c r="D337" s="232" t="s">
        <v>153</v>
      </c>
      <c r="E337" s="41"/>
      <c r="F337" s="233" t="s">
        <v>515</v>
      </c>
      <c r="G337" s="41"/>
      <c r="H337" s="41"/>
      <c r="I337" s="137"/>
      <c r="J337" s="41"/>
      <c r="K337" s="41"/>
      <c r="L337" s="45"/>
      <c r="M337" s="234"/>
      <c r="N337" s="235"/>
      <c r="O337" s="85"/>
      <c r="P337" s="85"/>
      <c r="Q337" s="85"/>
      <c r="R337" s="85"/>
      <c r="S337" s="85"/>
      <c r="T337" s="86"/>
      <c r="U337" s="39"/>
      <c r="V337" s="39"/>
      <c r="W337" s="39"/>
      <c r="X337" s="39"/>
      <c r="Y337" s="39"/>
      <c r="Z337" s="39"/>
      <c r="AA337" s="39"/>
      <c r="AB337" s="39"/>
      <c r="AC337" s="39"/>
      <c r="AD337" s="39"/>
      <c r="AE337" s="39"/>
      <c r="AT337" s="18" t="s">
        <v>153</v>
      </c>
      <c r="AU337" s="18" t="s">
        <v>81</v>
      </c>
    </row>
    <row r="338" s="2" customFormat="1">
      <c r="A338" s="39"/>
      <c r="B338" s="40"/>
      <c r="C338" s="41"/>
      <c r="D338" s="232" t="s">
        <v>442</v>
      </c>
      <c r="E338" s="41"/>
      <c r="F338" s="233" t="s">
        <v>516</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442</v>
      </c>
      <c r="AU338" s="18" t="s">
        <v>81</v>
      </c>
    </row>
    <row r="339" s="2" customFormat="1" ht="21.75" customHeight="1">
      <c r="A339" s="39"/>
      <c r="B339" s="40"/>
      <c r="C339" s="219" t="s">
        <v>214</v>
      </c>
      <c r="D339" s="219" t="s">
        <v>146</v>
      </c>
      <c r="E339" s="220" t="s">
        <v>517</v>
      </c>
      <c r="F339" s="221" t="s">
        <v>518</v>
      </c>
      <c r="G339" s="222" t="s">
        <v>180</v>
      </c>
      <c r="H339" s="223">
        <v>1140</v>
      </c>
      <c r="I339" s="224"/>
      <c r="J339" s="225">
        <f>ROUND(I339*H339,2)</f>
        <v>0</v>
      </c>
      <c r="K339" s="221" t="s">
        <v>150</v>
      </c>
      <c r="L339" s="45"/>
      <c r="M339" s="226" t="s">
        <v>19</v>
      </c>
      <c r="N339" s="227" t="s">
        <v>43</v>
      </c>
      <c r="O339" s="85"/>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151</v>
      </c>
      <c r="AT339" s="230" t="s">
        <v>146</v>
      </c>
      <c r="AU339" s="230" t="s">
        <v>81</v>
      </c>
      <c r="AY339" s="18" t="s">
        <v>144</v>
      </c>
      <c r="BE339" s="231">
        <f>IF(N339="základní",J339,0)</f>
        <v>0</v>
      </c>
      <c r="BF339" s="231">
        <f>IF(N339="snížená",J339,0)</f>
        <v>0</v>
      </c>
      <c r="BG339" s="231">
        <f>IF(N339="zákl. přenesená",J339,0)</f>
        <v>0</v>
      </c>
      <c r="BH339" s="231">
        <f>IF(N339="sníž. přenesená",J339,0)</f>
        <v>0</v>
      </c>
      <c r="BI339" s="231">
        <f>IF(N339="nulová",J339,0)</f>
        <v>0</v>
      </c>
      <c r="BJ339" s="18" t="s">
        <v>77</v>
      </c>
      <c r="BK339" s="231">
        <f>ROUND(I339*H339,2)</f>
        <v>0</v>
      </c>
      <c r="BL339" s="18" t="s">
        <v>151</v>
      </c>
      <c r="BM339" s="230" t="s">
        <v>519</v>
      </c>
    </row>
    <row r="340" s="2" customFormat="1">
      <c r="A340" s="39"/>
      <c r="B340" s="40"/>
      <c r="C340" s="41"/>
      <c r="D340" s="232" t="s">
        <v>153</v>
      </c>
      <c r="E340" s="41"/>
      <c r="F340" s="233" t="s">
        <v>515</v>
      </c>
      <c r="G340" s="41"/>
      <c r="H340" s="41"/>
      <c r="I340" s="137"/>
      <c r="J340" s="41"/>
      <c r="K340" s="41"/>
      <c r="L340" s="45"/>
      <c r="M340" s="234"/>
      <c r="N340" s="235"/>
      <c r="O340" s="85"/>
      <c r="P340" s="85"/>
      <c r="Q340" s="85"/>
      <c r="R340" s="85"/>
      <c r="S340" s="85"/>
      <c r="T340" s="86"/>
      <c r="U340" s="39"/>
      <c r="V340" s="39"/>
      <c r="W340" s="39"/>
      <c r="X340" s="39"/>
      <c r="Y340" s="39"/>
      <c r="Z340" s="39"/>
      <c r="AA340" s="39"/>
      <c r="AB340" s="39"/>
      <c r="AC340" s="39"/>
      <c r="AD340" s="39"/>
      <c r="AE340" s="39"/>
      <c r="AT340" s="18" t="s">
        <v>153</v>
      </c>
      <c r="AU340" s="18" t="s">
        <v>81</v>
      </c>
    </row>
    <row r="341" s="2" customFormat="1">
      <c r="A341" s="39"/>
      <c r="B341" s="40"/>
      <c r="C341" s="41"/>
      <c r="D341" s="232" t="s">
        <v>442</v>
      </c>
      <c r="E341" s="41"/>
      <c r="F341" s="233" t="s">
        <v>481</v>
      </c>
      <c r="G341" s="41"/>
      <c r="H341" s="41"/>
      <c r="I341" s="137"/>
      <c r="J341" s="41"/>
      <c r="K341" s="41"/>
      <c r="L341" s="45"/>
      <c r="M341" s="234"/>
      <c r="N341" s="235"/>
      <c r="O341" s="85"/>
      <c r="P341" s="85"/>
      <c r="Q341" s="85"/>
      <c r="R341" s="85"/>
      <c r="S341" s="85"/>
      <c r="T341" s="86"/>
      <c r="U341" s="39"/>
      <c r="V341" s="39"/>
      <c r="W341" s="39"/>
      <c r="X341" s="39"/>
      <c r="Y341" s="39"/>
      <c r="Z341" s="39"/>
      <c r="AA341" s="39"/>
      <c r="AB341" s="39"/>
      <c r="AC341" s="39"/>
      <c r="AD341" s="39"/>
      <c r="AE341" s="39"/>
      <c r="AT341" s="18" t="s">
        <v>442</v>
      </c>
      <c r="AU341" s="18" t="s">
        <v>81</v>
      </c>
    </row>
    <row r="342" s="13" customFormat="1">
      <c r="A342" s="13"/>
      <c r="B342" s="236"/>
      <c r="C342" s="237"/>
      <c r="D342" s="232" t="s">
        <v>155</v>
      </c>
      <c r="E342" s="237"/>
      <c r="F342" s="239" t="s">
        <v>506</v>
      </c>
      <c r="G342" s="237"/>
      <c r="H342" s="240">
        <v>1140</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155</v>
      </c>
      <c r="AU342" s="246" t="s">
        <v>81</v>
      </c>
      <c r="AV342" s="13" t="s">
        <v>81</v>
      </c>
      <c r="AW342" s="13" t="s">
        <v>4</v>
      </c>
      <c r="AX342" s="13" t="s">
        <v>77</v>
      </c>
      <c r="AY342" s="246" t="s">
        <v>144</v>
      </c>
    </row>
    <row r="343" s="2" customFormat="1" ht="21.75" customHeight="1">
      <c r="A343" s="39"/>
      <c r="B343" s="40"/>
      <c r="C343" s="219" t="s">
        <v>520</v>
      </c>
      <c r="D343" s="219" t="s">
        <v>146</v>
      </c>
      <c r="E343" s="220" t="s">
        <v>521</v>
      </c>
      <c r="F343" s="221" t="s">
        <v>522</v>
      </c>
      <c r="G343" s="222" t="s">
        <v>180</v>
      </c>
      <c r="H343" s="223">
        <v>20</v>
      </c>
      <c r="I343" s="224"/>
      <c r="J343" s="225">
        <f>ROUND(I343*H343,2)</f>
        <v>0</v>
      </c>
      <c r="K343" s="221" t="s">
        <v>150</v>
      </c>
      <c r="L343" s="45"/>
      <c r="M343" s="226" t="s">
        <v>19</v>
      </c>
      <c r="N343" s="227" t="s">
        <v>43</v>
      </c>
      <c r="O343" s="85"/>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151</v>
      </c>
      <c r="AT343" s="230" t="s">
        <v>146</v>
      </c>
      <c r="AU343" s="230" t="s">
        <v>81</v>
      </c>
      <c r="AY343" s="18" t="s">
        <v>144</v>
      </c>
      <c r="BE343" s="231">
        <f>IF(N343="základní",J343,0)</f>
        <v>0</v>
      </c>
      <c r="BF343" s="231">
        <f>IF(N343="snížená",J343,0)</f>
        <v>0</v>
      </c>
      <c r="BG343" s="231">
        <f>IF(N343="zákl. přenesená",J343,0)</f>
        <v>0</v>
      </c>
      <c r="BH343" s="231">
        <f>IF(N343="sníž. přenesená",J343,0)</f>
        <v>0</v>
      </c>
      <c r="BI343" s="231">
        <f>IF(N343="nulová",J343,0)</f>
        <v>0</v>
      </c>
      <c r="BJ343" s="18" t="s">
        <v>77</v>
      </c>
      <c r="BK343" s="231">
        <f>ROUND(I343*H343,2)</f>
        <v>0</v>
      </c>
      <c r="BL343" s="18" t="s">
        <v>151</v>
      </c>
      <c r="BM343" s="230" t="s">
        <v>523</v>
      </c>
    </row>
    <row r="344" s="2" customFormat="1">
      <c r="A344" s="39"/>
      <c r="B344" s="40"/>
      <c r="C344" s="41"/>
      <c r="D344" s="232" t="s">
        <v>153</v>
      </c>
      <c r="E344" s="41"/>
      <c r="F344" s="233" t="s">
        <v>524</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153</v>
      </c>
      <c r="AU344" s="18" t="s">
        <v>81</v>
      </c>
    </row>
    <row r="345" s="2" customFormat="1" ht="21.75" customHeight="1">
      <c r="A345" s="39"/>
      <c r="B345" s="40"/>
      <c r="C345" s="219" t="s">
        <v>219</v>
      </c>
      <c r="D345" s="219" t="s">
        <v>146</v>
      </c>
      <c r="E345" s="220" t="s">
        <v>525</v>
      </c>
      <c r="F345" s="221" t="s">
        <v>526</v>
      </c>
      <c r="G345" s="222" t="s">
        <v>149</v>
      </c>
      <c r="H345" s="223">
        <v>22.5</v>
      </c>
      <c r="I345" s="224"/>
      <c r="J345" s="225">
        <f>ROUND(I345*H345,2)</f>
        <v>0</v>
      </c>
      <c r="K345" s="221" t="s">
        <v>150</v>
      </c>
      <c r="L345" s="45"/>
      <c r="M345" s="226" t="s">
        <v>19</v>
      </c>
      <c r="N345" s="227" t="s">
        <v>43</v>
      </c>
      <c r="O345" s="85"/>
      <c r="P345" s="228">
        <f>O345*H345</f>
        <v>0</v>
      </c>
      <c r="Q345" s="228">
        <v>0.00021000000000000001</v>
      </c>
      <c r="R345" s="228">
        <f>Q345*H345</f>
        <v>0.004725</v>
      </c>
      <c r="S345" s="228">
        <v>0</v>
      </c>
      <c r="T345" s="229">
        <f>S345*H345</f>
        <v>0</v>
      </c>
      <c r="U345" s="39"/>
      <c r="V345" s="39"/>
      <c r="W345" s="39"/>
      <c r="X345" s="39"/>
      <c r="Y345" s="39"/>
      <c r="Z345" s="39"/>
      <c r="AA345" s="39"/>
      <c r="AB345" s="39"/>
      <c r="AC345" s="39"/>
      <c r="AD345" s="39"/>
      <c r="AE345" s="39"/>
      <c r="AR345" s="230" t="s">
        <v>151</v>
      </c>
      <c r="AT345" s="230" t="s">
        <v>146</v>
      </c>
      <c r="AU345" s="230" t="s">
        <v>81</v>
      </c>
      <c r="AY345" s="18" t="s">
        <v>144</v>
      </c>
      <c r="BE345" s="231">
        <f>IF(N345="základní",J345,0)</f>
        <v>0</v>
      </c>
      <c r="BF345" s="231">
        <f>IF(N345="snížená",J345,0)</f>
        <v>0</v>
      </c>
      <c r="BG345" s="231">
        <f>IF(N345="zákl. přenesená",J345,0)</f>
        <v>0</v>
      </c>
      <c r="BH345" s="231">
        <f>IF(N345="sníž. přenesená",J345,0)</f>
        <v>0</v>
      </c>
      <c r="BI345" s="231">
        <f>IF(N345="nulová",J345,0)</f>
        <v>0</v>
      </c>
      <c r="BJ345" s="18" t="s">
        <v>77</v>
      </c>
      <c r="BK345" s="231">
        <f>ROUND(I345*H345,2)</f>
        <v>0</v>
      </c>
      <c r="BL345" s="18" t="s">
        <v>151</v>
      </c>
      <c r="BM345" s="230" t="s">
        <v>527</v>
      </c>
    </row>
    <row r="346" s="2" customFormat="1">
      <c r="A346" s="39"/>
      <c r="B346" s="40"/>
      <c r="C346" s="41"/>
      <c r="D346" s="232" t="s">
        <v>153</v>
      </c>
      <c r="E346" s="41"/>
      <c r="F346" s="233" t="s">
        <v>528</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153</v>
      </c>
      <c r="AU346" s="18" t="s">
        <v>81</v>
      </c>
    </row>
    <row r="347" s="13" customFormat="1">
      <c r="A347" s="13"/>
      <c r="B347" s="236"/>
      <c r="C347" s="237"/>
      <c r="D347" s="232" t="s">
        <v>155</v>
      </c>
      <c r="E347" s="238" t="s">
        <v>19</v>
      </c>
      <c r="F347" s="239" t="s">
        <v>529</v>
      </c>
      <c r="G347" s="237"/>
      <c r="H347" s="240">
        <v>22.5</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155</v>
      </c>
      <c r="AU347" s="246" t="s">
        <v>81</v>
      </c>
      <c r="AV347" s="13" t="s">
        <v>81</v>
      </c>
      <c r="AW347" s="13" t="s">
        <v>33</v>
      </c>
      <c r="AX347" s="13" t="s">
        <v>77</v>
      </c>
      <c r="AY347" s="246" t="s">
        <v>144</v>
      </c>
    </row>
    <row r="348" s="12" customFormat="1" ht="22.8" customHeight="1">
      <c r="A348" s="12"/>
      <c r="B348" s="203"/>
      <c r="C348" s="204"/>
      <c r="D348" s="205" t="s">
        <v>71</v>
      </c>
      <c r="E348" s="217" t="s">
        <v>530</v>
      </c>
      <c r="F348" s="217" t="s">
        <v>531</v>
      </c>
      <c r="G348" s="204"/>
      <c r="H348" s="204"/>
      <c r="I348" s="207"/>
      <c r="J348" s="218">
        <f>BK348</f>
        <v>0</v>
      </c>
      <c r="K348" s="204"/>
      <c r="L348" s="209"/>
      <c r="M348" s="210"/>
      <c r="N348" s="211"/>
      <c r="O348" s="211"/>
      <c r="P348" s="212">
        <f>SUM(P349:P356)</f>
        <v>0</v>
      </c>
      <c r="Q348" s="211"/>
      <c r="R348" s="212">
        <f>SUM(R349:R356)</f>
        <v>0.00279824</v>
      </c>
      <c r="S348" s="211"/>
      <c r="T348" s="213">
        <f>SUM(T349:T356)</f>
        <v>0</v>
      </c>
      <c r="U348" s="12"/>
      <c r="V348" s="12"/>
      <c r="W348" s="12"/>
      <c r="X348" s="12"/>
      <c r="Y348" s="12"/>
      <c r="Z348" s="12"/>
      <c r="AA348" s="12"/>
      <c r="AB348" s="12"/>
      <c r="AC348" s="12"/>
      <c r="AD348" s="12"/>
      <c r="AE348" s="12"/>
      <c r="AR348" s="214" t="s">
        <v>77</v>
      </c>
      <c r="AT348" s="215" t="s">
        <v>71</v>
      </c>
      <c r="AU348" s="215" t="s">
        <v>77</v>
      </c>
      <c r="AY348" s="214" t="s">
        <v>144</v>
      </c>
      <c r="BK348" s="216">
        <f>SUM(BK349:BK356)</f>
        <v>0</v>
      </c>
    </row>
    <row r="349" s="2" customFormat="1" ht="21.75" customHeight="1">
      <c r="A349" s="39"/>
      <c r="B349" s="40"/>
      <c r="C349" s="219" t="s">
        <v>532</v>
      </c>
      <c r="D349" s="219" t="s">
        <v>146</v>
      </c>
      <c r="E349" s="220" t="s">
        <v>533</v>
      </c>
      <c r="F349" s="221" t="s">
        <v>534</v>
      </c>
      <c r="G349" s="222" t="s">
        <v>149</v>
      </c>
      <c r="H349" s="223">
        <v>53.119999999999997</v>
      </c>
      <c r="I349" s="224"/>
      <c r="J349" s="225">
        <f>ROUND(I349*H349,2)</f>
        <v>0</v>
      </c>
      <c r="K349" s="221" t="s">
        <v>150</v>
      </c>
      <c r="L349" s="45"/>
      <c r="M349" s="226" t="s">
        <v>19</v>
      </c>
      <c r="N349" s="227" t="s">
        <v>43</v>
      </c>
      <c r="O349" s="85"/>
      <c r="P349" s="228">
        <f>O349*H349</f>
        <v>0</v>
      </c>
      <c r="Q349" s="228">
        <v>3.9499999999999998E-05</v>
      </c>
      <c r="R349" s="228">
        <f>Q349*H349</f>
        <v>0.0020982399999999999</v>
      </c>
      <c r="S349" s="228">
        <v>0</v>
      </c>
      <c r="T349" s="229">
        <f>S349*H349</f>
        <v>0</v>
      </c>
      <c r="U349" s="39"/>
      <c r="V349" s="39"/>
      <c r="W349" s="39"/>
      <c r="X349" s="39"/>
      <c r="Y349" s="39"/>
      <c r="Z349" s="39"/>
      <c r="AA349" s="39"/>
      <c r="AB349" s="39"/>
      <c r="AC349" s="39"/>
      <c r="AD349" s="39"/>
      <c r="AE349" s="39"/>
      <c r="AR349" s="230" t="s">
        <v>151</v>
      </c>
      <c r="AT349" s="230" t="s">
        <v>146</v>
      </c>
      <c r="AU349" s="230" t="s">
        <v>81</v>
      </c>
      <c r="AY349" s="18" t="s">
        <v>144</v>
      </c>
      <c r="BE349" s="231">
        <f>IF(N349="základní",J349,0)</f>
        <v>0</v>
      </c>
      <c r="BF349" s="231">
        <f>IF(N349="snížená",J349,0)</f>
        <v>0</v>
      </c>
      <c r="BG349" s="231">
        <f>IF(N349="zákl. přenesená",J349,0)</f>
        <v>0</v>
      </c>
      <c r="BH349" s="231">
        <f>IF(N349="sníž. přenesená",J349,0)</f>
        <v>0</v>
      </c>
      <c r="BI349" s="231">
        <f>IF(N349="nulová",J349,0)</f>
        <v>0</v>
      </c>
      <c r="BJ349" s="18" t="s">
        <v>77</v>
      </c>
      <c r="BK349" s="231">
        <f>ROUND(I349*H349,2)</f>
        <v>0</v>
      </c>
      <c r="BL349" s="18" t="s">
        <v>151</v>
      </c>
      <c r="BM349" s="230" t="s">
        <v>535</v>
      </c>
    </row>
    <row r="350" s="2" customFormat="1">
      <c r="A350" s="39"/>
      <c r="B350" s="40"/>
      <c r="C350" s="41"/>
      <c r="D350" s="232" t="s">
        <v>153</v>
      </c>
      <c r="E350" s="41"/>
      <c r="F350" s="233" t="s">
        <v>536</v>
      </c>
      <c r="G350" s="41"/>
      <c r="H350" s="41"/>
      <c r="I350" s="137"/>
      <c r="J350" s="41"/>
      <c r="K350" s="41"/>
      <c r="L350" s="45"/>
      <c r="M350" s="234"/>
      <c r="N350" s="235"/>
      <c r="O350" s="85"/>
      <c r="P350" s="85"/>
      <c r="Q350" s="85"/>
      <c r="R350" s="85"/>
      <c r="S350" s="85"/>
      <c r="T350" s="86"/>
      <c r="U350" s="39"/>
      <c r="V350" s="39"/>
      <c r="W350" s="39"/>
      <c r="X350" s="39"/>
      <c r="Y350" s="39"/>
      <c r="Z350" s="39"/>
      <c r="AA350" s="39"/>
      <c r="AB350" s="39"/>
      <c r="AC350" s="39"/>
      <c r="AD350" s="39"/>
      <c r="AE350" s="39"/>
      <c r="AT350" s="18" t="s">
        <v>153</v>
      </c>
      <c r="AU350" s="18" t="s">
        <v>81</v>
      </c>
    </row>
    <row r="351" s="13" customFormat="1">
      <c r="A351" s="13"/>
      <c r="B351" s="236"/>
      <c r="C351" s="237"/>
      <c r="D351" s="232" t="s">
        <v>155</v>
      </c>
      <c r="E351" s="238" t="s">
        <v>19</v>
      </c>
      <c r="F351" s="239" t="s">
        <v>537</v>
      </c>
      <c r="G351" s="237"/>
      <c r="H351" s="240">
        <v>3.1200000000000001</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155</v>
      </c>
      <c r="AU351" s="246" t="s">
        <v>81</v>
      </c>
      <c r="AV351" s="13" t="s">
        <v>81</v>
      </c>
      <c r="AW351" s="13" t="s">
        <v>33</v>
      </c>
      <c r="AX351" s="13" t="s">
        <v>72</v>
      </c>
      <c r="AY351" s="246" t="s">
        <v>144</v>
      </c>
    </row>
    <row r="352" s="13" customFormat="1">
      <c r="A352" s="13"/>
      <c r="B352" s="236"/>
      <c r="C352" s="237"/>
      <c r="D352" s="232" t="s">
        <v>155</v>
      </c>
      <c r="E352" s="238" t="s">
        <v>19</v>
      </c>
      <c r="F352" s="239" t="s">
        <v>538</v>
      </c>
      <c r="G352" s="237"/>
      <c r="H352" s="240">
        <v>50</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155</v>
      </c>
      <c r="AU352" s="246" t="s">
        <v>81</v>
      </c>
      <c r="AV352" s="13" t="s">
        <v>81</v>
      </c>
      <c r="AW352" s="13" t="s">
        <v>33</v>
      </c>
      <c r="AX352" s="13" t="s">
        <v>72</v>
      </c>
      <c r="AY352" s="246" t="s">
        <v>144</v>
      </c>
    </row>
    <row r="353" s="14" customFormat="1">
      <c r="A353" s="14"/>
      <c r="B353" s="247"/>
      <c r="C353" s="248"/>
      <c r="D353" s="232" t="s">
        <v>155</v>
      </c>
      <c r="E353" s="249" t="s">
        <v>19</v>
      </c>
      <c r="F353" s="250" t="s">
        <v>158</v>
      </c>
      <c r="G353" s="248"/>
      <c r="H353" s="251">
        <v>53.119999999999997</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155</v>
      </c>
      <c r="AU353" s="257" t="s">
        <v>81</v>
      </c>
      <c r="AV353" s="14" t="s">
        <v>151</v>
      </c>
      <c r="AW353" s="14" t="s">
        <v>33</v>
      </c>
      <c r="AX353" s="14" t="s">
        <v>77</v>
      </c>
      <c r="AY353" s="257" t="s">
        <v>144</v>
      </c>
    </row>
    <row r="354" s="2" customFormat="1" ht="16.5" customHeight="1">
      <c r="A354" s="39"/>
      <c r="B354" s="40"/>
      <c r="C354" s="219" t="s">
        <v>224</v>
      </c>
      <c r="D354" s="219" t="s">
        <v>146</v>
      </c>
      <c r="E354" s="220" t="s">
        <v>539</v>
      </c>
      <c r="F354" s="221" t="s">
        <v>540</v>
      </c>
      <c r="G354" s="222" t="s">
        <v>171</v>
      </c>
      <c r="H354" s="223">
        <v>2</v>
      </c>
      <c r="I354" s="224"/>
      <c r="J354" s="225">
        <f>ROUND(I354*H354,2)</f>
        <v>0</v>
      </c>
      <c r="K354" s="221" t="s">
        <v>150</v>
      </c>
      <c r="L354" s="45"/>
      <c r="M354" s="226" t="s">
        <v>19</v>
      </c>
      <c r="N354" s="227" t="s">
        <v>43</v>
      </c>
      <c r="O354" s="85"/>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151</v>
      </c>
      <c r="AT354" s="230" t="s">
        <v>146</v>
      </c>
      <c r="AU354" s="230" t="s">
        <v>81</v>
      </c>
      <c r="AY354" s="18" t="s">
        <v>144</v>
      </c>
      <c r="BE354" s="231">
        <f>IF(N354="základní",J354,0)</f>
        <v>0</v>
      </c>
      <c r="BF354" s="231">
        <f>IF(N354="snížená",J354,0)</f>
        <v>0</v>
      </c>
      <c r="BG354" s="231">
        <f>IF(N354="zákl. přenesená",J354,0)</f>
        <v>0</v>
      </c>
      <c r="BH354" s="231">
        <f>IF(N354="sníž. přenesená",J354,0)</f>
        <v>0</v>
      </c>
      <c r="BI354" s="231">
        <f>IF(N354="nulová",J354,0)</f>
        <v>0</v>
      </c>
      <c r="BJ354" s="18" t="s">
        <v>77</v>
      </c>
      <c r="BK354" s="231">
        <f>ROUND(I354*H354,2)</f>
        <v>0</v>
      </c>
      <c r="BL354" s="18" t="s">
        <v>151</v>
      </c>
      <c r="BM354" s="230" t="s">
        <v>541</v>
      </c>
    </row>
    <row r="355" s="2" customFormat="1">
      <c r="A355" s="39"/>
      <c r="B355" s="40"/>
      <c r="C355" s="41"/>
      <c r="D355" s="232" t="s">
        <v>153</v>
      </c>
      <c r="E355" s="41"/>
      <c r="F355" s="233" t="s">
        <v>542</v>
      </c>
      <c r="G355" s="41"/>
      <c r="H355" s="41"/>
      <c r="I355" s="137"/>
      <c r="J355" s="41"/>
      <c r="K355" s="41"/>
      <c r="L355" s="45"/>
      <c r="M355" s="234"/>
      <c r="N355" s="235"/>
      <c r="O355" s="85"/>
      <c r="P355" s="85"/>
      <c r="Q355" s="85"/>
      <c r="R355" s="85"/>
      <c r="S355" s="85"/>
      <c r="T355" s="86"/>
      <c r="U355" s="39"/>
      <c r="V355" s="39"/>
      <c r="W355" s="39"/>
      <c r="X355" s="39"/>
      <c r="Y355" s="39"/>
      <c r="Z355" s="39"/>
      <c r="AA355" s="39"/>
      <c r="AB355" s="39"/>
      <c r="AC355" s="39"/>
      <c r="AD355" s="39"/>
      <c r="AE355" s="39"/>
      <c r="AT355" s="18" t="s">
        <v>153</v>
      </c>
      <c r="AU355" s="18" t="s">
        <v>81</v>
      </c>
    </row>
    <row r="356" s="2" customFormat="1" ht="16.5" customHeight="1">
      <c r="A356" s="39"/>
      <c r="B356" s="40"/>
      <c r="C356" s="258" t="s">
        <v>543</v>
      </c>
      <c r="D356" s="258" t="s">
        <v>238</v>
      </c>
      <c r="E356" s="259" t="s">
        <v>544</v>
      </c>
      <c r="F356" s="260" t="s">
        <v>545</v>
      </c>
      <c r="G356" s="261" t="s">
        <v>171</v>
      </c>
      <c r="H356" s="262">
        <v>2</v>
      </c>
      <c r="I356" s="263"/>
      <c r="J356" s="264">
        <f>ROUND(I356*H356,2)</f>
        <v>0</v>
      </c>
      <c r="K356" s="260" t="s">
        <v>150</v>
      </c>
      <c r="L356" s="265"/>
      <c r="M356" s="266" t="s">
        <v>19</v>
      </c>
      <c r="N356" s="267" t="s">
        <v>43</v>
      </c>
      <c r="O356" s="85"/>
      <c r="P356" s="228">
        <f>O356*H356</f>
        <v>0</v>
      </c>
      <c r="Q356" s="228">
        <v>0.00035</v>
      </c>
      <c r="R356" s="228">
        <f>Q356*H356</f>
        <v>0.00069999999999999999</v>
      </c>
      <c r="S356" s="228">
        <v>0</v>
      </c>
      <c r="T356" s="229">
        <f>S356*H356</f>
        <v>0</v>
      </c>
      <c r="U356" s="39"/>
      <c r="V356" s="39"/>
      <c r="W356" s="39"/>
      <c r="X356" s="39"/>
      <c r="Y356" s="39"/>
      <c r="Z356" s="39"/>
      <c r="AA356" s="39"/>
      <c r="AB356" s="39"/>
      <c r="AC356" s="39"/>
      <c r="AD356" s="39"/>
      <c r="AE356" s="39"/>
      <c r="AR356" s="230" t="s">
        <v>93</v>
      </c>
      <c r="AT356" s="230" t="s">
        <v>238</v>
      </c>
      <c r="AU356" s="230" t="s">
        <v>81</v>
      </c>
      <c r="AY356" s="18" t="s">
        <v>144</v>
      </c>
      <c r="BE356" s="231">
        <f>IF(N356="základní",J356,0)</f>
        <v>0</v>
      </c>
      <c r="BF356" s="231">
        <f>IF(N356="snížená",J356,0)</f>
        <v>0</v>
      </c>
      <c r="BG356" s="231">
        <f>IF(N356="zákl. přenesená",J356,0)</f>
        <v>0</v>
      </c>
      <c r="BH356" s="231">
        <f>IF(N356="sníž. přenesená",J356,0)</f>
        <v>0</v>
      </c>
      <c r="BI356" s="231">
        <f>IF(N356="nulová",J356,0)</f>
        <v>0</v>
      </c>
      <c r="BJ356" s="18" t="s">
        <v>77</v>
      </c>
      <c r="BK356" s="231">
        <f>ROUND(I356*H356,2)</f>
        <v>0</v>
      </c>
      <c r="BL356" s="18" t="s">
        <v>151</v>
      </c>
      <c r="BM356" s="230" t="s">
        <v>546</v>
      </c>
    </row>
    <row r="357" s="12" customFormat="1" ht="22.8" customHeight="1">
      <c r="A357" s="12"/>
      <c r="B357" s="203"/>
      <c r="C357" s="204"/>
      <c r="D357" s="205" t="s">
        <v>71</v>
      </c>
      <c r="E357" s="217" t="s">
        <v>305</v>
      </c>
      <c r="F357" s="217" t="s">
        <v>547</v>
      </c>
      <c r="G357" s="204"/>
      <c r="H357" s="204"/>
      <c r="I357" s="207"/>
      <c r="J357" s="218">
        <f>BK357</f>
        <v>0</v>
      </c>
      <c r="K357" s="204"/>
      <c r="L357" s="209"/>
      <c r="M357" s="210"/>
      <c r="N357" s="211"/>
      <c r="O357" s="211"/>
      <c r="P357" s="212">
        <f>SUM(P358:P433)</f>
        <v>0</v>
      </c>
      <c r="Q357" s="211"/>
      <c r="R357" s="212">
        <f>SUM(R358:R433)</f>
        <v>1.1514999999999999E-05</v>
      </c>
      <c r="S357" s="211"/>
      <c r="T357" s="213">
        <f>SUM(T358:T433)</f>
        <v>16.0220907</v>
      </c>
      <c r="U357" s="12"/>
      <c r="V357" s="12"/>
      <c r="W357" s="12"/>
      <c r="X357" s="12"/>
      <c r="Y357" s="12"/>
      <c r="Z357" s="12"/>
      <c r="AA357" s="12"/>
      <c r="AB357" s="12"/>
      <c r="AC357" s="12"/>
      <c r="AD357" s="12"/>
      <c r="AE357" s="12"/>
      <c r="AR357" s="214" t="s">
        <v>77</v>
      </c>
      <c r="AT357" s="215" t="s">
        <v>71</v>
      </c>
      <c r="AU357" s="215" t="s">
        <v>77</v>
      </c>
      <c r="AY357" s="214" t="s">
        <v>144</v>
      </c>
      <c r="BK357" s="216">
        <f>SUM(BK358:BK433)</f>
        <v>0</v>
      </c>
    </row>
    <row r="358" s="2" customFormat="1" ht="16.5" customHeight="1">
      <c r="A358" s="39"/>
      <c r="B358" s="40"/>
      <c r="C358" s="219" t="s">
        <v>230</v>
      </c>
      <c r="D358" s="219" t="s">
        <v>146</v>
      </c>
      <c r="E358" s="220" t="s">
        <v>548</v>
      </c>
      <c r="F358" s="221" t="s">
        <v>549</v>
      </c>
      <c r="G358" s="222" t="s">
        <v>149</v>
      </c>
      <c r="H358" s="223">
        <v>13.199999999999999</v>
      </c>
      <c r="I358" s="224"/>
      <c r="J358" s="225">
        <f>ROUND(I358*H358,2)</f>
        <v>0</v>
      </c>
      <c r="K358" s="221" t="s">
        <v>150</v>
      </c>
      <c r="L358" s="45"/>
      <c r="M358" s="226" t="s">
        <v>19</v>
      </c>
      <c r="N358" s="227" t="s">
        <v>43</v>
      </c>
      <c r="O358" s="85"/>
      <c r="P358" s="228">
        <f>O358*H358</f>
        <v>0</v>
      </c>
      <c r="Q358" s="228">
        <v>0</v>
      </c>
      <c r="R358" s="228">
        <f>Q358*H358</f>
        <v>0</v>
      </c>
      <c r="S358" s="228">
        <v>0.0060000000000000001</v>
      </c>
      <c r="T358" s="229">
        <f>S358*H358</f>
        <v>0.079199999999999993</v>
      </c>
      <c r="U358" s="39"/>
      <c r="V358" s="39"/>
      <c r="W358" s="39"/>
      <c r="X358" s="39"/>
      <c r="Y358" s="39"/>
      <c r="Z358" s="39"/>
      <c r="AA358" s="39"/>
      <c r="AB358" s="39"/>
      <c r="AC358" s="39"/>
      <c r="AD358" s="39"/>
      <c r="AE358" s="39"/>
      <c r="AR358" s="230" t="s">
        <v>151</v>
      </c>
      <c r="AT358" s="230" t="s">
        <v>146</v>
      </c>
      <c r="AU358" s="230" t="s">
        <v>81</v>
      </c>
      <c r="AY358" s="18" t="s">
        <v>144</v>
      </c>
      <c r="BE358" s="231">
        <f>IF(N358="základní",J358,0)</f>
        <v>0</v>
      </c>
      <c r="BF358" s="231">
        <f>IF(N358="snížená",J358,0)</f>
        <v>0</v>
      </c>
      <c r="BG358" s="231">
        <f>IF(N358="zákl. přenesená",J358,0)</f>
        <v>0</v>
      </c>
      <c r="BH358" s="231">
        <f>IF(N358="sníž. přenesená",J358,0)</f>
        <v>0</v>
      </c>
      <c r="BI358" s="231">
        <f>IF(N358="nulová",J358,0)</f>
        <v>0</v>
      </c>
      <c r="BJ358" s="18" t="s">
        <v>77</v>
      </c>
      <c r="BK358" s="231">
        <f>ROUND(I358*H358,2)</f>
        <v>0</v>
      </c>
      <c r="BL358" s="18" t="s">
        <v>151</v>
      </c>
      <c r="BM358" s="230" t="s">
        <v>550</v>
      </c>
    </row>
    <row r="359" s="2" customFormat="1" ht="21.75" customHeight="1">
      <c r="A359" s="39"/>
      <c r="B359" s="40"/>
      <c r="C359" s="219" t="s">
        <v>551</v>
      </c>
      <c r="D359" s="219" t="s">
        <v>146</v>
      </c>
      <c r="E359" s="220" t="s">
        <v>552</v>
      </c>
      <c r="F359" s="221" t="s">
        <v>553</v>
      </c>
      <c r="G359" s="222" t="s">
        <v>149</v>
      </c>
      <c r="H359" s="223">
        <v>13.199999999999999</v>
      </c>
      <c r="I359" s="224"/>
      <c r="J359" s="225">
        <f>ROUND(I359*H359,2)</f>
        <v>0</v>
      </c>
      <c r="K359" s="221" t="s">
        <v>150</v>
      </c>
      <c r="L359" s="45"/>
      <c r="M359" s="226" t="s">
        <v>19</v>
      </c>
      <c r="N359" s="227" t="s">
        <v>43</v>
      </c>
      <c r="O359" s="85"/>
      <c r="P359" s="228">
        <f>O359*H359</f>
        <v>0</v>
      </c>
      <c r="Q359" s="228">
        <v>0</v>
      </c>
      <c r="R359" s="228">
        <f>Q359*H359</f>
        <v>0</v>
      </c>
      <c r="S359" s="228">
        <v>0.014999999999999999</v>
      </c>
      <c r="T359" s="229">
        <f>S359*H359</f>
        <v>0.19799999999999998</v>
      </c>
      <c r="U359" s="39"/>
      <c r="V359" s="39"/>
      <c r="W359" s="39"/>
      <c r="X359" s="39"/>
      <c r="Y359" s="39"/>
      <c r="Z359" s="39"/>
      <c r="AA359" s="39"/>
      <c r="AB359" s="39"/>
      <c r="AC359" s="39"/>
      <c r="AD359" s="39"/>
      <c r="AE359" s="39"/>
      <c r="AR359" s="230" t="s">
        <v>151</v>
      </c>
      <c r="AT359" s="230" t="s">
        <v>146</v>
      </c>
      <c r="AU359" s="230" t="s">
        <v>81</v>
      </c>
      <c r="AY359" s="18" t="s">
        <v>144</v>
      </c>
      <c r="BE359" s="231">
        <f>IF(N359="základní",J359,0)</f>
        <v>0</v>
      </c>
      <c r="BF359" s="231">
        <f>IF(N359="snížená",J359,0)</f>
        <v>0</v>
      </c>
      <c r="BG359" s="231">
        <f>IF(N359="zákl. přenesená",J359,0)</f>
        <v>0</v>
      </c>
      <c r="BH359" s="231">
        <f>IF(N359="sníž. přenesená",J359,0)</f>
        <v>0</v>
      </c>
      <c r="BI359" s="231">
        <f>IF(N359="nulová",J359,0)</f>
        <v>0</v>
      </c>
      <c r="BJ359" s="18" t="s">
        <v>77</v>
      </c>
      <c r="BK359" s="231">
        <f>ROUND(I359*H359,2)</f>
        <v>0</v>
      </c>
      <c r="BL359" s="18" t="s">
        <v>151</v>
      </c>
      <c r="BM359" s="230" t="s">
        <v>554</v>
      </c>
    </row>
    <row r="360" s="13" customFormat="1">
      <c r="A360" s="13"/>
      <c r="B360" s="236"/>
      <c r="C360" s="237"/>
      <c r="D360" s="232" t="s">
        <v>155</v>
      </c>
      <c r="E360" s="238" t="s">
        <v>19</v>
      </c>
      <c r="F360" s="239" t="s">
        <v>555</v>
      </c>
      <c r="G360" s="237"/>
      <c r="H360" s="240">
        <v>13.199999999999999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155</v>
      </c>
      <c r="AU360" s="246" t="s">
        <v>81</v>
      </c>
      <c r="AV360" s="13" t="s">
        <v>81</v>
      </c>
      <c r="AW360" s="13" t="s">
        <v>33</v>
      </c>
      <c r="AX360" s="13" t="s">
        <v>77</v>
      </c>
      <c r="AY360" s="246" t="s">
        <v>144</v>
      </c>
    </row>
    <row r="361" s="2" customFormat="1" ht="16.5" customHeight="1">
      <c r="A361" s="39"/>
      <c r="B361" s="40"/>
      <c r="C361" s="219" t="s">
        <v>235</v>
      </c>
      <c r="D361" s="219" t="s">
        <v>146</v>
      </c>
      <c r="E361" s="220" t="s">
        <v>556</v>
      </c>
      <c r="F361" s="221" t="s">
        <v>557</v>
      </c>
      <c r="G361" s="222" t="s">
        <v>149</v>
      </c>
      <c r="H361" s="223">
        <v>0.94999999999999996</v>
      </c>
      <c r="I361" s="224"/>
      <c r="J361" s="225">
        <f>ROUND(I361*H361,2)</f>
        <v>0</v>
      </c>
      <c r="K361" s="221" t="s">
        <v>150</v>
      </c>
      <c r="L361" s="45"/>
      <c r="M361" s="226" t="s">
        <v>19</v>
      </c>
      <c r="N361" s="227" t="s">
        <v>43</v>
      </c>
      <c r="O361" s="85"/>
      <c r="P361" s="228">
        <f>O361*H361</f>
        <v>0</v>
      </c>
      <c r="Q361" s="228">
        <v>0</v>
      </c>
      <c r="R361" s="228">
        <f>Q361*H361</f>
        <v>0</v>
      </c>
      <c r="S361" s="228">
        <v>0.02</v>
      </c>
      <c r="T361" s="229">
        <f>S361*H361</f>
        <v>0.019</v>
      </c>
      <c r="U361" s="39"/>
      <c r="V361" s="39"/>
      <c r="W361" s="39"/>
      <c r="X361" s="39"/>
      <c r="Y361" s="39"/>
      <c r="Z361" s="39"/>
      <c r="AA361" s="39"/>
      <c r="AB361" s="39"/>
      <c r="AC361" s="39"/>
      <c r="AD361" s="39"/>
      <c r="AE361" s="39"/>
      <c r="AR361" s="230" t="s">
        <v>151</v>
      </c>
      <c r="AT361" s="230" t="s">
        <v>146</v>
      </c>
      <c r="AU361" s="230" t="s">
        <v>81</v>
      </c>
      <c r="AY361" s="18" t="s">
        <v>144</v>
      </c>
      <c r="BE361" s="231">
        <f>IF(N361="základní",J361,0)</f>
        <v>0</v>
      </c>
      <c r="BF361" s="231">
        <f>IF(N361="snížená",J361,0)</f>
        <v>0</v>
      </c>
      <c r="BG361" s="231">
        <f>IF(N361="zákl. přenesená",J361,0)</f>
        <v>0</v>
      </c>
      <c r="BH361" s="231">
        <f>IF(N361="sníž. přenesená",J361,0)</f>
        <v>0</v>
      </c>
      <c r="BI361" s="231">
        <f>IF(N361="nulová",J361,0)</f>
        <v>0</v>
      </c>
      <c r="BJ361" s="18" t="s">
        <v>77</v>
      </c>
      <c r="BK361" s="231">
        <f>ROUND(I361*H361,2)</f>
        <v>0</v>
      </c>
      <c r="BL361" s="18" t="s">
        <v>151</v>
      </c>
      <c r="BM361" s="230" t="s">
        <v>558</v>
      </c>
    </row>
    <row r="362" s="13" customFormat="1">
      <c r="A362" s="13"/>
      <c r="B362" s="236"/>
      <c r="C362" s="237"/>
      <c r="D362" s="232" t="s">
        <v>155</v>
      </c>
      <c r="E362" s="238" t="s">
        <v>19</v>
      </c>
      <c r="F362" s="239" t="s">
        <v>559</v>
      </c>
      <c r="G362" s="237"/>
      <c r="H362" s="240">
        <v>0.94999999999999996</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155</v>
      </c>
      <c r="AU362" s="246" t="s">
        <v>81</v>
      </c>
      <c r="AV362" s="13" t="s">
        <v>81</v>
      </c>
      <c r="AW362" s="13" t="s">
        <v>33</v>
      </c>
      <c r="AX362" s="13" t="s">
        <v>77</v>
      </c>
      <c r="AY362" s="246" t="s">
        <v>144</v>
      </c>
    </row>
    <row r="363" s="2" customFormat="1" ht="16.5" customHeight="1">
      <c r="A363" s="39"/>
      <c r="B363" s="40"/>
      <c r="C363" s="219" t="s">
        <v>560</v>
      </c>
      <c r="D363" s="219" t="s">
        <v>146</v>
      </c>
      <c r="E363" s="220" t="s">
        <v>561</v>
      </c>
      <c r="F363" s="221" t="s">
        <v>562</v>
      </c>
      <c r="G363" s="222" t="s">
        <v>171</v>
      </c>
      <c r="H363" s="223">
        <v>3</v>
      </c>
      <c r="I363" s="224"/>
      <c r="J363" s="225">
        <f>ROUND(I363*H363,2)</f>
        <v>0</v>
      </c>
      <c r="K363" s="221" t="s">
        <v>150</v>
      </c>
      <c r="L363" s="45"/>
      <c r="M363" s="226" t="s">
        <v>19</v>
      </c>
      <c r="N363" s="227" t="s">
        <v>43</v>
      </c>
      <c r="O363" s="85"/>
      <c r="P363" s="228">
        <f>O363*H363</f>
        <v>0</v>
      </c>
      <c r="Q363" s="228">
        <v>0</v>
      </c>
      <c r="R363" s="228">
        <f>Q363*H363</f>
        <v>0</v>
      </c>
      <c r="S363" s="228">
        <v>0.0050000000000000001</v>
      </c>
      <c r="T363" s="229">
        <f>S363*H363</f>
        <v>0.014999999999999999</v>
      </c>
      <c r="U363" s="39"/>
      <c r="V363" s="39"/>
      <c r="W363" s="39"/>
      <c r="X363" s="39"/>
      <c r="Y363" s="39"/>
      <c r="Z363" s="39"/>
      <c r="AA363" s="39"/>
      <c r="AB363" s="39"/>
      <c r="AC363" s="39"/>
      <c r="AD363" s="39"/>
      <c r="AE363" s="39"/>
      <c r="AR363" s="230" t="s">
        <v>151</v>
      </c>
      <c r="AT363" s="230" t="s">
        <v>146</v>
      </c>
      <c r="AU363" s="230" t="s">
        <v>81</v>
      </c>
      <c r="AY363" s="18" t="s">
        <v>144</v>
      </c>
      <c r="BE363" s="231">
        <f>IF(N363="základní",J363,0)</f>
        <v>0</v>
      </c>
      <c r="BF363" s="231">
        <f>IF(N363="snížená",J363,0)</f>
        <v>0</v>
      </c>
      <c r="BG363" s="231">
        <f>IF(N363="zákl. přenesená",J363,0)</f>
        <v>0</v>
      </c>
      <c r="BH363" s="231">
        <f>IF(N363="sníž. přenesená",J363,0)</f>
        <v>0</v>
      </c>
      <c r="BI363" s="231">
        <f>IF(N363="nulová",J363,0)</f>
        <v>0</v>
      </c>
      <c r="BJ363" s="18" t="s">
        <v>77</v>
      </c>
      <c r="BK363" s="231">
        <f>ROUND(I363*H363,2)</f>
        <v>0</v>
      </c>
      <c r="BL363" s="18" t="s">
        <v>151</v>
      </c>
      <c r="BM363" s="230" t="s">
        <v>563</v>
      </c>
    </row>
    <row r="364" s="13" customFormat="1">
      <c r="A364" s="13"/>
      <c r="B364" s="236"/>
      <c r="C364" s="237"/>
      <c r="D364" s="232" t="s">
        <v>155</v>
      </c>
      <c r="E364" s="238" t="s">
        <v>19</v>
      </c>
      <c r="F364" s="239" t="s">
        <v>564</v>
      </c>
      <c r="G364" s="237"/>
      <c r="H364" s="240">
        <v>3</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155</v>
      </c>
      <c r="AU364" s="246" t="s">
        <v>81</v>
      </c>
      <c r="AV364" s="13" t="s">
        <v>81</v>
      </c>
      <c r="AW364" s="13" t="s">
        <v>33</v>
      </c>
      <c r="AX364" s="13" t="s">
        <v>77</v>
      </c>
      <c r="AY364" s="246" t="s">
        <v>144</v>
      </c>
    </row>
    <row r="365" s="2" customFormat="1" ht="16.5" customHeight="1">
      <c r="A365" s="39"/>
      <c r="B365" s="40"/>
      <c r="C365" s="219" t="s">
        <v>241</v>
      </c>
      <c r="D365" s="219" t="s">
        <v>146</v>
      </c>
      <c r="E365" s="220" t="s">
        <v>565</v>
      </c>
      <c r="F365" s="221" t="s">
        <v>566</v>
      </c>
      <c r="G365" s="222" t="s">
        <v>149</v>
      </c>
      <c r="H365" s="223">
        <v>13.199999999999999</v>
      </c>
      <c r="I365" s="224"/>
      <c r="J365" s="225">
        <f>ROUND(I365*H365,2)</f>
        <v>0</v>
      </c>
      <c r="K365" s="221" t="s">
        <v>150</v>
      </c>
      <c r="L365" s="45"/>
      <c r="M365" s="226" t="s">
        <v>19</v>
      </c>
      <c r="N365" s="227" t="s">
        <v>43</v>
      </c>
      <c r="O365" s="85"/>
      <c r="P365" s="228">
        <f>O365*H365</f>
        <v>0</v>
      </c>
      <c r="Q365" s="228">
        <v>0</v>
      </c>
      <c r="R365" s="228">
        <f>Q365*H365</f>
        <v>0</v>
      </c>
      <c r="S365" s="228">
        <v>0.0031199999999999999</v>
      </c>
      <c r="T365" s="229">
        <f>S365*H365</f>
        <v>0.041183999999999998</v>
      </c>
      <c r="U365" s="39"/>
      <c r="V365" s="39"/>
      <c r="W365" s="39"/>
      <c r="X365" s="39"/>
      <c r="Y365" s="39"/>
      <c r="Z365" s="39"/>
      <c r="AA365" s="39"/>
      <c r="AB365" s="39"/>
      <c r="AC365" s="39"/>
      <c r="AD365" s="39"/>
      <c r="AE365" s="39"/>
      <c r="AR365" s="230" t="s">
        <v>151</v>
      </c>
      <c r="AT365" s="230" t="s">
        <v>146</v>
      </c>
      <c r="AU365" s="230" t="s">
        <v>81</v>
      </c>
      <c r="AY365" s="18" t="s">
        <v>144</v>
      </c>
      <c r="BE365" s="231">
        <f>IF(N365="základní",J365,0)</f>
        <v>0</v>
      </c>
      <c r="BF365" s="231">
        <f>IF(N365="snížená",J365,0)</f>
        <v>0</v>
      </c>
      <c r="BG365" s="231">
        <f>IF(N365="zákl. přenesená",J365,0)</f>
        <v>0</v>
      </c>
      <c r="BH365" s="231">
        <f>IF(N365="sníž. přenesená",J365,0)</f>
        <v>0</v>
      </c>
      <c r="BI365" s="231">
        <f>IF(N365="nulová",J365,0)</f>
        <v>0</v>
      </c>
      <c r="BJ365" s="18" t="s">
        <v>77</v>
      </c>
      <c r="BK365" s="231">
        <f>ROUND(I365*H365,2)</f>
        <v>0</v>
      </c>
      <c r="BL365" s="18" t="s">
        <v>151</v>
      </c>
      <c r="BM365" s="230" t="s">
        <v>567</v>
      </c>
    </row>
    <row r="366" s="13" customFormat="1">
      <c r="A366" s="13"/>
      <c r="B366" s="236"/>
      <c r="C366" s="237"/>
      <c r="D366" s="232" t="s">
        <v>155</v>
      </c>
      <c r="E366" s="238" t="s">
        <v>19</v>
      </c>
      <c r="F366" s="239" t="s">
        <v>568</v>
      </c>
      <c r="G366" s="237"/>
      <c r="H366" s="240">
        <v>13.199999999999999</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155</v>
      </c>
      <c r="AU366" s="246" t="s">
        <v>81</v>
      </c>
      <c r="AV366" s="13" t="s">
        <v>81</v>
      </c>
      <c r="AW366" s="13" t="s">
        <v>33</v>
      </c>
      <c r="AX366" s="13" t="s">
        <v>77</v>
      </c>
      <c r="AY366" s="246" t="s">
        <v>144</v>
      </c>
    </row>
    <row r="367" s="2" customFormat="1" ht="16.5" customHeight="1">
      <c r="A367" s="39"/>
      <c r="B367" s="40"/>
      <c r="C367" s="219" t="s">
        <v>569</v>
      </c>
      <c r="D367" s="219" t="s">
        <v>146</v>
      </c>
      <c r="E367" s="220" t="s">
        <v>570</v>
      </c>
      <c r="F367" s="221" t="s">
        <v>571</v>
      </c>
      <c r="G367" s="222" t="s">
        <v>180</v>
      </c>
      <c r="H367" s="223">
        <v>0.40000000000000002</v>
      </c>
      <c r="I367" s="224"/>
      <c r="J367" s="225">
        <f>ROUND(I367*H367,2)</f>
        <v>0</v>
      </c>
      <c r="K367" s="221" t="s">
        <v>150</v>
      </c>
      <c r="L367" s="45"/>
      <c r="M367" s="226" t="s">
        <v>19</v>
      </c>
      <c r="N367" s="227" t="s">
        <v>43</v>
      </c>
      <c r="O367" s="85"/>
      <c r="P367" s="228">
        <f>O367*H367</f>
        <v>0</v>
      </c>
      <c r="Q367" s="228">
        <v>0</v>
      </c>
      <c r="R367" s="228">
        <f>Q367*H367</f>
        <v>0</v>
      </c>
      <c r="S367" s="228">
        <v>0.0017700000000000001</v>
      </c>
      <c r="T367" s="229">
        <f>S367*H367</f>
        <v>0.00070800000000000008</v>
      </c>
      <c r="U367" s="39"/>
      <c r="V367" s="39"/>
      <c r="W367" s="39"/>
      <c r="X367" s="39"/>
      <c r="Y367" s="39"/>
      <c r="Z367" s="39"/>
      <c r="AA367" s="39"/>
      <c r="AB367" s="39"/>
      <c r="AC367" s="39"/>
      <c r="AD367" s="39"/>
      <c r="AE367" s="39"/>
      <c r="AR367" s="230" t="s">
        <v>151</v>
      </c>
      <c r="AT367" s="230" t="s">
        <v>146</v>
      </c>
      <c r="AU367" s="230" t="s">
        <v>81</v>
      </c>
      <c r="AY367" s="18" t="s">
        <v>144</v>
      </c>
      <c r="BE367" s="231">
        <f>IF(N367="základní",J367,0)</f>
        <v>0</v>
      </c>
      <c r="BF367" s="231">
        <f>IF(N367="snížená",J367,0)</f>
        <v>0</v>
      </c>
      <c r="BG367" s="231">
        <f>IF(N367="zákl. přenesená",J367,0)</f>
        <v>0</v>
      </c>
      <c r="BH367" s="231">
        <f>IF(N367="sníž. přenesená",J367,0)</f>
        <v>0</v>
      </c>
      <c r="BI367" s="231">
        <f>IF(N367="nulová",J367,0)</f>
        <v>0</v>
      </c>
      <c r="BJ367" s="18" t="s">
        <v>77</v>
      </c>
      <c r="BK367" s="231">
        <f>ROUND(I367*H367,2)</f>
        <v>0</v>
      </c>
      <c r="BL367" s="18" t="s">
        <v>151</v>
      </c>
      <c r="BM367" s="230" t="s">
        <v>572</v>
      </c>
    </row>
    <row r="368" s="2" customFormat="1" ht="16.5" customHeight="1">
      <c r="A368" s="39"/>
      <c r="B368" s="40"/>
      <c r="C368" s="219" t="s">
        <v>245</v>
      </c>
      <c r="D368" s="219" t="s">
        <v>146</v>
      </c>
      <c r="E368" s="220" t="s">
        <v>573</v>
      </c>
      <c r="F368" s="221" t="s">
        <v>574</v>
      </c>
      <c r="G368" s="222" t="s">
        <v>180</v>
      </c>
      <c r="H368" s="223">
        <v>2.3999999999999999</v>
      </c>
      <c r="I368" s="224"/>
      <c r="J368" s="225">
        <f>ROUND(I368*H368,2)</f>
        <v>0</v>
      </c>
      <c r="K368" s="221" t="s">
        <v>150</v>
      </c>
      <c r="L368" s="45"/>
      <c r="M368" s="226" t="s">
        <v>19</v>
      </c>
      <c r="N368" s="227" t="s">
        <v>43</v>
      </c>
      <c r="O368" s="85"/>
      <c r="P368" s="228">
        <f>O368*H368</f>
        <v>0</v>
      </c>
      <c r="Q368" s="228">
        <v>0</v>
      </c>
      <c r="R368" s="228">
        <f>Q368*H368</f>
        <v>0</v>
      </c>
      <c r="S368" s="228">
        <v>0.0025999999999999999</v>
      </c>
      <c r="T368" s="229">
        <f>S368*H368</f>
        <v>0.0062399999999999999</v>
      </c>
      <c r="U368" s="39"/>
      <c r="V368" s="39"/>
      <c r="W368" s="39"/>
      <c r="X368" s="39"/>
      <c r="Y368" s="39"/>
      <c r="Z368" s="39"/>
      <c r="AA368" s="39"/>
      <c r="AB368" s="39"/>
      <c r="AC368" s="39"/>
      <c r="AD368" s="39"/>
      <c r="AE368" s="39"/>
      <c r="AR368" s="230" t="s">
        <v>151</v>
      </c>
      <c r="AT368" s="230" t="s">
        <v>146</v>
      </c>
      <c r="AU368" s="230" t="s">
        <v>81</v>
      </c>
      <c r="AY368" s="18" t="s">
        <v>144</v>
      </c>
      <c r="BE368" s="231">
        <f>IF(N368="základní",J368,0)</f>
        <v>0</v>
      </c>
      <c r="BF368" s="231">
        <f>IF(N368="snížená",J368,0)</f>
        <v>0</v>
      </c>
      <c r="BG368" s="231">
        <f>IF(N368="zákl. přenesená",J368,0)</f>
        <v>0</v>
      </c>
      <c r="BH368" s="231">
        <f>IF(N368="sníž. přenesená",J368,0)</f>
        <v>0</v>
      </c>
      <c r="BI368" s="231">
        <f>IF(N368="nulová",J368,0)</f>
        <v>0</v>
      </c>
      <c r="BJ368" s="18" t="s">
        <v>77</v>
      </c>
      <c r="BK368" s="231">
        <f>ROUND(I368*H368,2)</f>
        <v>0</v>
      </c>
      <c r="BL368" s="18" t="s">
        <v>151</v>
      </c>
      <c r="BM368" s="230" t="s">
        <v>575</v>
      </c>
    </row>
    <row r="369" s="2" customFormat="1" ht="16.5" customHeight="1">
      <c r="A369" s="39"/>
      <c r="B369" s="40"/>
      <c r="C369" s="219" t="s">
        <v>576</v>
      </c>
      <c r="D369" s="219" t="s">
        <v>146</v>
      </c>
      <c r="E369" s="220" t="s">
        <v>577</v>
      </c>
      <c r="F369" s="221" t="s">
        <v>578</v>
      </c>
      <c r="G369" s="222" t="s">
        <v>180</v>
      </c>
      <c r="H369" s="223">
        <v>4.4100000000000001</v>
      </c>
      <c r="I369" s="224"/>
      <c r="J369" s="225">
        <f>ROUND(I369*H369,2)</f>
        <v>0</v>
      </c>
      <c r="K369" s="221" t="s">
        <v>150</v>
      </c>
      <c r="L369" s="45"/>
      <c r="M369" s="226" t="s">
        <v>19</v>
      </c>
      <c r="N369" s="227" t="s">
        <v>43</v>
      </c>
      <c r="O369" s="85"/>
      <c r="P369" s="228">
        <f>O369*H369</f>
        <v>0</v>
      </c>
      <c r="Q369" s="228">
        <v>0</v>
      </c>
      <c r="R369" s="228">
        <f>Q369*H369</f>
        <v>0</v>
      </c>
      <c r="S369" s="228">
        <v>0.00167</v>
      </c>
      <c r="T369" s="229">
        <f>S369*H369</f>
        <v>0.0073647000000000001</v>
      </c>
      <c r="U369" s="39"/>
      <c r="V369" s="39"/>
      <c r="W369" s="39"/>
      <c r="X369" s="39"/>
      <c r="Y369" s="39"/>
      <c r="Z369" s="39"/>
      <c r="AA369" s="39"/>
      <c r="AB369" s="39"/>
      <c r="AC369" s="39"/>
      <c r="AD369" s="39"/>
      <c r="AE369" s="39"/>
      <c r="AR369" s="230" t="s">
        <v>151</v>
      </c>
      <c r="AT369" s="230" t="s">
        <v>146</v>
      </c>
      <c r="AU369" s="230" t="s">
        <v>81</v>
      </c>
      <c r="AY369" s="18" t="s">
        <v>144</v>
      </c>
      <c r="BE369" s="231">
        <f>IF(N369="základní",J369,0)</f>
        <v>0</v>
      </c>
      <c r="BF369" s="231">
        <f>IF(N369="snížená",J369,0)</f>
        <v>0</v>
      </c>
      <c r="BG369" s="231">
        <f>IF(N369="zákl. přenesená",J369,0)</f>
        <v>0</v>
      </c>
      <c r="BH369" s="231">
        <f>IF(N369="sníž. přenesená",J369,0)</f>
        <v>0</v>
      </c>
      <c r="BI369" s="231">
        <f>IF(N369="nulová",J369,0)</f>
        <v>0</v>
      </c>
      <c r="BJ369" s="18" t="s">
        <v>77</v>
      </c>
      <c r="BK369" s="231">
        <f>ROUND(I369*H369,2)</f>
        <v>0</v>
      </c>
      <c r="BL369" s="18" t="s">
        <v>151</v>
      </c>
      <c r="BM369" s="230" t="s">
        <v>579</v>
      </c>
    </row>
    <row r="370" s="13" customFormat="1">
      <c r="A370" s="13"/>
      <c r="B370" s="236"/>
      <c r="C370" s="237"/>
      <c r="D370" s="232" t="s">
        <v>155</v>
      </c>
      <c r="E370" s="238" t="s">
        <v>19</v>
      </c>
      <c r="F370" s="239" t="s">
        <v>580</v>
      </c>
      <c r="G370" s="237"/>
      <c r="H370" s="240">
        <v>4.4100000000000001</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155</v>
      </c>
      <c r="AU370" s="246" t="s">
        <v>81</v>
      </c>
      <c r="AV370" s="13" t="s">
        <v>81</v>
      </c>
      <c r="AW370" s="13" t="s">
        <v>33</v>
      </c>
      <c r="AX370" s="13" t="s">
        <v>77</v>
      </c>
      <c r="AY370" s="246" t="s">
        <v>144</v>
      </c>
    </row>
    <row r="371" s="2" customFormat="1" ht="16.5" customHeight="1">
      <c r="A371" s="39"/>
      <c r="B371" s="40"/>
      <c r="C371" s="219" t="s">
        <v>251</v>
      </c>
      <c r="D371" s="219" t="s">
        <v>146</v>
      </c>
      <c r="E371" s="220" t="s">
        <v>581</v>
      </c>
      <c r="F371" s="221" t="s">
        <v>582</v>
      </c>
      <c r="G371" s="222" t="s">
        <v>180</v>
      </c>
      <c r="H371" s="223">
        <v>2.3999999999999999</v>
      </c>
      <c r="I371" s="224"/>
      <c r="J371" s="225">
        <f>ROUND(I371*H371,2)</f>
        <v>0</v>
      </c>
      <c r="K371" s="221" t="s">
        <v>150</v>
      </c>
      <c r="L371" s="45"/>
      <c r="M371" s="226" t="s">
        <v>19</v>
      </c>
      <c r="N371" s="227" t="s">
        <v>43</v>
      </c>
      <c r="O371" s="85"/>
      <c r="P371" s="228">
        <f>O371*H371</f>
        <v>0</v>
      </c>
      <c r="Q371" s="228">
        <v>0</v>
      </c>
      <c r="R371" s="228">
        <f>Q371*H371</f>
        <v>0</v>
      </c>
      <c r="S371" s="228">
        <v>0.0022300000000000002</v>
      </c>
      <c r="T371" s="229">
        <f>S371*H371</f>
        <v>0.005352</v>
      </c>
      <c r="U371" s="39"/>
      <c r="V371" s="39"/>
      <c r="W371" s="39"/>
      <c r="X371" s="39"/>
      <c r="Y371" s="39"/>
      <c r="Z371" s="39"/>
      <c r="AA371" s="39"/>
      <c r="AB371" s="39"/>
      <c r="AC371" s="39"/>
      <c r="AD371" s="39"/>
      <c r="AE371" s="39"/>
      <c r="AR371" s="230" t="s">
        <v>151</v>
      </c>
      <c r="AT371" s="230" t="s">
        <v>146</v>
      </c>
      <c r="AU371" s="230" t="s">
        <v>81</v>
      </c>
      <c r="AY371" s="18" t="s">
        <v>144</v>
      </c>
      <c r="BE371" s="231">
        <f>IF(N371="základní",J371,0)</f>
        <v>0</v>
      </c>
      <c r="BF371" s="231">
        <f>IF(N371="snížená",J371,0)</f>
        <v>0</v>
      </c>
      <c r="BG371" s="231">
        <f>IF(N371="zákl. přenesená",J371,0)</f>
        <v>0</v>
      </c>
      <c r="BH371" s="231">
        <f>IF(N371="sníž. přenesená",J371,0)</f>
        <v>0</v>
      </c>
      <c r="BI371" s="231">
        <f>IF(N371="nulová",J371,0)</f>
        <v>0</v>
      </c>
      <c r="BJ371" s="18" t="s">
        <v>77</v>
      </c>
      <c r="BK371" s="231">
        <f>ROUND(I371*H371,2)</f>
        <v>0</v>
      </c>
      <c r="BL371" s="18" t="s">
        <v>151</v>
      </c>
      <c r="BM371" s="230" t="s">
        <v>583</v>
      </c>
    </row>
    <row r="372" s="2" customFormat="1" ht="16.5" customHeight="1">
      <c r="A372" s="39"/>
      <c r="B372" s="40"/>
      <c r="C372" s="219" t="s">
        <v>584</v>
      </c>
      <c r="D372" s="219" t="s">
        <v>146</v>
      </c>
      <c r="E372" s="220" t="s">
        <v>585</v>
      </c>
      <c r="F372" s="221" t="s">
        <v>586</v>
      </c>
      <c r="G372" s="222" t="s">
        <v>180</v>
      </c>
      <c r="H372" s="223">
        <v>7</v>
      </c>
      <c r="I372" s="224"/>
      <c r="J372" s="225">
        <f>ROUND(I372*H372,2)</f>
        <v>0</v>
      </c>
      <c r="K372" s="221" t="s">
        <v>150</v>
      </c>
      <c r="L372" s="45"/>
      <c r="M372" s="226" t="s">
        <v>19</v>
      </c>
      <c r="N372" s="227" t="s">
        <v>43</v>
      </c>
      <c r="O372" s="85"/>
      <c r="P372" s="228">
        <f>O372*H372</f>
        <v>0</v>
      </c>
      <c r="Q372" s="228">
        <v>1.6449999999999999E-06</v>
      </c>
      <c r="R372" s="228">
        <f>Q372*H372</f>
        <v>1.1514999999999999E-05</v>
      </c>
      <c r="S372" s="228">
        <v>0</v>
      </c>
      <c r="T372" s="229">
        <f>S372*H372</f>
        <v>0</v>
      </c>
      <c r="U372" s="39"/>
      <c r="V372" s="39"/>
      <c r="W372" s="39"/>
      <c r="X372" s="39"/>
      <c r="Y372" s="39"/>
      <c r="Z372" s="39"/>
      <c r="AA372" s="39"/>
      <c r="AB372" s="39"/>
      <c r="AC372" s="39"/>
      <c r="AD372" s="39"/>
      <c r="AE372" s="39"/>
      <c r="AR372" s="230" t="s">
        <v>151</v>
      </c>
      <c r="AT372" s="230" t="s">
        <v>146</v>
      </c>
      <c r="AU372" s="230" t="s">
        <v>81</v>
      </c>
      <c r="AY372" s="18" t="s">
        <v>144</v>
      </c>
      <c r="BE372" s="231">
        <f>IF(N372="základní",J372,0)</f>
        <v>0</v>
      </c>
      <c r="BF372" s="231">
        <f>IF(N372="snížená",J372,0)</f>
        <v>0</v>
      </c>
      <c r="BG372" s="231">
        <f>IF(N372="zákl. přenesená",J372,0)</f>
        <v>0</v>
      </c>
      <c r="BH372" s="231">
        <f>IF(N372="sníž. přenesená",J372,0)</f>
        <v>0</v>
      </c>
      <c r="BI372" s="231">
        <f>IF(N372="nulová",J372,0)</f>
        <v>0</v>
      </c>
      <c r="BJ372" s="18" t="s">
        <v>77</v>
      </c>
      <c r="BK372" s="231">
        <f>ROUND(I372*H372,2)</f>
        <v>0</v>
      </c>
      <c r="BL372" s="18" t="s">
        <v>151</v>
      </c>
      <c r="BM372" s="230" t="s">
        <v>587</v>
      </c>
    </row>
    <row r="373" s="2" customFormat="1">
      <c r="A373" s="39"/>
      <c r="B373" s="40"/>
      <c r="C373" s="41"/>
      <c r="D373" s="232" t="s">
        <v>153</v>
      </c>
      <c r="E373" s="41"/>
      <c r="F373" s="233" t="s">
        <v>588</v>
      </c>
      <c r="G373" s="41"/>
      <c r="H373" s="41"/>
      <c r="I373" s="137"/>
      <c r="J373" s="41"/>
      <c r="K373" s="41"/>
      <c r="L373" s="45"/>
      <c r="M373" s="234"/>
      <c r="N373" s="235"/>
      <c r="O373" s="85"/>
      <c r="P373" s="85"/>
      <c r="Q373" s="85"/>
      <c r="R373" s="85"/>
      <c r="S373" s="85"/>
      <c r="T373" s="86"/>
      <c r="U373" s="39"/>
      <c r="V373" s="39"/>
      <c r="W373" s="39"/>
      <c r="X373" s="39"/>
      <c r="Y373" s="39"/>
      <c r="Z373" s="39"/>
      <c r="AA373" s="39"/>
      <c r="AB373" s="39"/>
      <c r="AC373" s="39"/>
      <c r="AD373" s="39"/>
      <c r="AE373" s="39"/>
      <c r="AT373" s="18" t="s">
        <v>153</v>
      </c>
      <c r="AU373" s="18" t="s">
        <v>81</v>
      </c>
    </row>
    <row r="374" s="2" customFormat="1">
      <c r="A374" s="39"/>
      <c r="B374" s="40"/>
      <c r="C374" s="41"/>
      <c r="D374" s="232" t="s">
        <v>442</v>
      </c>
      <c r="E374" s="41"/>
      <c r="F374" s="233" t="s">
        <v>589</v>
      </c>
      <c r="G374" s="41"/>
      <c r="H374" s="41"/>
      <c r="I374" s="137"/>
      <c r="J374" s="41"/>
      <c r="K374" s="41"/>
      <c r="L374" s="45"/>
      <c r="M374" s="234"/>
      <c r="N374" s="235"/>
      <c r="O374" s="85"/>
      <c r="P374" s="85"/>
      <c r="Q374" s="85"/>
      <c r="R374" s="85"/>
      <c r="S374" s="85"/>
      <c r="T374" s="86"/>
      <c r="U374" s="39"/>
      <c r="V374" s="39"/>
      <c r="W374" s="39"/>
      <c r="X374" s="39"/>
      <c r="Y374" s="39"/>
      <c r="Z374" s="39"/>
      <c r="AA374" s="39"/>
      <c r="AB374" s="39"/>
      <c r="AC374" s="39"/>
      <c r="AD374" s="39"/>
      <c r="AE374" s="39"/>
      <c r="AT374" s="18" t="s">
        <v>442</v>
      </c>
      <c r="AU374" s="18" t="s">
        <v>81</v>
      </c>
    </row>
    <row r="375" s="13" customFormat="1">
      <c r="A375" s="13"/>
      <c r="B375" s="236"/>
      <c r="C375" s="237"/>
      <c r="D375" s="232" t="s">
        <v>155</v>
      </c>
      <c r="E375" s="238" t="s">
        <v>19</v>
      </c>
      <c r="F375" s="239" t="s">
        <v>590</v>
      </c>
      <c r="G375" s="237"/>
      <c r="H375" s="240">
        <v>7</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155</v>
      </c>
      <c r="AU375" s="246" t="s">
        <v>81</v>
      </c>
      <c r="AV375" s="13" t="s">
        <v>81</v>
      </c>
      <c r="AW375" s="13" t="s">
        <v>33</v>
      </c>
      <c r="AX375" s="13" t="s">
        <v>77</v>
      </c>
      <c r="AY375" s="246" t="s">
        <v>144</v>
      </c>
    </row>
    <row r="376" s="2" customFormat="1" ht="16.5" customHeight="1">
      <c r="A376" s="39"/>
      <c r="B376" s="40"/>
      <c r="C376" s="219" t="s">
        <v>257</v>
      </c>
      <c r="D376" s="219" t="s">
        <v>146</v>
      </c>
      <c r="E376" s="220" t="s">
        <v>591</v>
      </c>
      <c r="F376" s="221" t="s">
        <v>592</v>
      </c>
      <c r="G376" s="222" t="s">
        <v>149</v>
      </c>
      <c r="H376" s="223">
        <v>3.508</v>
      </c>
      <c r="I376" s="224"/>
      <c r="J376" s="225">
        <f>ROUND(I376*H376,2)</f>
        <v>0</v>
      </c>
      <c r="K376" s="221" t="s">
        <v>256</v>
      </c>
      <c r="L376" s="45"/>
      <c r="M376" s="226" t="s">
        <v>19</v>
      </c>
      <c r="N376" s="227" t="s">
        <v>43</v>
      </c>
      <c r="O376" s="85"/>
      <c r="P376" s="228">
        <f>O376*H376</f>
        <v>0</v>
      </c>
      <c r="Q376" s="228">
        <v>0</v>
      </c>
      <c r="R376" s="228">
        <f>Q376*H376</f>
        <v>0</v>
      </c>
      <c r="S376" s="228">
        <v>0.188</v>
      </c>
      <c r="T376" s="229">
        <f>S376*H376</f>
        <v>0.65950399999999998</v>
      </c>
      <c r="U376" s="39"/>
      <c r="V376" s="39"/>
      <c r="W376" s="39"/>
      <c r="X376" s="39"/>
      <c r="Y376" s="39"/>
      <c r="Z376" s="39"/>
      <c r="AA376" s="39"/>
      <c r="AB376" s="39"/>
      <c r="AC376" s="39"/>
      <c r="AD376" s="39"/>
      <c r="AE376" s="39"/>
      <c r="AR376" s="230" t="s">
        <v>151</v>
      </c>
      <c r="AT376" s="230" t="s">
        <v>146</v>
      </c>
      <c r="AU376" s="230" t="s">
        <v>81</v>
      </c>
      <c r="AY376" s="18" t="s">
        <v>144</v>
      </c>
      <c r="BE376" s="231">
        <f>IF(N376="základní",J376,0)</f>
        <v>0</v>
      </c>
      <c r="BF376" s="231">
        <f>IF(N376="snížená",J376,0)</f>
        <v>0</v>
      </c>
      <c r="BG376" s="231">
        <f>IF(N376="zákl. přenesená",J376,0)</f>
        <v>0</v>
      </c>
      <c r="BH376" s="231">
        <f>IF(N376="sníž. přenesená",J376,0)</f>
        <v>0</v>
      </c>
      <c r="BI376" s="231">
        <f>IF(N376="nulová",J376,0)</f>
        <v>0</v>
      </c>
      <c r="BJ376" s="18" t="s">
        <v>77</v>
      </c>
      <c r="BK376" s="231">
        <f>ROUND(I376*H376,2)</f>
        <v>0</v>
      </c>
      <c r="BL376" s="18" t="s">
        <v>151</v>
      </c>
      <c r="BM376" s="230" t="s">
        <v>593</v>
      </c>
    </row>
    <row r="377" s="2" customFormat="1">
      <c r="A377" s="39"/>
      <c r="B377" s="40"/>
      <c r="C377" s="41"/>
      <c r="D377" s="232" t="s">
        <v>442</v>
      </c>
      <c r="E377" s="41"/>
      <c r="F377" s="233" t="s">
        <v>594</v>
      </c>
      <c r="G377" s="41"/>
      <c r="H377" s="41"/>
      <c r="I377" s="137"/>
      <c r="J377" s="41"/>
      <c r="K377" s="41"/>
      <c r="L377" s="45"/>
      <c r="M377" s="234"/>
      <c r="N377" s="235"/>
      <c r="O377" s="85"/>
      <c r="P377" s="85"/>
      <c r="Q377" s="85"/>
      <c r="R377" s="85"/>
      <c r="S377" s="85"/>
      <c r="T377" s="86"/>
      <c r="U377" s="39"/>
      <c r="V377" s="39"/>
      <c r="W377" s="39"/>
      <c r="X377" s="39"/>
      <c r="Y377" s="39"/>
      <c r="Z377" s="39"/>
      <c r="AA377" s="39"/>
      <c r="AB377" s="39"/>
      <c r="AC377" s="39"/>
      <c r="AD377" s="39"/>
      <c r="AE377" s="39"/>
      <c r="AT377" s="18" t="s">
        <v>442</v>
      </c>
      <c r="AU377" s="18" t="s">
        <v>81</v>
      </c>
    </row>
    <row r="378" s="13" customFormat="1">
      <c r="A378" s="13"/>
      <c r="B378" s="236"/>
      <c r="C378" s="237"/>
      <c r="D378" s="232" t="s">
        <v>155</v>
      </c>
      <c r="E378" s="238" t="s">
        <v>19</v>
      </c>
      <c r="F378" s="239" t="s">
        <v>595</v>
      </c>
      <c r="G378" s="237"/>
      <c r="H378" s="240">
        <v>5.1600000000000001</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155</v>
      </c>
      <c r="AU378" s="246" t="s">
        <v>81</v>
      </c>
      <c r="AV378" s="13" t="s">
        <v>81</v>
      </c>
      <c r="AW378" s="13" t="s">
        <v>33</v>
      </c>
      <c r="AX378" s="13" t="s">
        <v>72</v>
      </c>
      <c r="AY378" s="246" t="s">
        <v>144</v>
      </c>
    </row>
    <row r="379" s="13" customFormat="1">
      <c r="A379" s="13"/>
      <c r="B379" s="236"/>
      <c r="C379" s="237"/>
      <c r="D379" s="232" t="s">
        <v>155</v>
      </c>
      <c r="E379" s="238" t="s">
        <v>19</v>
      </c>
      <c r="F379" s="239" t="s">
        <v>596</v>
      </c>
      <c r="G379" s="237"/>
      <c r="H379" s="240">
        <v>-1.6519999999999999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155</v>
      </c>
      <c r="AU379" s="246" t="s">
        <v>81</v>
      </c>
      <c r="AV379" s="13" t="s">
        <v>81</v>
      </c>
      <c r="AW379" s="13" t="s">
        <v>33</v>
      </c>
      <c r="AX379" s="13" t="s">
        <v>72</v>
      </c>
      <c r="AY379" s="246" t="s">
        <v>144</v>
      </c>
    </row>
    <row r="380" s="14" customFormat="1">
      <c r="A380" s="14"/>
      <c r="B380" s="247"/>
      <c r="C380" s="248"/>
      <c r="D380" s="232" t="s">
        <v>155</v>
      </c>
      <c r="E380" s="249" t="s">
        <v>19</v>
      </c>
      <c r="F380" s="250" t="s">
        <v>158</v>
      </c>
      <c r="G380" s="248"/>
      <c r="H380" s="251">
        <v>3.508</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155</v>
      </c>
      <c r="AU380" s="257" t="s">
        <v>81</v>
      </c>
      <c r="AV380" s="14" t="s">
        <v>151</v>
      </c>
      <c r="AW380" s="14" t="s">
        <v>33</v>
      </c>
      <c r="AX380" s="14" t="s">
        <v>77</v>
      </c>
      <c r="AY380" s="257" t="s">
        <v>144</v>
      </c>
    </row>
    <row r="381" s="2" customFormat="1" ht="16.5" customHeight="1">
      <c r="A381" s="39"/>
      <c r="B381" s="40"/>
      <c r="C381" s="219" t="s">
        <v>597</v>
      </c>
      <c r="D381" s="219" t="s">
        <v>146</v>
      </c>
      <c r="E381" s="220" t="s">
        <v>598</v>
      </c>
      <c r="F381" s="221" t="s">
        <v>599</v>
      </c>
      <c r="G381" s="222" t="s">
        <v>149</v>
      </c>
      <c r="H381" s="223">
        <v>3.508</v>
      </c>
      <c r="I381" s="224"/>
      <c r="J381" s="225">
        <f>ROUND(I381*H381,2)</f>
        <v>0</v>
      </c>
      <c r="K381" s="221" t="s">
        <v>150</v>
      </c>
      <c r="L381" s="45"/>
      <c r="M381" s="226" t="s">
        <v>19</v>
      </c>
      <c r="N381" s="227" t="s">
        <v>43</v>
      </c>
      <c r="O381" s="85"/>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151</v>
      </c>
      <c r="AT381" s="230" t="s">
        <v>146</v>
      </c>
      <c r="AU381" s="230" t="s">
        <v>81</v>
      </c>
      <c r="AY381" s="18" t="s">
        <v>144</v>
      </c>
      <c r="BE381" s="231">
        <f>IF(N381="základní",J381,0)</f>
        <v>0</v>
      </c>
      <c r="BF381" s="231">
        <f>IF(N381="snížená",J381,0)</f>
        <v>0</v>
      </c>
      <c r="BG381" s="231">
        <f>IF(N381="zákl. přenesená",J381,0)</f>
        <v>0</v>
      </c>
      <c r="BH381" s="231">
        <f>IF(N381="sníž. přenesená",J381,0)</f>
        <v>0</v>
      </c>
      <c r="BI381" s="231">
        <f>IF(N381="nulová",J381,0)</f>
        <v>0</v>
      </c>
      <c r="BJ381" s="18" t="s">
        <v>77</v>
      </c>
      <c r="BK381" s="231">
        <f>ROUND(I381*H381,2)</f>
        <v>0</v>
      </c>
      <c r="BL381" s="18" t="s">
        <v>151</v>
      </c>
      <c r="BM381" s="230" t="s">
        <v>600</v>
      </c>
    </row>
    <row r="382" s="2" customFormat="1">
      <c r="A382" s="39"/>
      <c r="B382" s="40"/>
      <c r="C382" s="41"/>
      <c r="D382" s="232" t="s">
        <v>153</v>
      </c>
      <c r="E382" s="41"/>
      <c r="F382" s="233" t="s">
        <v>601</v>
      </c>
      <c r="G382" s="41"/>
      <c r="H382" s="41"/>
      <c r="I382" s="137"/>
      <c r="J382" s="41"/>
      <c r="K382" s="41"/>
      <c r="L382" s="45"/>
      <c r="M382" s="234"/>
      <c r="N382" s="235"/>
      <c r="O382" s="85"/>
      <c r="P382" s="85"/>
      <c r="Q382" s="85"/>
      <c r="R382" s="85"/>
      <c r="S382" s="85"/>
      <c r="T382" s="86"/>
      <c r="U382" s="39"/>
      <c r="V382" s="39"/>
      <c r="W382" s="39"/>
      <c r="X382" s="39"/>
      <c r="Y382" s="39"/>
      <c r="Z382" s="39"/>
      <c r="AA382" s="39"/>
      <c r="AB382" s="39"/>
      <c r="AC382" s="39"/>
      <c r="AD382" s="39"/>
      <c r="AE382" s="39"/>
      <c r="AT382" s="18" t="s">
        <v>153</v>
      </c>
      <c r="AU382" s="18" t="s">
        <v>81</v>
      </c>
    </row>
    <row r="383" s="2" customFormat="1">
      <c r="A383" s="39"/>
      <c r="B383" s="40"/>
      <c r="C383" s="41"/>
      <c r="D383" s="232" t="s">
        <v>442</v>
      </c>
      <c r="E383" s="41"/>
      <c r="F383" s="233" t="s">
        <v>594</v>
      </c>
      <c r="G383" s="41"/>
      <c r="H383" s="41"/>
      <c r="I383" s="137"/>
      <c r="J383" s="41"/>
      <c r="K383" s="41"/>
      <c r="L383" s="45"/>
      <c r="M383" s="234"/>
      <c r="N383" s="235"/>
      <c r="O383" s="85"/>
      <c r="P383" s="85"/>
      <c r="Q383" s="85"/>
      <c r="R383" s="85"/>
      <c r="S383" s="85"/>
      <c r="T383" s="86"/>
      <c r="U383" s="39"/>
      <c r="V383" s="39"/>
      <c r="W383" s="39"/>
      <c r="X383" s="39"/>
      <c r="Y383" s="39"/>
      <c r="Z383" s="39"/>
      <c r="AA383" s="39"/>
      <c r="AB383" s="39"/>
      <c r="AC383" s="39"/>
      <c r="AD383" s="39"/>
      <c r="AE383" s="39"/>
      <c r="AT383" s="18" t="s">
        <v>442</v>
      </c>
      <c r="AU383" s="18" t="s">
        <v>81</v>
      </c>
    </row>
    <row r="384" s="13" customFormat="1">
      <c r="A384" s="13"/>
      <c r="B384" s="236"/>
      <c r="C384" s="237"/>
      <c r="D384" s="232" t="s">
        <v>155</v>
      </c>
      <c r="E384" s="238" t="s">
        <v>19</v>
      </c>
      <c r="F384" s="239" t="s">
        <v>595</v>
      </c>
      <c r="G384" s="237"/>
      <c r="H384" s="240">
        <v>5.1600000000000001</v>
      </c>
      <c r="I384" s="241"/>
      <c r="J384" s="237"/>
      <c r="K384" s="237"/>
      <c r="L384" s="242"/>
      <c r="M384" s="243"/>
      <c r="N384" s="244"/>
      <c r="O384" s="244"/>
      <c r="P384" s="244"/>
      <c r="Q384" s="244"/>
      <c r="R384" s="244"/>
      <c r="S384" s="244"/>
      <c r="T384" s="245"/>
      <c r="U384" s="13"/>
      <c r="V384" s="13"/>
      <c r="W384" s="13"/>
      <c r="X384" s="13"/>
      <c r="Y384" s="13"/>
      <c r="Z384" s="13"/>
      <c r="AA384" s="13"/>
      <c r="AB384" s="13"/>
      <c r="AC384" s="13"/>
      <c r="AD384" s="13"/>
      <c r="AE384" s="13"/>
      <c r="AT384" s="246" t="s">
        <v>155</v>
      </c>
      <c r="AU384" s="246" t="s">
        <v>81</v>
      </c>
      <c r="AV384" s="13" t="s">
        <v>81</v>
      </c>
      <c r="AW384" s="13" t="s">
        <v>33</v>
      </c>
      <c r="AX384" s="13" t="s">
        <v>72</v>
      </c>
      <c r="AY384" s="246" t="s">
        <v>144</v>
      </c>
    </row>
    <row r="385" s="13" customFormat="1">
      <c r="A385" s="13"/>
      <c r="B385" s="236"/>
      <c r="C385" s="237"/>
      <c r="D385" s="232" t="s">
        <v>155</v>
      </c>
      <c r="E385" s="238" t="s">
        <v>19</v>
      </c>
      <c r="F385" s="239" t="s">
        <v>596</v>
      </c>
      <c r="G385" s="237"/>
      <c r="H385" s="240">
        <v>-1.6519999999999999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155</v>
      </c>
      <c r="AU385" s="246" t="s">
        <v>81</v>
      </c>
      <c r="AV385" s="13" t="s">
        <v>81</v>
      </c>
      <c r="AW385" s="13" t="s">
        <v>33</v>
      </c>
      <c r="AX385" s="13" t="s">
        <v>72</v>
      </c>
      <c r="AY385" s="246" t="s">
        <v>144</v>
      </c>
    </row>
    <row r="386" s="14" customFormat="1">
      <c r="A386" s="14"/>
      <c r="B386" s="247"/>
      <c r="C386" s="248"/>
      <c r="D386" s="232" t="s">
        <v>155</v>
      </c>
      <c r="E386" s="249" t="s">
        <v>19</v>
      </c>
      <c r="F386" s="250" t="s">
        <v>158</v>
      </c>
      <c r="G386" s="248"/>
      <c r="H386" s="251">
        <v>3.508</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155</v>
      </c>
      <c r="AU386" s="257" t="s">
        <v>81</v>
      </c>
      <c r="AV386" s="14" t="s">
        <v>151</v>
      </c>
      <c r="AW386" s="14" t="s">
        <v>33</v>
      </c>
      <c r="AX386" s="14" t="s">
        <v>77</v>
      </c>
      <c r="AY386" s="257" t="s">
        <v>144</v>
      </c>
    </row>
    <row r="387" s="2" customFormat="1" ht="16.5" customHeight="1">
      <c r="A387" s="39"/>
      <c r="B387" s="40"/>
      <c r="C387" s="219" t="s">
        <v>261</v>
      </c>
      <c r="D387" s="219" t="s">
        <v>146</v>
      </c>
      <c r="E387" s="220" t="s">
        <v>602</v>
      </c>
      <c r="F387" s="221" t="s">
        <v>603</v>
      </c>
      <c r="G387" s="222" t="s">
        <v>149</v>
      </c>
      <c r="H387" s="223">
        <v>3.508</v>
      </c>
      <c r="I387" s="224"/>
      <c r="J387" s="225">
        <f>ROUND(I387*H387,2)</f>
        <v>0</v>
      </c>
      <c r="K387" s="221" t="s">
        <v>150</v>
      </c>
      <c r="L387" s="45"/>
      <c r="M387" s="226" t="s">
        <v>19</v>
      </c>
      <c r="N387" s="227" t="s">
        <v>43</v>
      </c>
      <c r="O387" s="85"/>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151</v>
      </c>
      <c r="AT387" s="230" t="s">
        <v>146</v>
      </c>
      <c r="AU387" s="230" t="s">
        <v>81</v>
      </c>
      <c r="AY387" s="18" t="s">
        <v>144</v>
      </c>
      <c r="BE387" s="231">
        <f>IF(N387="základní",J387,0)</f>
        <v>0</v>
      </c>
      <c r="BF387" s="231">
        <f>IF(N387="snížená",J387,0)</f>
        <v>0</v>
      </c>
      <c r="BG387" s="231">
        <f>IF(N387="zákl. přenesená",J387,0)</f>
        <v>0</v>
      </c>
      <c r="BH387" s="231">
        <f>IF(N387="sníž. přenesená",J387,0)</f>
        <v>0</v>
      </c>
      <c r="BI387" s="231">
        <f>IF(N387="nulová",J387,0)</f>
        <v>0</v>
      </c>
      <c r="BJ387" s="18" t="s">
        <v>77</v>
      </c>
      <c r="BK387" s="231">
        <f>ROUND(I387*H387,2)</f>
        <v>0</v>
      </c>
      <c r="BL387" s="18" t="s">
        <v>151</v>
      </c>
      <c r="BM387" s="230" t="s">
        <v>604</v>
      </c>
    </row>
    <row r="388" s="2" customFormat="1">
      <c r="A388" s="39"/>
      <c r="B388" s="40"/>
      <c r="C388" s="41"/>
      <c r="D388" s="232" t="s">
        <v>153</v>
      </c>
      <c r="E388" s="41"/>
      <c r="F388" s="233" t="s">
        <v>601</v>
      </c>
      <c r="G388" s="41"/>
      <c r="H388" s="41"/>
      <c r="I388" s="137"/>
      <c r="J388" s="41"/>
      <c r="K388" s="41"/>
      <c r="L388" s="45"/>
      <c r="M388" s="234"/>
      <c r="N388" s="235"/>
      <c r="O388" s="85"/>
      <c r="P388" s="85"/>
      <c r="Q388" s="85"/>
      <c r="R388" s="85"/>
      <c r="S388" s="85"/>
      <c r="T388" s="86"/>
      <c r="U388" s="39"/>
      <c r="V388" s="39"/>
      <c r="W388" s="39"/>
      <c r="X388" s="39"/>
      <c r="Y388" s="39"/>
      <c r="Z388" s="39"/>
      <c r="AA388" s="39"/>
      <c r="AB388" s="39"/>
      <c r="AC388" s="39"/>
      <c r="AD388" s="39"/>
      <c r="AE388" s="39"/>
      <c r="AT388" s="18" t="s">
        <v>153</v>
      </c>
      <c r="AU388" s="18" t="s">
        <v>81</v>
      </c>
    </row>
    <row r="389" s="2" customFormat="1" ht="21.75" customHeight="1">
      <c r="A389" s="39"/>
      <c r="B389" s="40"/>
      <c r="C389" s="219" t="s">
        <v>605</v>
      </c>
      <c r="D389" s="219" t="s">
        <v>146</v>
      </c>
      <c r="E389" s="220" t="s">
        <v>606</v>
      </c>
      <c r="F389" s="221" t="s">
        <v>607</v>
      </c>
      <c r="G389" s="222" t="s">
        <v>149</v>
      </c>
      <c r="H389" s="223">
        <v>11.378</v>
      </c>
      <c r="I389" s="224"/>
      <c r="J389" s="225">
        <f>ROUND(I389*H389,2)</f>
        <v>0</v>
      </c>
      <c r="K389" s="221" t="s">
        <v>150</v>
      </c>
      <c r="L389" s="45"/>
      <c r="M389" s="226" t="s">
        <v>19</v>
      </c>
      <c r="N389" s="227" t="s">
        <v>43</v>
      </c>
      <c r="O389" s="85"/>
      <c r="P389" s="228">
        <f>O389*H389</f>
        <v>0</v>
      </c>
      <c r="Q389" s="228">
        <v>0</v>
      </c>
      <c r="R389" s="228">
        <f>Q389*H389</f>
        <v>0</v>
      </c>
      <c r="S389" s="228">
        <v>0.053999999999999999</v>
      </c>
      <c r="T389" s="229">
        <f>S389*H389</f>
        <v>0.61441199999999996</v>
      </c>
      <c r="U389" s="39"/>
      <c r="V389" s="39"/>
      <c r="W389" s="39"/>
      <c r="X389" s="39"/>
      <c r="Y389" s="39"/>
      <c r="Z389" s="39"/>
      <c r="AA389" s="39"/>
      <c r="AB389" s="39"/>
      <c r="AC389" s="39"/>
      <c r="AD389" s="39"/>
      <c r="AE389" s="39"/>
      <c r="AR389" s="230" t="s">
        <v>151</v>
      </c>
      <c r="AT389" s="230" t="s">
        <v>146</v>
      </c>
      <c r="AU389" s="230" t="s">
        <v>81</v>
      </c>
      <c r="AY389" s="18" t="s">
        <v>144</v>
      </c>
      <c r="BE389" s="231">
        <f>IF(N389="základní",J389,0)</f>
        <v>0</v>
      </c>
      <c r="BF389" s="231">
        <f>IF(N389="snížená",J389,0)</f>
        <v>0</v>
      </c>
      <c r="BG389" s="231">
        <f>IF(N389="zákl. přenesená",J389,0)</f>
        <v>0</v>
      </c>
      <c r="BH389" s="231">
        <f>IF(N389="sníž. přenesená",J389,0)</f>
        <v>0</v>
      </c>
      <c r="BI389" s="231">
        <f>IF(N389="nulová",J389,0)</f>
        <v>0</v>
      </c>
      <c r="BJ389" s="18" t="s">
        <v>77</v>
      </c>
      <c r="BK389" s="231">
        <f>ROUND(I389*H389,2)</f>
        <v>0</v>
      </c>
      <c r="BL389" s="18" t="s">
        <v>151</v>
      </c>
      <c r="BM389" s="230" t="s">
        <v>608</v>
      </c>
    </row>
    <row r="390" s="2" customFormat="1">
      <c r="A390" s="39"/>
      <c r="B390" s="40"/>
      <c r="C390" s="41"/>
      <c r="D390" s="232" t="s">
        <v>153</v>
      </c>
      <c r="E390" s="41"/>
      <c r="F390" s="233" t="s">
        <v>609</v>
      </c>
      <c r="G390" s="41"/>
      <c r="H390" s="41"/>
      <c r="I390" s="137"/>
      <c r="J390" s="41"/>
      <c r="K390" s="41"/>
      <c r="L390" s="45"/>
      <c r="M390" s="234"/>
      <c r="N390" s="235"/>
      <c r="O390" s="85"/>
      <c r="P390" s="85"/>
      <c r="Q390" s="85"/>
      <c r="R390" s="85"/>
      <c r="S390" s="85"/>
      <c r="T390" s="86"/>
      <c r="U390" s="39"/>
      <c r="V390" s="39"/>
      <c r="W390" s="39"/>
      <c r="X390" s="39"/>
      <c r="Y390" s="39"/>
      <c r="Z390" s="39"/>
      <c r="AA390" s="39"/>
      <c r="AB390" s="39"/>
      <c r="AC390" s="39"/>
      <c r="AD390" s="39"/>
      <c r="AE390" s="39"/>
      <c r="AT390" s="18" t="s">
        <v>153</v>
      </c>
      <c r="AU390" s="18" t="s">
        <v>81</v>
      </c>
    </row>
    <row r="391" s="13" customFormat="1">
      <c r="A391" s="13"/>
      <c r="B391" s="236"/>
      <c r="C391" s="237"/>
      <c r="D391" s="232" t="s">
        <v>155</v>
      </c>
      <c r="E391" s="238" t="s">
        <v>19</v>
      </c>
      <c r="F391" s="239" t="s">
        <v>610</v>
      </c>
      <c r="G391" s="237"/>
      <c r="H391" s="240">
        <v>11.378</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155</v>
      </c>
      <c r="AU391" s="246" t="s">
        <v>81</v>
      </c>
      <c r="AV391" s="13" t="s">
        <v>81</v>
      </c>
      <c r="AW391" s="13" t="s">
        <v>33</v>
      </c>
      <c r="AX391" s="13" t="s">
        <v>77</v>
      </c>
      <c r="AY391" s="246" t="s">
        <v>144</v>
      </c>
    </row>
    <row r="392" s="2" customFormat="1" ht="21.75" customHeight="1">
      <c r="A392" s="39"/>
      <c r="B392" s="40"/>
      <c r="C392" s="219" t="s">
        <v>270</v>
      </c>
      <c r="D392" s="219" t="s">
        <v>146</v>
      </c>
      <c r="E392" s="220" t="s">
        <v>611</v>
      </c>
      <c r="F392" s="221" t="s">
        <v>612</v>
      </c>
      <c r="G392" s="222" t="s">
        <v>149</v>
      </c>
      <c r="H392" s="223">
        <v>0.94999999999999996</v>
      </c>
      <c r="I392" s="224"/>
      <c r="J392" s="225">
        <f>ROUND(I392*H392,2)</f>
        <v>0</v>
      </c>
      <c r="K392" s="221" t="s">
        <v>150</v>
      </c>
      <c r="L392" s="45"/>
      <c r="M392" s="226" t="s">
        <v>19</v>
      </c>
      <c r="N392" s="227" t="s">
        <v>43</v>
      </c>
      <c r="O392" s="85"/>
      <c r="P392" s="228">
        <f>O392*H392</f>
        <v>0</v>
      </c>
      <c r="Q392" s="228">
        <v>0</v>
      </c>
      <c r="R392" s="228">
        <f>Q392*H392</f>
        <v>0</v>
      </c>
      <c r="S392" s="228">
        <v>0.048000000000000001</v>
      </c>
      <c r="T392" s="229">
        <f>S392*H392</f>
        <v>0.045600000000000002</v>
      </c>
      <c r="U392" s="39"/>
      <c r="V392" s="39"/>
      <c r="W392" s="39"/>
      <c r="X392" s="39"/>
      <c r="Y392" s="39"/>
      <c r="Z392" s="39"/>
      <c r="AA392" s="39"/>
      <c r="AB392" s="39"/>
      <c r="AC392" s="39"/>
      <c r="AD392" s="39"/>
      <c r="AE392" s="39"/>
      <c r="AR392" s="230" t="s">
        <v>151</v>
      </c>
      <c r="AT392" s="230" t="s">
        <v>146</v>
      </c>
      <c r="AU392" s="230" t="s">
        <v>81</v>
      </c>
      <c r="AY392" s="18" t="s">
        <v>144</v>
      </c>
      <c r="BE392" s="231">
        <f>IF(N392="základní",J392,0)</f>
        <v>0</v>
      </c>
      <c r="BF392" s="231">
        <f>IF(N392="snížená",J392,0)</f>
        <v>0</v>
      </c>
      <c r="BG392" s="231">
        <f>IF(N392="zákl. přenesená",J392,0)</f>
        <v>0</v>
      </c>
      <c r="BH392" s="231">
        <f>IF(N392="sníž. přenesená",J392,0)</f>
        <v>0</v>
      </c>
      <c r="BI392" s="231">
        <f>IF(N392="nulová",J392,0)</f>
        <v>0</v>
      </c>
      <c r="BJ392" s="18" t="s">
        <v>77</v>
      </c>
      <c r="BK392" s="231">
        <f>ROUND(I392*H392,2)</f>
        <v>0</v>
      </c>
      <c r="BL392" s="18" t="s">
        <v>151</v>
      </c>
      <c r="BM392" s="230" t="s">
        <v>613</v>
      </c>
    </row>
    <row r="393" s="2" customFormat="1">
      <c r="A393" s="39"/>
      <c r="B393" s="40"/>
      <c r="C393" s="41"/>
      <c r="D393" s="232" t="s">
        <v>153</v>
      </c>
      <c r="E393" s="41"/>
      <c r="F393" s="233" t="s">
        <v>609</v>
      </c>
      <c r="G393" s="41"/>
      <c r="H393" s="41"/>
      <c r="I393" s="137"/>
      <c r="J393" s="41"/>
      <c r="K393" s="41"/>
      <c r="L393" s="45"/>
      <c r="M393" s="234"/>
      <c r="N393" s="235"/>
      <c r="O393" s="85"/>
      <c r="P393" s="85"/>
      <c r="Q393" s="85"/>
      <c r="R393" s="85"/>
      <c r="S393" s="85"/>
      <c r="T393" s="86"/>
      <c r="U393" s="39"/>
      <c r="V393" s="39"/>
      <c r="W393" s="39"/>
      <c r="X393" s="39"/>
      <c r="Y393" s="39"/>
      <c r="Z393" s="39"/>
      <c r="AA393" s="39"/>
      <c r="AB393" s="39"/>
      <c r="AC393" s="39"/>
      <c r="AD393" s="39"/>
      <c r="AE393" s="39"/>
      <c r="AT393" s="18" t="s">
        <v>153</v>
      </c>
      <c r="AU393" s="18" t="s">
        <v>81</v>
      </c>
    </row>
    <row r="394" s="13" customFormat="1">
      <c r="A394" s="13"/>
      <c r="B394" s="236"/>
      <c r="C394" s="237"/>
      <c r="D394" s="232" t="s">
        <v>155</v>
      </c>
      <c r="E394" s="238" t="s">
        <v>19</v>
      </c>
      <c r="F394" s="239" t="s">
        <v>559</v>
      </c>
      <c r="G394" s="237"/>
      <c r="H394" s="240">
        <v>0.94999999999999996</v>
      </c>
      <c r="I394" s="241"/>
      <c r="J394" s="237"/>
      <c r="K394" s="237"/>
      <c r="L394" s="242"/>
      <c r="M394" s="243"/>
      <c r="N394" s="244"/>
      <c r="O394" s="244"/>
      <c r="P394" s="244"/>
      <c r="Q394" s="244"/>
      <c r="R394" s="244"/>
      <c r="S394" s="244"/>
      <c r="T394" s="245"/>
      <c r="U394" s="13"/>
      <c r="V394" s="13"/>
      <c r="W394" s="13"/>
      <c r="X394" s="13"/>
      <c r="Y394" s="13"/>
      <c r="Z394" s="13"/>
      <c r="AA394" s="13"/>
      <c r="AB394" s="13"/>
      <c r="AC394" s="13"/>
      <c r="AD394" s="13"/>
      <c r="AE394" s="13"/>
      <c r="AT394" s="246" t="s">
        <v>155</v>
      </c>
      <c r="AU394" s="246" t="s">
        <v>81</v>
      </c>
      <c r="AV394" s="13" t="s">
        <v>81</v>
      </c>
      <c r="AW394" s="13" t="s">
        <v>33</v>
      </c>
      <c r="AX394" s="13" t="s">
        <v>77</v>
      </c>
      <c r="AY394" s="246" t="s">
        <v>144</v>
      </c>
    </row>
    <row r="395" s="2" customFormat="1" ht="21.75" customHeight="1">
      <c r="A395" s="39"/>
      <c r="B395" s="40"/>
      <c r="C395" s="219" t="s">
        <v>614</v>
      </c>
      <c r="D395" s="219" t="s">
        <v>146</v>
      </c>
      <c r="E395" s="220" t="s">
        <v>615</v>
      </c>
      <c r="F395" s="221" t="s">
        <v>616</v>
      </c>
      <c r="G395" s="222" t="s">
        <v>171</v>
      </c>
      <c r="H395" s="223">
        <v>34</v>
      </c>
      <c r="I395" s="224"/>
      <c r="J395" s="225">
        <f>ROUND(I395*H395,2)</f>
        <v>0</v>
      </c>
      <c r="K395" s="221" t="s">
        <v>150</v>
      </c>
      <c r="L395" s="45"/>
      <c r="M395" s="226" t="s">
        <v>19</v>
      </c>
      <c r="N395" s="227" t="s">
        <v>43</v>
      </c>
      <c r="O395" s="85"/>
      <c r="P395" s="228">
        <f>O395*H395</f>
        <v>0</v>
      </c>
      <c r="Q395" s="228">
        <v>0</v>
      </c>
      <c r="R395" s="228">
        <f>Q395*H395</f>
        <v>0</v>
      </c>
      <c r="S395" s="228">
        <v>0.031</v>
      </c>
      <c r="T395" s="229">
        <f>S395*H395</f>
        <v>1.0540000000000001</v>
      </c>
      <c r="U395" s="39"/>
      <c r="V395" s="39"/>
      <c r="W395" s="39"/>
      <c r="X395" s="39"/>
      <c r="Y395" s="39"/>
      <c r="Z395" s="39"/>
      <c r="AA395" s="39"/>
      <c r="AB395" s="39"/>
      <c r="AC395" s="39"/>
      <c r="AD395" s="39"/>
      <c r="AE395" s="39"/>
      <c r="AR395" s="230" t="s">
        <v>151</v>
      </c>
      <c r="AT395" s="230" t="s">
        <v>146</v>
      </c>
      <c r="AU395" s="230" t="s">
        <v>81</v>
      </c>
      <c r="AY395" s="18" t="s">
        <v>144</v>
      </c>
      <c r="BE395" s="231">
        <f>IF(N395="základní",J395,0)</f>
        <v>0</v>
      </c>
      <c r="BF395" s="231">
        <f>IF(N395="snížená",J395,0)</f>
        <v>0</v>
      </c>
      <c r="BG395" s="231">
        <f>IF(N395="zákl. přenesená",J395,0)</f>
        <v>0</v>
      </c>
      <c r="BH395" s="231">
        <f>IF(N395="sníž. přenesená",J395,0)</f>
        <v>0</v>
      </c>
      <c r="BI395" s="231">
        <f>IF(N395="nulová",J395,0)</f>
        <v>0</v>
      </c>
      <c r="BJ395" s="18" t="s">
        <v>77</v>
      </c>
      <c r="BK395" s="231">
        <f>ROUND(I395*H395,2)</f>
        <v>0</v>
      </c>
      <c r="BL395" s="18" t="s">
        <v>151</v>
      </c>
      <c r="BM395" s="230" t="s">
        <v>617</v>
      </c>
    </row>
    <row r="396" s="2" customFormat="1">
      <c r="A396" s="39"/>
      <c r="B396" s="40"/>
      <c r="C396" s="41"/>
      <c r="D396" s="232" t="s">
        <v>442</v>
      </c>
      <c r="E396" s="41"/>
      <c r="F396" s="233" t="s">
        <v>618</v>
      </c>
      <c r="G396" s="41"/>
      <c r="H396" s="41"/>
      <c r="I396" s="137"/>
      <c r="J396" s="41"/>
      <c r="K396" s="41"/>
      <c r="L396" s="45"/>
      <c r="M396" s="234"/>
      <c r="N396" s="235"/>
      <c r="O396" s="85"/>
      <c r="P396" s="85"/>
      <c r="Q396" s="85"/>
      <c r="R396" s="85"/>
      <c r="S396" s="85"/>
      <c r="T396" s="86"/>
      <c r="U396" s="39"/>
      <c r="V396" s="39"/>
      <c r="W396" s="39"/>
      <c r="X396" s="39"/>
      <c r="Y396" s="39"/>
      <c r="Z396" s="39"/>
      <c r="AA396" s="39"/>
      <c r="AB396" s="39"/>
      <c r="AC396" s="39"/>
      <c r="AD396" s="39"/>
      <c r="AE396" s="39"/>
      <c r="AT396" s="18" t="s">
        <v>442</v>
      </c>
      <c r="AU396" s="18" t="s">
        <v>81</v>
      </c>
    </row>
    <row r="397" s="13" customFormat="1">
      <c r="A397" s="13"/>
      <c r="B397" s="236"/>
      <c r="C397" s="237"/>
      <c r="D397" s="232" t="s">
        <v>155</v>
      </c>
      <c r="E397" s="238" t="s">
        <v>19</v>
      </c>
      <c r="F397" s="239" t="s">
        <v>619</v>
      </c>
      <c r="G397" s="237"/>
      <c r="H397" s="240">
        <v>34</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155</v>
      </c>
      <c r="AU397" s="246" t="s">
        <v>81</v>
      </c>
      <c r="AV397" s="13" t="s">
        <v>81</v>
      </c>
      <c r="AW397" s="13" t="s">
        <v>33</v>
      </c>
      <c r="AX397" s="13" t="s">
        <v>77</v>
      </c>
      <c r="AY397" s="246" t="s">
        <v>144</v>
      </c>
    </row>
    <row r="398" s="2" customFormat="1" ht="21.75" customHeight="1">
      <c r="A398" s="39"/>
      <c r="B398" s="40"/>
      <c r="C398" s="219" t="s">
        <v>278</v>
      </c>
      <c r="D398" s="219" t="s">
        <v>146</v>
      </c>
      <c r="E398" s="220" t="s">
        <v>620</v>
      </c>
      <c r="F398" s="221" t="s">
        <v>621</v>
      </c>
      <c r="G398" s="222" t="s">
        <v>180</v>
      </c>
      <c r="H398" s="223">
        <v>6.1200000000000001</v>
      </c>
      <c r="I398" s="224"/>
      <c r="J398" s="225">
        <f>ROUND(I398*H398,2)</f>
        <v>0</v>
      </c>
      <c r="K398" s="221" t="s">
        <v>150</v>
      </c>
      <c r="L398" s="45"/>
      <c r="M398" s="226" t="s">
        <v>19</v>
      </c>
      <c r="N398" s="227" t="s">
        <v>43</v>
      </c>
      <c r="O398" s="85"/>
      <c r="P398" s="228">
        <f>O398*H398</f>
        <v>0</v>
      </c>
      <c r="Q398" s="228">
        <v>0</v>
      </c>
      <c r="R398" s="228">
        <f>Q398*H398</f>
        <v>0</v>
      </c>
      <c r="S398" s="228">
        <v>0.019</v>
      </c>
      <c r="T398" s="229">
        <f>S398*H398</f>
        <v>0.11627999999999999</v>
      </c>
      <c r="U398" s="39"/>
      <c r="V398" s="39"/>
      <c r="W398" s="39"/>
      <c r="X398" s="39"/>
      <c r="Y398" s="39"/>
      <c r="Z398" s="39"/>
      <c r="AA398" s="39"/>
      <c r="AB398" s="39"/>
      <c r="AC398" s="39"/>
      <c r="AD398" s="39"/>
      <c r="AE398" s="39"/>
      <c r="AR398" s="230" t="s">
        <v>151</v>
      </c>
      <c r="AT398" s="230" t="s">
        <v>146</v>
      </c>
      <c r="AU398" s="230" t="s">
        <v>81</v>
      </c>
      <c r="AY398" s="18" t="s">
        <v>144</v>
      </c>
      <c r="BE398" s="231">
        <f>IF(N398="základní",J398,0)</f>
        <v>0</v>
      </c>
      <c r="BF398" s="231">
        <f>IF(N398="snížená",J398,0)</f>
        <v>0</v>
      </c>
      <c r="BG398" s="231">
        <f>IF(N398="zákl. přenesená",J398,0)</f>
        <v>0</v>
      </c>
      <c r="BH398" s="231">
        <f>IF(N398="sníž. přenesená",J398,0)</f>
        <v>0</v>
      </c>
      <c r="BI398" s="231">
        <f>IF(N398="nulová",J398,0)</f>
        <v>0</v>
      </c>
      <c r="BJ398" s="18" t="s">
        <v>77</v>
      </c>
      <c r="BK398" s="231">
        <f>ROUND(I398*H398,2)</f>
        <v>0</v>
      </c>
      <c r="BL398" s="18" t="s">
        <v>151</v>
      </c>
      <c r="BM398" s="230" t="s">
        <v>622</v>
      </c>
    </row>
    <row r="399" s="13" customFormat="1">
      <c r="A399" s="13"/>
      <c r="B399" s="236"/>
      <c r="C399" s="237"/>
      <c r="D399" s="232" t="s">
        <v>155</v>
      </c>
      <c r="E399" s="238" t="s">
        <v>19</v>
      </c>
      <c r="F399" s="239" t="s">
        <v>623</v>
      </c>
      <c r="G399" s="237"/>
      <c r="H399" s="240">
        <v>6.1200000000000001</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155</v>
      </c>
      <c r="AU399" s="246" t="s">
        <v>81</v>
      </c>
      <c r="AV399" s="13" t="s">
        <v>81</v>
      </c>
      <c r="AW399" s="13" t="s">
        <v>33</v>
      </c>
      <c r="AX399" s="13" t="s">
        <v>77</v>
      </c>
      <c r="AY399" s="246" t="s">
        <v>144</v>
      </c>
    </row>
    <row r="400" s="2" customFormat="1" ht="21.75" customHeight="1">
      <c r="A400" s="39"/>
      <c r="B400" s="40"/>
      <c r="C400" s="219" t="s">
        <v>624</v>
      </c>
      <c r="D400" s="219" t="s">
        <v>146</v>
      </c>
      <c r="E400" s="220" t="s">
        <v>625</v>
      </c>
      <c r="F400" s="221" t="s">
        <v>626</v>
      </c>
      <c r="G400" s="222" t="s">
        <v>206</v>
      </c>
      <c r="H400" s="223">
        <v>0.372</v>
      </c>
      <c r="I400" s="224"/>
      <c r="J400" s="225">
        <f>ROUND(I400*H400,2)</f>
        <v>0</v>
      </c>
      <c r="K400" s="221" t="s">
        <v>150</v>
      </c>
      <c r="L400" s="45"/>
      <c r="M400" s="226" t="s">
        <v>19</v>
      </c>
      <c r="N400" s="227" t="s">
        <v>43</v>
      </c>
      <c r="O400" s="85"/>
      <c r="P400" s="228">
        <f>O400*H400</f>
        <v>0</v>
      </c>
      <c r="Q400" s="228">
        <v>0</v>
      </c>
      <c r="R400" s="228">
        <f>Q400*H400</f>
        <v>0</v>
      </c>
      <c r="S400" s="228">
        <v>1.8</v>
      </c>
      <c r="T400" s="229">
        <f>S400*H400</f>
        <v>0.66959999999999997</v>
      </c>
      <c r="U400" s="39"/>
      <c r="V400" s="39"/>
      <c r="W400" s="39"/>
      <c r="X400" s="39"/>
      <c r="Y400" s="39"/>
      <c r="Z400" s="39"/>
      <c r="AA400" s="39"/>
      <c r="AB400" s="39"/>
      <c r="AC400" s="39"/>
      <c r="AD400" s="39"/>
      <c r="AE400" s="39"/>
      <c r="AR400" s="230" t="s">
        <v>151</v>
      </c>
      <c r="AT400" s="230" t="s">
        <v>146</v>
      </c>
      <c r="AU400" s="230" t="s">
        <v>81</v>
      </c>
      <c r="AY400" s="18" t="s">
        <v>144</v>
      </c>
      <c r="BE400" s="231">
        <f>IF(N400="základní",J400,0)</f>
        <v>0</v>
      </c>
      <c r="BF400" s="231">
        <f>IF(N400="snížená",J400,0)</f>
        <v>0</v>
      </c>
      <c r="BG400" s="231">
        <f>IF(N400="zákl. přenesená",J400,0)</f>
        <v>0</v>
      </c>
      <c r="BH400" s="231">
        <f>IF(N400="sníž. přenesená",J400,0)</f>
        <v>0</v>
      </c>
      <c r="BI400" s="231">
        <f>IF(N400="nulová",J400,0)</f>
        <v>0</v>
      </c>
      <c r="BJ400" s="18" t="s">
        <v>77</v>
      </c>
      <c r="BK400" s="231">
        <f>ROUND(I400*H400,2)</f>
        <v>0</v>
      </c>
      <c r="BL400" s="18" t="s">
        <v>151</v>
      </c>
      <c r="BM400" s="230" t="s">
        <v>627</v>
      </c>
    </row>
    <row r="401" s="2" customFormat="1">
      <c r="A401" s="39"/>
      <c r="B401" s="40"/>
      <c r="C401" s="41"/>
      <c r="D401" s="232" t="s">
        <v>442</v>
      </c>
      <c r="E401" s="41"/>
      <c r="F401" s="233" t="s">
        <v>628</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442</v>
      </c>
      <c r="AU401" s="18" t="s">
        <v>81</v>
      </c>
    </row>
    <row r="402" s="13" customFormat="1">
      <c r="A402" s="13"/>
      <c r="B402" s="236"/>
      <c r="C402" s="237"/>
      <c r="D402" s="232" t="s">
        <v>155</v>
      </c>
      <c r="E402" s="238" t="s">
        <v>19</v>
      </c>
      <c r="F402" s="239" t="s">
        <v>629</v>
      </c>
      <c r="G402" s="237"/>
      <c r="H402" s="240">
        <v>0.372</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155</v>
      </c>
      <c r="AU402" s="246" t="s">
        <v>81</v>
      </c>
      <c r="AV402" s="13" t="s">
        <v>81</v>
      </c>
      <c r="AW402" s="13" t="s">
        <v>33</v>
      </c>
      <c r="AX402" s="13" t="s">
        <v>77</v>
      </c>
      <c r="AY402" s="246" t="s">
        <v>144</v>
      </c>
    </row>
    <row r="403" s="2" customFormat="1" ht="21.75" customHeight="1">
      <c r="A403" s="39"/>
      <c r="B403" s="40"/>
      <c r="C403" s="219" t="s">
        <v>282</v>
      </c>
      <c r="D403" s="219" t="s">
        <v>146</v>
      </c>
      <c r="E403" s="220" t="s">
        <v>630</v>
      </c>
      <c r="F403" s="221" t="s">
        <v>631</v>
      </c>
      <c r="G403" s="222" t="s">
        <v>206</v>
      </c>
      <c r="H403" s="223">
        <v>2.4079999999999999</v>
      </c>
      <c r="I403" s="224"/>
      <c r="J403" s="225">
        <f>ROUND(I403*H403,2)</f>
        <v>0</v>
      </c>
      <c r="K403" s="221" t="s">
        <v>150</v>
      </c>
      <c r="L403" s="45"/>
      <c r="M403" s="226" t="s">
        <v>19</v>
      </c>
      <c r="N403" s="227" t="s">
        <v>43</v>
      </c>
      <c r="O403" s="85"/>
      <c r="P403" s="228">
        <f>O403*H403</f>
        <v>0</v>
      </c>
      <c r="Q403" s="228">
        <v>0</v>
      </c>
      <c r="R403" s="228">
        <f>Q403*H403</f>
        <v>0</v>
      </c>
      <c r="S403" s="228">
        <v>1.8</v>
      </c>
      <c r="T403" s="229">
        <f>S403*H403</f>
        <v>4.3343999999999996</v>
      </c>
      <c r="U403" s="39"/>
      <c r="V403" s="39"/>
      <c r="W403" s="39"/>
      <c r="X403" s="39"/>
      <c r="Y403" s="39"/>
      <c r="Z403" s="39"/>
      <c r="AA403" s="39"/>
      <c r="AB403" s="39"/>
      <c r="AC403" s="39"/>
      <c r="AD403" s="39"/>
      <c r="AE403" s="39"/>
      <c r="AR403" s="230" t="s">
        <v>151</v>
      </c>
      <c r="AT403" s="230" t="s">
        <v>146</v>
      </c>
      <c r="AU403" s="230" t="s">
        <v>81</v>
      </c>
      <c r="AY403" s="18" t="s">
        <v>144</v>
      </c>
      <c r="BE403" s="231">
        <f>IF(N403="základní",J403,0)</f>
        <v>0</v>
      </c>
      <c r="BF403" s="231">
        <f>IF(N403="snížená",J403,0)</f>
        <v>0</v>
      </c>
      <c r="BG403" s="231">
        <f>IF(N403="zákl. přenesená",J403,0)</f>
        <v>0</v>
      </c>
      <c r="BH403" s="231">
        <f>IF(N403="sníž. přenesená",J403,0)</f>
        <v>0</v>
      </c>
      <c r="BI403" s="231">
        <f>IF(N403="nulová",J403,0)</f>
        <v>0</v>
      </c>
      <c r="BJ403" s="18" t="s">
        <v>77</v>
      </c>
      <c r="BK403" s="231">
        <f>ROUND(I403*H403,2)</f>
        <v>0</v>
      </c>
      <c r="BL403" s="18" t="s">
        <v>151</v>
      </c>
      <c r="BM403" s="230" t="s">
        <v>632</v>
      </c>
    </row>
    <row r="404" s="2" customFormat="1">
      <c r="A404" s="39"/>
      <c r="B404" s="40"/>
      <c r="C404" s="41"/>
      <c r="D404" s="232" t="s">
        <v>442</v>
      </c>
      <c r="E404" s="41"/>
      <c r="F404" s="233" t="s">
        <v>628</v>
      </c>
      <c r="G404" s="41"/>
      <c r="H404" s="41"/>
      <c r="I404" s="137"/>
      <c r="J404" s="41"/>
      <c r="K404" s="41"/>
      <c r="L404" s="45"/>
      <c r="M404" s="234"/>
      <c r="N404" s="235"/>
      <c r="O404" s="85"/>
      <c r="P404" s="85"/>
      <c r="Q404" s="85"/>
      <c r="R404" s="85"/>
      <c r="S404" s="85"/>
      <c r="T404" s="86"/>
      <c r="U404" s="39"/>
      <c r="V404" s="39"/>
      <c r="W404" s="39"/>
      <c r="X404" s="39"/>
      <c r="Y404" s="39"/>
      <c r="Z404" s="39"/>
      <c r="AA404" s="39"/>
      <c r="AB404" s="39"/>
      <c r="AC404" s="39"/>
      <c r="AD404" s="39"/>
      <c r="AE404" s="39"/>
      <c r="AT404" s="18" t="s">
        <v>442</v>
      </c>
      <c r="AU404" s="18" t="s">
        <v>81</v>
      </c>
    </row>
    <row r="405" s="13" customFormat="1">
      <c r="A405" s="13"/>
      <c r="B405" s="236"/>
      <c r="C405" s="237"/>
      <c r="D405" s="232" t="s">
        <v>155</v>
      </c>
      <c r="E405" s="238" t="s">
        <v>19</v>
      </c>
      <c r="F405" s="239" t="s">
        <v>633</v>
      </c>
      <c r="G405" s="237"/>
      <c r="H405" s="240">
        <v>2.4079999999999999</v>
      </c>
      <c r="I405" s="241"/>
      <c r="J405" s="237"/>
      <c r="K405" s="237"/>
      <c r="L405" s="242"/>
      <c r="M405" s="243"/>
      <c r="N405" s="244"/>
      <c r="O405" s="244"/>
      <c r="P405" s="244"/>
      <c r="Q405" s="244"/>
      <c r="R405" s="244"/>
      <c r="S405" s="244"/>
      <c r="T405" s="245"/>
      <c r="U405" s="13"/>
      <c r="V405" s="13"/>
      <c r="W405" s="13"/>
      <c r="X405" s="13"/>
      <c r="Y405" s="13"/>
      <c r="Z405" s="13"/>
      <c r="AA405" s="13"/>
      <c r="AB405" s="13"/>
      <c r="AC405" s="13"/>
      <c r="AD405" s="13"/>
      <c r="AE405" s="13"/>
      <c r="AT405" s="246" t="s">
        <v>155</v>
      </c>
      <c r="AU405" s="246" t="s">
        <v>81</v>
      </c>
      <c r="AV405" s="13" t="s">
        <v>81</v>
      </c>
      <c r="AW405" s="13" t="s">
        <v>33</v>
      </c>
      <c r="AX405" s="13" t="s">
        <v>77</v>
      </c>
      <c r="AY405" s="246" t="s">
        <v>144</v>
      </c>
    </row>
    <row r="406" s="2" customFormat="1" ht="21.75" customHeight="1">
      <c r="A406" s="39"/>
      <c r="B406" s="40"/>
      <c r="C406" s="219" t="s">
        <v>634</v>
      </c>
      <c r="D406" s="219" t="s">
        <v>146</v>
      </c>
      <c r="E406" s="220" t="s">
        <v>635</v>
      </c>
      <c r="F406" s="221" t="s">
        <v>636</v>
      </c>
      <c r="G406" s="222" t="s">
        <v>206</v>
      </c>
      <c r="H406" s="223">
        <v>2.0529999999999999</v>
      </c>
      <c r="I406" s="224"/>
      <c r="J406" s="225">
        <f>ROUND(I406*H406,2)</f>
        <v>0</v>
      </c>
      <c r="K406" s="221" t="s">
        <v>150</v>
      </c>
      <c r="L406" s="45"/>
      <c r="M406" s="226" t="s">
        <v>19</v>
      </c>
      <c r="N406" s="227" t="s">
        <v>43</v>
      </c>
      <c r="O406" s="85"/>
      <c r="P406" s="228">
        <f>O406*H406</f>
        <v>0</v>
      </c>
      <c r="Q406" s="228">
        <v>0</v>
      </c>
      <c r="R406" s="228">
        <f>Q406*H406</f>
        <v>0</v>
      </c>
      <c r="S406" s="228">
        <v>1.8</v>
      </c>
      <c r="T406" s="229">
        <f>S406*H406</f>
        <v>3.6953999999999998</v>
      </c>
      <c r="U406" s="39"/>
      <c r="V406" s="39"/>
      <c r="W406" s="39"/>
      <c r="X406" s="39"/>
      <c r="Y406" s="39"/>
      <c r="Z406" s="39"/>
      <c r="AA406" s="39"/>
      <c r="AB406" s="39"/>
      <c r="AC406" s="39"/>
      <c r="AD406" s="39"/>
      <c r="AE406" s="39"/>
      <c r="AR406" s="230" t="s">
        <v>151</v>
      </c>
      <c r="AT406" s="230" t="s">
        <v>146</v>
      </c>
      <c r="AU406" s="230" t="s">
        <v>81</v>
      </c>
      <c r="AY406" s="18" t="s">
        <v>144</v>
      </c>
      <c r="BE406" s="231">
        <f>IF(N406="základní",J406,0)</f>
        <v>0</v>
      </c>
      <c r="BF406" s="231">
        <f>IF(N406="snížená",J406,0)</f>
        <v>0</v>
      </c>
      <c r="BG406" s="231">
        <f>IF(N406="zákl. přenesená",J406,0)</f>
        <v>0</v>
      </c>
      <c r="BH406" s="231">
        <f>IF(N406="sníž. přenesená",J406,0)</f>
        <v>0</v>
      </c>
      <c r="BI406" s="231">
        <f>IF(N406="nulová",J406,0)</f>
        <v>0</v>
      </c>
      <c r="BJ406" s="18" t="s">
        <v>77</v>
      </c>
      <c r="BK406" s="231">
        <f>ROUND(I406*H406,2)</f>
        <v>0</v>
      </c>
      <c r="BL406" s="18" t="s">
        <v>151</v>
      </c>
      <c r="BM406" s="230" t="s">
        <v>637</v>
      </c>
    </row>
    <row r="407" s="2" customFormat="1">
      <c r="A407" s="39"/>
      <c r="B407" s="40"/>
      <c r="C407" s="41"/>
      <c r="D407" s="232" t="s">
        <v>442</v>
      </c>
      <c r="E407" s="41"/>
      <c r="F407" s="233" t="s">
        <v>628</v>
      </c>
      <c r="G407" s="41"/>
      <c r="H407" s="41"/>
      <c r="I407" s="137"/>
      <c r="J407" s="41"/>
      <c r="K407" s="41"/>
      <c r="L407" s="45"/>
      <c r="M407" s="234"/>
      <c r="N407" s="235"/>
      <c r="O407" s="85"/>
      <c r="P407" s="85"/>
      <c r="Q407" s="85"/>
      <c r="R407" s="85"/>
      <c r="S407" s="85"/>
      <c r="T407" s="86"/>
      <c r="U407" s="39"/>
      <c r="V407" s="39"/>
      <c r="W407" s="39"/>
      <c r="X407" s="39"/>
      <c r="Y407" s="39"/>
      <c r="Z407" s="39"/>
      <c r="AA407" s="39"/>
      <c r="AB407" s="39"/>
      <c r="AC407" s="39"/>
      <c r="AD407" s="39"/>
      <c r="AE407" s="39"/>
      <c r="AT407" s="18" t="s">
        <v>442</v>
      </c>
      <c r="AU407" s="18" t="s">
        <v>81</v>
      </c>
    </row>
    <row r="408" s="13" customFormat="1">
      <c r="A408" s="13"/>
      <c r="B408" s="236"/>
      <c r="C408" s="237"/>
      <c r="D408" s="232" t="s">
        <v>155</v>
      </c>
      <c r="E408" s="238" t="s">
        <v>19</v>
      </c>
      <c r="F408" s="239" t="s">
        <v>638</v>
      </c>
      <c r="G408" s="237"/>
      <c r="H408" s="240">
        <v>2.0529999999999999</v>
      </c>
      <c r="I408" s="241"/>
      <c r="J408" s="237"/>
      <c r="K408" s="237"/>
      <c r="L408" s="242"/>
      <c r="M408" s="243"/>
      <c r="N408" s="244"/>
      <c r="O408" s="244"/>
      <c r="P408" s="244"/>
      <c r="Q408" s="244"/>
      <c r="R408" s="244"/>
      <c r="S408" s="244"/>
      <c r="T408" s="245"/>
      <c r="U408" s="13"/>
      <c r="V408" s="13"/>
      <c r="W408" s="13"/>
      <c r="X408" s="13"/>
      <c r="Y408" s="13"/>
      <c r="Z408" s="13"/>
      <c r="AA408" s="13"/>
      <c r="AB408" s="13"/>
      <c r="AC408" s="13"/>
      <c r="AD408" s="13"/>
      <c r="AE408" s="13"/>
      <c r="AT408" s="246" t="s">
        <v>155</v>
      </c>
      <c r="AU408" s="246" t="s">
        <v>81</v>
      </c>
      <c r="AV408" s="13" t="s">
        <v>81</v>
      </c>
      <c r="AW408" s="13" t="s">
        <v>33</v>
      </c>
      <c r="AX408" s="13" t="s">
        <v>77</v>
      </c>
      <c r="AY408" s="246" t="s">
        <v>144</v>
      </c>
    </row>
    <row r="409" s="2" customFormat="1" ht="21.75" customHeight="1">
      <c r="A409" s="39"/>
      <c r="B409" s="40"/>
      <c r="C409" s="219" t="s">
        <v>293</v>
      </c>
      <c r="D409" s="219" t="s">
        <v>146</v>
      </c>
      <c r="E409" s="220" t="s">
        <v>639</v>
      </c>
      <c r="F409" s="221" t="s">
        <v>640</v>
      </c>
      <c r="G409" s="222" t="s">
        <v>149</v>
      </c>
      <c r="H409" s="223">
        <v>3.9060000000000001</v>
      </c>
      <c r="I409" s="224"/>
      <c r="J409" s="225">
        <f>ROUND(I409*H409,2)</f>
        <v>0</v>
      </c>
      <c r="K409" s="221" t="s">
        <v>150</v>
      </c>
      <c r="L409" s="45"/>
      <c r="M409" s="226" t="s">
        <v>19</v>
      </c>
      <c r="N409" s="227" t="s">
        <v>43</v>
      </c>
      <c r="O409" s="85"/>
      <c r="P409" s="228">
        <f>O409*H409</f>
        <v>0</v>
      </c>
      <c r="Q409" s="228">
        <v>0</v>
      </c>
      <c r="R409" s="228">
        <f>Q409*H409</f>
        <v>0</v>
      </c>
      <c r="S409" s="228">
        <v>0.055</v>
      </c>
      <c r="T409" s="229">
        <f>S409*H409</f>
        <v>0.21483000000000002</v>
      </c>
      <c r="U409" s="39"/>
      <c r="V409" s="39"/>
      <c r="W409" s="39"/>
      <c r="X409" s="39"/>
      <c r="Y409" s="39"/>
      <c r="Z409" s="39"/>
      <c r="AA409" s="39"/>
      <c r="AB409" s="39"/>
      <c r="AC409" s="39"/>
      <c r="AD409" s="39"/>
      <c r="AE409" s="39"/>
      <c r="AR409" s="230" t="s">
        <v>151</v>
      </c>
      <c r="AT409" s="230" t="s">
        <v>146</v>
      </c>
      <c r="AU409" s="230" t="s">
        <v>81</v>
      </c>
      <c r="AY409" s="18" t="s">
        <v>144</v>
      </c>
      <c r="BE409" s="231">
        <f>IF(N409="základní",J409,0)</f>
        <v>0</v>
      </c>
      <c r="BF409" s="231">
        <f>IF(N409="snížená",J409,0)</f>
        <v>0</v>
      </c>
      <c r="BG409" s="231">
        <f>IF(N409="zákl. přenesená",J409,0)</f>
        <v>0</v>
      </c>
      <c r="BH409" s="231">
        <f>IF(N409="sníž. přenesená",J409,0)</f>
        <v>0</v>
      </c>
      <c r="BI409" s="231">
        <f>IF(N409="nulová",J409,0)</f>
        <v>0</v>
      </c>
      <c r="BJ409" s="18" t="s">
        <v>77</v>
      </c>
      <c r="BK409" s="231">
        <f>ROUND(I409*H409,2)</f>
        <v>0</v>
      </c>
      <c r="BL409" s="18" t="s">
        <v>151</v>
      </c>
      <c r="BM409" s="230" t="s">
        <v>641</v>
      </c>
    </row>
    <row r="410" s="2" customFormat="1">
      <c r="A410" s="39"/>
      <c r="B410" s="40"/>
      <c r="C410" s="41"/>
      <c r="D410" s="232" t="s">
        <v>442</v>
      </c>
      <c r="E410" s="41"/>
      <c r="F410" s="233" t="s">
        <v>628</v>
      </c>
      <c r="G410" s="41"/>
      <c r="H410" s="41"/>
      <c r="I410" s="137"/>
      <c r="J410" s="41"/>
      <c r="K410" s="41"/>
      <c r="L410" s="45"/>
      <c r="M410" s="234"/>
      <c r="N410" s="235"/>
      <c r="O410" s="85"/>
      <c r="P410" s="85"/>
      <c r="Q410" s="85"/>
      <c r="R410" s="85"/>
      <c r="S410" s="85"/>
      <c r="T410" s="86"/>
      <c r="U410" s="39"/>
      <c r="V410" s="39"/>
      <c r="W410" s="39"/>
      <c r="X410" s="39"/>
      <c r="Y410" s="39"/>
      <c r="Z410" s="39"/>
      <c r="AA410" s="39"/>
      <c r="AB410" s="39"/>
      <c r="AC410" s="39"/>
      <c r="AD410" s="39"/>
      <c r="AE410" s="39"/>
      <c r="AT410" s="18" t="s">
        <v>442</v>
      </c>
      <c r="AU410" s="18" t="s">
        <v>81</v>
      </c>
    </row>
    <row r="411" s="13" customFormat="1">
      <c r="A411" s="13"/>
      <c r="B411" s="236"/>
      <c r="C411" s="237"/>
      <c r="D411" s="232" t="s">
        <v>155</v>
      </c>
      <c r="E411" s="238" t="s">
        <v>19</v>
      </c>
      <c r="F411" s="239" t="s">
        <v>642</v>
      </c>
      <c r="G411" s="237"/>
      <c r="H411" s="240">
        <v>0.63</v>
      </c>
      <c r="I411" s="241"/>
      <c r="J411" s="237"/>
      <c r="K411" s="237"/>
      <c r="L411" s="242"/>
      <c r="M411" s="243"/>
      <c r="N411" s="244"/>
      <c r="O411" s="244"/>
      <c r="P411" s="244"/>
      <c r="Q411" s="244"/>
      <c r="R411" s="244"/>
      <c r="S411" s="244"/>
      <c r="T411" s="245"/>
      <c r="U411" s="13"/>
      <c r="V411" s="13"/>
      <c r="W411" s="13"/>
      <c r="X411" s="13"/>
      <c r="Y411" s="13"/>
      <c r="Z411" s="13"/>
      <c r="AA411" s="13"/>
      <c r="AB411" s="13"/>
      <c r="AC411" s="13"/>
      <c r="AD411" s="13"/>
      <c r="AE411" s="13"/>
      <c r="AT411" s="246" t="s">
        <v>155</v>
      </c>
      <c r="AU411" s="246" t="s">
        <v>81</v>
      </c>
      <c r="AV411" s="13" t="s">
        <v>81</v>
      </c>
      <c r="AW411" s="13" t="s">
        <v>33</v>
      </c>
      <c r="AX411" s="13" t="s">
        <v>72</v>
      </c>
      <c r="AY411" s="246" t="s">
        <v>144</v>
      </c>
    </row>
    <row r="412" s="13" customFormat="1">
      <c r="A412" s="13"/>
      <c r="B412" s="236"/>
      <c r="C412" s="237"/>
      <c r="D412" s="232" t="s">
        <v>155</v>
      </c>
      <c r="E412" s="238" t="s">
        <v>19</v>
      </c>
      <c r="F412" s="239" t="s">
        <v>643</v>
      </c>
      <c r="G412" s="237"/>
      <c r="H412" s="240">
        <v>3.2759999999999998</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155</v>
      </c>
      <c r="AU412" s="246" t="s">
        <v>81</v>
      </c>
      <c r="AV412" s="13" t="s">
        <v>81</v>
      </c>
      <c r="AW412" s="13" t="s">
        <v>33</v>
      </c>
      <c r="AX412" s="13" t="s">
        <v>72</v>
      </c>
      <c r="AY412" s="246" t="s">
        <v>144</v>
      </c>
    </row>
    <row r="413" s="14" customFormat="1">
      <c r="A413" s="14"/>
      <c r="B413" s="247"/>
      <c r="C413" s="248"/>
      <c r="D413" s="232" t="s">
        <v>155</v>
      </c>
      <c r="E413" s="249" t="s">
        <v>19</v>
      </c>
      <c r="F413" s="250" t="s">
        <v>158</v>
      </c>
      <c r="G413" s="248"/>
      <c r="H413" s="251">
        <v>3.9059999999999997</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155</v>
      </c>
      <c r="AU413" s="257" t="s">
        <v>81</v>
      </c>
      <c r="AV413" s="14" t="s">
        <v>151</v>
      </c>
      <c r="AW413" s="14" t="s">
        <v>33</v>
      </c>
      <c r="AX413" s="14" t="s">
        <v>77</v>
      </c>
      <c r="AY413" s="257" t="s">
        <v>144</v>
      </c>
    </row>
    <row r="414" s="2" customFormat="1" ht="21.75" customHeight="1">
      <c r="A414" s="39"/>
      <c r="B414" s="40"/>
      <c r="C414" s="219" t="s">
        <v>644</v>
      </c>
      <c r="D414" s="219" t="s">
        <v>146</v>
      </c>
      <c r="E414" s="220" t="s">
        <v>645</v>
      </c>
      <c r="F414" s="221" t="s">
        <v>646</v>
      </c>
      <c r="G414" s="222" t="s">
        <v>149</v>
      </c>
      <c r="H414" s="223">
        <v>3.48</v>
      </c>
      <c r="I414" s="224"/>
      <c r="J414" s="225">
        <f>ROUND(I414*H414,2)</f>
        <v>0</v>
      </c>
      <c r="K414" s="221" t="s">
        <v>150</v>
      </c>
      <c r="L414" s="45"/>
      <c r="M414" s="226" t="s">
        <v>19</v>
      </c>
      <c r="N414" s="227" t="s">
        <v>43</v>
      </c>
      <c r="O414" s="85"/>
      <c r="P414" s="228">
        <f>O414*H414</f>
        <v>0</v>
      </c>
      <c r="Q414" s="228">
        <v>0</v>
      </c>
      <c r="R414" s="228">
        <f>Q414*H414</f>
        <v>0</v>
      </c>
      <c r="S414" s="228">
        <v>0.183</v>
      </c>
      <c r="T414" s="229">
        <f>S414*H414</f>
        <v>0.63683999999999996</v>
      </c>
      <c r="U414" s="39"/>
      <c r="V414" s="39"/>
      <c r="W414" s="39"/>
      <c r="X414" s="39"/>
      <c r="Y414" s="39"/>
      <c r="Z414" s="39"/>
      <c r="AA414" s="39"/>
      <c r="AB414" s="39"/>
      <c r="AC414" s="39"/>
      <c r="AD414" s="39"/>
      <c r="AE414" s="39"/>
      <c r="AR414" s="230" t="s">
        <v>151</v>
      </c>
      <c r="AT414" s="230" t="s">
        <v>146</v>
      </c>
      <c r="AU414" s="230" t="s">
        <v>81</v>
      </c>
      <c r="AY414" s="18" t="s">
        <v>144</v>
      </c>
      <c r="BE414" s="231">
        <f>IF(N414="základní",J414,0)</f>
        <v>0</v>
      </c>
      <c r="BF414" s="231">
        <f>IF(N414="snížená",J414,0)</f>
        <v>0</v>
      </c>
      <c r="BG414" s="231">
        <f>IF(N414="zákl. přenesená",J414,0)</f>
        <v>0</v>
      </c>
      <c r="BH414" s="231">
        <f>IF(N414="sníž. přenesená",J414,0)</f>
        <v>0</v>
      </c>
      <c r="BI414" s="231">
        <f>IF(N414="nulová",J414,0)</f>
        <v>0</v>
      </c>
      <c r="BJ414" s="18" t="s">
        <v>77</v>
      </c>
      <c r="BK414" s="231">
        <f>ROUND(I414*H414,2)</f>
        <v>0</v>
      </c>
      <c r="BL414" s="18" t="s">
        <v>151</v>
      </c>
      <c r="BM414" s="230" t="s">
        <v>647</v>
      </c>
    </row>
    <row r="415" s="2" customFormat="1">
      <c r="A415" s="39"/>
      <c r="B415" s="40"/>
      <c r="C415" s="41"/>
      <c r="D415" s="232" t="s">
        <v>442</v>
      </c>
      <c r="E415" s="41"/>
      <c r="F415" s="233" t="s">
        <v>648</v>
      </c>
      <c r="G415" s="41"/>
      <c r="H415" s="41"/>
      <c r="I415" s="137"/>
      <c r="J415" s="41"/>
      <c r="K415" s="41"/>
      <c r="L415" s="45"/>
      <c r="M415" s="234"/>
      <c r="N415" s="235"/>
      <c r="O415" s="85"/>
      <c r="P415" s="85"/>
      <c r="Q415" s="85"/>
      <c r="R415" s="85"/>
      <c r="S415" s="85"/>
      <c r="T415" s="86"/>
      <c r="U415" s="39"/>
      <c r="V415" s="39"/>
      <c r="W415" s="39"/>
      <c r="X415" s="39"/>
      <c r="Y415" s="39"/>
      <c r="Z415" s="39"/>
      <c r="AA415" s="39"/>
      <c r="AB415" s="39"/>
      <c r="AC415" s="39"/>
      <c r="AD415" s="39"/>
      <c r="AE415" s="39"/>
      <c r="AT415" s="18" t="s">
        <v>442</v>
      </c>
      <c r="AU415" s="18" t="s">
        <v>81</v>
      </c>
    </row>
    <row r="416" s="13" customFormat="1">
      <c r="A416" s="13"/>
      <c r="B416" s="236"/>
      <c r="C416" s="237"/>
      <c r="D416" s="232" t="s">
        <v>155</v>
      </c>
      <c r="E416" s="238" t="s">
        <v>19</v>
      </c>
      <c r="F416" s="239" t="s">
        <v>649</v>
      </c>
      <c r="G416" s="237"/>
      <c r="H416" s="240">
        <v>3.48</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155</v>
      </c>
      <c r="AU416" s="246" t="s">
        <v>81</v>
      </c>
      <c r="AV416" s="13" t="s">
        <v>81</v>
      </c>
      <c r="AW416" s="13" t="s">
        <v>33</v>
      </c>
      <c r="AX416" s="13" t="s">
        <v>77</v>
      </c>
      <c r="AY416" s="246" t="s">
        <v>144</v>
      </c>
    </row>
    <row r="417" s="2" customFormat="1" ht="16.5" customHeight="1">
      <c r="A417" s="39"/>
      <c r="B417" s="40"/>
      <c r="C417" s="219" t="s">
        <v>299</v>
      </c>
      <c r="D417" s="219" t="s">
        <v>146</v>
      </c>
      <c r="E417" s="220" t="s">
        <v>650</v>
      </c>
      <c r="F417" s="221" t="s">
        <v>651</v>
      </c>
      <c r="G417" s="222" t="s">
        <v>180</v>
      </c>
      <c r="H417" s="223">
        <v>2.3999999999999999</v>
      </c>
      <c r="I417" s="224"/>
      <c r="J417" s="225">
        <f>ROUND(I417*H417,2)</f>
        <v>0</v>
      </c>
      <c r="K417" s="221" t="s">
        <v>150</v>
      </c>
      <c r="L417" s="45"/>
      <c r="M417" s="226" t="s">
        <v>19</v>
      </c>
      <c r="N417" s="227" t="s">
        <v>43</v>
      </c>
      <c r="O417" s="85"/>
      <c r="P417" s="228">
        <f>O417*H417</f>
        <v>0</v>
      </c>
      <c r="Q417" s="228">
        <v>0</v>
      </c>
      <c r="R417" s="228">
        <f>Q417*H417</f>
        <v>0</v>
      </c>
      <c r="S417" s="228">
        <v>0.082000000000000003</v>
      </c>
      <c r="T417" s="229">
        <f>S417*H417</f>
        <v>0.1968</v>
      </c>
      <c r="U417" s="39"/>
      <c r="V417" s="39"/>
      <c r="W417" s="39"/>
      <c r="X417" s="39"/>
      <c r="Y417" s="39"/>
      <c r="Z417" s="39"/>
      <c r="AA417" s="39"/>
      <c r="AB417" s="39"/>
      <c r="AC417" s="39"/>
      <c r="AD417" s="39"/>
      <c r="AE417" s="39"/>
      <c r="AR417" s="230" t="s">
        <v>151</v>
      </c>
      <c r="AT417" s="230" t="s">
        <v>146</v>
      </c>
      <c r="AU417" s="230" t="s">
        <v>81</v>
      </c>
      <c r="AY417" s="18" t="s">
        <v>144</v>
      </c>
      <c r="BE417" s="231">
        <f>IF(N417="základní",J417,0)</f>
        <v>0</v>
      </c>
      <c r="BF417" s="231">
        <f>IF(N417="snížená",J417,0)</f>
        <v>0</v>
      </c>
      <c r="BG417" s="231">
        <f>IF(N417="zákl. přenesená",J417,0)</f>
        <v>0</v>
      </c>
      <c r="BH417" s="231">
        <f>IF(N417="sníž. přenesená",J417,0)</f>
        <v>0</v>
      </c>
      <c r="BI417" s="231">
        <f>IF(N417="nulová",J417,0)</f>
        <v>0</v>
      </c>
      <c r="BJ417" s="18" t="s">
        <v>77</v>
      </c>
      <c r="BK417" s="231">
        <f>ROUND(I417*H417,2)</f>
        <v>0</v>
      </c>
      <c r="BL417" s="18" t="s">
        <v>151</v>
      </c>
      <c r="BM417" s="230" t="s">
        <v>652</v>
      </c>
    </row>
    <row r="418" s="2" customFormat="1" ht="16.5" customHeight="1">
      <c r="A418" s="39"/>
      <c r="B418" s="40"/>
      <c r="C418" s="219" t="s">
        <v>530</v>
      </c>
      <c r="D418" s="219" t="s">
        <v>146</v>
      </c>
      <c r="E418" s="220" t="s">
        <v>653</v>
      </c>
      <c r="F418" s="221" t="s">
        <v>654</v>
      </c>
      <c r="G418" s="222" t="s">
        <v>180</v>
      </c>
      <c r="H418" s="223">
        <v>2.3999999999999999</v>
      </c>
      <c r="I418" s="224"/>
      <c r="J418" s="225">
        <f>ROUND(I418*H418,2)</f>
        <v>0</v>
      </c>
      <c r="K418" s="221" t="s">
        <v>150</v>
      </c>
      <c r="L418" s="45"/>
      <c r="M418" s="226" t="s">
        <v>19</v>
      </c>
      <c r="N418" s="227" t="s">
        <v>43</v>
      </c>
      <c r="O418" s="85"/>
      <c r="P418" s="228">
        <f>O418*H418</f>
        <v>0</v>
      </c>
      <c r="Q418" s="228">
        <v>0</v>
      </c>
      <c r="R418" s="228">
        <f>Q418*H418</f>
        <v>0</v>
      </c>
      <c r="S418" s="228">
        <v>0.11</v>
      </c>
      <c r="T418" s="229">
        <f>S418*H418</f>
        <v>0.26400000000000001</v>
      </c>
      <c r="U418" s="39"/>
      <c r="V418" s="39"/>
      <c r="W418" s="39"/>
      <c r="X418" s="39"/>
      <c r="Y418" s="39"/>
      <c r="Z418" s="39"/>
      <c r="AA418" s="39"/>
      <c r="AB418" s="39"/>
      <c r="AC418" s="39"/>
      <c r="AD418" s="39"/>
      <c r="AE418" s="39"/>
      <c r="AR418" s="230" t="s">
        <v>151</v>
      </c>
      <c r="AT418" s="230" t="s">
        <v>146</v>
      </c>
      <c r="AU418" s="230" t="s">
        <v>81</v>
      </c>
      <c r="AY418" s="18" t="s">
        <v>144</v>
      </c>
      <c r="BE418" s="231">
        <f>IF(N418="základní",J418,0)</f>
        <v>0</v>
      </c>
      <c r="BF418" s="231">
        <f>IF(N418="snížená",J418,0)</f>
        <v>0</v>
      </c>
      <c r="BG418" s="231">
        <f>IF(N418="zákl. přenesená",J418,0)</f>
        <v>0</v>
      </c>
      <c r="BH418" s="231">
        <f>IF(N418="sníž. přenesená",J418,0)</f>
        <v>0</v>
      </c>
      <c r="BI418" s="231">
        <f>IF(N418="nulová",J418,0)</f>
        <v>0</v>
      </c>
      <c r="BJ418" s="18" t="s">
        <v>77</v>
      </c>
      <c r="BK418" s="231">
        <f>ROUND(I418*H418,2)</f>
        <v>0</v>
      </c>
      <c r="BL418" s="18" t="s">
        <v>151</v>
      </c>
      <c r="BM418" s="230" t="s">
        <v>655</v>
      </c>
    </row>
    <row r="419" s="13" customFormat="1">
      <c r="A419" s="13"/>
      <c r="B419" s="236"/>
      <c r="C419" s="237"/>
      <c r="D419" s="232" t="s">
        <v>155</v>
      </c>
      <c r="E419" s="238" t="s">
        <v>19</v>
      </c>
      <c r="F419" s="239" t="s">
        <v>656</v>
      </c>
      <c r="G419" s="237"/>
      <c r="H419" s="240">
        <v>2.3999999999999999</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155</v>
      </c>
      <c r="AU419" s="246" t="s">
        <v>81</v>
      </c>
      <c r="AV419" s="13" t="s">
        <v>81</v>
      </c>
      <c r="AW419" s="13" t="s">
        <v>33</v>
      </c>
      <c r="AX419" s="13" t="s">
        <v>77</v>
      </c>
      <c r="AY419" s="246" t="s">
        <v>144</v>
      </c>
    </row>
    <row r="420" s="2" customFormat="1" ht="21.75" customHeight="1">
      <c r="A420" s="39"/>
      <c r="B420" s="40"/>
      <c r="C420" s="219" t="s">
        <v>305</v>
      </c>
      <c r="D420" s="219" t="s">
        <v>146</v>
      </c>
      <c r="E420" s="220" t="s">
        <v>657</v>
      </c>
      <c r="F420" s="221" t="s">
        <v>658</v>
      </c>
      <c r="G420" s="222" t="s">
        <v>149</v>
      </c>
      <c r="H420" s="223">
        <v>35.710000000000001</v>
      </c>
      <c r="I420" s="224"/>
      <c r="J420" s="225">
        <f>ROUND(I420*H420,2)</f>
        <v>0</v>
      </c>
      <c r="K420" s="221" t="s">
        <v>150</v>
      </c>
      <c r="L420" s="45"/>
      <c r="M420" s="226" t="s">
        <v>19</v>
      </c>
      <c r="N420" s="227" t="s">
        <v>43</v>
      </c>
      <c r="O420" s="85"/>
      <c r="P420" s="228">
        <f>O420*H420</f>
        <v>0</v>
      </c>
      <c r="Q420" s="228">
        <v>0</v>
      </c>
      <c r="R420" s="228">
        <f>Q420*H420</f>
        <v>0</v>
      </c>
      <c r="S420" s="228">
        <v>0.058999999999999997</v>
      </c>
      <c r="T420" s="229">
        <f>S420*H420</f>
        <v>2.1068899999999999</v>
      </c>
      <c r="U420" s="39"/>
      <c r="V420" s="39"/>
      <c r="W420" s="39"/>
      <c r="X420" s="39"/>
      <c r="Y420" s="39"/>
      <c r="Z420" s="39"/>
      <c r="AA420" s="39"/>
      <c r="AB420" s="39"/>
      <c r="AC420" s="39"/>
      <c r="AD420" s="39"/>
      <c r="AE420" s="39"/>
      <c r="AR420" s="230" t="s">
        <v>151</v>
      </c>
      <c r="AT420" s="230" t="s">
        <v>146</v>
      </c>
      <c r="AU420" s="230" t="s">
        <v>81</v>
      </c>
      <c r="AY420" s="18" t="s">
        <v>144</v>
      </c>
      <c r="BE420" s="231">
        <f>IF(N420="základní",J420,0)</f>
        <v>0</v>
      </c>
      <c r="BF420" s="231">
        <f>IF(N420="snížená",J420,0)</f>
        <v>0</v>
      </c>
      <c r="BG420" s="231">
        <f>IF(N420="zákl. přenesená",J420,0)</f>
        <v>0</v>
      </c>
      <c r="BH420" s="231">
        <f>IF(N420="sníž. přenesená",J420,0)</f>
        <v>0</v>
      </c>
      <c r="BI420" s="231">
        <f>IF(N420="nulová",J420,0)</f>
        <v>0</v>
      </c>
      <c r="BJ420" s="18" t="s">
        <v>77</v>
      </c>
      <c r="BK420" s="231">
        <f>ROUND(I420*H420,2)</f>
        <v>0</v>
      </c>
      <c r="BL420" s="18" t="s">
        <v>151</v>
      </c>
      <c r="BM420" s="230" t="s">
        <v>659</v>
      </c>
    </row>
    <row r="421" s="13" customFormat="1">
      <c r="A421" s="13"/>
      <c r="B421" s="236"/>
      <c r="C421" s="237"/>
      <c r="D421" s="232" t="s">
        <v>155</v>
      </c>
      <c r="E421" s="238" t="s">
        <v>19</v>
      </c>
      <c r="F421" s="239" t="s">
        <v>660</v>
      </c>
      <c r="G421" s="237"/>
      <c r="H421" s="240">
        <v>35.496000000000002</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155</v>
      </c>
      <c r="AU421" s="246" t="s">
        <v>81</v>
      </c>
      <c r="AV421" s="13" t="s">
        <v>81</v>
      </c>
      <c r="AW421" s="13" t="s">
        <v>33</v>
      </c>
      <c r="AX421" s="13" t="s">
        <v>72</v>
      </c>
      <c r="AY421" s="246" t="s">
        <v>144</v>
      </c>
    </row>
    <row r="422" s="13" customFormat="1">
      <c r="A422" s="13"/>
      <c r="B422" s="236"/>
      <c r="C422" s="237"/>
      <c r="D422" s="232" t="s">
        <v>155</v>
      </c>
      <c r="E422" s="238" t="s">
        <v>19</v>
      </c>
      <c r="F422" s="239" t="s">
        <v>661</v>
      </c>
      <c r="G422" s="237"/>
      <c r="H422" s="240">
        <v>-14.728999999999999</v>
      </c>
      <c r="I422" s="241"/>
      <c r="J422" s="237"/>
      <c r="K422" s="237"/>
      <c r="L422" s="242"/>
      <c r="M422" s="243"/>
      <c r="N422" s="244"/>
      <c r="O422" s="244"/>
      <c r="P422" s="244"/>
      <c r="Q422" s="244"/>
      <c r="R422" s="244"/>
      <c r="S422" s="244"/>
      <c r="T422" s="245"/>
      <c r="U422" s="13"/>
      <c r="V422" s="13"/>
      <c r="W422" s="13"/>
      <c r="X422" s="13"/>
      <c r="Y422" s="13"/>
      <c r="Z422" s="13"/>
      <c r="AA422" s="13"/>
      <c r="AB422" s="13"/>
      <c r="AC422" s="13"/>
      <c r="AD422" s="13"/>
      <c r="AE422" s="13"/>
      <c r="AT422" s="246" t="s">
        <v>155</v>
      </c>
      <c r="AU422" s="246" t="s">
        <v>81</v>
      </c>
      <c r="AV422" s="13" t="s">
        <v>81</v>
      </c>
      <c r="AW422" s="13" t="s">
        <v>33</v>
      </c>
      <c r="AX422" s="13" t="s">
        <v>72</v>
      </c>
      <c r="AY422" s="246" t="s">
        <v>144</v>
      </c>
    </row>
    <row r="423" s="13" customFormat="1">
      <c r="A423" s="13"/>
      <c r="B423" s="236"/>
      <c r="C423" s="237"/>
      <c r="D423" s="232" t="s">
        <v>155</v>
      </c>
      <c r="E423" s="238" t="s">
        <v>19</v>
      </c>
      <c r="F423" s="239" t="s">
        <v>662</v>
      </c>
      <c r="G423" s="237"/>
      <c r="H423" s="240">
        <v>-0.94999999999999996</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155</v>
      </c>
      <c r="AU423" s="246" t="s">
        <v>81</v>
      </c>
      <c r="AV423" s="13" t="s">
        <v>81</v>
      </c>
      <c r="AW423" s="13" t="s">
        <v>33</v>
      </c>
      <c r="AX423" s="13" t="s">
        <v>72</v>
      </c>
      <c r="AY423" s="246" t="s">
        <v>144</v>
      </c>
    </row>
    <row r="424" s="13" customFormat="1">
      <c r="A424" s="13"/>
      <c r="B424" s="236"/>
      <c r="C424" s="237"/>
      <c r="D424" s="232" t="s">
        <v>155</v>
      </c>
      <c r="E424" s="238" t="s">
        <v>19</v>
      </c>
      <c r="F424" s="239" t="s">
        <v>663</v>
      </c>
      <c r="G424" s="237"/>
      <c r="H424" s="240">
        <v>15.893000000000001</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155</v>
      </c>
      <c r="AU424" s="246" t="s">
        <v>81</v>
      </c>
      <c r="AV424" s="13" t="s">
        <v>81</v>
      </c>
      <c r="AW424" s="13" t="s">
        <v>33</v>
      </c>
      <c r="AX424" s="13" t="s">
        <v>72</v>
      </c>
      <c r="AY424" s="246" t="s">
        <v>144</v>
      </c>
    </row>
    <row r="425" s="14" customFormat="1">
      <c r="A425" s="14"/>
      <c r="B425" s="247"/>
      <c r="C425" s="248"/>
      <c r="D425" s="232" t="s">
        <v>155</v>
      </c>
      <c r="E425" s="249" t="s">
        <v>19</v>
      </c>
      <c r="F425" s="250" t="s">
        <v>158</v>
      </c>
      <c r="G425" s="248"/>
      <c r="H425" s="251">
        <v>35.710000000000008</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155</v>
      </c>
      <c r="AU425" s="257" t="s">
        <v>81</v>
      </c>
      <c r="AV425" s="14" t="s">
        <v>151</v>
      </c>
      <c r="AW425" s="14" t="s">
        <v>33</v>
      </c>
      <c r="AX425" s="14" t="s">
        <v>77</v>
      </c>
      <c r="AY425" s="257" t="s">
        <v>144</v>
      </c>
    </row>
    <row r="426" s="2" customFormat="1" ht="21.75" customHeight="1">
      <c r="A426" s="39"/>
      <c r="B426" s="40"/>
      <c r="C426" s="219" t="s">
        <v>664</v>
      </c>
      <c r="D426" s="219" t="s">
        <v>146</v>
      </c>
      <c r="E426" s="220" t="s">
        <v>665</v>
      </c>
      <c r="F426" s="221" t="s">
        <v>666</v>
      </c>
      <c r="G426" s="222" t="s">
        <v>149</v>
      </c>
      <c r="H426" s="223">
        <v>22.640999999999998</v>
      </c>
      <c r="I426" s="224"/>
      <c r="J426" s="225">
        <f>ROUND(I426*H426,2)</f>
        <v>0</v>
      </c>
      <c r="K426" s="221" t="s">
        <v>150</v>
      </c>
      <c r="L426" s="45"/>
      <c r="M426" s="226" t="s">
        <v>19</v>
      </c>
      <c r="N426" s="227" t="s">
        <v>43</v>
      </c>
      <c r="O426" s="85"/>
      <c r="P426" s="228">
        <f>O426*H426</f>
        <v>0</v>
      </c>
      <c r="Q426" s="228">
        <v>0</v>
      </c>
      <c r="R426" s="228">
        <f>Q426*H426</f>
        <v>0</v>
      </c>
      <c r="S426" s="228">
        <v>0.045999999999999999</v>
      </c>
      <c r="T426" s="229">
        <f>S426*H426</f>
        <v>1.0414859999999999</v>
      </c>
      <c r="U426" s="39"/>
      <c r="V426" s="39"/>
      <c r="W426" s="39"/>
      <c r="X426" s="39"/>
      <c r="Y426" s="39"/>
      <c r="Z426" s="39"/>
      <c r="AA426" s="39"/>
      <c r="AB426" s="39"/>
      <c r="AC426" s="39"/>
      <c r="AD426" s="39"/>
      <c r="AE426" s="39"/>
      <c r="AR426" s="230" t="s">
        <v>151</v>
      </c>
      <c r="AT426" s="230" t="s">
        <v>146</v>
      </c>
      <c r="AU426" s="230" t="s">
        <v>81</v>
      </c>
      <c r="AY426" s="18" t="s">
        <v>144</v>
      </c>
      <c r="BE426" s="231">
        <f>IF(N426="základní",J426,0)</f>
        <v>0</v>
      </c>
      <c r="BF426" s="231">
        <f>IF(N426="snížená",J426,0)</f>
        <v>0</v>
      </c>
      <c r="BG426" s="231">
        <f>IF(N426="zákl. přenesená",J426,0)</f>
        <v>0</v>
      </c>
      <c r="BH426" s="231">
        <f>IF(N426="sníž. přenesená",J426,0)</f>
        <v>0</v>
      </c>
      <c r="BI426" s="231">
        <f>IF(N426="nulová",J426,0)</f>
        <v>0</v>
      </c>
      <c r="BJ426" s="18" t="s">
        <v>77</v>
      </c>
      <c r="BK426" s="231">
        <f>ROUND(I426*H426,2)</f>
        <v>0</v>
      </c>
      <c r="BL426" s="18" t="s">
        <v>151</v>
      </c>
      <c r="BM426" s="230" t="s">
        <v>667</v>
      </c>
    </row>
    <row r="427" s="2" customFormat="1">
      <c r="A427" s="39"/>
      <c r="B427" s="40"/>
      <c r="C427" s="41"/>
      <c r="D427" s="232" t="s">
        <v>153</v>
      </c>
      <c r="E427" s="41"/>
      <c r="F427" s="233" t="s">
        <v>668</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153</v>
      </c>
      <c r="AU427" s="18" t="s">
        <v>81</v>
      </c>
    </row>
    <row r="428" s="13" customFormat="1">
      <c r="A428" s="13"/>
      <c r="B428" s="236"/>
      <c r="C428" s="237"/>
      <c r="D428" s="232" t="s">
        <v>155</v>
      </c>
      <c r="E428" s="238" t="s">
        <v>19</v>
      </c>
      <c r="F428" s="239" t="s">
        <v>346</v>
      </c>
      <c r="G428" s="237"/>
      <c r="H428" s="240">
        <v>14.800000000000001</v>
      </c>
      <c r="I428" s="241"/>
      <c r="J428" s="237"/>
      <c r="K428" s="237"/>
      <c r="L428" s="242"/>
      <c r="M428" s="243"/>
      <c r="N428" s="244"/>
      <c r="O428" s="244"/>
      <c r="P428" s="244"/>
      <c r="Q428" s="244"/>
      <c r="R428" s="244"/>
      <c r="S428" s="244"/>
      <c r="T428" s="245"/>
      <c r="U428" s="13"/>
      <c r="V428" s="13"/>
      <c r="W428" s="13"/>
      <c r="X428" s="13"/>
      <c r="Y428" s="13"/>
      <c r="Z428" s="13"/>
      <c r="AA428" s="13"/>
      <c r="AB428" s="13"/>
      <c r="AC428" s="13"/>
      <c r="AD428" s="13"/>
      <c r="AE428" s="13"/>
      <c r="AT428" s="246" t="s">
        <v>155</v>
      </c>
      <c r="AU428" s="246" t="s">
        <v>81</v>
      </c>
      <c r="AV428" s="13" t="s">
        <v>81</v>
      </c>
      <c r="AW428" s="13" t="s">
        <v>33</v>
      </c>
      <c r="AX428" s="13" t="s">
        <v>72</v>
      </c>
      <c r="AY428" s="246" t="s">
        <v>144</v>
      </c>
    </row>
    <row r="429" s="13" customFormat="1">
      <c r="A429" s="13"/>
      <c r="B429" s="236"/>
      <c r="C429" s="237"/>
      <c r="D429" s="232" t="s">
        <v>155</v>
      </c>
      <c r="E429" s="238" t="s">
        <v>19</v>
      </c>
      <c r="F429" s="239" t="s">
        <v>347</v>
      </c>
      <c r="G429" s="237"/>
      <c r="H429" s="240">
        <v>17.760000000000002</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155</v>
      </c>
      <c r="AU429" s="246" t="s">
        <v>81</v>
      </c>
      <c r="AV429" s="13" t="s">
        <v>81</v>
      </c>
      <c r="AW429" s="13" t="s">
        <v>33</v>
      </c>
      <c r="AX429" s="13" t="s">
        <v>72</v>
      </c>
      <c r="AY429" s="246" t="s">
        <v>144</v>
      </c>
    </row>
    <row r="430" s="13" customFormat="1">
      <c r="A430" s="13"/>
      <c r="B430" s="236"/>
      <c r="C430" s="237"/>
      <c r="D430" s="232" t="s">
        <v>155</v>
      </c>
      <c r="E430" s="238" t="s">
        <v>19</v>
      </c>
      <c r="F430" s="239" t="s">
        <v>348</v>
      </c>
      <c r="G430" s="237"/>
      <c r="H430" s="240">
        <v>5.7599999999999998</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155</v>
      </c>
      <c r="AU430" s="246" t="s">
        <v>81</v>
      </c>
      <c r="AV430" s="13" t="s">
        <v>81</v>
      </c>
      <c r="AW430" s="13" t="s">
        <v>33</v>
      </c>
      <c r="AX430" s="13" t="s">
        <v>72</v>
      </c>
      <c r="AY430" s="246" t="s">
        <v>144</v>
      </c>
    </row>
    <row r="431" s="13" customFormat="1">
      <c r="A431" s="13"/>
      <c r="B431" s="236"/>
      <c r="C431" s="237"/>
      <c r="D431" s="232" t="s">
        <v>155</v>
      </c>
      <c r="E431" s="238" t="s">
        <v>19</v>
      </c>
      <c r="F431" s="239" t="s">
        <v>661</v>
      </c>
      <c r="G431" s="237"/>
      <c r="H431" s="240">
        <v>-14.728999999999999</v>
      </c>
      <c r="I431" s="241"/>
      <c r="J431" s="237"/>
      <c r="K431" s="237"/>
      <c r="L431" s="242"/>
      <c r="M431" s="243"/>
      <c r="N431" s="244"/>
      <c r="O431" s="244"/>
      <c r="P431" s="244"/>
      <c r="Q431" s="244"/>
      <c r="R431" s="244"/>
      <c r="S431" s="244"/>
      <c r="T431" s="245"/>
      <c r="U431" s="13"/>
      <c r="V431" s="13"/>
      <c r="W431" s="13"/>
      <c r="X431" s="13"/>
      <c r="Y431" s="13"/>
      <c r="Z431" s="13"/>
      <c r="AA431" s="13"/>
      <c r="AB431" s="13"/>
      <c r="AC431" s="13"/>
      <c r="AD431" s="13"/>
      <c r="AE431" s="13"/>
      <c r="AT431" s="246" t="s">
        <v>155</v>
      </c>
      <c r="AU431" s="246" t="s">
        <v>81</v>
      </c>
      <c r="AV431" s="13" t="s">
        <v>81</v>
      </c>
      <c r="AW431" s="13" t="s">
        <v>33</v>
      </c>
      <c r="AX431" s="13" t="s">
        <v>72</v>
      </c>
      <c r="AY431" s="246" t="s">
        <v>144</v>
      </c>
    </row>
    <row r="432" s="13" customFormat="1">
      <c r="A432" s="13"/>
      <c r="B432" s="236"/>
      <c r="C432" s="237"/>
      <c r="D432" s="232" t="s">
        <v>155</v>
      </c>
      <c r="E432" s="238" t="s">
        <v>19</v>
      </c>
      <c r="F432" s="239" t="s">
        <v>662</v>
      </c>
      <c r="G432" s="237"/>
      <c r="H432" s="240">
        <v>-0.94999999999999996</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155</v>
      </c>
      <c r="AU432" s="246" t="s">
        <v>81</v>
      </c>
      <c r="AV432" s="13" t="s">
        <v>81</v>
      </c>
      <c r="AW432" s="13" t="s">
        <v>33</v>
      </c>
      <c r="AX432" s="13" t="s">
        <v>72</v>
      </c>
      <c r="AY432" s="246" t="s">
        <v>144</v>
      </c>
    </row>
    <row r="433" s="14" customFormat="1">
      <c r="A433" s="14"/>
      <c r="B433" s="247"/>
      <c r="C433" s="248"/>
      <c r="D433" s="232" t="s">
        <v>155</v>
      </c>
      <c r="E433" s="249" t="s">
        <v>19</v>
      </c>
      <c r="F433" s="250" t="s">
        <v>158</v>
      </c>
      <c r="G433" s="248"/>
      <c r="H433" s="251">
        <v>22.641000000000002</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155</v>
      </c>
      <c r="AU433" s="257" t="s">
        <v>81</v>
      </c>
      <c r="AV433" s="14" t="s">
        <v>151</v>
      </c>
      <c r="AW433" s="14" t="s">
        <v>33</v>
      </c>
      <c r="AX433" s="14" t="s">
        <v>77</v>
      </c>
      <c r="AY433" s="257" t="s">
        <v>144</v>
      </c>
    </row>
    <row r="434" s="12" customFormat="1" ht="22.8" customHeight="1">
      <c r="A434" s="12"/>
      <c r="B434" s="203"/>
      <c r="C434" s="204"/>
      <c r="D434" s="205" t="s">
        <v>71</v>
      </c>
      <c r="E434" s="217" t="s">
        <v>669</v>
      </c>
      <c r="F434" s="217" t="s">
        <v>670</v>
      </c>
      <c r="G434" s="204"/>
      <c r="H434" s="204"/>
      <c r="I434" s="207"/>
      <c r="J434" s="218">
        <f>BK434</f>
        <v>0</v>
      </c>
      <c r="K434" s="204"/>
      <c r="L434" s="209"/>
      <c r="M434" s="210"/>
      <c r="N434" s="211"/>
      <c r="O434" s="211"/>
      <c r="P434" s="212">
        <f>SUM(P435:P445)</f>
        <v>0</v>
      </c>
      <c r="Q434" s="211"/>
      <c r="R434" s="212">
        <f>SUM(R435:R445)</f>
        <v>0</v>
      </c>
      <c r="S434" s="211"/>
      <c r="T434" s="213">
        <f>SUM(T435:T445)</f>
        <v>0</v>
      </c>
      <c r="U434" s="12"/>
      <c r="V434" s="12"/>
      <c r="W434" s="12"/>
      <c r="X434" s="12"/>
      <c r="Y434" s="12"/>
      <c r="Z434" s="12"/>
      <c r="AA434" s="12"/>
      <c r="AB434" s="12"/>
      <c r="AC434" s="12"/>
      <c r="AD434" s="12"/>
      <c r="AE434" s="12"/>
      <c r="AR434" s="214" t="s">
        <v>77</v>
      </c>
      <c r="AT434" s="215" t="s">
        <v>71</v>
      </c>
      <c r="AU434" s="215" t="s">
        <v>77</v>
      </c>
      <c r="AY434" s="214" t="s">
        <v>144</v>
      </c>
      <c r="BK434" s="216">
        <f>SUM(BK435:BK445)</f>
        <v>0</v>
      </c>
    </row>
    <row r="435" s="2" customFormat="1" ht="16.5" customHeight="1">
      <c r="A435" s="39"/>
      <c r="B435" s="40"/>
      <c r="C435" s="219" t="s">
        <v>309</v>
      </c>
      <c r="D435" s="219" t="s">
        <v>146</v>
      </c>
      <c r="E435" s="220" t="s">
        <v>671</v>
      </c>
      <c r="F435" s="221" t="s">
        <v>672</v>
      </c>
      <c r="G435" s="222" t="s">
        <v>194</v>
      </c>
      <c r="H435" s="223">
        <v>16.131</v>
      </c>
      <c r="I435" s="224"/>
      <c r="J435" s="225">
        <f>ROUND(I435*H435,2)</f>
        <v>0</v>
      </c>
      <c r="K435" s="221" t="s">
        <v>150</v>
      </c>
      <c r="L435" s="45"/>
      <c r="M435" s="226" t="s">
        <v>19</v>
      </c>
      <c r="N435" s="227" t="s">
        <v>43</v>
      </c>
      <c r="O435" s="85"/>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151</v>
      </c>
      <c r="AT435" s="230" t="s">
        <v>146</v>
      </c>
      <c r="AU435" s="230" t="s">
        <v>81</v>
      </c>
      <c r="AY435" s="18" t="s">
        <v>144</v>
      </c>
      <c r="BE435" s="231">
        <f>IF(N435="základní",J435,0)</f>
        <v>0</v>
      </c>
      <c r="BF435" s="231">
        <f>IF(N435="snížená",J435,0)</f>
        <v>0</v>
      </c>
      <c r="BG435" s="231">
        <f>IF(N435="zákl. přenesená",J435,0)</f>
        <v>0</v>
      </c>
      <c r="BH435" s="231">
        <f>IF(N435="sníž. přenesená",J435,0)</f>
        <v>0</v>
      </c>
      <c r="BI435" s="231">
        <f>IF(N435="nulová",J435,0)</f>
        <v>0</v>
      </c>
      <c r="BJ435" s="18" t="s">
        <v>77</v>
      </c>
      <c r="BK435" s="231">
        <f>ROUND(I435*H435,2)</f>
        <v>0</v>
      </c>
      <c r="BL435" s="18" t="s">
        <v>151</v>
      </c>
      <c r="BM435" s="230" t="s">
        <v>673</v>
      </c>
    </row>
    <row r="436" s="2" customFormat="1">
      <c r="A436" s="39"/>
      <c r="B436" s="40"/>
      <c r="C436" s="41"/>
      <c r="D436" s="232" t="s">
        <v>153</v>
      </c>
      <c r="E436" s="41"/>
      <c r="F436" s="233" t="s">
        <v>674</v>
      </c>
      <c r="G436" s="41"/>
      <c r="H436" s="41"/>
      <c r="I436" s="137"/>
      <c r="J436" s="41"/>
      <c r="K436" s="41"/>
      <c r="L436" s="45"/>
      <c r="M436" s="234"/>
      <c r="N436" s="235"/>
      <c r="O436" s="85"/>
      <c r="P436" s="85"/>
      <c r="Q436" s="85"/>
      <c r="R436" s="85"/>
      <c r="S436" s="85"/>
      <c r="T436" s="86"/>
      <c r="U436" s="39"/>
      <c r="V436" s="39"/>
      <c r="W436" s="39"/>
      <c r="X436" s="39"/>
      <c r="Y436" s="39"/>
      <c r="Z436" s="39"/>
      <c r="AA436" s="39"/>
      <c r="AB436" s="39"/>
      <c r="AC436" s="39"/>
      <c r="AD436" s="39"/>
      <c r="AE436" s="39"/>
      <c r="AT436" s="18" t="s">
        <v>153</v>
      </c>
      <c r="AU436" s="18" t="s">
        <v>81</v>
      </c>
    </row>
    <row r="437" s="2" customFormat="1" ht="21.75" customHeight="1">
      <c r="A437" s="39"/>
      <c r="B437" s="40"/>
      <c r="C437" s="219" t="s">
        <v>675</v>
      </c>
      <c r="D437" s="219" t="s">
        <v>146</v>
      </c>
      <c r="E437" s="220" t="s">
        <v>676</v>
      </c>
      <c r="F437" s="221" t="s">
        <v>677</v>
      </c>
      <c r="G437" s="222" t="s">
        <v>194</v>
      </c>
      <c r="H437" s="223">
        <v>225.834</v>
      </c>
      <c r="I437" s="224"/>
      <c r="J437" s="225">
        <f>ROUND(I437*H437,2)</f>
        <v>0</v>
      </c>
      <c r="K437" s="221" t="s">
        <v>150</v>
      </c>
      <c r="L437" s="45"/>
      <c r="M437" s="226" t="s">
        <v>19</v>
      </c>
      <c r="N437" s="227" t="s">
        <v>43</v>
      </c>
      <c r="O437" s="85"/>
      <c r="P437" s="228">
        <f>O437*H437</f>
        <v>0</v>
      </c>
      <c r="Q437" s="228">
        <v>0</v>
      </c>
      <c r="R437" s="228">
        <f>Q437*H437</f>
        <v>0</v>
      </c>
      <c r="S437" s="228">
        <v>0</v>
      </c>
      <c r="T437" s="229">
        <f>S437*H437</f>
        <v>0</v>
      </c>
      <c r="U437" s="39"/>
      <c r="V437" s="39"/>
      <c r="W437" s="39"/>
      <c r="X437" s="39"/>
      <c r="Y437" s="39"/>
      <c r="Z437" s="39"/>
      <c r="AA437" s="39"/>
      <c r="AB437" s="39"/>
      <c r="AC437" s="39"/>
      <c r="AD437" s="39"/>
      <c r="AE437" s="39"/>
      <c r="AR437" s="230" t="s">
        <v>151</v>
      </c>
      <c r="AT437" s="230" t="s">
        <v>146</v>
      </c>
      <c r="AU437" s="230" t="s">
        <v>81</v>
      </c>
      <c r="AY437" s="18" t="s">
        <v>144</v>
      </c>
      <c r="BE437" s="231">
        <f>IF(N437="základní",J437,0)</f>
        <v>0</v>
      </c>
      <c r="BF437" s="231">
        <f>IF(N437="snížená",J437,0)</f>
        <v>0</v>
      </c>
      <c r="BG437" s="231">
        <f>IF(N437="zákl. přenesená",J437,0)</f>
        <v>0</v>
      </c>
      <c r="BH437" s="231">
        <f>IF(N437="sníž. přenesená",J437,0)</f>
        <v>0</v>
      </c>
      <c r="BI437" s="231">
        <f>IF(N437="nulová",J437,0)</f>
        <v>0</v>
      </c>
      <c r="BJ437" s="18" t="s">
        <v>77</v>
      </c>
      <c r="BK437" s="231">
        <f>ROUND(I437*H437,2)</f>
        <v>0</v>
      </c>
      <c r="BL437" s="18" t="s">
        <v>151</v>
      </c>
      <c r="BM437" s="230" t="s">
        <v>678</v>
      </c>
    </row>
    <row r="438" s="2" customFormat="1">
      <c r="A438" s="39"/>
      <c r="B438" s="40"/>
      <c r="C438" s="41"/>
      <c r="D438" s="232" t="s">
        <v>153</v>
      </c>
      <c r="E438" s="41"/>
      <c r="F438" s="233" t="s">
        <v>674</v>
      </c>
      <c r="G438" s="41"/>
      <c r="H438" s="41"/>
      <c r="I438" s="137"/>
      <c r="J438" s="41"/>
      <c r="K438" s="41"/>
      <c r="L438" s="45"/>
      <c r="M438" s="234"/>
      <c r="N438" s="235"/>
      <c r="O438" s="85"/>
      <c r="P438" s="85"/>
      <c r="Q438" s="85"/>
      <c r="R438" s="85"/>
      <c r="S438" s="85"/>
      <c r="T438" s="86"/>
      <c r="U438" s="39"/>
      <c r="V438" s="39"/>
      <c r="W438" s="39"/>
      <c r="X438" s="39"/>
      <c r="Y438" s="39"/>
      <c r="Z438" s="39"/>
      <c r="AA438" s="39"/>
      <c r="AB438" s="39"/>
      <c r="AC438" s="39"/>
      <c r="AD438" s="39"/>
      <c r="AE438" s="39"/>
      <c r="AT438" s="18" t="s">
        <v>153</v>
      </c>
      <c r="AU438" s="18" t="s">
        <v>81</v>
      </c>
    </row>
    <row r="439" s="13" customFormat="1">
      <c r="A439" s="13"/>
      <c r="B439" s="236"/>
      <c r="C439" s="237"/>
      <c r="D439" s="232" t="s">
        <v>155</v>
      </c>
      <c r="E439" s="237"/>
      <c r="F439" s="239" t="s">
        <v>679</v>
      </c>
      <c r="G439" s="237"/>
      <c r="H439" s="240">
        <v>225.834</v>
      </c>
      <c r="I439" s="241"/>
      <c r="J439" s="237"/>
      <c r="K439" s="237"/>
      <c r="L439" s="242"/>
      <c r="M439" s="243"/>
      <c r="N439" s="244"/>
      <c r="O439" s="244"/>
      <c r="P439" s="244"/>
      <c r="Q439" s="244"/>
      <c r="R439" s="244"/>
      <c r="S439" s="244"/>
      <c r="T439" s="245"/>
      <c r="U439" s="13"/>
      <c r="V439" s="13"/>
      <c r="W439" s="13"/>
      <c r="X439" s="13"/>
      <c r="Y439" s="13"/>
      <c r="Z439" s="13"/>
      <c r="AA439" s="13"/>
      <c r="AB439" s="13"/>
      <c r="AC439" s="13"/>
      <c r="AD439" s="13"/>
      <c r="AE439" s="13"/>
      <c r="AT439" s="246" t="s">
        <v>155</v>
      </c>
      <c r="AU439" s="246" t="s">
        <v>81</v>
      </c>
      <c r="AV439" s="13" t="s">
        <v>81</v>
      </c>
      <c r="AW439" s="13" t="s">
        <v>4</v>
      </c>
      <c r="AX439" s="13" t="s">
        <v>77</v>
      </c>
      <c r="AY439" s="246" t="s">
        <v>144</v>
      </c>
    </row>
    <row r="440" s="2" customFormat="1" ht="16.5" customHeight="1">
      <c r="A440" s="39"/>
      <c r="B440" s="40"/>
      <c r="C440" s="258" t="s">
        <v>314</v>
      </c>
      <c r="D440" s="258" t="s">
        <v>238</v>
      </c>
      <c r="E440" s="259" t="s">
        <v>680</v>
      </c>
      <c r="F440" s="260" t="s">
        <v>681</v>
      </c>
      <c r="G440" s="261" t="s">
        <v>194</v>
      </c>
      <c r="H440" s="262">
        <v>0.079000000000000001</v>
      </c>
      <c r="I440" s="263"/>
      <c r="J440" s="264">
        <f>ROUND(I440*H440,2)</f>
        <v>0</v>
      </c>
      <c r="K440" s="260" t="s">
        <v>150</v>
      </c>
      <c r="L440" s="265"/>
      <c r="M440" s="266" t="s">
        <v>19</v>
      </c>
      <c r="N440" s="267" t="s">
        <v>43</v>
      </c>
      <c r="O440" s="85"/>
      <c r="P440" s="228">
        <f>O440*H440</f>
        <v>0</v>
      </c>
      <c r="Q440" s="228">
        <v>0</v>
      </c>
      <c r="R440" s="228">
        <f>Q440*H440</f>
        <v>0</v>
      </c>
      <c r="S440" s="228">
        <v>0</v>
      </c>
      <c r="T440" s="229">
        <f>S440*H440</f>
        <v>0</v>
      </c>
      <c r="U440" s="39"/>
      <c r="V440" s="39"/>
      <c r="W440" s="39"/>
      <c r="X440" s="39"/>
      <c r="Y440" s="39"/>
      <c r="Z440" s="39"/>
      <c r="AA440" s="39"/>
      <c r="AB440" s="39"/>
      <c r="AC440" s="39"/>
      <c r="AD440" s="39"/>
      <c r="AE440" s="39"/>
      <c r="AR440" s="230" t="s">
        <v>93</v>
      </c>
      <c r="AT440" s="230" t="s">
        <v>238</v>
      </c>
      <c r="AU440" s="230" t="s">
        <v>81</v>
      </c>
      <c r="AY440" s="18" t="s">
        <v>144</v>
      </c>
      <c r="BE440" s="231">
        <f>IF(N440="základní",J440,0)</f>
        <v>0</v>
      </c>
      <c r="BF440" s="231">
        <f>IF(N440="snížená",J440,0)</f>
        <v>0</v>
      </c>
      <c r="BG440" s="231">
        <f>IF(N440="zákl. přenesená",J440,0)</f>
        <v>0</v>
      </c>
      <c r="BH440" s="231">
        <f>IF(N440="sníž. přenesená",J440,0)</f>
        <v>0</v>
      </c>
      <c r="BI440" s="231">
        <f>IF(N440="nulová",J440,0)</f>
        <v>0</v>
      </c>
      <c r="BJ440" s="18" t="s">
        <v>77</v>
      </c>
      <c r="BK440" s="231">
        <f>ROUND(I440*H440,2)</f>
        <v>0</v>
      </c>
      <c r="BL440" s="18" t="s">
        <v>151</v>
      </c>
      <c r="BM440" s="230" t="s">
        <v>682</v>
      </c>
    </row>
    <row r="441" s="2" customFormat="1" ht="16.5" customHeight="1">
      <c r="A441" s="39"/>
      <c r="B441" s="40"/>
      <c r="C441" s="258" t="s">
        <v>683</v>
      </c>
      <c r="D441" s="258" t="s">
        <v>238</v>
      </c>
      <c r="E441" s="259" t="s">
        <v>684</v>
      </c>
      <c r="F441" s="260" t="s">
        <v>685</v>
      </c>
      <c r="G441" s="261" t="s">
        <v>194</v>
      </c>
      <c r="H441" s="262">
        <v>0.17299999999999999</v>
      </c>
      <c r="I441" s="263"/>
      <c r="J441" s="264">
        <f>ROUND(I441*H441,2)</f>
        <v>0</v>
      </c>
      <c r="K441" s="260" t="s">
        <v>150</v>
      </c>
      <c r="L441" s="265"/>
      <c r="M441" s="266" t="s">
        <v>19</v>
      </c>
      <c r="N441" s="267" t="s">
        <v>43</v>
      </c>
      <c r="O441" s="85"/>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93</v>
      </c>
      <c r="AT441" s="230" t="s">
        <v>238</v>
      </c>
      <c r="AU441" s="230" t="s">
        <v>81</v>
      </c>
      <c r="AY441" s="18" t="s">
        <v>144</v>
      </c>
      <c r="BE441" s="231">
        <f>IF(N441="základní",J441,0)</f>
        <v>0</v>
      </c>
      <c r="BF441" s="231">
        <f>IF(N441="snížená",J441,0)</f>
        <v>0</v>
      </c>
      <c r="BG441" s="231">
        <f>IF(N441="zákl. přenesená",J441,0)</f>
        <v>0</v>
      </c>
      <c r="BH441" s="231">
        <f>IF(N441="sníž. přenesená",J441,0)</f>
        <v>0</v>
      </c>
      <c r="BI441" s="231">
        <f>IF(N441="nulová",J441,0)</f>
        <v>0</v>
      </c>
      <c r="BJ441" s="18" t="s">
        <v>77</v>
      </c>
      <c r="BK441" s="231">
        <f>ROUND(I441*H441,2)</f>
        <v>0</v>
      </c>
      <c r="BL441" s="18" t="s">
        <v>151</v>
      </c>
      <c r="BM441" s="230" t="s">
        <v>686</v>
      </c>
    </row>
    <row r="442" s="2" customFormat="1" ht="16.5" customHeight="1">
      <c r="A442" s="39"/>
      <c r="B442" s="40"/>
      <c r="C442" s="258" t="s">
        <v>318</v>
      </c>
      <c r="D442" s="258" t="s">
        <v>238</v>
      </c>
      <c r="E442" s="259" t="s">
        <v>687</v>
      </c>
      <c r="F442" s="260" t="s">
        <v>688</v>
      </c>
      <c r="G442" s="261" t="s">
        <v>194</v>
      </c>
      <c r="H442" s="262">
        <v>0.80800000000000005</v>
      </c>
      <c r="I442" s="263"/>
      <c r="J442" s="264">
        <f>ROUND(I442*H442,2)</f>
        <v>0</v>
      </c>
      <c r="K442" s="260" t="s">
        <v>150</v>
      </c>
      <c r="L442" s="265"/>
      <c r="M442" s="266" t="s">
        <v>19</v>
      </c>
      <c r="N442" s="267" t="s">
        <v>43</v>
      </c>
      <c r="O442" s="85"/>
      <c r="P442" s="228">
        <f>O442*H442</f>
        <v>0</v>
      </c>
      <c r="Q442" s="228">
        <v>0</v>
      </c>
      <c r="R442" s="228">
        <f>Q442*H442</f>
        <v>0</v>
      </c>
      <c r="S442" s="228">
        <v>0</v>
      </c>
      <c r="T442" s="229">
        <f>S442*H442</f>
        <v>0</v>
      </c>
      <c r="U442" s="39"/>
      <c r="V442" s="39"/>
      <c r="W442" s="39"/>
      <c r="X442" s="39"/>
      <c r="Y442" s="39"/>
      <c r="Z442" s="39"/>
      <c r="AA442" s="39"/>
      <c r="AB442" s="39"/>
      <c r="AC442" s="39"/>
      <c r="AD442" s="39"/>
      <c r="AE442" s="39"/>
      <c r="AR442" s="230" t="s">
        <v>93</v>
      </c>
      <c r="AT442" s="230" t="s">
        <v>238</v>
      </c>
      <c r="AU442" s="230" t="s">
        <v>81</v>
      </c>
      <c r="AY442" s="18" t="s">
        <v>144</v>
      </c>
      <c r="BE442" s="231">
        <f>IF(N442="základní",J442,0)</f>
        <v>0</v>
      </c>
      <c r="BF442" s="231">
        <f>IF(N442="snížená",J442,0)</f>
        <v>0</v>
      </c>
      <c r="BG442" s="231">
        <f>IF(N442="zákl. přenesená",J442,0)</f>
        <v>0</v>
      </c>
      <c r="BH442" s="231">
        <f>IF(N442="sníž. přenesená",J442,0)</f>
        <v>0</v>
      </c>
      <c r="BI442" s="231">
        <f>IF(N442="nulová",J442,0)</f>
        <v>0</v>
      </c>
      <c r="BJ442" s="18" t="s">
        <v>77</v>
      </c>
      <c r="BK442" s="231">
        <f>ROUND(I442*H442,2)</f>
        <v>0</v>
      </c>
      <c r="BL442" s="18" t="s">
        <v>151</v>
      </c>
      <c r="BM442" s="230" t="s">
        <v>689</v>
      </c>
    </row>
    <row r="443" s="2" customFormat="1" ht="16.5" customHeight="1">
      <c r="A443" s="39"/>
      <c r="B443" s="40"/>
      <c r="C443" s="258" t="s">
        <v>690</v>
      </c>
      <c r="D443" s="258" t="s">
        <v>238</v>
      </c>
      <c r="E443" s="259" t="s">
        <v>691</v>
      </c>
      <c r="F443" s="260" t="s">
        <v>692</v>
      </c>
      <c r="G443" s="261" t="s">
        <v>194</v>
      </c>
      <c r="H443" s="262">
        <v>2.6400000000000001</v>
      </c>
      <c r="I443" s="263"/>
      <c r="J443" s="264">
        <f>ROUND(I443*H443,2)</f>
        <v>0</v>
      </c>
      <c r="K443" s="260" t="s">
        <v>150</v>
      </c>
      <c r="L443" s="265"/>
      <c r="M443" s="266" t="s">
        <v>19</v>
      </c>
      <c r="N443" s="267" t="s">
        <v>43</v>
      </c>
      <c r="O443" s="85"/>
      <c r="P443" s="228">
        <f>O443*H443</f>
        <v>0</v>
      </c>
      <c r="Q443" s="228">
        <v>0</v>
      </c>
      <c r="R443" s="228">
        <f>Q443*H443</f>
        <v>0</v>
      </c>
      <c r="S443" s="228">
        <v>0</v>
      </c>
      <c r="T443" s="229">
        <f>S443*H443</f>
        <v>0</v>
      </c>
      <c r="U443" s="39"/>
      <c r="V443" s="39"/>
      <c r="W443" s="39"/>
      <c r="X443" s="39"/>
      <c r="Y443" s="39"/>
      <c r="Z443" s="39"/>
      <c r="AA443" s="39"/>
      <c r="AB443" s="39"/>
      <c r="AC443" s="39"/>
      <c r="AD443" s="39"/>
      <c r="AE443" s="39"/>
      <c r="AR443" s="230" t="s">
        <v>93</v>
      </c>
      <c r="AT443" s="230" t="s">
        <v>238</v>
      </c>
      <c r="AU443" s="230" t="s">
        <v>81</v>
      </c>
      <c r="AY443" s="18" t="s">
        <v>144</v>
      </c>
      <c r="BE443" s="231">
        <f>IF(N443="základní",J443,0)</f>
        <v>0</v>
      </c>
      <c r="BF443" s="231">
        <f>IF(N443="snížená",J443,0)</f>
        <v>0</v>
      </c>
      <c r="BG443" s="231">
        <f>IF(N443="zákl. přenesená",J443,0)</f>
        <v>0</v>
      </c>
      <c r="BH443" s="231">
        <f>IF(N443="sníž. přenesená",J443,0)</f>
        <v>0</v>
      </c>
      <c r="BI443" s="231">
        <f>IF(N443="nulová",J443,0)</f>
        <v>0</v>
      </c>
      <c r="BJ443" s="18" t="s">
        <v>77</v>
      </c>
      <c r="BK443" s="231">
        <f>ROUND(I443*H443,2)</f>
        <v>0</v>
      </c>
      <c r="BL443" s="18" t="s">
        <v>151</v>
      </c>
      <c r="BM443" s="230" t="s">
        <v>693</v>
      </c>
    </row>
    <row r="444" s="2" customFormat="1" ht="16.5" customHeight="1">
      <c r="A444" s="39"/>
      <c r="B444" s="40"/>
      <c r="C444" s="258" t="s">
        <v>325</v>
      </c>
      <c r="D444" s="258" t="s">
        <v>238</v>
      </c>
      <c r="E444" s="259" t="s">
        <v>694</v>
      </c>
      <c r="F444" s="260" t="s">
        <v>695</v>
      </c>
      <c r="G444" s="261" t="s">
        <v>194</v>
      </c>
      <c r="H444" s="262">
        <v>5.2800000000000002</v>
      </c>
      <c r="I444" s="263"/>
      <c r="J444" s="264">
        <f>ROUND(I444*H444,2)</f>
        <v>0</v>
      </c>
      <c r="K444" s="260" t="s">
        <v>150</v>
      </c>
      <c r="L444" s="265"/>
      <c r="M444" s="266" t="s">
        <v>19</v>
      </c>
      <c r="N444" s="267" t="s">
        <v>43</v>
      </c>
      <c r="O444" s="85"/>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93</v>
      </c>
      <c r="AT444" s="230" t="s">
        <v>238</v>
      </c>
      <c r="AU444" s="230" t="s">
        <v>81</v>
      </c>
      <c r="AY444" s="18" t="s">
        <v>144</v>
      </c>
      <c r="BE444" s="231">
        <f>IF(N444="základní",J444,0)</f>
        <v>0</v>
      </c>
      <c r="BF444" s="231">
        <f>IF(N444="snížená",J444,0)</f>
        <v>0</v>
      </c>
      <c r="BG444" s="231">
        <f>IF(N444="zákl. přenesená",J444,0)</f>
        <v>0</v>
      </c>
      <c r="BH444" s="231">
        <f>IF(N444="sníž. přenesená",J444,0)</f>
        <v>0</v>
      </c>
      <c r="BI444" s="231">
        <f>IF(N444="nulová",J444,0)</f>
        <v>0</v>
      </c>
      <c r="BJ444" s="18" t="s">
        <v>77</v>
      </c>
      <c r="BK444" s="231">
        <f>ROUND(I444*H444,2)</f>
        <v>0</v>
      </c>
      <c r="BL444" s="18" t="s">
        <v>151</v>
      </c>
      <c r="BM444" s="230" t="s">
        <v>696</v>
      </c>
    </row>
    <row r="445" s="2" customFormat="1" ht="16.5" customHeight="1">
      <c r="A445" s="39"/>
      <c r="B445" s="40"/>
      <c r="C445" s="258" t="s">
        <v>697</v>
      </c>
      <c r="D445" s="258" t="s">
        <v>238</v>
      </c>
      <c r="E445" s="259" t="s">
        <v>698</v>
      </c>
      <c r="F445" s="260" t="s">
        <v>699</v>
      </c>
      <c r="G445" s="261" t="s">
        <v>194</v>
      </c>
      <c r="H445" s="262">
        <v>14.411</v>
      </c>
      <c r="I445" s="263"/>
      <c r="J445" s="264">
        <f>ROUND(I445*H445,2)</f>
        <v>0</v>
      </c>
      <c r="K445" s="260" t="s">
        <v>150</v>
      </c>
      <c r="L445" s="265"/>
      <c r="M445" s="266" t="s">
        <v>19</v>
      </c>
      <c r="N445" s="267" t="s">
        <v>43</v>
      </c>
      <c r="O445" s="85"/>
      <c r="P445" s="228">
        <f>O445*H445</f>
        <v>0</v>
      </c>
      <c r="Q445" s="228">
        <v>0</v>
      </c>
      <c r="R445" s="228">
        <f>Q445*H445</f>
        <v>0</v>
      </c>
      <c r="S445" s="228">
        <v>0</v>
      </c>
      <c r="T445" s="229">
        <f>S445*H445</f>
        <v>0</v>
      </c>
      <c r="U445" s="39"/>
      <c r="V445" s="39"/>
      <c r="W445" s="39"/>
      <c r="X445" s="39"/>
      <c r="Y445" s="39"/>
      <c r="Z445" s="39"/>
      <c r="AA445" s="39"/>
      <c r="AB445" s="39"/>
      <c r="AC445" s="39"/>
      <c r="AD445" s="39"/>
      <c r="AE445" s="39"/>
      <c r="AR445" s="230" t="s">
        <v>93</v>
      </c>
      <c r="AT445" s="230" t="s">
        <v>238</v>
      </c>
      <c r="AU445" s="230" t="s">
        <v>81</v>
      </c>
      <c r="AY445" s="18" t="s">
        <v>144</v>
      </c>
      <c r="BE445" s="231">
        <f>IF(N445="základní",J445,0)</f>
        <v>0</v>
      </c>
      <c r="BF445" s="231">
        <f>IF(N445="snížená",J445,0)</f>
        <v>0</v>
      </c>
      <c r="BG445" s="231">
        <f>IF(N445="zákl. přenesená",J445,0)</f>
        <v>0</v>
      </c>
      <c r="BH445" s="231">
        <f>IF(N445="sníž. přenesená",J445,0)</f>
        <v>0</v>
      </c>
      <c r="BI445" s="231">
        <f>IF(N445="nulová",J445,0)</f>
        <v>0</v>
      </c>
      <c r="BJ445" s="18" t="s">
        <v>77</v>
      </c>
      <c r="BK445" s="231">
        <f>ROUND(I445*H445,2)</f>
        <v>0</v>
      </c>
      <c r="BL445" s="18" t="s">
        <v>151</v>
      </c>
      <c r="BM445" s="230" t="s">
        <v>700</v>
      </c>
    </row>
    <row r="446" s="12" customFormat="1" ht="22.8" customHeight="1">
      <c r="A446" s="12"/>
      <c r="B446" s="203"/>
      <c r="C446" s="204"/>
      <c r="D446" s="205" t="s">
        <v>71</v>
      </c>
      <c r="E446" s="217" t="s">
        <v>701</v>
      </c>
      <c r="F446" s="217" t="s">
        <v>702</v>
      </c>
      <c r="G446" s="204"/>
      <c r="H446" s="204"/>
      <c r="I446" s="207"/>
      <c r="J446" s="218">
        <f>BK446</f>
        <v>0</v>
      </c>
      <c r="K446" s="204"/>
      <c r="L446" s="209"/>
      <c r="M446" s="210"/>
      <c r="N446" s="211"/>
      <c r="O446" s="211"/>
      <c r="P446" s="212">
        <f>SUM(P447:P448)</f>
        <v>0</v>
      </c>
      <c r="Q446" s="211"/>
      <c r="R446" s="212">
        <f>SUM(R447:R448)</f>
        <v>0</v>
      </c>
      <c r="S446" s="211"/>
      <c r="T446" s="213">
        <f>SUM(T447:T448)</f>
        <v>0</v>
      </c>
      <c r="U446" s="12"/>
      <c r="V446" s="12"/>
      <c r="W446" s="12"/>
      <c r="X446" s="12"/>
      <c r="Y446" s="12"/>
      <c r="Z446" s="12"/>
      <c r="AA446" s="12"/>
      <c r="AB446" s="12"/>
      <c r="AC446" s="12"/>
      <c r="AD446" s="12"/>
      <c r="AE446" s="12"/>
      <c r="AR446" s="214" t="s">
        <v>77</v>
      </c>
      <c r="AT446" s="215" t="s">
        <v>71</v>
      </c>
      <c r="AU446" s="215" t="s">
        <v>77</v>
      </c>
      <c r="AY446" s="214" t="s">
        <v>144</v>
      </c>
      <c r="BK446" s="216">
        <f>SUM(BK447:BK448)</f>
        <v>0</v>
      </c>
    </row>
    <row r="447" s="2" customFormat="1" ht="21.75" customHeight="1">
      <c r="A447" s="39"/>
      <c r="B447" s="40"/>
      <c r="C447" s="219" t="s">
        <v>330</v>
      </c>
      <c r="D447" s="219" t="s">
        <v>146</v>
      </c>
      <c r="E447" s="220" t="s">
        <v>703</v>
      </c>
      <c r="F447" s="221" t="s">
        <v>704</v>
      </c>
      <c r="G447" s="222" t="s">
        <v>194</v>
      </c>
      <c r="H447" s="223">
        <v>92.120000000000005</v>
      </c>
      <c r="I447" s="224"/>
      <c r="J447" s="225">
        <f>ROUND(I447*H447,2)</f>
        <v>0</v>
      </c>
      <c r="K447" s="221" t="s">
        <v>150</v>
      </c>
      <c r="L447" s="45"/>
      <c r="M447" s="226" t="s">
        <v>19</v>
      </c>
      <c r="N447" s="227" t="s">
        <v>43</v>
      </c>
      <c r="O447" s="85"/>
      <c r="P447" s="228">
        <f>O447*H447</f>
        <v>0</v>
      </c>
      <c r="Q447" s="228">
        <v>0</v>
      </c>
      <c r="R447" s="228">
        <f>Q447*H447</f>
        <v>0</v>
      </c>
      <c r="S447" s="228">
        <v>0</v>
      </c>
      <c r="T447" s="229">
        <f>S447*H447</f>
        <v>0</v>
      </c>
      <c r="U447" s="39"/>
      <c r="V447" s="39"/>
      <c r="W447" s="39"/>
      <c r="X447" s="39"/>
      <c r="Y447" s="39"/>
      <c r="Z447" s="39"/>
      <c r="AA447" s="39"/>
      <c r="AB447" s="39"/>
      <c r="AC447" s="39"/>
      <c r="AD447" s="39"/>
      <c r="AE447" s="39"/>
      <c r="AR447" s="230" t="s">
        <v>151</v>
      </c>
      <c r="AT447" s="230" t="s">
        <v>146</v>
      </c>
      <c r="AU447" s="230" t="s">
        <v>81</v>
      </c>
      <c r="AY447" s="18" t="s">
        <v>144</v>
      </c>
      <c r="BE447" s="231">
        <f>IF(N447="základní",J447,0)</f>
        <v>0</v>
      </c>
      <c r="BF447" s="231">
        <f>IF(N447="snížená",J447,0)</f>
        <v>0</v>
      </c>
      <c r="BG447" s="231">
        <f>IF(N447="zákl. přenesená",J447,0)</f>
        <v>0</v>
      </c>
      <c r="BH447" s="231">
        <f>IF(N447="sníž. přenesená",J447,0)</f>
        <v>0</v>
      </c>
      <c r="BI447" s="231">
        <f>IF(N447="nulová",J447,0)</f>
        <v>0</v>
      </c>
      <c r="BJ447" s="18" t="s">
        <v>77</v>
      </c>
      <c r="BK447" s="231">
        <f>ROUND(I447*H447,2)</f>
        <v>0</v>
      </c>
      <c r="BL447" s="18" t="s">
        <v>151</v>
      </c>
      <c r="BM447" s="230" t="s">
        <v>705</v>
      </c>
    </row>
    <row r="448" s="2" customFormat="1">
      <c r="A448" s="39"/>
      <c r="B448" s="40"/>
      <c r="C448" s="41"/>
      <c r="D448" s="232" t="s">
        <v>153</v>
      </c>
      <c r="E448" s="41"/>
      <c r="F448" s="233" t="s">
        <v>706</v>
      </c>
      <c r="G448" s="41"/>
      <c r="H448" s="41"/>
      <c r="I448" s="137"/>
      <c r="J448" s="41"/>
      <c r="K448" s="41"/>
      <c r="L448" s="45"/>
      <c r="M448" s="234"/>
      <c r="N448" s="235"/>
      <c r="O448" s="85"/>
      <c r="P448" s="85"/>
      <c r="Q448" s="85"/>
      <c r="R448" s="85"/>
      <c r="S448" s="85"/>
      <c r="T448" s="86"/>
      <c r="U448" s="39"/>
      <c r="V448" s="39"/>
      <c r="W448" s="39"/>
      <c r="X448" s="39"/>
      <c r="Y448" s="39"/>
      <c r="Z448" s="39"/>
      <c r="AA448" s="39"/>
      <c r="AB448" s="39"/>
      <c r="AC448" s="39"/>
      <c r="AD448" s="39"/>
      <c r="AE448" s="39"/>
      <c r="AT448" s="18" t="s">
        <v>153</v>
      </c>
      <c r="AU448" s="18" t="s">
        <v>81</v>
      </c>
    </row>
    <row r="449" s="12" customFormat="1" ht="25.92" customHeight="1">
      <c r="A449" s="12"/>
      <c r="B449" s="203"/>
      <c r="C449" s="204"/>
      <c r="D449" s="205" t="s">
        <v>71</v>
      </c>
      <c r="E449" s="206" t="s">
        <v>707</v>
      </c>
      <c r="F449" s="206" t="s">
        <v>708</v>
      </c>
      <c r="G449" s="204"/>
      <c r="H449" s="204"/>
      <c r="I449" s="207"/>
      <c r="J449" s="208">
        <f>BK449</f>
        <v>0</v>
      </c>
      <c r="K449" s="204"/>
      <c r="L449" s="209"/>
      <c r="M449" s="210"/>
      <c r="N449" s="211"/>
      <c r="O449" s="211"/>
      <c r="P449" s="212">
        <f>P450+P485+P499+P570+P579+P600+P611+P617+P634+P643</f>
        <v>0</v>
      </c>
      <c r="Q449" s="211"/>
      <c r="R449" s="212">
        <f>R450+R485+R499+R570+R579+R600+R611+R617+R634+R643</f>
        <v>2.7369613619600002</v>
      </c>
      <c r="S449" s="211"/>
      <c r="T449" s="213">
        <f>T450+T485+T499+T570+T579+T600+T611+T617+T634+T643</f>
        <v>0.108416</v>
      </c>
      <c r="U449" s="12"/>
      <c r="V449" s="12"/>
      <c r="W449" s="12"/>
      <c r="X449" s="12"/>
      <c r="Y449" s="12"/>
      <c r="Z449" s="12"/>
      <c r="AA449" s="12"/>
      <c r="AB449" s="12"/>
      <c r="AC449" s="12"/>
      <c r="AD449" s="12"/>
      <c r="AE449" s="12"/>
      <c r="AR449" s="214" t="s">
        <v>81</v>
      </c>
      <c r="AT449" s="215" t="s">
        <v>71</v>
      </c>
      <c r="AU449" s="215" t="s">
        <v>72</v>
      </c>
      <c r="AY449" s="214" t="s">
        <v>144</v>
      </c>
      <c r="BK449" s="216">
        <f>BK450+BK485+BK499+BK570+BK579+BK600+BK611+BK617+BK634+BK643</f>
        <v>0</v>
      </c>
    </row>
    <row r="450" s="12" customFormat="1" ht="22.8" customHeight="1">
      <c r="A450" s="12"/>
      <c r="B450" s="203"/>
      <c r="C450" s="204"/>
      <c r="D450" s="205" t="s">
        <v>71</v>
      </c>
      <c r="E450" s="217" t="s">
        <v>709</v>
      </c>
      <c r="F450" s="217" t="s">
        <v>710</v>
      </c>
      <c r="G450" s="204"/>
      <c r="H450" s="204"/>
      <c r="I450" s="207"/>
      <c r="J450" s="218">
        <f>BK450</f>
        <v>0</v>
      </c>
      <c r="K450" s="204"/>
      <c r="L450" s="209"/>
      <c r="M450" s="210"/>
      <c r="N450" s="211"/>
      <c r="O450" s="211"/>
      <c r="P450" s="212">
        <f>SUM(P451:P484)</f>
        <v>0</v>
      </c>
      <c r="Q450" s="211"/>
      <c r="R450" s="212">
        <f>SUM(R451:R484)</f>
        <v>0.22496085999999999</v>
      </c>
      <c r="S450" s="211"/>
      <c r="T450" s="213">
        <f>SUM(T451:T484)</f>
        <v>0</v>
      </c>
      <c r="U450" s="12"/>
      <c r="V450" s="12"/>
      <c r="W450" s="12"/>
      <c r="X450" s="12"/>
      <c r="Y450" s="12"/>
      <c r="Z450" s="12"/>
      <c r="AA450" s="12"/>
      <c r="AB450" s="12"/>
      <c r="AC450" s="12"/>
      <c r="AD450" s="12"/>
      <c r="AE450" s="12"/>
      <c r="AR450" s="214" t="s">
        <v>81</v>
      </c>
      <c r="AT450" s="215" t="s">
        <v>71</v>
      </c>
      <c r="AU450" s="215" t="s">
        <v>77</v>
      </c>
      <c r="AY450" s="214" t="s">
        <v>144</v>
      </c>
      <c r="BK450" s="216">
        <f>SUM(BK451:BK484)</f>
        <v>0</v>
      </c>
    </row>
    <row r="451" s="2" customFormat="1" ht="21.75" customHeight="1">
      <c r="A451" s="39"/>
      <c r="B451" s="40"/>
      <c r="C451" s="219" t="s">
        <v>711</v>
      </c>
      <c r="D451" s="219" t="s">
        <v>146</v>
      </c>
      <c r="E451" s="220" t="s">
        <v>712</v>
      </c>
      <c r="F451" s="221" t="s">
        <v>713</v>
      </c>
      <c r="G451" s="222" t="s">
        <v>149</v>
      </c>
      <c r="H451" s="223">
        <v>5.6399999999999997</v>
      </c>
      <c r="I451" s="224"/>
      <c r="J451" s="225">
        <f>ROUND(I451*H451,2)</f>
        <v>0</v>
      </c>
      <c r="K451" s="221" t="s">
        <v>150</v>
      </c>
      <c r="L451" s="45"/>
      <c r="M451" s="226" t="s">
        <v>19</v>
      </c>
      <c r="N451" s="227" t="s">
        <v>43</v>
      </c>
      <c r="O451" s="85"/>
      <c r="P451" s="228">
        <f>O451*H451</f>
        <v>0</v>
      </c>
      <c r="Q451" s="228">
        <v>0</v>
      </c>
      <c r="R451" s="228">
        <f>Q451*H451</f>
        <v>0</v>
      </c>
      <c r="S451" s="228">
        <v>0</v>
      </c>
      <c r="T451" s="229">
        <f>S451*H451</f>
        <v>0</v>
      </c>
      <c r="U451" s="39"/>
      <c r="V451" s="39"/>
      <c r="W451" s="39"/>
      <c r="X451" s="39"/>
      <c r="Y451" s="39"/>
      <c r="Z451" s="39"/>
      <c r="AA451" s="39"/>
      <c r="AB451" s="39"/>
      <c r="AC451" s="39"/>
      <c r="AD451" s="39"/>
      <c r="AE451" s="39"/>
      <c r="AR451" s="230" t="s">
        <v>237</v>
      </c>
      <c r="AT451" s="230" t="s">
        <v>146</v>
      </c>
      <c r="AU451" s="230" t="s">
        <v>81</v>
      </c>
      <c r="AY451" s="18" t="s">
        <v>144</v>
      </c>
      <c r="BE451" s="231">
        <f>IF(N451="základní",J451,0)</f>
        <v>0</v>
      </c>
      <c r="BF451" s="231">
        <f>IF(N451="snížená",J451,0)</f>
        <v>0</v>
      </c>
      <c r="BG451" s="231">
        <f>IF(N451="zákl. přenesená",J451,0)</f>
        <v>0</v>
      </c>
      <c r="BH451" s="231">
        <f>IF(N451="sníž. přenesená",J451,0)</f>
        <v>0</v>
      </c>
      <c r="BI451" s="231">
        <f>IF(N451="nulová",J451,0)</f>
        <v>0</v>
      </c>
      <c r="BJ451" s="18" t="s">
        <v>77</v>
      </c>
      <c r="BK451" s="231">
        <f>ROUND(I451*H451,2)</f>
        <v>0</v>
      </c>
      <c r="BL451" s="18" t="s">
        <v>237</v>
      </c>
      <c r="BM451" s="230" t="s">
        <v>714</v>
      </c>
    </row>
    <row r="452" s="2" customFormat="1">
      <c r="A452" s="39"/>
      <c r="B452" s="40"/>
      <c r="C452" s="41"/>
      <c r="D452" s="232" t="s">
        <v>153</v>
      </c>
      <c r="E452" s="41"/>
      <c r="F452" s="233" t="s">
        <v>715</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153</v>
      </c>
      <c r="AU452" s="18" t="s">
        <v>81</v>
      </c>
    </row>
    <row r="453" s="13" customFormat="1">
      <c r="A453" s="13"/>
      <c r="B453" s="236"/>
      <c r="C453" s="237"/>
      <c r="D453" s="232" t="s">
        <v>155</v>
      </c>
      <c r="E453" s="238" t="s">
        <v>19</v>
      </c>
      <c r="F453" s="239" t="s">
        <v>716</v>
      </c>
      <c r="G453" s="237"/>
      <c r="H453" s="240">
        <v>5.6399999999999997</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155</v>
      </c>
      <c r="AU453" s="246" t="s">
        <v>81</v>
      </c>
      <c r="AV453" s="13" t="s">
        <v>81</v>
      </c>
      <c r="AW453" s="13" t="s">
        <v>33</v>
      </c>
      <c r="AX453" s="13" t="s">
        <v>77</v>
      </c>
      <c r="AY453" s="246" t="s">
        <v>144</v>
      </c>
    </row>
    <row r="454" s="2" customFormat="1" ht="16.5" customHeight="1">
      <c r="A454" s="39"/>
      <c r="B454" s="40"/>
      <c r="C454" s="258" t="s">
        <v>335</v>
      </c>
      <c r="D454" s="258" t="s">
        <v>238</v>
      </c>
      <c r="E454" s="259" t="s">
        <v>717</v>
      </c>
      <c r="F454" s="260" t="s">
        <v>718</v>
      </c>
      <c r="G454" s="261" t="s">
        <v>719</v>
      </c>
      <c r="H454" s="262">
        <v>28.199999999999999</v>
      </c>
      <c r="I454" s="263"/>
      <c r="J454" s="264">
        <f>ROUND(I454*H454,2)</f>
        <v>0</v>
      </c>
      <c r="K454" s="260" t="s">
        <v>256</v>
      </c>
      <c r="L454" s="265"/>
      <c r="M454" s="266" t="s">
        <v>19</v>
      </c>
      <c r="N454" s="267" t="s">
        <v>43</v>
      </c>
      <c r="O454" s="85"/>
      <c r="P454" s="228">
        <f>O454*H454</f>
        <v>0</v>
      </c>
      <c r="Q454" s="228">
        <v>0.001</v>
      </c>
      <c r="R454" s="228">
        <f>Q454*H454</f>
        <v>0.028199999999999999</v>
      </c>
      <c r="S454" s="228">
        <v>0</v>
      </c>
      <c r="T454" s="229">
        <f>S454*H454</f>
        <v>0</v>
      </c>
      <c r="U454" s="39"/>
      <c r="V454" s="39"/>
      <c r="W454" s="39"/>
      <c r="X454" s="39"/>
      <c r="Y454" s="39"/>
      <c r="Z454" s="39"/>
      <c r="AA454" s="39"/>
      <c r="AB454" s="39"/>
      <c r="AC454" s="39"/>
      <c r="AD454" s="39"/>
      <c r="AE454" s="39"/>
      <c r="AR454" s="230" t="s">
        <v>332</v>
      </c>
      <c r="AT454" s="230" t="s">
        <v>238</v>
      </c>
      <c r="AU454" s="230" t="s">
        <v>81</v>
      </c>
      <c r="AY454" s="18" t="s">
        <v>144</v>
      </c>
      <c r="BE454" s="231">
        <f>IF(N454="základní",J454,0)</f>
        <v>0</v>
      </c>
      <c r="BF454" s="231">
        <f>IF(N454="snížená",J454,0)</f>
        <v>0</v>
      </c>
      <c r="BG454" s="231">
        <f>IF(N454="zákl. přenesená",J454,0)</f>
        <v>0</v>
      </c>
      <c r="BH454" s="231">
        <f>IF(N454="sníž. přenesená",J454,0)</f>
        <v>0</v>
      </c>
      <c r="BI454" s="231">
        <f>IF(N454="nulová",J454,0)</f>
        <v>0</v>
      </c>
      <c r="BJ454" s="18" t="s">
        <v>77</v>
      </c>
      <c r="BK454" s="231">
        <f>ROUND(I454*H454,2)</f>
        <v>0</v>
      </c>
      <c r="BL454" s="18" t="s">
        <v>237</v>
      </c>
      <c r="BM454" s="230" t="s">
        <v>720</v>
      </c>
    </row>
    <row r="455" s="13" customFormat="1">
      <c r="A455" s="13"/>
      <c r="B455" s="236"/>
      <c r="C455" s="237"/>
      <c r="D455" s="232" t="s">
        <v>155</v>
      </c>
      <c r="E455" s="237"/>
      <c r="F455" s="239" t="s">
        <v>721</v>
      </c>
      <c r="G455" s="237"/>
      <c r="H455" s="240">
        <v>28.199999999999999</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155</v>
      </c>
      <c r="AU455" s="246" t="s">
        <v>81</v>
      </c>
      <c r="AV455" s="13" t="s">
        <v>81</v>
      </c>
      <c r="AW455" s="13" t="s">
        <v>4</v>
      </c>
      <c r="AX455" s="13" t="s">
        <v>77</v>
      </c>
      <c r="AY455" s="246" t="s">
        <v>144</v>
      </c>
    </row>
    <row r="456" s="2" customFormat="1" ht="21.75" customHeight="1">
      <c r="A456" s="39"/>
      <c r="B456" s="40"/>
      <c r="C456" s="219" t="s">
        <v>722</v>
      </c>
      <c r="D456" s="219" t="s">
        <v>146</v>
      </c>
      <c r="E456" s="220" t="s">
        <v>723</v>
      </c>
      <c r="F456" s="221" t="s">
        <v>724</v>
      </c>
      <c r="G456" s="222" t="s">
        <v>149</v>
      </c>
      <c r="H456" s="223">
        <v>28.233000000000001</v>
      </c>
      <c r="I456" s="224"/>
      <c r="J456" s="225">
        <f>ROUND(I456*H456,2)</f>
        <v>0</v>
      </c>
      <c r="K456" s="221" t="s">
        <v>150</v>
      </c>
      <c r="L456" s="45"/>
      <c r="M456" s="226" t="s">
        <v>19</v>
      </c>
      <c r="N456" s="227" t="s">
        <v>43</v>
      </c>
      <c r="O456" s="85"/>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237</v>
      </c>
      <c r="AT456" s="230" t="s">
        <v>146</v>
      </c>
      <c r="AU456" s="230" t="s">
        <v>81</v>
      </c>
      <c r="AY456" s="18" t="s">
        <v>144</v>
      </c>
      <c r="BE456" s="231">
        <f>IF(N456="základní",J456,0)</f>
        <v>0</v>
      </c>
      <c r="BF456" s="231">
        <f>IF(N456="snížená",J456,0)</f>
        <v>0</v>
      </c>
      <c r="BG456" s="231">
        <f>IF(N456="zákl. přenesená",J456,0)</f>
        <v>0</v>
      </c>
      <c r="BH456" s="231">
        <f>IF(N456="sníž. přenesená",J456,0)</f>
        <v>0</v>
      </c>
      <c r="BI456" s="231">
        <f>IF(N456="nulová",J456,0)</f>
        <v>0</v>
      </c>
      <c r="BJ456" s="18" t="s">
        <v>77</v>
      </c>
      <c r="BK456" s="231">
        <f>ROUND(I456*H456,2)</f>
        <v>0</v>
      </c>
      <c r="BL456" s="18" t="s">
        <v>237</v>
      </c>
      <c r="BM456" s="230" t="s">
        <v>725</v>
      </c>
    </row>
    <row r="457" s="2" customFormat="1">
      <c r="A457" s="39"/>
      <c r="B457" s="40"/>
      <c r="C457" s="41"/>
      <c r="D457" s="232" t="s">
        <v>153</v>
      </c>
      <c r="E457" s="41"/>
      <c r="F457" s="233" t="s">
        <v>715</v>
      </c>
      <c r="G457" s="41"/>
      <c r="H457" s="41"/>
      <c r="I457" s="137"/>
      <c r="J457" s="41"/>
      <c r="K457" s="41"/>
      <c r="L457" s="45"/>
      <c r="M457" s="234"/>
      <c r="N457" s="235"/>
      <c r="O457" s="85"/>
      <c r="P457" s="85"/>
      <c r="Q457" s="85"/>
      <c r="R457" s="85"/>
      <c r="S457" s="85"/>
      <c r="T457" s="86"/>
      <c r="U457" s="39"/>
      <c r="V457" s="39"/>
      <c r="W457" s="39"/>
      <c r="X457" s="39"/>
      <c r="Y457" s="39"/>
      <c r="Z457" s="39"/>
      <c r="AA457" s="39"/>
      <c r="AB457" s="39"/>
      <c r="AC457" s="39"/>
      <c r="AD457" s="39"/>
      <c r="AE457" s="39"/>
      <c r="AT457" s="18" t="s">
        <v>153</v>
      </c>
      <c r="AU457" s="18" t="s">
        <v>81</v>
      </c>
    </row>
    <row r="458" s="13" customFormat="1">
      <c r="A458" s="13"/>
      <c r="B458" s="236"/>
      <c r="C458" s="237"/>
      <c r="D458" s="232" t="s">
        <v>155</v>
      </c>
      <c r="E458" s="238" t="s">
        <v>19</v>
      </c>
      <c r="F458" s="239" t="s">
        <v>726</v>
      </c>
      <c r="G458" s="237"/>
      <c r="H458" s="240">
        <v>26.315000000000001</v>
      </c>
      <c r="I458" s="241"/>
      <c r="J458" s="237"/>
      <c r="K458" s="237"/>
      <c r="L458" s="242"/>
      <c r="M458" s="243"/>
      <c r="N458" s="244"/>
      <c r="O458" s="244"/>
      <c r="P458" s="244"/>
      <c r="Q458" s="244"/>
      <c r="R458" s="244"/>
      <c r="S458" s="244"/>
      <c r="T458" s="245"/>
      <c r="U458" s="13"/>
      <c r="V458" s="13"/>
      <c r="W458" s="13"/>
      <c r="X458" s="13"/>
      <c r="Y458" s="13"/>
      <c r="Z458" s="13"/>
      <c r="AA458" s="13"/>
      <c r="AB458" s="13"/>
      <c r="AC458" s="13"/>
      <c r="AD458" s="13"/>
      <c r="AE458" s="13"/>
      <c r="AT458" s="246" t="s">
        <v>155</v>
      </c>
      <c r="AU458" s="246" t="s">
        <v>81</v>
      </c>
      <c r="AV458" s="13" t="s">
        <v>81</v>
      </c>
      <c r="AW458" s="13" t="s">
        <v>33</v>
      </c>
      <c r="AX458" s="13" t="s">
        <v>72</v>
      </c>
      <c r="AY458" s="246" t="s">
        <v>144</v>
      </c>
    </row>
    <row r="459" s="13" customFormat="1">
      <c r="A459" s="13"/>
      <c r="B459" s="236"/>
      <c r="C459" s="237"/>
      <c r="D459" s="232" t="s">
        <v>155</v>
      </c>
      <c r="E459" s="238" t="s">
        <v>19</v>
      </c>
      <c r="F459" s="239" t="s">
        <v>596</v>
      </c>
      <c r="G459" s="237"/>
      <c r="H459" s="240">
        <v>-1.6519999999999999</v>
      </c>
      <c r="I459" s="241"/>
      <c r="J459" s="237"/>
      <c r="K459" s="237"/>
      <c r="L459" s="242"/>
      <c r="M459" s="243"/>
      <c r="N459" s="244"/>
      <c r="O459" s="244"/>
      <c r="P459" s="244"/>
      <c r="Q459" s="244"/>
      <c r="R459" s="244"/>
      <c r="S459" s="244"/>
      <c r="T459" s="245"/>
      <c r="U459" s="13"/>
      <c r="V459" s="13"/>
      <c r="W459" s="13"/>
      <c r="X459" s="13"/>
      <c r="Y459" s="13"/>
      <c r="Z459" s="13"/>
      <c r="AA459" s="13"/>
      <c r="AB459" s="13"/>
      <c r="AC459" s="13"/>
      <c r="AD459" s="13"/>
      <c r="AE459" s="13"/>
      <c r="AT459" s="246" t="s">
        <v>155</v>
      </c>
      <c r="AU459" s="246" t="s">
        <v>81</v>
      </c>
      <c r="AV459" s="13" t="s">
        <v>81</v>
      </c>
      <c r="AW459" s="13" t="s">
        <v>33</v>
      </c>
      <c r="AX459" s="13" t="s">
        <v>72</v>
      </c>
      <c r="AY459" s="246" t="s">
        <v>144</v>
      </c>
    </row>
    <row r="460" s="15" customFormat="1">
      <c r="A460" s="15"/>
      <c r="B460" s="268"/>
      <c r="C460" s="269"/>
      <c r="D460" s="232" t="s">
        <v>155</v>
      </c>
      <c r="E460" s="270" t="s">
        <v>19</v>
      </c>
      <c r="F460" s="271" t="s">
        <v>727</v>
      </c>
      <c r="G460" s="269"/>
      <c r="H460" s="272">
        <v>24.663</v>
      </c>
      <c r="I460" s="273"/>
      <c r="J460" s="269"/>
      <c r="K460" s="269"/>
      <c r="L460" s="274"/>
      <c r="M460" s="275"/>
      <c r="N460" s="276"/>
      <c r="O460" s="276"/>
      <c r="P460" s="276"/>
      <c r="Q460" s="276"/>
      <c r="R460" s="276"/>
      <c r="S460" s="276"/>
      <c r="T460" s="277"/>
      <c r="U460" s="15"/>
      <c r="V460" s="15"/>
      <c r="W460" s="15"/>
      <c r="X460" s="15"/>
      <c r="Y460" s="15"/>
      <c r="Z460" s="15"/>
      <c r="AA460" s="15"/>
      <c r="AB460" s="15"/>
      <c r="AC460" s="15"/>
      <c r="AD460" s="15"/>
      <c r="AE460" s="15"/>
      <c r="AT460" s="278" t="s">
        <v>155</v>
      </c>
      <c r="AU460" s="278" t="s">
        <v>81</v>
      </c>
      <c r="AV460" s="15" t="s">
        <v>84</v>
      </c>
      <c r="AW460" s="15" t="s">
        <v>33</v>
      </c>
      <c r="AX460" s="15" t="s">
        <v>72</v>
      </c>
      <c r="AY460" s="278" t="s">
        <v>144</v>
      </c>
    </row>
    <row r="461" s="13" customFormat="1">
      <c r="A461" s="13"/>
      <c r="B461" s="236"/>
      <c r="C461" s="237"/>
      <c r="D461" s="232" t="s">
        <v>155</v>
      </c>
      <c r="E461" s="238" t="s">
        <v>19</v>
      </c>
      <c r="F461" s="239" t="s">
        <v>728</v>
      </c>
      <c r="G461" s="237"/>
      <c r="H461" s="240">
        <v>4.6559999999999997</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155</v>
      </c>
      <c r="AU461" s="246" t="s">
        <v>81</v>
      </c>
      <c r="AV461" s="13" t="s">
        <v>81</v>
      </c>
      <c r="AW461" s="13" t="s">
        <v>33</v>
      </c>
      <c r="AX461" s="13" t="s">
        <v>72</v>
      </c>
      <c r="AY461" s="246" t="s">
        <v>144</v>
      </c>
    </row>
    <row r="462" s="13" customFormat="1">
      <c r="A462" s="13"/>
      <c r="B462" s="236"/>
      <c r="C462" s="237"/>
      <c r="D462" s="232" t="s">
        <v>155</v>
      </c>
      <c r="E462" s="238" t="s">
        <v>19</v>
      </c>
      <c r="F462" s="239" t="s">
        <v>729</v>
      </c>
      <c r="G462" s="237"/>
      <c r="H462" s="240">
        <v>-1.0860000000000001</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155</v>
      </c>
      <c r="AU462" s="246" t="s">
        <v>81</v>
      </c>
      <c r="AV462" s="13" t="s">
        <v>81</v>
      </c>
      <c r="AW462" s="13" t="s">
        <v>33</v>
      </c>
      <c r="AX462" s="13" t="s">
        <v>72</v>
      </c>
      <c r="AY462" s="246" t="s">
        <v>144</v>
      </c>
    </row>
    <row r="463" s="15" customFormat="1">
      <c r="A463" s="15"/>
      <c r="B463" s="268"/>
      <c r="C463" s="269"/>
      <c r="D463" s="232" t="s">
        <v>155</v>
      </c>
      <c r="E463" s="270" t="s">
        <v>19</v>
      </c>
      <c r="F463" s="271" t="s">
        <v>730</v>
      </c>
      <c r="G463" s="269"/>
      <c r="H463" s="272">
        <v>3.5699999999999994</v>
      </c>
      <c r="I463" s="273"/>
      <c r="J463" s="269"/>
      <c r="K463" s="269"/>
      <c r="L463" s="274"/>
      <c r="M463" s="275"/>
      <c r="N463" s="276"/>
      <c r="O463" s="276"/>
      <c r="P463" s="276"/>
      <c r="Q463" s="276"/>
      <c r="R463" s="276"/>
      <c r="S463" s="276"/>
      <c r="T463" s="277"/>
      <c r="U463" s="15"/>
      <c r="V463" s="15"/>
      <c r="W463" s="15"/>
      <c r="X463" s="15"/>
      <c r="Y463" s="15"/>
      <c r="Z463" s="15"/>
      <c r="AA463" s="15"/>
      <c r="AB463" s="15"/>
      <c r="AC463" s="15"/>
      <c r="AD463" s="15"/>
      <c r="AE463" s="15"/>
      <c r="AT463" s="278" t="s">
        <v>155</v>
      </c>
      <c r="AU463" s="278" t="s">
        <v>81</v>
      </c>
      <c r="AV463" s="15" t="s">
        <v>84</v>
      </c>
      <c r="AW463" s="15" t="s">
        <v>33</v>
      </c>
      <c r="AX463" s="15" t="s">
        <v>72</v>
      </c>
      <c r="AY463" s="278" t="s">
        <v>144</v>
      </c>
    </row>
    <row r="464" s="14" customFormat="1">
      <c r="A464" s="14"/>
      <c r="B464" s="247"/>
      <c r="C464" s="248"/>
      <c r="D464" s="232" t="s">
        <v>155</v>
      </c>
      <c r="E464" s="249" t="s">
        <v>19</v>
      </c>
      <c r="F464" s="250" t="s">
        <v>158</v>
      </c>
      <c r="G464" s="248"/>
      <c r="H464" s="251">
        <v>28.233000000000001</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155</v>
      </c>
      <c r="AU464" s="257" t="s">
        <v>81</v>
      </c>
      <c r="AV464" s="14" t="s">
        <v>151</v>
      </c>
      <c r="AW464" s="14" t="s">
        <v>33</v>
      </c>
      <c r="AX464" s="14" t="s">
        <v>77</v>
      </c>
      <c r="AY464" s="257" t="s">
        <v>144</v>
      </c>
    </row>
    <row r="465" s="2" customFormat="1" ht="16.5" customHeight="1">
      <c r="A465" s="39"/>
      <c r="B465" s="40"/>
      <c r="C465" s="258" t="s">
        <v>339</v>
      </c>
      <c r="D465" s="258" t="s">
        <v>238</v>
      </c>
      <c r="E465" s="259" t="s">
        <v>717</v>
      </c>
      <c r="F465" s="260" t="s">
        <v>718</v>
      </c>
      <c r="G465" s="261" t="s">
        <v>719</v>
      </c>
      <c r="H465" s="262">
        <v>149.63499999999999</v>
      </c>
      <c r="I465" s="263"/>
      <c r="J465" s="264">
        <f>ROUND(I465*H465,2)</f>
        <v>0</v>
      </c>
      <c r="K465" s="260" t="s">
        <v>256</v>
      </c>
      <c r="L465" s="265"/>
      <c r="M465" s="266" t="s">
        <v>19</v>
      </c>
      <c r="N465" s="267" t="s">
        <v>43</v>
      </c>
      <c r="O465" s="85"/>
      <c r="P465" s="228">
        <f>O465*H465</f>
        <v>0</v>
      </c>
      <c r="Q465" s="228">
        <v>0.001</v>
      </c>
      <c r="R465" s="228">
        <f>Q465*H465</f>
        <v>0.14963499999999999</v>
      </c>
      <c r="S465" s="228">
        <v>0</v>
      </c>
      <c r="T465" s="229">
        <f>S465*H465</f>
        <v>0</v>
      </c>
      <c r="U465" s="39"/>
      <c r="V465" s="39"/>
      <c r="W465" s="39"/>
      <c r="X465" s="39"/>
      <c r="Y465" s="39"/>
      <c r="Z465" s="39"/>
      <c r="AA465" s="39"/>
      <c r="AB465" s="39"/>
      <c r="AC465" s="39"/>
      <c r="AD465" s="39"/>
      <c r="AE465" s="39"/>
      <c r="AR465" s="230" t="s">
        <v>332</v>
      </c>
      <c r="AT465" s="230" t="s">
        <v>238</v>
      </c>
      <c r="AU465" s="230" t="s">
        <v>81</v>
      </c>
      <c r="AY465" s="18" t="s">
        <v>144</v>
      </c>
      <c r="BE465" s="231">
        <f>IF(N465="základní",J465,0)</f>
        <v>0</v>
      </c>
      <c r="BF465" s="231">
        <f>IF(N465="snížená",J465,0)</f>
        <v>0</v>
      </c>
      <c r="BG465" s="231">
        <f>IF(N465="zákl. přenesená",J465,0)</f>
        <v>0</v>
      </c>
      <c r="BH465" s="231">
        <f>IF(N465="sníž. přenesená",J465,0)</f>
        <v>0</v>
      </c>
      <c r="BI465" s="231">
        <f>IF(N465="nulová",J465,0)</f>
        <v>0</v>
      </c>
      <c r="BJ465" s="18" t="s">
        <v>77</v>
      </c>
      <c r="BK465" s="231">
        <f>ROUND(I465*H465,2)</f>
        <v>0</v>
      </c>
      <c r="BL465" s="18" t="s">
        <v>237</v>
      </c>
      <c r="BM465" s="230" t="s">
        <v>731</v>
      </c>
    </row>
    <row r="466" s="13" customFormat="1">
      <c r="A466" s="13"/>
      <c r="B466" s="236"/>
      <c r="C466" s="237"/>
      <c r="D466" s="232" t="s">
        <v>155</v>
      </c>
      <c r="E466" s="237"/>
      <c r="F466" s="239" t="s">
        <v>732</v>
      </c>
      <c r="G466" s="237"/>
      <c r="H466" s="240">
        <v>149.63499999999999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155</v>
      </c>
      <c r="AU466" s="246" t="s">
        <v>81</v>
      </c>
      <c r="AV466" s="13" t="s">
        <v>81</v>
      </c>
      <c r="AW466" s="13" t="s">
        <v>4</v>
      </c>
      <c r="AX466" s="13" t="s">
        <v>77</v>
      </c>
      <c r="AY466" s="246" t="s">
        <v>144</v>
      </c>
    </row>
    <row r="467" s="2" customFormat="1" ht="16.5" customHeight="1">
      <c r="A467" s="39"/>
      <c r="B467" s="40"/>
      <c r="C467" s="219" t="s">
        <v>733</v>
      </c>
      <c r="D467" s="219" t="s">
        <v>146</v>
      </c>
      <c r="E467" s="220" t="s">
        <v>734</v>
      </c>
      <c r="F467" s="221" t="s">
        <v>735</v>
      </c>
      <c r="G467" s="222" t="s">
        <v>149</v>
      </c>
      <c r="H467" s="223">
        <v>33.872999999999998</v>
      </c>
      <c r="I467" s="224"/>
      <c r="J467" s="225">
        <f>ROUND(I467*H467,2)</f>
        <v>0</v>
      </c>
      <c r="K467" s="221" t="s">
        <v>256</v>
      </c>
      <c r="L467" s="45"/>
      <c r="M467" s="226" t="s">
        <v>19</v>
      </c>
      <c r="N467" s="227" t="s">
        <v>43</v>
      </c>
      <c r="O467" s="85"/>
      <c r="P467" s="228">
        <f>O467*H467</f>
        <v>0</v>
      </c>
      <c r="Q467" s="228">
        <v>0.001</v>
      </c>
      <c r="R467" s="228">
        <f>Q467*H467</f>
        <v>0.033873</v>
      </c>
      <c r="S467" s="228">
        <v>0</v>
      </c>
      <c r="T467" s="229">
        <f>S467*H467</f>
        <v>0</v>
      </c>
      <c r="U467" s="39"/>
      <c r="V467" s="39"/>
      <c r="W467" s="39"/>
      <c r="X467" s="39"/>
      <c r="Y467" s="39"/>
      <c r="Z467" s="39"/>
      <c r="AA467" s="39"/>
      <c r="AB467" s="39"/>
      <c r="AC467" s="39"/>
      <c r="AD467" s="39"/>
      <c r="AE467" s="39"/>
      <c r="AR467" s="230" t="s">
        <v>237</v>
      </c>
      <c r="AT467" s="230" t="s">
        <v>146</v>
      </c>
      <c r="AU467" s="230" t="s">
        <v>81</v>
      </c>
      <c r="AY467" s="18" t="s">
        <v>144</v>
      </c>
      <c r="BE467" s="231">
        <f>IF(N467="základní",J467,0)</f>
        <v>0</v>
      </c>
      <c r="BF467" s="231">
        <f>IF(N467="snížená",J467,0)</f>
        <v>0</v>
      </c>
      <c r="BG467" s="231">
        <f>IF(N467="zákl. přenesená",J467,0)</f>
        <v>0</v>
      </c>
      <c r="BH467" s="231">
        <f>IF(N467="sníž. přenesená",J467,0)</f>
        <v>0</v>
      </c>
      <c r="BI467" s="231">
        <f>IF(N467="nulová",J467,0)</f>
        <v>0</v>
      </c>
      <c r="BJ467" s="18" t="s">
        <v>77</v>
      </c>
      <c r="BK467" s="231">
        <f>ROUND(I467*H467,2)</f>
        <v>0</v>
      </c>
      <c r="BL467" s="18" t="s">
        <v>237</v>
      </c>
      <c r="BM467" s="230" t="s">
        <v>736</v>
      </c>
    </row>
    <row r="468" s="2" customFormat="1">
      <c r="A468" s="39"/>
      <c r="B468" s="40"/>
      <c r="C468" s="41"/>
      <c r="D468" s="232" t="s">
        <v>442</v>
      </c>
      <c r="E468" s="41"/>
      <c r="F468" s="233" t="s">
        <v>737</v>
      </c>
      <c r="G468" s="41"/>
      <c r="H468" s="41"/>
      <c r="I468" s="137"/>
      <c r="J468" s="41"/>
      <c r="K468" s="41"/>
      <c r="L468" s="45"/>
      <c r="M468" s="234"/>
      <c r="N468" s="235"/>
      <c r="O468" s="85"/>
      <c r="P468" s="85"/>
      <c r="Q468" s="85"/>
      <c r="R468" s="85"/>
      <c r="S468" s="85"/>
      <c r="T468" s="86"/>
      <c r="U468" s="39"/>
      <c r="V468" s="39"/>
      <c r="W468" s="39"/>
      <c r="X468" s="39"/>
      <c r="Y468" s="39"/>
      <c r="Z468" s="39"/>
      <c r="AA468" s="39"/>
      <c r="AB468" s="39"/>
      <c r="AC468" s="39"/>
      <c r="AD468" s="39"/>
      <c r="AE468" s="39"/>
      <c r="AT468" s="18" t="s">
        <v>442</v>
      </c>
      <c r="AU468" s="18" t="s">
        <v>81</v>
      </c>
    </row>
    <row r="469" s="13" customFormat="1">
      <c r="A469" s="13"/>
      <c r="B469" s="236"/>
      <c r="C469" s="237"/>
      <c r="D469" s="232" t="s">
        <v>155</v>
      </c>
      <c r="E469" s="238" t="s">
        <v>19</v>
      </c>
      <c r="F469" s="239" t="s">
        <v>716</v>
      </c>
      <c r="G469" s="237"/>
      <c r="H469" s="240">
        <v>5.6399999999999997</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155</v>
      </c>
      <c r="AU469" s="246" t="s">
        <v>81</v>
      </c>
      <c r="AV469" s="13" t="s">
        <v>81</v>
      </c>
      <c r="AW469" s="13" t="s">
        <v>33</v>
      </c>
      <c r="AX469" s="13" t="s">
        <v>72</v>
      </c>
      <c r="AY469" s="246" t="s">
        <v>144</v>
      </c>
    </row>
    <row r="470" s="15" customFormat="1">
      <c r="A470" s="15"/>
      <c r="B470" s="268"/>
      <c r="C470" s="269"/>
      <c r="D470" s="232" t="s">
        <v>155</v>
      </c>
      <c r="E470" s="270" t="s">
        <v>19</v>
      </c>
      <c r="F470" s="271" t="s">
        <v>738</v>
      </c>
      <c r="G470" s="269"/>
      <c r="H470" s="272">
        <v>5.6399999999999997</v>
      </c>
      <c r="I470" s="273"/>
      <c r="J470" s="269"/>
      <c r="K470" s="269"/>
      <c r="L470" s="274"/>
      <c r="M470" s="275"/>
      <c r="N470" s="276"/>
      <c r="O470" s="276"/>
      <c r="P470" s="276"/>
      <c r="Q470" s="276"/>
      <c r="R470" s="276"/>
      <c r="S470" s="276"/>
      <c r="T470" s="277"/>
      <c r="U470" s="15"/>
      <c r="V470" s="15"/>
      <c r="W470" s="15"/>
      <c r="X470" s="15"/>
      <c r="Y470" s="15"/>
      <c r="Z470" s="15"/>
      <c r="AA470" s="15"/>
      <c r="AB470" s="15"/>
      <c r="AC470" s="15"/>
      <c r="AD470" s="15"/>
      <c r="AE470" s="15"/>
      <c r="AT470" s="278" t="s">
        <v>155</v>
      </c>
      <c r="AU470" s="278" t="s">
        <v>81</v>
      </c>
      <c r="AV470" s="15" t="s">
        <v>84</v>
      </c>
      <c r="AW470" s="15" t="s">
        <v>33</v>
      </c>
      <c r="AX470" s="15" t="s">
        <v>72</v>
      </c>
      <c r="AY470" s="278" t="s">
        <v>144</v>
      </c>
    </row>
    <row r="471" s="13" customFormat="1">
      <c r="A471" s="13"/>
      <c r="B471" s="236"/>
      <c r="C471" s="237"/>
      <c r="D471" s="232" t="s">
        <v>155</v>
      </c>
      <c r="E471" s="238" t="s">
        <v>19</v>
      </c>
      <c r="F471" s="239" t="s">
        <v>726</v>
      </c>
      <c r="G471" s="237"/>
      <c r="H471" s="240">
        <v>26.315000000000001</v>
      </c>
      <c r="I471" s="241"/>
      <c r="J471" s="237"/>
      <c r="K471" s="237"/>
      <c r="L471" s="242"/>
      <c r="M471" s="243"/>
      <c r="N471" s="244"/>
      <c r="O471" s="244"/>
      <c r="P471" s="244"/>
      <c r="Q471" s="244"/>
      <c r="R471" s="244"/>
      <c r="S471" s="244"/>
      <c r="T471" s="245"/>
      <c r="U471" s="13"/>
      <c r="V471" s="13"/>
      <c r="W471" s="13"/>
      <c r="X471" s="13"/>
      <c r="Y471" s="13"/>
      <c r="Z471" s="13"/>
      <c r="AA471" s="13"/>
      <c r="AB471" s="13"/>
      <c r="AC471" s="13"/>
      <c r="AD471" s="13"/>
      <c r="AE471" s="13"/>
      <c r="AT471" s="246" t="s">
        <v>155</v>
      </c>
      <c r="AU471" s="246" t="s">
        <v>81</v>
      </c>
      <c r="AV471" s="13" t="s">
        <v>81</v>
      </c>
      <c r="AW471" s="13" t="s">
        <v>33</v>
      </c>
      <c r="AX471" s="13" t="s">
        <v>72</v>
      </c>
      <c r="AY471" s="246" t="s">
        <v>144</v>
      </c>
    </row>
    <row r="472" s="13" customFormat="1">
      <c r="A472" s="13"/>
      <c r="B472" s="236"/>
      <c r="C472" s="237"/>
      <c r="D472" s="232" t="s">
        <v>155</v>
      </c>
      <c r="E472" s="238" t="s">
        <v>19</v>
      </c>
      <c r="F472" s="239" t="s">
        <v>596</v>
      </c>
      <c r="G472" s="237"/>
      <c r="H472" s="240">
        <v>-1.6519999999999999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155</v>
      </c>
      <c r="AU472" s="246" t="s">
        <v>81</v>
      </c>
      <c r="AV472" s="13" t="s">
        <v>81</v>
      </c>
      <c r="AW472" s="13" t="s">
        <v>33</v>
      </c>
      <c r="AX472" s="13" t="s">
        <v>72</v>
      </c>
      <c r="AY472" s="246" t="s">
        <v>144</v>
      </c>
    </row>
    <row r="473" s="15" customFormat="1">
      <c r="A473" s="15"/>
      <c r="B473" s="268"/>
      <c r="C473" s="269"/>
      <c r="D473" s="232" t="s">
        <v>155</v>
      </c>
      <c r="E473" s="270" t="s">
        <v>19</v>
      </c>
      <c r="F473" s="271" t="s">
        <v>739</v>
      </c>
      <c r="G473" s="269"/>
      <c r="H473" s="272">
        <v>24.663</v>
      </c>
      <c r="I473" s="273"/>
      <c r="J473" s="269"/>
      <c r="K473" s="269"/>
      <c r="L473" s="274"/>
      <c r="M473" s="275"/>
      <c r="N473" s="276"/>
      <c r="O473" s="276"/>
      <c r="P473" s="276"/>
      <c r="Q473" s="276"/>
      <c r="R473" s="276"/>
      <c r="S473" s="276"/>
      <c r="T473" s="277"/>
      <c r="U473" s="15"/>
      <c r="V473" s="15"/>
      <c r="W473" s="15"/>
      <c r="X473" s="15"/>
      <c r="Y473" s="15"/>
      <c r="Z473" s="15"/>
      <c r="AA473" s="15"/>
      <c r="AB473" s="15"/>
      <c r="AC473" s="15"/>
      <c r="AD473" s="15"/>
      <c r="AE473" s="15"/>
      <c r="AT473" s="278" t="s">
        <v>155</v>
      </c>
      <c r="AU473" s="278" t="s">
        <v>81</v>
      </c>
      <c r="AV473" s="15" t="s">
        <v>84</v>
      </c>
      <c r="AW473" s="15" t="s">
        <v>33</v>
      </c>
      <c r="AX473" s="15" t="s">
        <v>72</v>
      </c>
      <c r="AY473" s="278" t="s">
        <v>144</v>
      </c>
    </row>
    <row r="474" s="13" customFormat="1">
      <c r="A474" s="13"/>
      <c r="B474" s="236"/>
      <c r="C474" s="237"/>
      <c r="D474" s="232" t="s">
        <v>155</v>
      </c>
      <c r="E474" s="238" t="s">
        <v>19</v>
      </c>
      <c r="F474" s="239" t="s">
        <v>728</v>
      </c>
      <c r="G474" s="237"/>
      <c r="H474" s="240">
        <v>4.6559999999999997</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155</v>
      </c>
      <c r="AU474" s="246" t="s">
        <v>81</v>
      </c>
      <c r="AV474" s="13" t="s">
        <v>81</v>
      </c>
      <c r="AW474" s="13" t="s">
        <v>33</v>
      </c>
      <c r="AX474" s="13" t="s">
        <v>72</v>
      </c>
      <c r="AY474" s="246" t="s">
        <v>144</v>
      </c>
    </row>
    <row r="475" s="13" customFormat="1">
      <c r="A475" s="13"/>
      <c r="B475" s="236"/>
      <c r="C475" s="237"/>
      <c r="D475" s="232" t="s">
        <v>155</v>
      </c>
      <c r="E475" s="238" t="s">
        <v>19</v>
      </c>
      <c r="F475" s="239" t="s">
        <v>729</v>
      </c>
      <c r="G475" s="237"/>
      <c r="H475" s="240">
        <v>-1.0860000000000001</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155</v>
      </c>
      <c r="AU475" s="246" t="s">
        <v>81</v>
      </c>
      <c r="AV475" s="13" t="s">
        <v>81</v>
      </c>
      <c r="AW475" s="13" t="s">
        <v>33</v>
      </c>
      <c r="AX475" s="13" t="s">
        <v>72</v>
      </c>
      <c r="AY475" s="246" t="s">
        <v>144</v>
      </c>
    </row>
    <row r="476" s="15" customFormat="1">
      <c r="A476" s="15"/>
      <c r="B476" s="268"/>
      <c r="C476" s="269"/>
      <c r="D476" s="232" t="s">
        <v>155</v>
      </c>
      <c r="E476" s="270" t="s">
        <v>19</v>
      </c>
      <c r="F476" s="271" t="s">
        <v>730</v>
      </c>
      <c r="G476" s="269"/>
      <c r="H476" s="272">
        <v>3.5699999999999994</v>
      </c>
      <c r="I476" s="273"/>
      <c r="J476" s="269"/>
      <c r="K476" s="269"/>
      <c r="L476" s="274"/>
      <c r="M476" s="275"/>
      <c r="N476" s="276"/>
      <c r="O476" s="276"/>
      <c r="P476" s="276"/>
      <c r="Q476" s="276"/>
      <c r="R476" s="276"/>
      <c r="S476" s="276"/>
      <c r="T476" s="277"/>
      <c r="U476" s="15"/>
      <c r="V476" s="15"/>
      <c r="W476" s="15"/>
      <c r="X476" s="15"/>
      <c r="Y476" s="15"/>
      <c r="Z476" s="15"/>
      <c r="AA476" s="15"/>
      <c r="AB476" s="15"/>
      <c r="AC476" s="15"/>
      <c r="AD476" s="15"/>
      <c r="AE476" s="15"/>
      <c r="AT476" s="278" t="s">
        <v>155</v>
      </c>
      <c r="AU476" s="278" t="s">
        <v>81</v>
      </c>
      <c r="AV476" s="15" t="s">
        <v>84</v>
      </c>
      <c r="AW476" s="15" t="s">
        <v>33</v>
      </c>
      <c r="AX476" s="15" t="s">
        <v>72</v>
      </c>
      <c r="AY476" s="278" t="s">
        <v>144</v>
      </c>
    </row>
    <row r="477" s="14" customFormat="1">
      <c r="A477" s="14"/>
      <c r="B477" s="247"/>
      <c r="C477" s="248"/>
      <c r="D477" s="232" t="s">
        <v>155</v>
      </c>
      <c r="E477" s="249" t="s">
        <v>19</v>
      </c>
      <c r="F477" s="250" t="s">
        <v>158</v>
      </c>
      <c r="G477" s="248"/>
      <c r="H477" s="251">
        <v>33.873000000000005</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155</v>
      </c>
      <c r="AU477" s="257" t="s">
        <v>81</v>
      </c>
      <c r="AV477" s="14" t="s">
        <v>151</v>
      </c>
      <c r="AW477" s="14" t="s">
        <v>33</v>
      </c>
      <c r="AX477" s="14" t="s">
        <v>77</v>
      </c>
      <c r="AY477" s="257" t="s">
        <v>144</v>
      </c>
    </row>
    <row r="478" s="2" customFormat="1" ht="21.75" customHeight="1">
      <c r="A478" s="39"/>
      <c r="B478" s="40"/>
      <c r="C478" s="219" t="s">
        <v>354</v>
      </c>
      <c r="D478" s="219" t="s">
        <v>146</v>
      </c>
      <c r="E478" s="220" t="s">
        <v>740</v>
      </c>
      <c r="F478" s="221" t="s">
        <v>741</v>
      </c>
      <c r="G478" s="222" t="s">
        <v>149</v>
      </c>
      <c r="H478" s="223">
        <v>19.667000000000002</v>
      </c>
      <c r="I478" s="224"/>
      <c r="J478" s="225">
        <f>ROUND(I478*H478,2)</f>
        <v>0</v>
      </c>
      <c r="K478" s="221" t="s">
        <v>150</v>
      </c>
      <c r="L478" s="45"/>
      <c r="M478" s="226" t="s">
        <v>19</v>
      </c>
      <c r="N478" s="227" t="s">
        <v>43</v>
      </c>
      <c r="O478" s="85"/>
      <c r="P478" s="228">
        <f>O478*H478</f>
        <v>0</v>
      </c>
      <c r="Q478" s="228">
        <v>0.00058</v>
      </c>
      <c r="R478" s="228">
        <f>Q478*H478</f>
        <v>0.011406860000000001</v>
      </c>
      <c r="S478" s="228">
        <v>0</v>
      </c>
      <c r="T478" s="229">
        <f>S478*H478</f>
        <v>0</v>
      </c>
      <c r="U478" s="39"/>
      <c r="V478" s="39"/>
      <c r="W478" s="39"/>
      <c r="X478" s="39"/>
      <c r="Y478" s="39"/>
      <c r="Z478" s="39"/>
      <c r="AA478" s="39"/>
      <c r="AB478" s="39"/>
      <c r="AC478" s="39"/>
      <c r="AD478" s="39"/>
      <c r="AE478" s="39"/>
      <c r="AR478" s="230" t="s">
        <v>237</v>
      </c>
      <c r="AT478" s="230" t="s">
        <v>146</v>
      </c>
      <c r="AU478" s="230" t="s">
        <v>81</v>
      </c>
      <c r="AY478" s="18" t="s">
        <v>144</v>
      </c>
      <c r="BE478" s="231">
        <f>IF(N478="základní",J478,0)</f>
        <v>0</v>
      </c>
      <c r="BF478" s="231">
        <f>IF(N478="snížená",J478,0)</f>
        <v>0</v>
      </c>
      <c r="BG478" s="231">
        <f>IF(N478="zákl. přenesená",J478,0)</f>
        <v>0</v>
      </c>
      <c r="BH478" s="231">
        <f>IF(N478="sníž. přenesená",J478,0)</f>
        <v>0</v>
      </c>
      <c r="BI478" s="231">
        <f>IF(N478="nulová",J478,0)</f>
        <v>0</v>
      </c>
      <c r="BJ478" s="18" t="s">
        <v>77</v>
      </c>
      <c r="BK478" s="231">
        <f>ROUND(I478*H478,2)</f>
        <v>0</v>
      </c>
      <c r="BL478" s="18" t="s">
        <v>237</v>
      </c>
      <c r="BM478" s="230" t="s">
        <v>742</v>
      </c>
    </row>
    <row r="479" s="2" customFormat="1">
      <c r="A479" s="39"/>
      <c r="B479" s="40"/>
      <c r="C479" s="41"/>
      <c r="D479" s="232" t="s">
        <v>442</v>
      </c>
      <c r="E479" s="41"/>
      <c r="F479" s="233" t="s">
        <v>594</v>
      </c>
      <c r="G479" s="41"/>
      <c r="H479" s="41"/>
      <c r="I479" s="137"/>
      <c r="J479" s="41"/>
      <c r="K479" s="41"/>
      <c r="L479" s="45"/>
      <c r="M479" s="234"/>
      <c r="N479" s="235"/>
      <c r="O479" s="85"/>
      <c r="P479" s="85"/>
      <c r="Q479" s="85"/>
      <c r="R479" s="85"/>
      <c r="S479" s="85"/>
      <c r="T479" s="86"/>
      <c r="U479" s="39"/>
      <c r="V479" s="39"/>
      <c r="W479" s="39"/>
      <c r="X479" s="39"/>
      <c r="Y479" s="39"/>
      <c r="Z479" s="39"/>
      <c r="AA479" s="39"/>
      <c r="AB479" s="39"/>
      <c r="AC479" s="39"/>
      <c r="AD479" s="39"/>
      <c r="AE479" s="39"/>
      <c r="AT479" s="18" t="s">
        <v>442</v>
      </c>
      <c r="AU479" s="18" t="s">
        <v>81</v>
      </c>
    </row>
    <row r="480" s="13" customFormat="1">
      <c r="A480" s="13"/>
      <c r="B480" s="236"/>
      <c r="C480" s="237"/>
      <c r="D480" s="232" t="s">
        <v>155</v>
      </c>
      <c r="E480" s="238" t="s">
        <v>19</v>
      </c>
      <c r="F480" s="239" t="s">
        <v>743</v>
      </c>
      <c r="G480" s="237"/>
      <c r="H480" s="240">
        <v>19.667000000000002</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155</v>
      </c>
      <c r="AU480" s="246" t="s">
        <v>81</v>
      </c>
      <c r="AV480" s="13" t="s">
        <v>81</v>
      </c>
      <c r="AW480" s="13" t="s">
        <v>33</v>
      </c>
      <c r="AX480" s="13" t="s">
        <v>77</v>
      </c>
      <c r="AY480" s="246" t="s">
        <v>144</v>
      </c>
    </row>
    <row r="481" s="2" customFormat="1" ht="16.5" customHeight="1">
      <c r="A481" s="39"/>
      <c r="B481" s="40"/>
      <c r="C481" s="219" t="s">
        <v>744</v>
      </c>
      <c r="D481" s="219" t="s">
        <v>146</v>
      </c>
      <c r="E481" s="220" t="s">
        <v>745</v>
      </c>
      <c r="F481" s="221" t="s">
        <v>746</v>
      </c>
      <c r="G481" s="222" t="s">
        <v>180</v>
      </c>
      <c r="H481" s="223">
        <v>7.0999999999999996</v>
      </c>
      <c r="I481" s="224"/>
      <c r="J481" s="225">
        <f>ROUND(I481*H481,2)</f>
        <v>0</v>
      </c>
      <c r="K481" s="221" t="s">
        <v>150</v>
      </c>
      <c r="L481" s="45"/>
      <c r="M481" s="226" t="s">
        <v>19</v>
      </c>
      <c r="N481" s="227" t="s">
        <v>43</v>
      </c>
      <c r="O481" s="85"/>
      <c r="P481" s="228">
        <f>O481*H481</f>
        <v>0</v>
      </c>
      <c r="Q481" s="228">
        <v>0.00025999999999999998</v>
      </c>
      <c r="R481" s="228">
        <f>Q481*H481</f>
        <v>0.0018459999999999998</v>
      </c>
      <c r="S481" s="228">
        <v>0</v>
      </c>
      <c r="T481" s="229">
        <f>S481*H481</f>
        <v>0</v>
      </c>
      <c r="U481" s="39"/>
      <c r="V481" s="39"/>
      <c r="W481" s="39"/>
      <c r="X481" s="39"/>
      <c r="Y481" s="39"/>
      <c r="Z481" s="39"/>
      <c r="AA481" s="39"/>
      <c r="AB481" s="39"/>
      <c r="AC481" s="39"/>
      <c r="AD481" s="39"/>
      <c r="AE481" s="39"/>
      <c r="AR481" s="230" t="s">
        <v>237</v>
      </c>
      <c r="AT481" s="230" t="s">
        <v>146</v>
      </c>
      <c r="AU481" s="230" t="s">
        <v>81</v>
      </c>
      <c r="AY481" s="18" t="s">
        <v>144</v>
      </c>
      <c r="BE481" s="231">
        <f>IF(N481="základní",J481,0)</f>
        <v>0</v>
      </c>
      <c r="BF481" s="231">
        <f>IF(N481="snížená",J481,0)</f>
        <v>0</v>
      </c>
      <c r="BG481" s="231">
        <f>IF(N481="zákl. přenesená",J481,0)</f>
        <v>0</v>
      </c>
      <c r="BH481" s="231">
        <f>IF(N481="sníž. přenesená",J481,0)</f>
        <v>0</v>
      </c>
      <c r="BI481" s="231">
        <f>IF(N481="nulová",J481,0)</f>
        <v>0</v>
      </c>
      <c r="BJ481" s="18" t="s">
        <v>77</v>
      </c>
      <c r="BK481" s="231">
        <f>ROUND(I481*H481,2)</f>
        <v>0</v>
      </c>
      <c r="BL481" s="18" t="s">
        <v>237</v>
      </c>
      <c r="BM481" s="230" t="s">
        <v>747</v>
      </c>
    </row>
    <row r="482" s="13" customFormat="1">
      <c r="A482" s="13"/>
      <c r="B482" s="236"/>
      <c r="C482" s="237"/>
      <c r="D482" s="232" t="s">
        <v>155</v>
      </c>
      <c r="E482" s="238" t="s">
        <v>19</v>
      </c>
      <c r="F482" s="239" t="s">
        <v>748</v>
      </c>
      <c r="G482" s="237"/>
      <c r="H482" s="240">
        <v>7.0999999999999996</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155</v>
      </c>
      <c r="AU482" s="246" t="s">
        <v>81</v>
      </c>
      <c r="AV482" s="13" t="s">
        <v>81</v>
      </c>
      <c r="AW482" s="13" t="s">
        <v>33</v>
      </c>
      <c r="AX482" s="13" t="s">
        <v>77</v>
      </c>
      <c r="AY482" s="246" t="s">
        <v>144</v>
      </c>
    </row>
    <row r="483" s="2" customFormat="1" ht="21.75" customHeight="1">
      <c r="A483" s="39"/>
      <c r="B483" s="40"/>
      <c r="C483" s="219" t="s">
        <v>359</v>
      </c>
      <c r="D483" s="219" t="s">
        <v>146</v>
      </c>
      <c r="E483" s="220" t="s">
        <v>749</v>
      </c>
      <c r="F483" s="221" t="s">
        <v>750</v>
      </c>
      <c r="G483" s="222" t="s">
        <v>194</v>
      </c>
      <c r="H483" s="223">
        <v>0.22500000000000001</v>
      </c>
      <c r="I483" s="224"/>
      <c r="J483" s="225">
        <f>ROUND(I483*H483,2)</f>
        <v>0</v>
      </c>
      <c r="K483" s="221" t="s">
        <v>150</v>
      </c>
      <c r="L483" s="45"/>
      <c r="M483" s="226" t="s">
        <v>19</v>
      </c>
      <c r="N483" s="227" t="s">
        <v>43</v>
      </c>
      <c r="O483" s="85"/>
      <c r="P483" s="228">
        <f>O483*H483</f>
        <v>0</v>
      </c>
      <c r="Q483" s="228">
        <v>0</v>
      </c>
      <c r="R483" s="228">
        <f>Q483*H483</f>
        <v>0</v>
      </c>
      <c r="S483" s="228">
        <v>0</v>
      </c>
      <c r="T483" s="229">
        <f>S483*H483</f>
        <v>0</v>
      </c>
      <c r="U483" s="39"/>
      <c r="V483" s="39"/>
      <c r="W483" s="39"/>
      <c r="X483" s="39"/>
      <c r="Y483" s="39"/>
      <c r="Z483" s="39"/>
      <c r="AA483" s="39"/>
      <c r="AB483" s="39"/>
      <c r="AC483" s="39"/>
      <c r="AD483" s="39"/>
      <c r="AE483" s="39"/>
      <c r="AR483" s="230" t="s">
        <v>237</v>
      </c>
      <c r="AT483" s="230" t="s">
        <v>146</v>
      </c>
      <c r="AU483" s="230" t="s">
        <v>81</v>
      </c>
      <c r="AY483" s="18" t="s">
        <v>144</v>
      </c>
      <c r="BE483" s="231">
        <f>IF(N483="základní",J483,0)</f>
        <v>0</v>
      </c>
      <c r="BF483" s="231">
        <f>IF(N483="snížená",J483,0)</f>
        <v>0</v>
      </c>
      <c r="BG483" s="231">
        <f>IF(N483="zákl. přenesená",J483,0)</f>
        <v>0</v>
      </c>
      <c r="BH483" s="231">
        <f>IF(N483="sníž. přenesená",J483,0)</f>
        <v>0</v>
      </c>
      <c r="BI483" s="231">
        <f>IF(N483="nulová",J483,0)</f>
        <v>0</v>
      </c>
      <c r="BJ483" s="18" t="s">
        <v>77</v>
      </c>
      <c r="BK483" s="231">
        <f>ROUND(I483*H483,2)</f>
        <v>0</v>
      </c>
      <c r="BL483" s="18" t="s">
        <v>237</v>
      </c>
      <c r="BM483" s="230" t="s">
        <v>751</v>
      </c>
    </row>
    <row r="484" s="2" customFormat="1">
      <c r="A484" s="39"/>
      <c r="B484" s="40"/>
      <c r="C484" s="41"/>
      <c r="D484" s="232" t="s">
        <v>153</v>
      </c>
      <c r="E484" s="41"/>
      <c r="F484" s="233" t="s">
        <v>752</v>
      </c>
      <c r="G484" s="41"/>
      <c r="H484" s="41"/>
      <c r="I484" s="137"/>
      <c r="J484" s="41"/>
      <c r="K484" s="41"/>
      <c r="L484" s="45"/>
      <c r="M484" s="234"/>
      <c r="N484" s="235"/>
      <c r="O484" s="85"/>
      <c r="P484" s="85"/>
      <c r="Q484" s="85"/>
      <c r="R484" s="85"/>
      <c r="S484" s="85"/>
      <c r="T484" s="86"/>
      <c r="U484" s="39"/>
      <c r="V484" s="39"/>
      <c r="W484" s="39"/>
      <c r="X484" s="39"/>
      <c r="Y484" s="39"/>
      <c r="Z484" s="39"/>
      <c r="AA484" s="39"/>
      <c r="AB484" s="39"/>
      <c r="AC484" s="39"/>
      <c r="AD484" s="39"/>
      <c r="AE484" s="39"/>
      <c r="AT484" s="18" t="s">
        <v>153</v>
      </c>
      <c r="AU484" s="18" t="s">
        <v>81</v>
      </c>
    </row>
    <row r="485" s="12" customFormat="1" ht="22.8" customHeight="1">
      <c r="A485" s="12"/>
      <c r="B485" s="203"/>
      <c r="C485" s="204"/>
      <c r="D485" s="205" t="s">
        <v>71</v>
      </c>
      <c r="E485" s="217" t="s">
        <v>753</v>
      </c>
      <c r="F485" s="217" t="s">
        <v>754</v>
      </c>
      <c r="G485" s="204"/>
      <c r="H485" s="204"/>
      <c r="I485" s="207"/>
      <c r="J485" s="218">
        <f>BK485</f>
        <v>0</v>
      </c>
      <c r="K485" s="204"/>
      <c r="L485" s="209"/>
      <c r="M485" s="210"/>
      <c r="N485" s="211"/>
      <c r="O485" s="211"/>
      <c r="P485" s="212">
        <f>SUM(P486:P498)</f>
        <v>0</v>
      </c>
      <c r="Q485" s="211"/>
      <c r="R485" s="212">
        <f>SUM(R486:R498)</f>
        <v>0.080962152000000009</v>
      </c>
      <c r="S485" s="211"/>
      <c r="T485" s="213">
        <f>SUM(T486:T498)</f>
        <v>0</v>
      </c>
      <c r="U485" s="12"/>
      <c r="V485" s="12"/>
      <c r="W485" s="12"/>
      <c r="X485" s="12"/>
      <c r="Y485" s="12"/>
      <c r="Z485" s="12"/>
      <c r="AA485" s="12"/>
      <c r="AB485" s="12"/>
      <c r="AC485" s="12"/>
      <c r="AD485" s="12"/>
      <c r="AE485" s="12"/>
      <c r="AR485" s="214" t="s">
        <v>81</v>
      </c>
      <c r="AT485" s="215" t="s">
        <v>71</v>
      </c>
      <c r="AU485" s="215" t="s">
        <v>77</v>
      </c>
      <c r="AY485" s="214" t="s">
        <v>144</v>
      </c>
      <c r="BK485" s="216">
        <f>SUM(BK486:BK498)</f>
        <v>0</v>
      </c>
    </row>
    <row r="486" s="2" customFormat="1" ht="21.75" customHeight="1">
      <c r="A486" s="39"/>
      <c r="B486" s="40"/>
      <c r="C486" s="219" t="s">
        <v>755</v>
      </c>
      <c r="D486" s="219" t="s">
        <v>146</v>
      </c>
      <c r="E486" s="220" t="s">
        <v>756</v>
      </c>
      <c r="F486" s="221" t="s">
        <v>757</v>
      </c>
      <c r="G486" s="222" t="s">
        <v>149</v>
      </c>
      <c r="H486" s="223">
        <v>13.199999999999999</v>
      </c>
      <c r="I486" s="224"/>
      <c r="J486" s="225">
        <f>ROUND(I486*H486,2)</f>
        <v>0</v>
      </c>
      <c r="K486" s="221" t="s">
        <v>150</v>
      </c>
      <c r="L486" s="45"/>
      <c r="M486" s="226" t="s">
        <v>19</v>
      </c>
      <c r="N486" s="227" t="s">
        <v>43</v>
      </c>
      <c r="O486" s="85"/>
      <c r="P486" s="228">
        <f>O486*H486</f>
        <v>0</v>
      </c>
      <c r="Q486" s="228">
        <v>0.00029999999999999997</v>
      </c>
      <c r="R486" s="228">
        <f>Q486*H486</f>
        <v>0.0039599999999999991</v>
      </c>
      <c r="S486" s="228">
        <v>0</v>
      </c>
      <c r="T486" s="229">
        <f>S486*H486</f>
        <v>0</v>
      </c>
      <c r="U486" s="39"/>
      <c r="V486" s="39"/>
      <c r="W486" s="39"/>
      <c r="X486" s="39"/>
      <c r="Y486" s="39"/>
      <c r="Z486" s="39"/>
      <c r="AA486" s="39"/>
      <c r="AB486" s="39"/>
      <c r="AC486" s="39"/>
      <c r="AD486" s="39"/>
      <c r="AE486" s="39"/>
      <c r="AR486" s="230" t="s">
        <v>237</v>
      </c>
      <c r="AT486" s="230" t="s">
        <v>146</v>
      </c>
      <c r="AU486" s="230" t="s">
        <v>81</v>
      </c>
      <c r="AY486" s="18" t="s">
        <v>144</v>
      </c>
      <c r="BE486" s="231">
        <f>IF(N486="základní",J486,0)</f>
        <v>0</v>
      </c>
      <c r="BF486" s="231">
        <f>IF(N486="snížená",J486,0)</f>
        <v>0</v>
      </c>
      <c r="BG486" s="231">
        <f>IF(N486="zákl. přenesená",J486,0)</f>
        <v>0</v>
      </c>
      <c r="BH486" s="231">
        <f>IF(N486="sníž. přenesená",J486,0)</f>
        <v>0</v>
      </c>
      <c r="BI486" s="231">
        <f>IF(N486="nulová",J486,0)</f>
        <v>0</v>
      </c>
      <c r="BJ486" s="18" t="s">
        <v>77</v>
      </c>
      <c r="BK486" s="231">
        <f>ROUND(I486*H486,2)</f>
        <v>0</v>
      </c>
      <c r="BL486" s="18" t="s">
        <v>237</v>
      </c>
      <c r="BM486" s="230" t="s">
        <v>758</v>
      </c>
    </row>
    <row r="487" s="2" customFormat="1">
      <c r="A487" s="39"/>
      <c r="B487" s="40"/>
      <c r="C487" s="41"/>
      <c r="D487" s="232" t="s">
        <v>153</v>
      </c>
      <c r="E487" s="41"/>
      <c r="F487" s="233" t="s">
        <v>759</v>
      </c>
      <c r="G487" s="41"/>
      <c r="H487" s="41"/>
      <c r="I487" s="137"/>
      <c r="J487" s="41"/>
      <c r="K487" s="41"/>
      <c r="L487" s="45"/>
      <c r="M487" s="234"/>
      <c r="N487" s="235"/>
      <c r="O487" s="85"/>
      <c r="P487" s="85"/>
      <c r="Q487" s="85"/>
      <c r="R487" s="85"/>
      <c r="S487" s="85"/>
      <c r="T487" s="86"/>
      <c r="U487" s="39"/>
      <c r="V487" s="39"/>
      <c r="W487" s="39"/>
      <c r="X487" s="39"/>
      <c r="Y487" s="39"/>
      <c r="Z487" s="39"/>
      <c r="AA487" s="39"/>
      <c r="AB487" s="39"/>
      <c r="AC487" s="39"/>
      <c r="AD487" s="39"/>
      <c r="AE487" s="39"/>
      <c r="AT487" s="18" t="s">
        <v>153</v>
      </c>
      <c r="AU487" s="18" t="s">
        <v>81</v>
      </c>
    </row>
    <row r="488" s="13" customFormat="1">
      <c r="A488" s="13"/>
      <c r="B488" s="236"/>
      <c r="C488" s="237"/>
      <c r="D488" s="232" t="s">
        <v>155</v>
      </c>
      <c r="E488" s="238" t="s">
        <v>19</v>
      </c>
      <c r="F488" s="239" t="s">
        <v>760</v>
      </c>
      <c r="G488" s="237"/>
      <c r="H488" s="240">
        <v>13.199999999999999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155</v>
      </c>
      <c r="AU488" s="246" t="s">
        <v>81</v>
      </c>
      <c r="AV488" s="13" t="s">
        <v>81</v>
      </c>
      <c r="AW488" s="13" t="s">
        <v>33</v>
      </c>
      <c r="AX488" s="13" t="s">
        <v>77</v>
      </c>
      <c r="AY488" s="246" t="s">
        <v>144</v>
      </c>
    </row>
    <row r="489" s="2" customFormat="1" ht="16.5" customHeight="1">
      <c r="A489" s="39"/>
      <c r="B489" s="40"/>
      <c r="C489" s="258" t="s">
        <v>364</v>
      </c>
      <c r="D489" s="258" t="s">
        <v>238</v>
      </c>
      <c r="E489" s="259" t="s">
        <v>761</v>
      </c>
      <c r="F489" s="260" t="s">
        <v>762</v>
      </c>
      <c r="G489" s="261" t="s">
        <v>149</v>
      </c>
      <c r="H489" s="262">
        <v>13.464</v>
      </c>
      <c r="I489" s="263"/>
      <c r="J489" s="264">
        <f>ROUND(I489*H489,2)</f>
        <v>0</v>
      </c>
      <c r="K489" s="260" t="s">
        <v>150</v>
      </c>
      <c r="L489" s="265"/>
      <c r="M489" s="266" t="s">
        <v>19</v>
      </c>
      <c r="N489" s="267" t="s">
        <v>43</v>
      </c>
      <c r="O489" s="85"/>
      <c r="P489" s="228">
        <f>O489*H489</f>
        <v>0</v>
      </c>
      <c r="Q489" s="228">
        <v>0.0040000000000000001</v>
      </c>
      <c r="R489" s="228">
        <f>Q489*H489</f>
        <v>0.053856000000000001</v>
      </c>
      <c r="S489" s="228">
        <v>0</v>
      </c>
      <c r="T489" s="229">
        <f>S489*H489</f>
        <v>0</v>
      </c>
      <c r="U489" s="39"/>
      <c r="V489" s="39"/>
      <c r="W489" s="39"/>
      <c r="X489" s="39"/>
      <c r="Y489" s="39"/>
      <c r="Z489" s="39"/>
      <c r="AA489" s="39"/>
      <c r="AB489" s="39"/>
      <c r="AC489" s="39"/>
      <c r="AD489" s="39"/>
      <c r="AE489" s="39"/>
      <c r="AR489" s="230" t="s">
        <v>332</v>
      </c>
      <c r="AT489" s="230" t="s">
        <v>238</v>
      </c>
      <c r="AU489" s="230" t="s">
        <v>81</v>
      </c>
      <c r="AY489" s="18" t="s">
        <v>144</v>
      </c>
      <c r="BE489" s="231">
        <f>IF(N489="základní",J489,0)</f>
        <v>0</v>
      </c>
      <c r="BF489" s="231">
        <f>IF(N489="snížená",J489,0)</f>
        <v>0</v>
      </c>
      <c r="BG489" s="231">
        <f>IF(N489="zákl. přenesená",J489,0)</f>
        <v>0</v>
      </c>
      <c r="BH489" s="231">
        <f>IF(N489="sníž. přenesená",J489,0)</f>
        <v>0</v>
      </c>
      <c r="BI489" s="231">
        <f>IF(N489="nulová",J489,0)</f>
        <v>0</v>
      </c>
      <c r="BJ489" s="18" t="s">
        <v>77</v>
      </c>
      <c r="BK489" s="231">
        <f>ROUND(I489*H489,2)</f>
        <v>0</v>
      </c>
      <c r="BL489" s="18" t="s">
        <v>237</v>
      </c>
      <c r="BM489" s="230" t="s">
        <v>763</v>
      </c>
    </row>
    <row r="490" s="13" customFormat="1">
      <c r="A490" s="13"/>
      <c r="B490" s="236"/>
      <c r="C490" s="237"/>
      <c r="D490" s="232" t="s">
        <v>155</v>
      </c>
      <c r="E490" s="237"/>
      <c r="F490" s="239" t="s">
        <v>389</v>
      </c>
      <c r="G490" s="237"/>
      <c r="H490" s="240">
        <v>13.464</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155</v>
      </c>
      <c r="AU490" s="246" t="s">
        <v>81</v>
      </c>
      <c r="AV490" s="13" t="s">
        <v>81</v>
      </c>
      <c r="AW490" s="13" t="s">
        <v>4</v>
      </c>
      <c r="AX490" s="13" t="s">
        <v>77</v>
      </c>
      <c r="AY490" s="246" t="s">
        <v>144</v>
      </c>
    </row>
    <row r="491" s="2" customFormat="1" ht="21.75" customHeight="1">
      <c r="A491" s="39"/>
      <c r="B491" s="40"/>
      <c r="C491" s="219" t="s">
        <v>764</v>
      </c>
      <c r="D491" s="219" t="s">
        <v>146</v>
      </c>
      <c r="E491" s="220" t="s">
        <v>765</v>
      </c>
      <c r="F491" s="221" t="s">
        <v>766</v>
      </c>
      <c r="G491" s="222" t="s">
        <v>149</v>
      </c>
      <c r="H491" s="223">
        <v>7.7279999999999998</v>
      </c>
      <c r="I491" s="224"/>
      <c r="J491" s="225">
        <f>ROUND(I491*H491,2)</f>
        <v>0</v>
      </c>
      <c r="K491" s="221" t="s">
        <v>150</v>
      </c>
      <c r="L491" s="45"/>
      <c r="M491" s="226" t="s">
        <v>19</v>
      </c>
      <c r="N491" s="227" t="s">
        <v>43</v>
      </c>
      <c r="O491" s="85"/>
      <c r="P491" s="228">
        <f>O491*H491</f>
        <v>0</v>
      </c>
      <c r="Q491" s="228">
        <v>0.0011590000000000001</v>
      </c>
      <c r="R491" s="228">
        <f>Q491*H491</f>
        <v>0.0089567520000000001</v>
      </c>
      <c r="S491" s="228">
        <v>0</v>
      </c>
      <c r="T491" s="229">
        <f>S491*H491</f>
        <v>0</v>
      </c>
      <c r="U491" s="39"/>
      <c r="V491" s="39"/>
      <c r="W491" s="39"/>
      <c r="X491" s="39"/>
      <c r="Y491" s="39"/>
      <c r="Z491" s="39"/>
      <c r="AA491" s="39"/>
      <c r="AB491" s="39"/>
      <c r="AC491" s="39"/>
      <c r="AD491" s="39"/>
      <c r="AE491" s="39"/>
      <c r="AR491" s="230" t="s">
        <v>237</v>
      </c>
      <c r="AT491" s="230" t="s">
        <v>146</v>
      </c>
      <c r="AU491" s="230" t="s">
        <v>81</v>
      </c>
      <c r="AY491" s="18" t="s">
        <v>144</v>
      </c>
      <c r="BE491" s="231">
        <f>IF(N491="základní",J491,0)</f>
        <v>0</v>
      </c>
      <c r="BF491" s="231">
        <f>IF(N491="snížená",J491,0)</f>
        <v>0</v>
      </c>
      <c r="BG491" s="231">
        <f>IF(N491="zákl. přenesená",J491,0)</f>
        <v>0</v>
      </c>
      <c r="BH491" s="231">
        <f>IF(N491="sníž. přenesená",J491,0)</f>
        <v>0</v>
      </c>
      <c r="BI491" s="231">
        <f>IF(N491="nulová",J491,0)</f>
        <v>0</v>
      </c>
      <c r="BJ491" s="18" t="s">
        <v>77</v>
      </c>
      <c r="BK491" s="231">
        <f>ROUND(I491*H491,2)</f>
        <v>0</v>
      </c>
      <c r="BL491" s="18" t="s">
        <v>237</v>
      </c>
      <c r="BM491" s="230" t="s">
        <v>767</v>
      </c>
    </row>
    <row r="492" s="2" customFormat="1">
      <c r="A492" s="39"/>
      <c r="B492" s="40"/>
      <c r="C492" s="41"/>
      <c r="D492" s="232" t="s">
        <v>153</v>
      </c>
      <c r="E492" s="41"/>
      <c r="F492" s="233" t="s">
        <v>768</v>
      </c>
      <c r="G492" s="41"/>
      <c r="H492" s="41"/>
      <c r="I492" s="137"/>
      <c r="J492" s="41"/>
      <c r="K492" s="41"/>
      <c r="L492" s="45"/>
      <c r="M492" s="234"/>
      <c r="N492" s="235"/>
      <c r="O492" s="85"/>
      <c r="P492" s="85"/>
      <c r="Q492" s="85"/>
      <c r="R492" s="85"/>
      <c r="S492" s="85"/>
      <c r="T492" s="86"/>
      <c r="U492" s="39"/>
      <c r="V492" s="39"/>
      <c r="W492" s="39"/>
      <c r="X492" s="39"/>
      <c r="Y492" s="39"/>
      <c r="Z492" s="39"/>
      <c r="AA492" s="39"/>
      <c r="AB492" s="39"/>
      <c r="AC492" s="39"/>
      <c r="AD492" s="39"/>
      <c r="AE492" s="39"/>
      <c r="AT492" s="18" t="s">
        <v>153</v>
      </c>
      <c r="AU492" s="18" t="s">
        <v>81</v>
      </c>
    </row>
    <row r="493" s="2" customFormat="1">
      <c r="A493" s="39"/>
      <c r="B493" s="40"/>
      <c r="C493" s="41"/>
      <c r="D493" s="232" t="s">
        <v>442</v>
      </c>
      <c r="E493" s="41"/>
      <c r="F493" s="233" t="s">
        <v>769</v>
      </c>
      <c r="G493" s="41"/>
      <c r="H493" s="41"/>
      <c r="I493" s="137"/>
      <c r="J493" s="41"/>
      <c r="K493" s="41"/>
      <c r="L493" s="45"/>
      <c r="M493" s="234"/>
      <c r="N493" s="235"/>
      <c r="O493" s="85"/>
      <c r="P493" s="85"/>
      <c r="Q493" s="85"/>
      <c r="R493" s="85"/>
      <c r="S493" s="85"/>
      <c r="T493" s="86"/>
      <c r="U493" s="39"/>
      <c r="V493" s="39"/>
      <c r="W493" s="39"/>
      <c r="X493" s="39"/>
      <c r="Y493" s="39"/>
      <c r="Z493" s="39"/>
      <c r="AA493" s="39"/>
      <c r="AB493" s="39"/>
      <c r="AC493" s="39"/>
      <c r="AD493" s="39"/>
      <c r="AE493" s="39"/>
      <c r="AT493" s="18" t="s">
        <v>442</v>
      </c>
      <c r="AU493" s="18" t="s">
        <v>81</v>
      </c>
    </row>
    <row r="494" s="13" customFormat="1">
      <c r="A494" s="13"/>
      <c r="B494" s="236"/>
      <c r="C494" s="237"/>
      <c r="D494" s="232" t="s">
        <v>155</v>
      </c>
      <c r="E494" s="238" t="s">
        <v>19</v>
      </c>
      <c r="F494" s="239" t="s">
        <v>770</v>
      </c>
      <c r="G494" s="237"/>
      <c r="H494" s="240">
        <v>7.7279999999999998</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155</v>
      </c>
      <c r="AU494" s="246" t="s">
        <v>81</v>
      </c>
      <c r="AV494" s="13" t="s">
        <v>81</v>
      </c>
      <c r="AW494" s="13" t="s">
        <v>33</v>
      </c>
      <c r="AX494" s="13" t="s">
        <v>77</v>
      </c>
      <c r="AY494" s="246" t="s">
        <v>144</v>
      </c>
    </row>
    <row r="495" s="2" customFormat="1" ht="16.5" customHeight="1">
      <c r="A495" s="39"/>
      <c r="B495" s="40"/>
      <c r="C495" s="258" t="s">
        <v>370</v>
      </c>
      <c r="D495" s="258" t="s">
        <v>238</v>
      </c>
      <c r="E495" s="259" t="s">
        <v>771</v>
      </c>
      <c r="F495" s="260" t="s">
        <v>772</v>
      </c>
      <c r="G495" s="261" t="s">
        <v>149</v>
      </c>
      <c r="H495" s="262">
        <v>7.883</v>
      </c>
      <c r="I495" s="263"/>
      <c r="J495" s="264">
        <f>ROUND(I495*H495,2)</f>
        <v>0</v>
      </c>
      <c r="K495" s="260" t="s">
        <v>150</v>
      </c>
      <c r="L495" s="265"/>
      <c r="M495" s="266" t="s">
        <v>19</v>
      </c>
      <c r="N495" s="267" t="s">
        <v>43</v>
      </c>
      <c r="O495" s="85"/>
      <c r="P495" s="228">
        <f>O495*H495</f>
        <v>0</v>
      </c>
      <c r="Q495" s="228">
        <v>0.0018</v>
      </c>
      <c r="R495" s="228">
        <f>Q495*H495</f>
        <v>0.0141894</v>
      </c>
      <c r="S495" s="228">
        <v>0</v>
      </c>
      <c r="T495" s="229">
        <f>S495*H495</f>
        <v>0</v>
      </c>
      <c r="U495" s="39"/>
      <c r="V495" s="39"/>
      <c r="W495" s="39"/>
      <c r="X495" s="39"/>
      <c r="Y495" s="39"/>
      <c r="Z495" s="39"/>
      <c r="AA495" s="39"/>
      <c r="AB495" s="39"/>
      <c r="AC495" s="39"/>
      <c r="AD495" s="39"/>
      <c r="AE495" s="39"/>
      <c r="AR495" s="230" t="s">
        <v>332</v>
      </c>
      <c r="AT495" s="230" t="s">
        <v>238</v>
      </c>
      <c r="AU495" s="230" t="s">
        <v>81</v>
      </c>
      <c r="AY495" s="18" t="s">
        <v>144</v>
      </c>
      <c r="BE495" s="231">
        <f>IF(N495="základní",J495,0)</f>
        <v>0</v>
      </c>
      <c r="BF495" s="231">
        <f>IF(N495="snížená",J495,0)</f>
        <v>0</v>
      </c>
      <c r="BG495" s="231">
        <f>IF(N495="zákl. přenesená",J495,0)</f>
        <v>0</v>
      </c>
      <c r="BH495" s="231">
        <f>IF(N495="sníž. přenesená",J495,0)</f>
        <v>0</v>
      </c>
      <c r="BI495" s="231">
        <f>IF(N495="nulová",J495,0)</f>
        <v>0</v>
      </c>
      <c r="BJ495" s="18" t="s">
        <v>77</v>
      </c>
      <c r="BK495" s="231">
        <f>ROUND(I495*H495,2)</f>
        <v>0</v>
      </c>
      <c r="BL495" s="18" t="s">
        <v>237</v>
      </c>
      <c r="BM495" s="230" t="s">
        <v>773</v>
      </c>
    </row>
    <row r="496" s="13" customFormat="1">
      <c r="A496" s="13"/>
      <c r="B496" s="236"/>
      <c r="C496" s="237"/>
      <c r="D496" s="232" t="s">
        <v>155</v>
      </c>
      <c r="E496" s="237"/>
      <c r="F496" s="239" t="s">
        <v>774</v>
      </c>
      <c r="G496" s="237"/>
      <c r="H496" s="240">
        <v>7.883</v>
      </c>
      <c r="I496" s="241"/>
      <c r="J496" s="237"/>
      <c r="K496" s="237"/>
      <c r="L496" s="242"/>
      <c r="M496" s="243"/>
      <c r="N496" s="244"/>
      <c r="O496" s="244"/>
      <c r="P496" s="244"/>
      <c r="Q496" s="244"/>
      <c r="R496" s="244"/>
      <c r="S496" s="244"/>
      <c r="T496" s="245"/>
      <c r="U496" s="13"/>
      <c r="V496" s="13"/>
      <c r="W496" s="13"/>
      <c r="X496" s="13"/>
      <c r="Y496" s="13"/>
      <c r="Z496" s="13"/>
      <c r="AA496" s="13"/>
      <c r="AB496" s="13"/>
      <c r="AC496" s="13"/>
      <c r="AD496" s="13"/>
      <c r="AE496" s="13"/>
      <c r="AT496" s="246" t="s">
        <v>155</v>
      </c>
      <c r="AU496" s="246" t="s">
        <v>81</v>
      </c>
      <c r="AV496" s="13" t="s">
        <v>81</v>
      </c>
      <c r="AW496" s="13" t="s">
        <v>4</v>
      </c>
      <c r="AX496" s="13" t="s">
        <v>77</v>
      </c>
      <c r="AY496" s="246" t="s">
        <v>144</v>
      </c>
    </row>
    <row r="497" s="2" customFormat="1" ht="21.75" customHeight="1">
      <c r="A497" s="39"/>
      <c r="B497" s="40"/>
      <c r="C497" s="219" t="s">
        <v>775</v>
      </c>
      <c r="D497" s="219" t="s">
        <v>146</v>
      </c>
      <c r="E497" s="220" t="s">
        <v>776</v>
      </c>
      <c r="F497" s="221" t="s">
        <v>777</v>
      </c>
      <c r="G497" s="222" t="s">
        <v>194</v>
      </c>
      <c r="H497" s="223">
        <v>0.081000000000000003</v>
      </c>
      <c r="I497" s="224"/>
      <c r="J497" s="225">
        <f>ROUND(I497*H497,2)</f>
        <v>0</v>
      </c>
      <c r="K497" s="221" t="s">
        <v>150</v>
      </c>
      <c r="L497" s="45"/>
      <c r="M497" s="226" t="s">
        <v>19</v>
      </c>
      <c r="N497" s="227" t="s">
        <v>43</v>
      </c>
      <c r="O497" s="85"/>
      <c r="P497" s="228">
        <f>O497*H497</f>
        <v>0</v>
      </c>
      <c r="Q497" s="228">
        <v>0</v>
      </c>
      <c r="R497" s="228">
        <f>Q497*H497</f>
        <v>0</v>
      </c>
      <c r="S497" s="228">
        <v>0</v>
      </c>
      <c r="T497" s="229">
        <f>S497*H497</f>
        <v>0</v>
      </c>
      <c r="U497" s="39"/>
      <c r="V497" s="39"/>
      <c r="W497" s="39"/>
      <c r="X497" s="39"/>
      <c r="Y497" s="39"/>
      <c r="Z497" s="39"/>
      <c r="AA497" s="39"/>
      <c r="AB497" s="39"/>
      <c r="AC497" s="39"/>
      <c r="AD497" s="39"/>
      <c r="AE497" s="39"/>
      <c r="AR497" s="230" t="s">
        <v>237</v>
      </c>
      <c r="AT497" s="230" t="s">
        <v>146</v>
      </c>
      <c r="AU497" s="230" t="s">
        <v>81</v>
      </c>
      <c r="AY497" s="18" t="s">
        <v>144</v>
      </c>
      <c r="BE497" s="231">
        <f>IF(N497="základní",J497,0)</f>
        <v>0</v>
      </c>
      <c r="BF497" s="231">
        <f>IF(N497="snížená",J497,0)</f>
        <v>0</v>
      </c>
      <c r="BG497" s="231">
        <f>IF(N497="zákl. přenesená",J497,0)</f>
        <v>0</v>
      </c>
      <c r="BH497" s="231">
        <f>IF(N497="sníž. přenesená",J497,0)</f>
        <v>0</v>
      </c>
      <c r="BI497" s="231">
        <f>IF(N497="nulová",J497,0)</f>
        <v>0</v>
      </c>
      <c r="BJ497" s="18" t="s">
        <v>77</v>
      </c>
      <c r="BK497" s="231">
        <f>ROUND(I497*H497,2)</f>
        <v>0</v>
      </c>
      <c r="BL497" s="18" t="s">
        <v>237</v>
      </c>
      <c r="BM497" s="230" t="s">
        <v>778</v>
      </c>
    </row>
    <row r="498" s="2" customFormat="1">
      <c r="A498" s="39"/>
      <c r="B498" s="40"/>
      <c r="C498" s="41"/>
      <c r="D498" s="232" t="s">
        <v>153</v>
      </c>
      <c r="E498" s="41"/>
      <c r="F498" s="233" t="s">
        <v>779</v>
      </c>
      <c r="G498" s="41"/>
      <c r="H498" s="41"/>
      <c r="I498" s="137"/>
      <c r="J498" s="41"/>
      <c r="K498" s="41"/>
      <c r="L498" s="45"/>
      <c r="M498" s="234"/>
      <c r="N498" s="235"/>
      <c r="O498" s="85"/>
      <c r="P498" s="85"/>
      <c r="Q498" s="85"/>
      <c r="R498" s="85"/>
      <c r="S498" s="85"/>
      <c r="T498" s="86"/>
      <c r="U498" s="39"/>
      <c r="V498" s="39"/>
      <c r="W498" s="39"/>
      <c r="X498" s="39"/>
      <c r="Y498" s="39"/>
      <c r="Z498" s="39"/>
      <c r="AA498" s="39"/>
      <c r="AB498" s="39"/>
      <c r="AC498" s="39"/>
      <c r="AD498" s="39"/>
      <c r="AE498" s="39"/>
      <c r="AT498" s="18" t="s">
        <v>153</v>
      </c>
      <c r="AU498" s="18" t="s">
        <v>81</v>
      </c>
    </row>
    <row r="499" s="12" customFormat="1" ht="22.8" customHeight="1">
      <c r="A499" s="12"/>
      <c r="B499" s="203"/>
      <c r="C499" s="204"/>
      <c r="D499" s="205" t="s">
        <v>71</v>
      </c>
      <c r="E499" s="217" t="s">
        <v>780</v>
      </c>
      <c r="F499" s="217" t="s">
        <v>781</v>
      </c>
      <c r="G499" s="204"/>
      <c r="H499" s="204"/>
      <c r="I499" s="207"/>
      <c r="J499" s="218">
        <f>BK499</f>
        <v>0</v>
      </c>
      <c r="K499" s="204"/>
      <c r="L499" s="209"/>
      <c r="M499" s="210"/>
      <c r="N499" s="211"/>
      <c r="O499" s="211"/>
      <c r="P499" s="212">
        <f>SUM(P500:P569)</f>
        <v>0</v>
      </c>
      <c r="Q499" s="211"/>
      <c r="R499" s="212">
        <f>SUM(R500:R569)</f>
        <v>1.33228283281</v>
      </c>
      <c r="S499" s="211"/>
      <c r="T499" s="213">
        <f>SUM(T500:T569)</f>
        <v>0.108416</v>
      </c>
      <c r="U499" s="12"/>
      <c r="V499" s="12"/>
      <c r="W499" s="12"/>
      <c r="X499" s="12"/>
      <c r="Y499" s="12"/>
      <c r="Z499" s="12"/>
      <c r="AA499" s="12"/>
      <c r="AB499" s="12"/>
      <c r="AC499" s="12"/>
      <c r="AD499" s="12"/>
      <c r="AE499" s="12"/>
      <c r="AR499" s="214" t="s">
        <v>81</v>
      </c>
      <c r="AT499" s="215" t="s">
        <v>71</v>
      </c>
      <c r="AU499" s="215" t="s">
        <v>77</v>
      </c>
      <c r="AY499" s="214" t="s">
        <v>144</v>
      </c>
      <c r="BK499" s="216">
        <f>SUM(BK500:BK569)</f>
        <v>0</v>
      </c>
    </row>
    <row r="500" s="2" customFormat="1" ht="21.75" customHeight="1">
      <c r="A500" s="39"/>
      <c r="B500" s="40"/>
      <c r="C500" s="219" t="s">
        <v>375</v>
      </c>
      <c r="D500" s="219" t="s">
        <v>146</v>
      </c>
      <c r="E500" s="220" t="s">
        <v>782</v>
      </c>
      <c r="F500" s="221" t="s">
        <v>783</v>
      </c>
      <c r="G500" s="222" t="s">
        <v>180</v>
      </c>
      <c r="H500" s="223">
        <v>8.8000000000000007</v>
      </c>
      <c r="I500" s="224"/>
      <c r="J500" s="225">
        <f>ROUND(I500*H500,2)</f>
        <v>0</v>
      </c>
      <c r="K500" s="221" t="s">
        <v>150</v>
      </c>
      <c r="L500" s="45"/>
      <c r="M500" s="226" t="s">
        <v>19</v>
      </c>
      <c r="N500" s="227" t="s">
        <v>43</v>
      </c>
      <c r="O500" s="85"/>
      <c r="P500" s="228">
        <f>O500*H500</f>
        <v>0</v>
      </c>
      <c r="Q500" s="228">
        <v>0</v>
      </c>
      <c r="R500" s="228">
        <f>Q500*H500</f>
        <v>0</v>
      </c>
      <c r="S500" s="228">
        <v>0.012319999999999999</v>
      </c>
      <c r="T500" s="229">
        <f>S500*H500</f>
        <v>0.108416</v>
      </c>
      <c r="U500" s="39"/>
      <c r="V500" s="39"/>
      <c r="W500" s="39"/>
      <c r="X500" s="39"/>
      <c r="Y500" s="39"/>
      <c r="Z500" s="39"/>
      <c r="AA500" s="39"/>
      <c r="AB500" s="39"/>
      <c r="AC500" s="39"/>
      <c r="AD500" s="39"/>
      <c r="AE500" s="39"/>
      <c r="AR500" s="230" t="s">
        <v>237</v>
      </c>
      <c r="AT500" s="230" t="s">
        <v>146</v>
      </c>
      <c r="AU500" s="230" t="s">
        <v>81</v>
      </c>
      <c r="AY500" s="18" t="s">
        <v>144</v>
      </c>
      <c r="BE500" s="231">
        <f>IF(N500="základní",J500,0)</f>
        <v>0</v>
      </c>
      <c r="BF500" s="231">
        <f>IF(N500="snížená",J500,0)</f>
        <v>0</v>
      </c>
      <c r="BG500" s="231">
        <f>IF(N500="zákl. přenesená",J500,0)</f>
        <v>0</v>
      </c>
      <c r="BH500" s="231">
        <f>IF(N500="sníž. přenesená",J500,0)</f>
        <v>0</v>
      </c>
      <c r="BI500" s="231">
        <f>IF(N500="nulová",J500,0)</f>
        <v>0</v>
      </c>
      <c r="BJ500" s="18" t="s">
        <v>77</v>
      </c>
      <c r="BK500" s="231">
        <f>ROUND(I500*H500,2)</f>
        <v>0</v>
      </c>
      <c r="BL500" s="18" t="s">
        <v>237</v>
      </c>
      <c r="BM500" s="230" t="s">
        <v>784</v>
      </c>
    </row>
    <row r="501" s="2" customFormat="1">
      <c r="A501" s="39"/>
      <c r="B501" s="40"/>
      <c r="C501" s="41"/>
      <c r="D501" s="232" t="s">
        <v>153</v>
      </c>
      <c r="E501" s="41"/>
      <c r="F501" s="233" t="s">
        <v>785</v>
      </c>
      <c r="G501" s="41"/>
      <c r="H501" s="41"/>
      <c r="I501" s="137"/>
      <c r="J501" s="41"/>
      <c r="K501" s="41"/>
      <c r="L501" s="45"/>
      <c r="M501" s="234"/>
      <c r="N501" s="235"/>
      <c r="O501" s="85"/>
      <c r="P501" s="85"/>
      <c r="Q501" s="85"/>
      <c r="R501" s="85"/>
      <c r="S501" s="85"/>
      <c r="T501" s="86"/>
      <c r="U501" s="39"/>
      <c r="V501" s="39"/>
      <c r="W501" s="39"/>
      <c r="X501" s="39"/>
      <c r="Y501" s="39"/>
      <c r="Z501" s="39"/>
      <c r="AA501" s="39"/>
      <c r="AB501" s="39"/>
      <c r="AC501" s="39"/>
      <c r="AD501" s="39"/>
      <c r="AE501" s="39"/>
      <c r="AT501" s="18" t="s">
        <v>153</v>
      </c>
      <c r="AU501" s="18" t="s">
        <v>81</v>
      </c>
    </row>
    <row r="502" s="13" customFormat="1">
      <c r="A502" s="13"/>
      <c r="B502" s="236"/>
      <c r="C502" s="237"/>
      <c r="D502" s="232" t="s">
        <v>155</v>
      </c>
      <c r="E502" s="238" t="s">
        <v>19</v>
      </c>
      <c r="F502" s="239" t="s">
        <v>786</v>
      </c>
      <c r="G502" s="237"/>
      <c r="H502" s="240">
        <v>8.8000000000000007</v>
      </c>
      <c r="I502" s="241"/>
      <c r="J502" s="237"/>
      <c r="K502" s="237"/>
      <c r="L502" s="242"/>
      <c r="M502" s="243"/>
      <c r="N502" s="244"/>
      <c r="O502" s="244"/>
      <c r="P502" s="244"/>
      <c r="Q502" s="244"/>
      <c r="R502" s="244"/>
      <c r="S502" s="244"/>
      <c r="T502" s="245"/>
      <c r="U502" s="13"/>
      <c r="V502" s="13"/>
      <c r="W502" s="13"/>
      <c r="X502" s="13"/>
      <c r="Y502" s="13"/>
      <c r="Z502" s="13"/>
      <c r="AA502" s="13"/>
      <c r="AB502" s="13"/>
      <c r="AC502" s="13"/>
      <c r="AD502" s="13"/>
      <c r="AE502" s="13"/>
      <c r="AT502" s="246" t="s">
        <v>155</v>
      </c>
      <c r="AU502" s="246" t="s">
        <v>81</v>
      </c>
      <c r="AV502" s="13" t="s">
        <v>81</v>
      </c>
      <c r="AW502" s="13" t="s">
        <v>33</v>
      </c>
      <c r="AX502" s="13" t="s">
        <v>77</v>
      </c>
      <c r="AY502" s="246" t="s">
        <v>144</v>
      </c>
    </row>
    <row r="503" s="2" customFormat="1" ht="21.75" customHeight="1">
      <c r="A503" s="39"/>
      <c r="B503" s="40"/>
      <c r="C503" s="219" t="s">
        <v>787</v>
      </c>
      <c r="D503" s="219" t="s">
        <v>146</v>
      </c>
      <c r="E503" s="220" t="s">
        <v>788</v>
      </c>
      <c r="F503" s="221" t="s">
        <v>789</v>
      </c>
      <c r="G503" s="222" t="s">
        <v>180</v>
      </c>
      <c r="H503" s="223">
        <v>28.73</v>
      </c>
      <c r="I503" s="224"/>
      <c r="J503" s="225">
        <f>ROUND(I503*H503,2)</f>
        <v>0</v>
      </c>
      <c r="K503" s="221" t="s">
        <v>150</v>
      </c>
      <c r="L503" s="45"/>
      <c r="M503" s="226" t="s">
        <v>19</v>
      </c>
      <c r="N503" s="227" t="s">
        <v>43</v>
      </c>
      <c r="O503" s="85"/>
      <c r="P503" s="228">
        <f>O503*H503</f>
        <v>0</v>
      </c>
      <c r="Q503" s="228">
        <v>0</v>
      </c>
      <c r="R503" s="228">
        <f>Q503*H503</f>
        <v>0</v>
      </c>
      <c r="S503" s="228">
        <v>0</v>
      </c>
      <c r="T503" s="229">
        <f>S503*H503</f>
        <v>0</v>
      </c>
      <c r="U503" s="39"/>
      <c r="V503" s="39"/>
      <c r="W503" s="39"/>
      <c r="X503" s="39"/>
      <c r="Y503" s="39"/>
      <c r="Z503" s="39"/>
      <c r="AA503" s="39"/>
      <c r="AB503" s="39"/>
      <c r="AC503" s="39"/>
      <c r="AD503" s="39"/>
      <c r="AE503" s="39"/>
      <c r="AR503" s="230" t="s">
        <v>237</v>
      </c>
      <c r="AT503" s="230" t="s">
        <v>146</v>
      </c>
      <c r="AU503" s="230" t="s">
        <v>81</v>
      </c>
      <c r="AY503" s="18" t="s">
        <v>144</v>
      </c>
      <c r="BE503" s="231">
        <f>IF(N503="základní",J503,0)</f>
        <v>0</v>
      </c>
      <c r="BF503" s="231">
        <f>IF(N503="snížená",J503,0)</f>
        <v>0</v>
      </c>
      <c r="BG503" s="231">
        <f>IF(N503="zákl. přenesená",J503,0)</f>
        <v>0</v>
      </c>
      <c r="BH503" s="231">
        <f>IF(N503="sníž. přenesená",J503,0)</f>
        <v>0</v>
      </c>
      <c r="BI503" s="231">
        <f>IF(N503="nulová",J503,0)</f>
        <v>0</v>
      </c>
      <c r="BJ503" s="18" t="s">
        <v>77</v>
      </c>
      <c r="BK503" s="231">
        <f>ROUND(I503*H503,2)</f>
        <v>0</v>
      </c>
      <c r="BL503" s="18" t="s">
        <v>237</v>
      </c>
      <c r="BM503" s="230" t="s">
        <v>790</v>
      </c>
    </row>
    <row r="504" s="2" customFormat="1">
      <c r="A504" s="39"/>
      <c r="B504" s="40"/>
      <c r="C504" s="41"/>
      <c r="D504" s="232" t="s">
        <v>153</v>
      </c>
      <c r="E504" s="41"/>
      <c r="F504" s="233" t="s">
        <v>791</v>
      </c>
      <c r="G504" s="41"/>
      <c r="H504" s="41"/>
      <c r="I504" s="137"/>
      <c r="J504" s="41"/>
      <c r="K504" s="41"/>
      <c r="L504" s="45"/>
      <c r="M504" s="234"/>
      <c r="N504" s="235"/>
      <c r="O504" s="85"/>
      <c r="P504" s="85"/>
      <c r="Q504" s="85"/>
      <c r="R504" s="85"/>
      <c r="S504" s="85"/>
      <c r="T504" s="86"/>
      <c r="U504" s="39"/>
      <c r="V504" s="39"/>
      <c r="W504" s="39"/>
      <c r="X504" s="39"/>
      <c r="Y504" s="39"/>
      <c r="Z504" s="39"/>
      <c r="AA504" s="39"/>
      <c r="AB504" s="39"/>
      <c r="AC504" s="39"/>
      <c r="AD504" s="39"/>
      <c r="AE504" s="39"/>
      <c r="AT504" s="18" t="s">
        <v>153</v>
      </c>
      <c r="AU504" s="18" t="s">
        <v>81</v>
      </c>
    </row>
    <row r="505" s="13" customFormat="1">
      <c r="A505" s="13"/>
      <c r="B505" s="236"/>
      <c r="C505" s="237"/>
      <c r="D505" s="232" t="s">
        <v>155</v>
      </c>
      <c r="E505" s="238" t="s">
        <v>19</v>
      </c>
      <c r="F505" s="239" t="s">
        <v>792</v>
      </c>
      <c r="G505" s="237"/>
      <c r="H505" s="240">
        <v>6.0800000000000001</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155</v>
      </c>
      <c r="AU505" s="246" t="s">
        <v>81</v>
      </c>
      <c r="AV505" s="13" t="s">
        <v>81</v>
      </c>
      <c r="AW505" s="13" t="s">
        <v>33</v>
      </c>
      <c r="AX505" s="13" t="s">
        <v>72</v>
      </c>
      <c r="AY505" s="246" t="s">
        <v>144</v>
      </c>
    </row>
    <row r="506" s="13" customFormat="1">
      <c r="A506" s="13"/>
      <c r="B506" s="236"/>
      <c r="C506" s="237"/>
      <c r="D506" s="232" t="s">
        <v>155</v>
      </c>
      <c r="E506" s="238" t="s">
        <v>19</v>
      </c>
      <c r="F506" s="239" t="s">
        <v>793</v>
      </c>
      <c r="G506" s="237"/>
      <c r="H506" s="240">
        <v>22.649999999999999</v>
      </c>
      <c r="I506" s="241"/>
      <c r="J506" s="237"/>
      <c r="K506" s="237"/>
      <c r="L506" s="242"/>
      <c r="M506" s="243"/>
      <c r="N506" s="244"/>
      <c r="O506" s="244"/>
      <c r="P506" s="244"/>
      <c r="Q506" s="244"/>
      <c r="R506" s="244"/>
      <c r="S506" s="244"/>
      <c r="T506" s="245"/>
      <c r="U506" s="13"/>
      <c r="V506" s="13"/>
      <c r="W506" s="13"/>
      <c r="X506" s="13"/>
      <c r="Y506" s="13"/>
      <c r="Z506" s="13"/>
      <c r="AA506" s="13"/>
      <c r="AB506" s="13"/>
      <c r="AC506" s="13"/>
      <c r="AD506" s="13"/>
      <c r="AE506" s="13"/>
      <c r="AT506" s="246" t="s">
        <v>155</v>
      </c>
      <c r="AU506" s="246" t="s">
        <v>81</v>
      </c>
      <c r="AV506" s="13" t="s">
        <v>81</v>
      </c>
      <c r="AW506" s="13" t="s">
        <v>33</v>
      </c>
      <c r="AX506" s="13" t="s">
        <v>72</v>
      </c>
      <c r="AY506" s="246" t="s">
        <v>144</v>
      </c>
    </row>
    <row r="507" s="14" customFormat="1">
      <c r="A507" s="14"/>
      <c r="B507" s="247"/>
      <c r="C507" s="248"/>
      <c r="D507" s="232" t="s">
        <v>155</v>
      </c>
      <c r="E507" s="249" t="s">
        <v>19</v>
      </c>
      <c r="F507" s="250" t="s">
        <v>158</v>
      </c>
      <c r="G507" s="248"/>
      <c r="H507" s="251">
        <v>28.729999999999997</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155</v>
      </c>
      <c r="AU507" s="257" t="s">
        <v>81</v>
      </c>
      <c r="AV507" s="14" t="s">
        <v>151</v>
      </c>
      <c r="AW507" s="14" t="s">
        <v>33</v>
      </c>
      <c r="AX507" s="14" t="s">
        <v>77</v>
      </c>
      <c r="AY507" s="257" t="s">
        <v>144</v>
      </c>
    </row>
    <row r="508" s="2" customFormat="1" ht="21.75" customHeight="1">
      <c r="A508" s="39"/>
      <c r="B508" s="40"/>
      <c r="C508" s="219" t="s">
        <v>382</v>
      </c>
      <c r="D508" s="219" t="s">
        <v>146</v>
      </c>
      <c r="E508" s="220" t="s">
        <v>794</v>
      </c>
      <c r="F508" s="221" t="s">
        <v>795</v>
      </c>
      <c r="G508" s="222" t="s">
        <v>180</v>
      </c>
      <c r="H508" s="223">
        <v>8.4000000000000004</v>
      </c>
      <c r="I508" s="224"/>
      <c r="J508" s="225">
        <f>ROUND(I508*H508,2)</f>
        <v>0</v>
      </c>
      <c r="K508" s="221" t="s">
        <v>150</v>
      </c>
      <c r="L508" s="45"/>
      <c r="M508" s="226" t="s">
        <v>19</v>
      </c>
      <c r="N508" s="227" t="s">
        <v>43</v>
      </c>
      <c r="O508" s="85"/>
      <c r="P508" s="228">
        <f>O508*H508</f>
        <v>0</v>
      </c>
      <c r="Q508" s="228">
        <v>0</v>
      </c>
      <c r="R508" s="228">
        <f>Q508*H508</f>
        <v>0</v>
      </c>
      <c r="S508" s="228">
        <v>0</v>
      </c>
      <c r="T508" s="229">
        <f>S508*H508</f>
        <v>0</v>
      </c>
      <c r="U508" s="39"/>
      <c r="V508" s="39"/>
      <c r="W508" s="39"/>
      <c r="X508" s="39"/>
      <c r="Y508" s="39"/>
      <c r="Z508" s="39"/>
      <c r="AA508" s="39"/>
      <c r="AB508" s="39"/>
      <c r="AC508" s="39"/>
      <c r="AD508" s="39"/>
      <c r="AE508" s="39"/>
      <c r="AR508" s="230" t="s">
        <v>237</v>
      </c>
      <c r="AT508" s="230" t="s">
        <v>146</v>
      </c>
      <c r="AU508" s="230" t="s">
        <v>81</v>
      </c>
      <c r="AY508" s="18" t="s">
        <v>144</v>
      </c>
      <c r="BE508" s="231">
        <f>IF(N508="základní",J508,0)</f>
        <v>0</v>
      </c>
      <c r="BF508" s="231">
        <f>IF(N508="snížená",J508,0)</f>
        <v>0</v>
      </c>
      <c r="BG508" s="231">
        <f>IF(N508="zákl. přenesená",J508,0)</f>
        <v>0</v>
      </c>
      <c r="BH508" s="231">
        <f>IF(N508="sníž. přenesená",J508,0)</f>
        <v>0</v>
      </c>
      <c r="BI508" s="231">
        <f>IF(N508="nulová",J508,0)</f>
        <v>0</v>
      </c>
      <c r="BJ508" s="18" t="s">
        <v>77</v>
      </c>
      <c r="BK508" s="231">
        <f>ROUND(I508*H508,2)</f>
        <v>0</v>
      </c>
      <c r="BL508" s="18" t="s">
        <v>237</v>
      </c>
      <c r="BM508" s="230" t="s">
        <v>796</v>
      </c>
    </row>
    <row r="509" s="2" customFormat="1">
      <c r="A509" s="39"/>
      <c r="B509" s="40"/>
      <c r="C509" s="41"/>
      <c r="D509" s="232" t="s">
        <v>153</v>
      </c>
      <c r="E509" s="41"/>
      <c r="F509" s="233" t="s">
        <v>791</v>
      </c>
      <c r="G509" s="41"/>
      <c r="H509" s="41"/>
      <c r="I509" s="137"/>
      <c r="J509" s="41"/>
      <c r="K509" s="41"/>
      <c r="L509" s="45"/>
      <c r="M509" s="234"/>
      <c r="N509" s="235"/>
      <c r="O509" s="85"/>
      <c r="P509" s="85"/>
      <c r="Q509" s="85"/>
      <c r="R509" s="85"/>
      <c r="S509" s="85"/>
      <c r="T509" s="86"/>
      <c r="U509" s="39"/>
      <c r="V509" s="39"/>
      <c r="W509" s="39"/>
      <c r="X509" s="39"/>
      <c r="Y509" s="39"/>
      <c r="Z509" s="39"/>
      <c r="AA509" s="39"/>
      <c r="AB509" s="39"/>
      <c r="AC509" s="39"/>
      <c r="AD509" s="39"/>
      <c r="AE509" s="39"/>
      <c r="AT509" s="18" t="s">
        <v>153</v>
      </c>
      <c r="AU509" s="18" t="s">
        <v>81</v>
      </c>
    </row>
    <row r="510" s="13" customFormat="1">
      <c r="A510" s="13"/>
      <c r="B510" s="236"/>
      <c r="C510" s="237"/>
      <c r="D510" s="232" t="s">
        <v>155</v>
      </c>
      <c r="E510" s="238" t="s">
        <v>19</v>
      </c>
      <c r="F510" s="239" t="s">
        <v>797</v>
      </c>
      <c r="G510" s="237"/>
      <c r="H510" s="240">
        <v>8.4000000000000004</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155</v>
      </c>
      <c r="AU510" s="246" t="s">
        <v>81</v>
      </c>
      <c r="AV510" s="13" t="s">
        <v>81</v>
      </c>
      <c r="AW510" s="13" t="s">
        <v>33</v>
      </c>
      <c r="AX510" s="13" t="s">
        <v>77</v>
      </c>
      <c r="AY510" s="246" t="s">
        <v>144</v>
      </c>
    </row>
    <row r="511" s="2" customFormat="1" ht="16.5" customHeight="1">
      <c r="A511" s="39"/>
      <c r="B511" s="40"/>
      <c r="C511" s="219" t="s">
        <v>798</v>
      </c>
      <c r="D511" s="219" t="s">
        <v>146</v>
      </c>
      <c r="E511" s="220" t="s">
        <v>799</v>
      </c>
      <c r="F511" s="221" t="s">
        <v>800</v>
      </c>
      <c r="G511" s="222" t="s">
        <v>206</v>
      </c>
      <c r="H511" s="223">
        <v>0.66000000000000003</v>
      </c>
      <c r="I511" s="224"/>
      <c r="J511" s="225">
        <f>ROUND(I511*H511,2)</f>
        <v>0</v>
      </c>
      <c r="K511" s="221" t="s">
        <v>150</v>
      </c>
      <c r="L511" s="45"/>
      <c r="M511" s="226" t="s">
        <v>19</v>
      </c>
      <c r="N511" s="227" t="s">
        <v>43</v>
      </c>
      <c r="O511" s="85"/>
      <c r="P511" s="228">
        <f>O511*H511</f>
        <v>0</v>
      </c>
      <c r="Q511" s="228">
        <v>0.023367804999999998</v>
      </c>
      <c r="R511" s="228">
        <f>Q511*H511</f>
        <v>0.015422751299999999</v>
      </c>
      <c r="S511" s="228">
        <v>0</v>
      </c>
      <c r="T511" s="229">
        <f>S511*H511</f>
        <v>0</v>
      </c>
      <c r="U511" s="39"/>
      <c r="V511" s="39"/>
      <c r="W511" s="39"/>
      <c r="X511" s="39"/>
      <c r="Y511" s="39"/>
      <c r="Z511" s="39"/>
      <c r="AA511" s="39"/>
      <c r="AB511" s="39"/>
      <c r="AC511" s="39"/>
      <c r="AD511" s="39"/>
      <c r="AE511" s="39"/>
      <c r="AR511" s="230" t="s">
        <v>237</v>
      </c>
      <c r="AT511" s="230" t="s">
        <v>146</v>
      </c>
      <c r="AU511" s="230" t="s">
        <v>81</v>
      </c>
      <c r="AY511" s="18" t="s">
        <v>144</v>
      </c>
      <c r="BE511" s="231">
        <f>IF(N511="základní",J511,0)</f>
        <v>0</v>
      </c>
      <c r="BF511" s="231">
        <f>IF(N511="snížená",J511,0)</f>
        <v>0</v>
      </c>
      <c r="BG511" s="231">
        <f>IF(N511="zákl. přenesená",J511,0)</f>
        <v>0</v>
      </c>
      <c r="BH511" s="231">
        <f>IF(N511="sníž. přenesená",J511,0)</f>
        <v>0</v>
      </c>
      <c r="BI511" s="231">
        <f>IF(N511="nulová",J511,0)</f>
        <v>0</v>
      </c>
      <c r="BJ511" s="18" t="s">
        <v>77</v>
      </c>
      <c r="BK511" s="231">
        <f>ROUND(I511*H511,2)</f>
        <v>0</v>
      </c>
      <c r="BL511" s="18" t="s">
        <v>237</v>
      </c>
      <c r="BM511" s="230" t="s">
        <v>801</v>
      </c>
    </row>
    <row r="512" s="2" customFormat="1">
      <c r="A512" s="39"/>
      <c r="B512" s="40"/>
      <c r="C512" s="41"/>
      <c r="D512" s="232" t="s">
        <v>153</v>
      </c>
      <c r="E512" s="41"/>
      <c r="F512" s="233" t="s">
        <v>802</v>
      </c>
      <c r="G512" s="41"/>
      <c r="H512" s="41"/>
      <c r="I512" s="137"/>
      <c r="J512" s="41"/>
      <c r="K512" s="41"/>
      <c r="L512" s="45"/>
      <c r="M512" s="234"/>
      <c r="N512" s="235"/>
      <c r="O512" s="85"/>
      <c r="P512" s="85"/>
      <c r="Q512" s="85"/>
      <c r="R512" s="85"/>
      <c r="S512" s="85"/>
      <c r="T512" s="86"/>
      <c r="U512" s="39"/>
      <c r="V512" s="39"/>
      <c r="W512" s="39"/>
      <c r="X512" s="39"/>
      <c r="Y512" s="39"/>
      <c r="Z512" s="39"/>
      <c r="AA512" s="39"/>
      <c r="AB512" s="39"/>
      <c r="AC512" s="39"/>
      <c r="AD512" s="39"/>
      <c r="AE512" s="39"/>
      <c r="AT512" s="18" t="s">
        <v>153</v>
      </c>
      <c r="AU512" s="18" t="s">
        <v>81</v>
      </c>
    </row>
    <row r="513" s="13" customFormat="1">
      <c r="A513" s="13"/>
      <c r="B513" s="236"/>
      <c r="C513" s="237"/>
      <c r="D513" s="232" t="s">
        <v>155</v>
      </c>
      <c r="E513" s="238" t="s">
        <v>19</v>
      </c>
      <c r="F513" s="239" t="s">
        <v>803</v>
      </c>
      <c r="G513" s="237"/>
      <c r="H513" s="240">
        <v>0.087999999999999995</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155</v>
      </c>
      <c r="AU513" s="246" t="s">
        <v>81</v>
      </c>
      <c r="AV513" s="13" t="s">
        <v>81</v>
      </c>
      <c r="AW513" s="13" t="s">
        <v>33</v>
      </c>
      <c r="AX513" s="13" t="s">
        <v>72</v>
      </c>
      <c r="AY513" s="246" t="s">
        <v>144</v>
      </c>
    </row>
    <row r="514" s="13" customFormat="1">
      <c r="A514" s="13"/>
      <c r="B514" s="236"/>
      <c r="C514" s="237"/>
      <c r="D514" s="232" t="s">
        <v>155</v>
      </c>
      <c r="E514" s="238" t="s">
        <v>19</v>
      </c>
      <c r="F514" s="239" t="s">
        <v>804</v>
      </c>
      <c r="G514" s="237"/>
      <c r="H514" s="240">
        <v>0.34999999999999998</v>
      </c>
      <c r="I514" s="241"/>
      <c r="J514" s="237"/>
      <c r="K514" s="237"/>
      <c r="L514" s="242"/>
      <c r="M514" s="243"/>
      <c r="N514" s="244"/>
      <c r="O514" s="244"/>
      <c r="P514" s="244"/>
      <c r="Q514" s="244"/>
      <c r="R514" s="244"/>
      <c r="S514" s="244"/>
      <c r="T514" s="245"/>
      <c r="U514" s="13"/>
      <c r="V514" s="13"/>
      <c r="W514" s="13"/>
      <c r="X514" s="13"/>
      <c r="Y514" s="13"/>
      <c r="Z514" s="13"/>
      <c r="AA514" s="13"/>
      <c r="AB514" s="13"/>
      <c r="AC514" s="13"/>
      <c r="AD514" s="13"/>
      <c r="AE514" s="13"/>
      <c r="AT514" s="246" t="s">
        <v>155</v>
      </c>
      <c r="AU514" s="246" t="s">
        <v>81</v>
      </c>
      <c r="AV514" s="13" t="s">
        <v>81</v>
      </c>
      <c r="AW514" s="13" t="s">
        <v>33</v>
      </c>
      <c r="AX514" s="13" t="s">
        <v>72</v>
      </c>
      <c r="AY514" s="246" t="s">
        <v>144</v>
      </c>
    </row>
    <row r="515" s="13" customFormat="1">
      <c r="A515" s="13"/>
      <c r="B515" s="236"/>
      <c r="C515" s="237"/>
      <c r="D515" s="232" t="s">
        <v>155</v>
      </c>
      <c r="E515" s="238" t="s">
        <v>19</v>
      </c>
      <c r="F515" s="239" t="s">
        <v>805</v>
      </c>
      <c r="G515" s="237"/>
      <c r="H515" s="240">
        <v>0.222</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155</v>
      </c>
      <c r="AU515" s="246" t="s">
        <v>81</v>
      </c>
      <c r="AV515" s="13" t="s">
        <v>81</v>
      </c>
      <c r="AW515" s="13" t="s">
        <v>33</v>
      </c>
      <c r="AX515" s="13" t="s">
        <v>72</v>
      </c>
      <c r="AY515" s="246" t="s">
        <v>144</v>
      </c>
    </row>
    <row r="516" s="14" customFormat="1">
      <c r="A516" s="14"/>
      <c r="B516" s="247"/>
      <c r="C516" s="248"/>
      <c r="D516" s="232" t="s">
        <v>155</v>
      </c>
      <c r="E516" s="249" t="s">
        <v>19</v>
      </c>
      <c r="F516" s="250" t="s">
        <v>158</v>
      </c>
      <c r="G516" s="248"/>
      <c r="H516" s="251">
        <v>0.65999999999999992</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155</v>
      </c>
      <c r="AU516" s="257" t="s">
        <v>81</v>
      </c>
      <c r="AV516" s="14" t="s">
        <v>151</v>
      </c>
      <c r="AW516" s="14" t="s">
        <v>33</v>
      </c>
      <c r="AX516" s="14" t="s">
        <v>77</v>
      </c>
      <c r="AY516" s="257" t="s">
        <v>144</v>
      </c>
    </row>
    <row r="517" s="2" customFormat="1" ht="16.5" customHeight="1">
      <c r="A517" s="39"/>
      <c r="B517" s="40"/>
      <c r="C517" s="258" t="s">
        <v>388</v>
      </c>
      <c r="D517" s="258" t="s">
        <v>238</v>
      </c>
      <c r="E517" s="259" t="s">
        <v>806</v>
      </c>
      <c r="F517" s="260" t="s">
        <v>807</v>
      </c>
      <c r="G517" s="261" t="s">
        <v>206</v>
      </c>
      <c r="H517" s="262">
        <v>0.73899999999999999</v>
      </c>
      <c r="I517" s="263"/>
      <c r="J517" s="264">
        <f>ROUND(I517*H517,2)</f>
        <v>0</v>
      </c>
      <c r="K517" s="260" t="s">
        <v>150</v>
      </c>
      <c r="L517" s="265"/>
      <c r="M517" s="266" t="s">
        <v>19</v>
      </c>
      <c r="N517" s="267" t="s">
        <v>43</v>
      </c>
      <c r="O517" s="85"/>
      <c r="P517" s="228">
        <f>O517*H517</f>
        <v>0</v>
      </c>
      <c r="Q517" s="228">
        <v>0.55000000000000004</v>
      </c>
      <c r="R517" s="228">
        <f>Q517*H517</f>
        <v>0.40645000000000003</v>
      </c>
      <c r="S517" s="228">
        <v>0</v>
      </c>
      <c r="T517" s="229">
        <f>S517*H517</f>
        <v>0</v>
      </c>
      <c r="U517" s="39"/>
      <c r="V517" s="39"/>
      <c r="W517" s="39"/>
      <c r="X517" s="39"/>
      <c r="Y517" s="39"/>
      <c r="Z517" s="39"/>
      <c r="AA517" s="39"/>
      <c r="AB517" s="39"/>
      <c r="AC517" s="39"/>
      <c r="AD517" s="39"/>
      <c r="AE517" s="39"/>
      <c r="AR517" s="230" t="s">
        <v>332</v>
      </c>
      <c r="AT517" s="230" t="s">
        <v>238</v>
      </c>
      <c r="AU517" s="230" t="s">
        <v>81</v>
      </c>
      <c r="AY517" s="18" t="s">
        <v>144</v>
      </c>
      <c r="BE517" s="231">
        <f>IF(N517="základní",J517,0)</f>
        <v>0</v>
      </c>
      <c r="BF517" s="231">
        <f>IF(N517="snížená",J517,0)</f>
        <v>0</v>
      </c>
      <c r="BG517" s="231">
        <f>IF(N517="zákl. přenesená",J517,0)</f>
        <v>0</v>
      </c>
      <c r="BH517" s="231">
        <f>IF(N517="sníž. přenesená",J517,0)</f>
        <v>0</v>
      </c>
      <c r="BI517" s="231">
        <f>IF(N517="nulová",J517,0)</f>
        <v>0</v>
      </c>
      <c r="BJ517" s="18" t="s">
        <v>77</v>
      </c>
      <c r="BK517" s="231">
        <f>ROUND(I517*H517,2)</f>
        <v>0</v>
      </c>
      <c r="BL517" s="18" t="s">
        <v>237</v>
      </c>
      <c r="BM517" s="230" t="s">
        <v>808</v>
      </c>
    </row>
    <row r="518" s="13" customFormat="1">
      <c r="A518" s="13"/>
      <c r="B518" s="236"/>
      <c r="C518" s="237"/>
      <c r="D518" s="232" t="s">
        <v>155</v>
      </c>
      <c r="E518" s="238" t="s">
        <v>19</v>
      </c>
      <c r="F518" s="239" t="s">
        <v>809</v>
      </c>
      <c r="G518" s="237"/>
      <c r="H518" s="240">
        <v>0.087999999999999995</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155</v>
      </c>
      <c r="AU518" s="246" t="s">
        <v>81</v>
      </c>
      <c r="AV518" s="13" t="s">
        <v>81</v>
      </c>
      <c r="AW518" s="13" t="s">
        <v>33</v>
      </c>
      <c r="AX518" s="13" t="s">
        <v>72</v>
      </c>
      <c r="AY518" s="246" t="s">
        <v>144</v>
      </c>
    </row>
    <row r="519" s="13" customFormat="1">
      <c r="A519" s="13"/>
      <c r="B519" s="236"/>
      <c r="C519" s="237"/>
      <c r="D519" s="232" t="s">
        <v>155</v>
      </c>
      <c r="E519" s="238" t="s">
        <v>19</v>
      </c>
      <c r="F519" s="239" t="s">
        <v>810</v>
      </c>
      <c r="G519" s="237"/>
      <c r="H519" s="240">
        <v>0.36199999999999999</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155</v>
      </c>
      <c r="AU519" s="246" t="s">
        <v>81</v>
      </c>
      <c r="AV519" s="13" t="s">
        <v>81</v>
      </c>
      <c r="AW519" s="13" t="s">
        <v>33</v>
      </c>
      <c r="AX519" s="13" t="s">
        <v>72</v>
      </c>
      <c r="AY519" s="246" t="s">
        <v>144</v>
      </c>
    </row>
    <row r="520" s="13" customFormat="1">
      <c r="A520" s="13"/>
      <c r="B520" s="236"/>
      <c r="C520" s="237"/>
      <c r="D520" s="232" t="s">
        <v>155</v>
      </c>
      <c r="E520" s="238" t="s">
        <v>19</v>
      </c>
      <c r="F520" s="239" t="s">
        <v>811</v>
      </c>
      <c r="G520" s="237"/>
      <c r="H520" s="240">
        <v>0.222</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155</v>
      </c>
      <c r="AU520" s="246" t="s">
        <v>81</v>
      </c>
      <c r="AV520" s="13" t="s">
        <v>81</v>
      </c>
      <c r="AW520" s="13" t="s">
        <v>33</v>
      </c>
      <c r="AX520" s="13" t="s">
        <v>72</v>
      </c>
      <c r="AY520" s="246" t="s">
        <v>144</v>
      </c>
    </row>
    <row r="521" s="14" customFormat="1">
      <c r="A521" s="14"/>
      <c r="B521" s="247"/>
      <c r="C521" s="248"/>
      <c r="D521" s="232" t="s">
        <v>155</v>
      </c>
      <c r="E521" s="249" t="s">
        <v>19</v>
      </c>
      <c r="F521" s="250" t="s">
        <v>158</v>
      </c>
      <c r="G521" s="248"/>
      <c r="H521" s="251">
        <v>0.67199999999999993</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155</v>
      </c>
      <c r="AU521" s="257" t="s">
        <v>81</v>
      </c>
      <c r="AV521" s="14" t="s">
        <v>151</v>
      </c>
      <c r="AW521" s="14" t="s">
        <v>33</v>
      </c>
      <c r="AX521" s="14" t="s">
        <v>77</v>
      </c>
      <c r="AY521" s="257" t="s">
        <v>144</v>
      </c>
    </row>
    <row r="522" s="13" customFormat="1">
      <c r="A522" s="13"/>
      <c r="B522" s="236"/>
      <c r="C522" s="237"/>
      <c r="D522" s="232" t="s">
        <v>155</v>
      </c>
      <c r="E522" s="237"/>
      <c r="F522" s="239" t="s">
        <v>812</v>
      </c>
      <c r="G522" s="237"/>
      <c r="H522" s="240">
        <v>0.73899999999999999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155</v>
      </c>
      <c r="AU522" s="246" t="s">
        <v>81</v>
      </c>
      <c r="AV522" s="13" t="s">
        <v>81</v>
      </c>
      <c r="AW522" s="13" t="s">
        <v>4</v>
      </c>
      <c r="AX522" s="13" t="s">
        <v>77</v>
      </c>
      <c r="AY522" s="246" t="s">
        <v>144</v>
      </c>
    </row>
    <row r="523" s="2" customFormat="1" ht="21.75" customHeight="1">
      <c r="A523" s="39"/>
      <c r="B523" s="40"/>
      <c r="C523" s="219" t="s">
        <v>813</v>
      </c>
      <c r="D523" s="219" t="s">
        <v>146</v>
      </c>
      <c r="E523" s="220" t="s">
        <v>814</v>
      </c>
      <c r="F523" s="221" t="s">
        <v>815</v>
      </c>
      <c r="G523" s="222" t="s">
        <v>206</v>
      </c>
      <c r="H523" s="223">
        <v>0.73899999999999999</v>
      </c>
      <c r="I523" s="224"/>
      <c r="J523" s="225">
        <f>ROUND(I523*H523,2)</f>
        <v>0</v>
      </c>
      <c r="K523" s="221" t="s">
        <v>150</v>
      </c>
      <c r="L523" s="45"/>
      <c r="M523" s="226" t="s">
        <v>19</v>
      </c>
      <c r="N523" s="227" t="s">
        <v>43</v>
      </c>
      <c r="O523" s="85"/>
      <c r="P523" s="228">
        <f>O523*H523</f>
        <v>0</v>
      </c>
      <c r="Q523" s="228">
        <v>0.00189</v>
      </c>
      <c r="R523" s="228">
        <f>Q523*H523</f>
        <v>0.00139671</v>
      </c>
      <c r="S523" s="228">
        <v>0</v>
      </c>
      <c r="T523" s="229">
        <f>S523*H523</f>
        <v>0</v>
      </c>
      <c r="U523" s="39"/>
      <c r="V523" s="39"/>
      <c r="W523" s="39"/>
      <c r="X523" s="39"/>
      <c r="Y523" s="39"/>
      <c r="Z523" s="39"/>
      <c r="AA523" s="39"/>
      <c r="AB523" s="39"/>
      <c r="AC523" s="39"/>
      <c r="AD523" s="39"/>
      <c r="AE523" s="39"/>
      <c r="AR523" s="230" t="s">
        <v>237</v>
      </c>
      <c r="AT523" s="230" t="s">
        <v>146</v>
      </c>
      <c r="AU523" s="230" t="s">
        <v>81</v>
      </c>
      <c r="AY523" s="18" t="s">
        <v>144</v>
      </c>
      <c r="BE523" s="231">
        <f>IF(N523="základní",J523,0)</f>
        <v>0</v>
      </c>
      <c r="BF523" s="231">
        <f>IF(N523="snížená",J523,0)</f>
        <v>0</v>
      </c>
      <c r="BG523" s="231">
        <f>IF(N523="zákl. přenesená",J523,0)</f>
        <v>0</v>
      </c>
      <c r="BH523" s="231">
        <f>IF(N523="sníž. přenesená",J523,0)</f>
        <v>0</v>
      </c>
      <c r="BI523" s="231">
        <f>IF(N523="nulová",J523,0)</f>
        <v>0</v>
      </c>
      <c r="BJ523" s="18" t="s">
        <v>77</v>
      </c>
      <c r="BK523" s="231">
        <f>ROUND(I523*H523,2)</f>
        <v>0</v>
      </c>
      <c r="BL523" s="18" t="s">
        <v>237</v>
      </c>
      <c r="BM523" s="230" t="s">
        <v>816</v>
      </c>
    </row>
    <row r="524" s="2" customFormat="1">
      <c r="A524" s="39"/>
      <c r="B524" s="40"/>
      <c r="C524" s="41"/>
      <c r="D524" s="232" t="s">
        <v>153</v>
      </c>
      <c r="E524" s="41"/>
      <c r="F524" s="233" t="s">
        <v>817</v>
      </c>
      <c r="G524" s="41"/>
      <c r="H524" s="41"/>
      <c r="I524" s="137"/>
      <c r="J524" s="41"/>
      <c r="K524" s="41"/>
      <c r="L524" s="45"/>
      <c r="M524" s="234"/>
      <c r="N524" s="235"/>
      <c r="O524" s="85"/>
      <c r="P524" s="85"/>
      <c r="Q524" s="85"/>
      <c r="R524" s="85"/>
      <c r="S524" s="85"/>
      <c r="T524" s="86"/>
      <c r="U524" s="39"/>
      <c r="V524" s="39"/>
      <c r="W524" s="39"/>
      <c r="X524" s="39"/>
      <c r="Y524" s="39"/>
      <c r="Z524" s="39"/>
      <c r="AA524" s="39"/>
      <c r="AB524" s="39"/>
      <c r="AC524" s="39"/>
      <c r="AD524" s="39"/>
      <c r="AE524" s="39"/>
      <c r="AT524" s="18" t="s">
        <v>153</v>
      </c>
      <c r="AU524" s="18" t="s">
        <v>81</v>
      </c>
    </row>
    <row r="525" s="2" customFormat="1" ht="21.75" customHeight="1">
      <c r="A525" s="39"/>
      <c r="B525" s="40"/>
      <c r="C525" s="219" t="s">
        <v>393</v>
      </c>
      <c r="D525" s="219" t="s">
        <v>146</v>
      </c>
      <c r="E525" s="220" t="s">
        <v>818</v>
      </c>
      <c r="F525" s="221" t="s">
        <v>819</v>
      </c>
      <c r="G525" s="222" t="s">
        <v>171</v>
      </c>
      <c r="H525" s="223">
        <v>6</v>
      </c>
      <c r="I525" s="224"/>
      <c r="J525" s="225">
        <f>ROUND(I525*H525,2)</f>
        <v>0</v>
      </c>
      <c r="K525" s="221" t="s">
        <v>150</v>
      </c>
      <c r="L525" s="45"/>
      <c r="M525" s="226" t="s">
        <v>19</v>
      </c>
      <c r="N525" s="227" t="s">
        <v>43</v>
      </c>
      <c r="O525" s="85"/>
      <c r="P525" s="228">
        <f>O525*H525</f>
        <v>0</v>
      </c>
      <c r="Q525" s="228">
        <v>0</v>
      </c>
      <c r="R525" s="228">
        <f>Q525*H525</f>
        <v>0</v>
      </c>
      <c r="S525" s="228">
        <v>0</v>
      </c>
      <c r="T525" s="229">
        <f>S525*H525</f>
        <v>0</v>
      </c>
      <c r="U525" s="39"/>
      <c r="V525" s="39"/>
      <c r="W525" s="39"/>
      <c r="X525" s="39"/>
      <c r="Y525" s="39"/>
      <c r="Z525" s="39"/>
      <c r="AA525" s="39"/>
      <c r="AB525" s="39"/>
      <c r="AC525" s="39"/>
      <c r="AD525" s="39"/>
      <c r="AE525" s="39"/>
      <c r="AR525" s="230" t="s">
        <v>237</v>
      </c>
      <c r="AT525" s="230" t="s">
        <v>146</v>
      </c>
      <c r="AU525" s="230" t="s">
        <v>81</v>
      </c>
      <c r="AY525" s="18" t="s">
        <v>144</v>
      </c>
      <c r="BE525" s="231">
        <f>IF(N525="základní",J525,0)</f>
        <v>0</v>
      </c>
      <c r="BF525" s="231">
        <f>IF(N525="snížená",J525,0)</f>
        <v>0</v>
      </c>
      <c r="BG525" s="231">
        <f>IF(N525="zákl. přenesená",J525,0)</f>
        <v>0</v>
      </c>
      <c r="BH525" s="231">
        <f>IF(N525="sníž. přenesená",J525,0)</f>
        <v>0</v>
      </c>
      <c r="BI525" s="231">
        <f>IF(N525="nulová",J525,0)</f>
        <v>0</v>
      </c>
      <c r="BJ525" s="18" t="s">
        <v>77</v>
      </c>
      <c r="BK525" s="231">
        <f>ROUND(I525*H525,2)</f>
        <v>0</v>
      </c>
      <c r="BL525" s="18" t="s">
        <v>237</v>
      </c>
      <c r="BM525" s="230" t="s">
        <v>820</v>
      </c>
    </row>
    <row r="526" s="2" customFormat="1">
      <c r="A526" s="39"/>
      <c r="B526" s="40"/>
      <c r="C526" s="41"/>
      <c r="D526" s="232" t="s">
        <v>153</v>
      </c>
      <c r="E526" s="41"/>
      <c r="F526" s="233" t="s">
        <v>817</v>
      </c>
      <c r="G526" s="41"/>
      <c r="H526" s="41"/>
      <c r="I526" s="137"/>
      <c r="J526" s="41"/>
      <c r="K526" s="41"/>
      <c r="L526" s="45"/>
      <c r="M526" s="234"/>
      <c r="N526" s="235"/>
      <c r="O526" s="85"/>
      <c r="P526" s="85"/>
      <c r="Q526" s="85"/>
      <c r="R526" s="85"/>
      <c r="S526" s="85"/>
      <c r="T526" s="86"/>
      <c r="U526" s="39"/>
      <c r="V526" s="39"/>
      <c r="W526" s="39"/>
      <c r="X526" s="39"/>
      <c r="Y526" s="39"/>
      <c r="Z526" s="39"/>
      <c r="AA526" s="39"/>
      <c r="AB526" s="39"/>
      <c r="AC526" s="39"/>
      <c r="AD526" s="39"/>
      <c r="AE526" s="39"/>
      <c r="AT526" s="18" t="s">
        <v>153</v>
      </c>
      <c r="AU526" s="18" t="s">
        <v>81</v>
      </c>
    </row>
    <row r="527" s="2" customFormat="1" ht="16.5" customHeight="1">
      <c r="A527" s="39"/>
      <c r="B527" s="40"/>
      <c r="C527" s="258" t="s">
        <v>821</v>
      </c>
      <c r="D527" s="258" t="s">
        <v>238</v>
      </c>
      <c r="E527" s="259" t="s">
        <v>822</v>
      </c>
      <c r="F527" s="260" t="s">
        <v>823</v>
      </c>
      <c r="G527" s="261" t="s">
        <v>180</v>
      </c>
      <c r="H527" s="262">
        <v>6</v>
      </c>
      <c r="I527" s="263"/>
      <c r="J527" s="264">
        <f>ROUND(I527*H527,2)</f>
        <v>0</v>
      </c>
      <c r="K527" s="260" t="s">
        <v>150</v>
      </c>
      <c r="L527" s="265"/>
      <c r="M527" s="266" t="s">
        <v>19</v>
      </c>
      <c r="N527" s="267" t="s">
        <v>43</v>
      </c>
      <c r="O527" s="85"/>
      <c r="P527" s="228">
        <f>O527*H527</f>
        <v>0</v>
      </c>
      <c r="Q527" s="228">
        <v>0.00198</v>
      </c>
      <c r="R527" s="228">
        <f>Q527*H527</f>
        <v>0.01188</v>
      </c>
      <c r="S527" s="228">
        <v>0</v>
      </c>
      <c r="T527" s="229">
        <f>S527*H527</f>
        <v>0</v>
      </c>
      <c r="U527" s="39"/>
      <c r="V527" s="39"/>
      <c r="W527" s="39"/>
      <c r="X527" s="39"/>
      <c r="Y527" s="39"/>
      <c r="Z527" s="39"/>
      <c r="AA527" s="39"/>
      <c r="AB527" s="39"/>
      <c r="AC527" s="39"/>
      <c r="AD527" s="39"/>
      <c r="AE527" s="39"/>
      <c r="AR527" s="230" t="s">
        <v>332</v>
      </c>
      <c r="AT527" s="230" t="s">
        <v>238</v>
      </c>
      <c r="AU527" s="230" t="s">
        <v>81</v>
      </c>
      <c r="AY527" s="18" t="s">
        <v>144</v>
      </c>
      <c r="BE527" s="231">
        <f>IF(N527="základní",J527,0)</f>
        <v>0</v>
      </c>
      <c r="BF527" s="231">
        <f>IF(N527="snížená",J527,0)</f>
        <v>0</v>
      </c>
      <c r="BG527" s="231">
        <f>IF(N527="zákl. přenesená",J527,0)</f>
        <v>0</v>
      </c>
      <c r="BH527" s="231">
        <f>IF(N527="sníž. přenesená",J527,0)</f>
        <v>0</v>
      </c>
      <c r="BI527" s="231">
        <f>IF(N527="nulová",J527,0)</f>
        <v>0</v>
      </c>
      <c r="BJ527" s="18" t="s">
        <v>77</v>
      </c>
      <c r="BK527" s="231">
        <f>ROUND(I527*H527,2)</f>
        <v>0</v>
      </c>
      <c r="BL527" s="18" t="s">
        <v>237</v>
      </c>
      <c r="BM527" s="230" t="s">
        <v>824</v>
      </c>
    </row>
    <row r="528" s="2" customFormat="1" ht="16.5" customHeight="1">
      <c r="A528" s="39"/>
      <c r="B528" s="40"/>
      <c r="C528" s="258" t="s">
        <v>400</v>
      </c>
      <c r="D528" s="258" t="s">
        <v>238</v>
      </c>
      <c r="E528" s="259" t="s">
        <v>825</v>
      </c>
      <c r="F528" s="260" t="s">
        <v>826</v>
      </c>
      <c r="G528" s="261" t="s">
        <v>827</v>
      </c>
      <c r="H528" s="262">
        <v>0.12</v>
      </c>
      <c r="I528" s="263"/>
      <c r="J528" s="264">
        <f>ROUND(I528*H528,2)</f>
        <v>0</v>
      </c>
      <c r="K528" s="260" t="s">
        <v>150</v>
      </c>
      <c r="L528" s="265"/>
      <c r="M528" s="266" t="s">
        <v>19</v>
      </c>
      <c r="N528" s="267" t="s">
        <v>43</v>
      </c>
      <c r="O528" s="85"/>
      <c r="P528" s="228">
        <f>O528*H528</f>
        <v>0</v>
      </c>
      <c r="Q528" s="228">
        <v>0.0064400000000000004</v>
      </c>
      <c r="R528" s="228">
        <f>Q528*H528</f>
        <v>0.00077280000000000003</v>
      </c>
      <c r="S528" s="228">
        <v>0</v>
      </c>
      <c r="T528" s="229">
        <f>S528*H528</f>
        <v>0</v>
      </c>
      <c r="U528" s="39"/>
      <c r="V528" s="39"/>
      <c r="W528" s="39"/>
      <c r="X528" s="39"/>
      <c r="Y528" s="39"/>
      <c r="Z528" s="39"/>
      <c r="AA528" s="39"/>
      <c r="AB528" s="39"/>
      <c r="AC528" s="39"/>
      <c r="AD528" s="39"/>
      <c r="AE528" s="39"/>
      <c r="AR528" s="230" t="s">
        <v>332</v>
      </c>
      <c r="AT528" s="230" t="s">
        <v>238</v>
      </c>
      <c r="AU528" s="230" t="s">
        <v>81</v>
      </c>
      <c r="AY528" s="18" t="s">
        <v>144</v>
      </c>
      <c r="BE528" s="231">
        <f>IF(N528="základní",J528,0)</f>
        <v>0</v>
      </c>
      <c r="BF528" s="231">
        <f>IF(N528="snížená",J528,0)</f>
        <v>0</v>
      </c>
      <c r="BG528" s="231">
        <f>IF(N528="zákl. přenesená",J528,0)</f>
        <v>0</v>
      </c>
      <c r="BH528" s="231">
        <f>IF(N528="sníž. přenesená",J528,0)</f>
        <v>0</v>
      </c>
      <c r="BI528" s="231">
        <f>IF(N528="nulová",J528,0)</f>
        <v>0</v>
      </c>
      <c r="BJ528" s="18" t="s">
        <v>77</v>
      </c>
      <c r="BK528" s="231">
        <f>ROUND(I528*H528,2)</f>
        <v>0</v>
      </c>
      <c r="BL528" s="18" t="s">
        <v>237</v>
      </c>
      <c r="BM528" s="230" t="s">
        <v>828</v>
      </c>
    </row>
    <row r="529" s="13" customFormat="1">
      <c r="A529" s="13"/>
      <c r="B529" s="236"/>
      <c r="C529" s="237"/>
      <c r="D529" s="232" t="s">
        <v>155</v>
      </c>
      <c r="E529" s="237"/>
      <c r="F529" s="239" t="s">
        <v>829</v>
      </c>
      <c r="G529" s="237"/>
      <c r="H529" s="240">
        <v>0.12</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155</v>
      </c>
      <c r="AU529" s="246" t="s">
        <v>81</v>
      </c>
      <c r="AV529" s="13" t="s">
        <v>81</v>
      </c>
      <c r="AW529" s="13" t="s">
        <v>4</v>
      </c>
      <c r="AX529" s="13" t="s">
        <v>77</v>
      </c>
      <c r="AY529" s="246" t="s">
        <v>144</v>
      </c>
    </row>
    <row r="530" s="2" customFormat="1" ht="16.5" customHeight="1">
      <c r="A530" s="39"/>
      <c r="B530" s="40"/>
      <c r="C530" s="258" t="s">
        <v>830</v>
      </c>
      <c r="D530" s="258" t="s">
        <v>238</v>
      </c>
      <c r="E530" s="259" t="s">
        <v>831</v>
      </c>
      <c r="F530" s="260" t="s">
        <v>832</v>
      </c>
      <c r="G530" s="261" t="s">
        <v>827</v>
      </c>
      <c r="H530" s="262">
        <v>0.12</v>
      </c>
      <c r="I530" s="263"/>
      <c r="J530" s="264">
        <f>ROUND(I530*H530,2)</f>
        <v>0</v>
      </c>
      <c r="K530" s="260" t="s">
        <v>150</v>
      </c>
      <c r="L530" s="265"/>
      <c r="M530" s="266" t="s">
        <v>19</v>
      </c>
      <c r="N530" s="267" t="s">
        <v>43</v>
      </c>
      <c r="O530" s="85"/>
      <c r="P530" s="228">
        <f>O530*H530</f>
        <v>0</v>
      </c>
      <c r="Q530" s="228">
        <v>0.017399999999999999</v>
      </c>
      <c r="R530" s="228">
        <f>Q530*H530</f>
        <v>0.0020879999999999996</v>
      </c>
      <c r="S530" s="228">
        <v>0</v>
      </c>
      <c r="T530" s="229">
        <f>S530*H530</f>
        <v>0</v>
      </c>
      <c r="U530" s="39"/>
      <c r="V530" s="39"/>
      <c r="W530" s="39"/>
      <c r="X530" s="39"/>
      <c r="Y530" s="39"/>
      <c r="Z530" s="39"/>
      <c r="AA530" s="39"/>
      <c r="AB530" s="39"/>
      <c r="AC530" s="39"/>
      <c r="AD530" s="39"/>
      <c r="AE530" s="39"/>
      <c r="AR530" s="230" t="s">
        <v>332</v>
      </c>
      <c r="AT530" s="230" t="s">
        <v>238</v>
      </c>
      <c r="AU530" s="230" t="s">
        <v>81</v>
      </c>
      <c r="AY530" s="18" t="s">
        <v>144</v>
      </c>
      <c r="BE530" s="231">
        <f>IF(N530="základní",J530,0)</f>
        <v>0</v>
      </c>
      <c r="BF530" s="231">
        <f>IF(N530="snížená",J530,0)</f>
        <v>0</v>
      </c>
      <c r="BG530" s="231">
        <f>IF(N530="zákl. přenesená",J530,0)</f>
        <v>0</v>
      </c>
      <c r="BH530" s="231">
        <f>IF(N530="sníž. přenesená",J530,0)</f>
        <v>0</v>
      </c>
      <c r="BI530" s="231">
        <f>IF(N530="nulová",J530,0)</f>
        <v>0</v>
      </c>
      <c r="BJ530" s="18" t="s">
        <v>77</v>
      </c>
      <c r="BK530" s="231">
        <f>ROUND(I530*H530,2)</f>
        <v>0</v>
      </c>
      <c r="BL530" s="18" t="s">
        <v>237</v>
      </c>
      <c r="BM530" s="230" t="s">
        <v>833</v>
      </c>
    </row>
    <row r="531" s="13" customFormat="1">
      <c r="A531" s="13"/>
      <c r="B531" s="236"/>
      <c r="C531" s="237"/>
      <c r="D531" s="232" t="s">
        <v>155</v>
      </c>
      <c r="E531" s="237"/>
      <c r="F531" s="239" t="s">
        <v>829</v>
      </c>
      <c r="G531" s="237"/>
      <c r="H531" s="240">
        <v>0.12</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155</v>
      </c>
      <c r="AU531" s="246" t="s">
        <v>81</v>
      </c>
      <c r="AV531" s="13" t="s">
        <v>81</v>
      </c>
      <c r="AW531" s="13" t="s">
        <v>4</v>
      </c>
      <c r="AX531" s="13" t="s">
        <v>77</v>
      </c>
      <c r="AY531" s="246" t="s">
        <v>144</v>
      </c>
    </row>
    <row r="532" s="2" customFormat="1" ht="21.75" customHeight="1">
      <c r="A532" s="39"/>
      <c r="B532" s="40"/>
      <c r="C532" s="219" t="s">
        <v>405</v>
      </c>
      <c r="D532" s="219" t="s">
        <v>146</v>
      </c>
      <c r="E532" s="220" t="s">
        <v>834</v>
      </c>
      <c r="F532" s="221" t="s">
        <v>835</v>
      </c>
      <c r="G532" s="222" t="s">
        <v>149</v>
      </c>
      <c r="H532" s="223">
        <v>19.629999999999999</v>
      </c>
      <c r="I532" s="224"/>
      <c r="J532" s="225">
        <f>ROUND(I532*H532,2)</f>
        <v>0</v>
      </c>
      <c r="K532" s="221" t="s">
        <v>150</v>
      </c>
      <c r="L532" s="45"/>
      <c r="M532" s="226" t="s">
        <v>19</v>
      </c>
      <c r="N532" s="227" t="s">
        <v>43</v>
      </c>
      <c r="O532" s="85"/>
      <c r="P532" s="228">
        <f>O532*H532</f>
        <v>0</v>
      </c>
      <c r="Q532" s="228">
        <v>0.011592999999999999</v>
      </c>
      <c r="R532" s="228">
        <f>Q532*H532</f>
        <v>0.22757058999999996</v>
      </c>
      <c r="S532" s="228">
        <v>0</v>
      </c>
      <c r="T532" s="229">
        <f>S532*H532</f>
        <v>0</v>
      </c>
      <c r="U532" s="39"/>
      <c r="V532" s="39"/>
      <c r="W532" s="39"/>
      <c r="X532" s="39"/>
      <c r="Y532" s="39"/>
      <c r="Z532" s="39"/>
      <c r="AA532" s="39"/>
      <c r="AB532" s="39"/>
      <c r="AC532" s="39"/>
      <c r="AD532" s="39"/>
      <c r="AE532" s="39"/>
      <c r="AR532" s="230" t="s">
        <v>237</v>
      </c>
      <c r="AT532" s="230" t="s">
        <v>146</v>
      </c>
      <c r="AU532" s="230" t="s">
        <v>81</v>
      </c>
      <c r="AY532" s="18" t="s">
        <v>144</v>
      </c>
      <c r="BE532" s="231">
        <f>IF(N532="základní",J532,0)</f>
        <v>0</v>
      </c>
      <c r="BF532" s="231">
        <f>IF(N532="snížená",J532,0)</f>
        <v>0</v>
      </c>
      <c r="BG532" s="231">
        <f>IF(N532="zákl. přenesená",J532,0)</f>
        <v>0</v>
      </c>
      <c r="BH532" s="231">
        <f>IF(N532="sníž. přenesená",J532,0)</f>
        <v>0</v>
      </c>
      <c r="BI532" s="231">
        <f>IF(N532="nulová",J532,0)</f>
        <v>0</v>
      </c>
      <c r="BJ532" s="18" t="s">
        <v>77</v>
      </c>
      <c r="BK532" s="231">
        <f>ROUND(I532*H532,2)</f>
        <v>0</v>
      </c>
      <c r="BL532" s="18" t="s">
        <v>237</v>
      </c>
      <c r="BM532" s="230" t="s">
        <v>836</v>
      </c>
    </row>
    <row r="533" s="2" customFormat="1">
      <c r="A533" s="39"/>
      <c r="B533" s="40"/>
      <c r="C533" s="41"/>
      <c r="D533" s="232" t="s">
        <v>153</v>
      </c>
      <c r="E533" s="41"/>
      <c r="F533" s="233" t="s">
        <v>837</v>
      </c>
      <c r="G533" s="41"/>
      <c r="H533" s="41"/>
      <c r="I533" s="137"/>
      <c r="J533" s="41"/>
      <c r="K533" s="41"/>
      <c r="L533" s="45"/>
      <c r="M533" s="234"/>
      <c r="N533" s="235"/>
      <c r="O533" s="85"/>
      <c r="P533" s="85"/>
      <c r="Q533" s="85"/>
      <c r="R533" s="85"/>
      <c r="S533" s="85"/>
      <c r="T533" s="86"/>
      <c r="U533" s="39"/>
      <c r="V533" s="39"/>
      <c r="W533" s="39"/>
      <c r="X533" s="39"/>
      <c r="Y533" s="39"/>
      <c r="Z533" s="39"/>
      <c r="AA533" s="39"/>
      <c r="AB533" s="39"/>
      <c r="AC533" s="39"/>
      <c r="AD533" s="39"/>
      <c r="AE533" s="39"/>
      <c r="AT533" s="18" t="s">
        <v>153</v>
      </c>
      <c r="AU533" s="18" t="s">
        <v>81</v>
      </c>
    </row>
    <row r="534" s="2" customFormat="1">
      <c r="A534" s="39"/>
      <c r="B534" s="40"/>
      <c r="C534" s="41"/>
      <c r="D534" s="232" t="s">
        <v>442</v>
      </c>
      <c r="E534" s="41"/>
      <c r="F534" s="233" t="s">
        <v>838</v>
      </c>
      <c r="G534" s="41"/>
      <c r="H534" s="41"/>
      <c r="I534" s="137"/>
      <c r="J534" s="41"/>
      <c r="K534" s="41"/>
      <c r="L534" s="45"/>
      <c r="M534" s="234"/>
      <c r="N534" s="235"/>
      <c r="O534" s="85"/>
      <c r="P534" s="85"/>
      <c r="Q534" s="85"/>
      <c r="R534" s="85"/>
      <c r="S534" s="85"/>
      <c r="T534" s="86"/>
      <c r="U534" s="39"/>
      <c r="V534" s="39"/>
      <c r="W534" s="39"/>
      <c r="X534" s="39"/>
      <c r="Y534" s="39"/>
      <c r="Z534" s="39"/>
      <c r="AA534" s="39"/>
      <c r="AB534" s="39"/>
      <c r="AC534" s="39"/>
      <c r="AD534" s="39"/>
      <c r="AE534" s="39"/>
      <c r="AT534" s="18" t="s">
        <v>442</v>
      </c>
      <c r="AU534" s="18" t="s">
        <v>81</v>
      </c>
    </row>
    <row r="535" s="13" customFormat="1">
      <c r="A535" s="13"/>
      <c r="B535" s="236"/>
      <c r="C535" s="237"/>
      <c r="D535" s="232" t="s">
        <v>155</v>
      </c>
      <c r="E535" s="238" t="s">
        <v>19</v>
      </c>
      <c r="F535" s="239" t="s">
        <v>839</v>
      </c>
      <c r="G535" s="237"/>
      <c r="H535" s="240">
        <v>19.629999999999999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155</v>
      </c>
      <c r="AU535" s="246" t="s">
        <v>81</v>
      </c>
      <c r="AV535" s="13" t="s">
        <v>81</v>
      </c>
      <c r="AW535" s="13" t="s">
        <v>33</v>
      </c>
      <c r="AX535" s="13" t="s">
        <v>77</v>
      </c>
      <c r="AY535" s="246" t="s">
        <v>144</v>
      </c>
    </row>
    <row r="536" s="2" customFormat="1" ht="21.75" customHeight="1">
      <c r="A536" s="39"/>
      <c r="B536" s="40"/>
      <c r="C536" s="219" t="s">
        <v>840</v>
      </c>
      <c r="D536" s="219" t="s">
        <v>146</v>
      </c>
      <c r="E536" s="220" t="s">
        <v>841</v>
      </c>
      <c r="F536" s="221" t="s">
        <v>842</v>
      </c>
      <c r="G536" s="222" t="s">
        <v>149</v>
      </c>
      <c r="H536" s="223">
        <v>19.629999999999999</v>
      </c>
      <c r="I536" s="224"/>
      <c r="J536" s="225">
        <f>ROUND(I536*H536,2)</f>
        <v>0</v>
      </c>
      <c r="K536" s="221" t="s">
        <v>150</v>
      </c>
      <c r="L536" s="45"/>
      <c r="M536" s="226" t="s">
        <v>19</v>
      </c>
      <c r="N536" s="227" t="s">
        <v>43</v>
      </c>
      <c r="O536" s="85"/>
      <c r="P536" s="228">
        <f>O536*H536</f>
        <v>0</v>
      </c>
      <c r="Q536" s="228">
        <v>0</v>
      </c>
      <c r="R536" s="228">
        <f>Q536*H536</f>
        <v>0</v>
      </c>
      <c r="S536" s="228">
        <v>0</v>
      </c>
      <c r="T536" s="229">
        <f>S536*H536</f>
        <v>0</v>
      </c>
      <c r="U536" s="39"/>
      <c r="V536" s="39"/>
      <c r="W536" s="39"/>
      <c r="X536" s="39"/>
      <c r="Y536" s="39"/>
      <c r="Z536" s="39"/>
      <c r="AA536" s="39"/>
      <c r="AB536" s="39"/>
      <c r="AC536" s="39"/>
      <c r="AD536" s="39"/>
      <c r="AE536" s="39"/>
      <c r="AR536" s="230" t="s">
        <v>237</v>
      </c>
      <c r="AT536" s="230" t="s">
        <v>146</v>
      </c>
      <c r="AU536" s="230" t="s">
        <v>81</v>
      </c>
      <c r="AY536" s="18" t="s">
        <v>144</v>
      </c>
      <c r="BE536" s="231">
        <f>IF(N536="základní",J536,0)</f>
        <v>0</v>
      </c>
      <c r="BF536" s="231">
        <f>IF(N536="snížená",J536,0)</f>
        <v>0</v>
      </c>
      <c r="BG536" s="231">
        <f>IF(N536="zákl. přenesená",J536,0)</f>
        <v>0</v>
      </c>
      <c r="BH536" s="231">
        <f>IF(N536="sníž. přenesená",J536,0)</f>
        <v>0</v>
      </c>
      <c r="BI536" s="231">
        <f>IF(N536="nulová",J536,0)</f>
        <v>0</v>
      </c>
      <c r="BJ536" s="18" t="s">
        <v>77</v>
      </c>
      <c r="BK536" s="231">
        <f>ROUND(I536*H536,2)</f>
        <v>0</v>
      </c>
      <c r="BL536" s="18" t="s">
        <v>237</v>
      </c>
      <c r="BM536" s="230" t="s">
        <v>843</v>
      </c>
    </row>
    <row r="537" s="2" customFormat="1">
      <c r="A537" s="39"/>
      <c r="B537" s="40"/>
      <c r="C537" s="41"/>
      <c r="D537" s="232" t="s">
        <v>153</v>
      </c>
      <c r="E537" s="41"/>
      <c r="F537" s="233" t="s">
        <v>837</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153</v>
      </c>
      <c r="AU537" s="18" t="s">
        <v>81</v>
      </c>
    </row>
    <row r="538" s="2" customFormat="1">
      <c r="A538" s="39"/>
      <c r="B538" s="40"/>
      <c r="C538" s="41"/>
      <c r="D538" s="232" t="s">
        <v>442</v>
      </c>
      <c r="E538" s="41"/>
      <c r="F538" s="233" t="s">
        <v>838</v>
      </c>
      <c r="G538" s="41"/>
      <c r="H538" s="41"/>
      <c r="I538" s="137"/>
      <c r="J538" s="41"/>
      <c r="K538" s="41"/>
      <c r="L538" s="45"/>
      <c r="M538" s="234"/>
      <c r="N538" s="235"/>
      <c r="O538" s="85"/>
      <c r="P538" s="85"/>
      <c r="Q538" s="85"/>
      <c r="R538" s="85"/>
      <c r="S538" s="85"/>
      <c r="T538" s="86"/>
      <c r="U538" s="39"/>
      <c r="V538" s="39"/>
      <c r="W538" s="39"/>
      <c r="X538" s="39"/>
      <c r="Y538" s="39"/>
      <c r="Z538" s="39"/>
      <c r="AA538" s="39"/>
      <c r="AB538" s="39"/>
      <c r="AC538" s="39"/>
      <c r="AD538" s="39"/>
      <c r="AE538" s="39"/>
      <c r="AT538" s="18" t="s">
        <v>442</v>
      </c>
      <c r="AU538" s="18" t="s">
        <v>81</v>
      </c>
    </row>
    <row r="539" s="2" customFormat="1" ht="16.5" customHeight="1">
      <c r="A539" s="39"/>
      <c r="B539" s="40"/>
      <c r="C539" s="258" t="s">
        <v>410</v>
      </c>
      <c r="D539" s="258" t="s">
        <v>238</v>
      </c>
      <c r="E539" s="259" t="s">
        <v>844</v>
      </c>
      <c r="F539" s="260" t="s">
        <v>845</v>
      </c>
      <c r="G539" s="261" t="s">
        <v>206</v>
      </c>
      <c r="H539" s="262">
        <v>0.123</v>
      </c>
      <c r="I539" s="263"/>
      <c r="J539" s="264">
        <f>ROUND(I539*H539,2)</f>
        <v>0</v>
      </c>
      <c r="K539" s="260" t="s">
        <v>150</v>
      </c>
      <c r="L539" s="265"/>
      <c r="M539" s="266" t="s">
        <v>19</v>
      </c>
      <c r="N539" s="267" t="s">
        <v>43</v>
      </c>
      <c r="O539" s="85"/>
      <c r="P539" s="228">
        <f>O539*H539</f>
        <v>0</v>
      </c>
      <c r="Q539" s="228">
        <v>0.55000000000000004</v>
      </c>
      <c r="R539" s="228">
        <f>Q539*H539</f>
        <v>0.067650000000000002</v>
      </c>
      <c r="S539" s="228">
        <v>0</v>
      </c>
      <c r="T539" s="229">
        <f>S539*H539</f>
        <v>0</v>
      </c>
      <c r="U539" s="39"/>
      <c r="V539" s="39"/>
      <c r="W539" s="39"/>
      <c r="X539" s="39"/>
      <c r="Y539" s="39"/>
      <c r="Z539" s="39"/>
      <c r="AA539" s="39"/>
      <c r="AB539" s="39"/>
      <c r="AC539" s="39"/>
      <c r="AD539" s="39"/>
      <c r="AE539" s="39"/>
      <c r="AR539" s="230" t="s">
        <v>332</v>
      </c>
      <c r="AT539" s="230" t="s">
        <v>238</v>
      </c>
      <c r="AU539" s="230" t="s">
        <v>81</v>
      </c>
      <c r="AY539" s="18" t="s">
        <v>144</v>
      </c>
      <c r="BE539" s="231">
        <f>IF(N539="základní",J539,0)</f>
        <v>0</v>
      </c>
      <c r="BF539" s="231">
        <f>IF(N539="snížená",J539,0)</f>
        <v>0</v>
      </c>
      <c r="BG539" s="231">
        <f>IF(N539="zákl. přenesená",J539,0)</f>
        <v>0</v>
      </c>
      <c r="BH539" s="231">
        <f>IF(N539="sníž. přenesená",J539,0)</f>
        <v>0</v>
      </c>
      <c r="BI539" s="231">
        <f>IF(N539="nulová",J539,0)</f>
        <v>0</v>
      </c>
      <c r="BJ539" s="18" t="s">
        <v>77</v>
      </c>
      <c r="BK539" s="231">
        <f>ROUND(I539*H539,2)</f>
        <v>0</v>
      </c>
      <c r="BL539" s="18" t="s">
        <v>237</v>
      </c>
      <c r="BM539" s="230" t="s">
        <v>846</v>
      </c>
    </row>
    <row r="540" s="13" customFormat="1">
      <c r="A540" s="13"/>
      <c r="B540" s="236"/>
      <c r="C540" s="237"/>
      <c r="D540" s="232" t="s">
        <v>155</v>
      </c>
      <c r="E540" s="238" t="s">
        <v>19</v>
      </c>
      <c r="F540" s="239" t="s">
        <v>847</v>
      </c>
      <c r="G540" s="237"/>
      <c r="H540" s="240">
        <v>0.112</v>
      </c>
      <c r="I540" s="241"/>
      <c r="J540" s="237"/>
      <c r="K540" s="237"/>
      <c r="L540" s="242"/>
      <c r="M540" s="243"/>
      <c r="N540" s="244"/>
      <c r="O540" s="244"/>
      <c r="P540" s="244"/>
      <c r="Q540" s="244"/>
      <c r="R540" s="244"/>
      <c r="S540" s="244"/>
      <c r="T540" s="245"/>
      <c r="U540" s="13"/>
      <c r="V540" s="13"/>
      <c r="W540" s="13"/>
      <c r="X540" s="13"/>
      <c r="Y540" s="13"/>
      <c r="Z540" s="13"/>
      <c r="AA540" s="13"/>
      <c r="AB540" s="13"/>
      <c r="AC540" s="13"/>
      <c r="AD540" s="13"/>
      <c r="AE540" s="13"/>
      <c r="AT540" s="246" t="s">
        <v>155</v>
      </c>
      <c r="AU540" s="246" t="s">
        <v>81</v>
      </c>
      <c r="AV540" s="13" t="s">
        <v>81</v>
      </c>
      <c r="AW540" s="13" t="s">
        <v>33</v>
      </c>
      <c r="AX540" s="13" t="s">
        <v>77</v>
      </c>
      <c r="AY540" s="246" t="s">
        <v>144</v>
      </c>
    </row>
    <row r="541" s="13" customFormat="1">
      <c r="A541" s="13"/>
      <c r="B541" s="236"/>
      <c r="C541" s="237"/>
      <c r="D541" s="232" t="s">
        <v>155</v>
      </c>
      <c r="E541" s="237"/>
      <c r="F541" s="239" t="s">
        <v>848</v>
      </c>
      <c r="G541" s="237"/>
      <c r="H541" s="240">
        <v>0.123</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155</v>
      </c>
      <c r="AU541" s="246" t="s">
        <v>81</v>
      </c>
      <c r="AV541" s="13" t="s">
        <v>81</v>
      </c>
      <c r="AW541" s="13" t="s">
        <v>4</v>
      </c>
      <c r="AX541" s="13" t="s">
        <v>77</v>
      </c>
      <c r="AY541" s="246" t="s">
        <v>144</v>
      </c>
    </row>
    <row r="542" s="2" customFormat="1" ht="16.5" customHeight="1">
      <c r="A542" s="39"/>
      <c r="B542" s="40"/>
      <c r="C542" s="219" t="s">
        <v>849</v>
      </c>
      <c r="D542" s="219" t="s">
        <v>146</v>
      </c>
      <c r="E542" s="220" t="s">
        <v>799</v>
      </c>
      <c r="F542" s="221" t="s">
        <v>800</v>
      </c>
      <c r="G542" s="222" t="s">
        <v>206</v>
      </c>
      <c r="H542" s="223">
        <v>0.86199999999999999</v>
      </c>
      <c r="I542" s="224"/>
      <c r="J542" s="225">
        <f>ROUND(I542*H542,2)</f>
        <v>0</v>
      </c>
      <c r="K542" s="221" t="s">
        <v>150</v>
      </c>
      <c r="L542" s="45"/>
      <c r="M542" s="226" t="s">
        <v>19</v>
      </c>
      <c r="N542" s="227" t="s">
        <v>43</v>
      </c>
      <c r="O542" s="85"/>
      <c r="P542" s="228">
        <f>O542*H542</f>
        <v>0</v>
      </c>
      <c r="Q542" s="228">
        <v>0.023367804999999998</v>
      </c>
      <c r="R542" s="228">
        <f>Q542*H542</f>
        <v>0.02014304791</v>
      </c>
      <c r="S542" s="228">
        <v>0</v>
      </c>
      <c r="T542" s="229">
        <f>S542*H542</f>
        <v>0</v>
      </c>
      <c r="U542" s="39"/>
      <c r="V542" s="39"/>
      <c r="W542" s="39"/>
      <c r="X542" s="39"/>
      <c r="Y542" s="39"/>
      <c r="Z542" s="39"/>
      <c r="AA542" s="39"/>
      <c r="AB542" s="39"/>
      <c r="AC542" s="39"/>
      <c r="AD542" s="39"/>
      <c r="AE542" s="39"/>
      <c r="AR542" s="230" t="s">
        <v>237</v>
      </c>
      <c r="AT542" s="230" t="s">
        <v>146</v>
      </c>
      <c r="AU542" s="230" t="s">
        <v>81</v>
      </c>
      <c r="AY542" s="18" t="s">
        <v>144</v>
      </c>
      <c r="BE542" s="231">
        <f>IF(N542="základní",J542,0)</f>
        <v>0</v>
      </c>
      <c r="BF542" s="231">
        <f>IF(N542="snížená",J542,0)</f>
        <v>0</v>
      </c>
      <c r="BG542" s="231">
        <f>IF(N542="zákl. přenesená",J542,0)</f>
        <v>0</v>
      </c>
      <c r="BH542" s="231">
        <f>IF(N542="sníž. přenesená",J542,0)</f>
        <v>0</v>
      </c>
      <c r="BI542" s="231">
        <f>IF(N542="nulová",J542,0)</f>
        <v>0</v>
      </c>
      <c r="BJ542" s="18" t="s">
        <v>77</v>
      </c>
      <c r="BK542" s="231">
        <f>ROUND(I542*H542,2)</f>
        <v>0</v>
      </c>
      <c r="BL542" s="18" t="s">
        <v>237</v>
      </c>
      <c r="BM542" s="230" t="s">
        <v>850</v>
      </c>
    </row>
    <row r="543" s="2" customFormat="1">
      <c r="A543" s="39"/>
      <c r="B543" s="40"/>
      <c r="C543" s="41"/>
      <c r="D543" s="232" t="s">
        <v>153</v>
      </c>
      <c r="E543" s="41"/>
      <c r="F543" s="233" t="s">
        <v>802</v>
      </c>
      <c r="G543" s="41"/>
      <c r="H543" s="41"/>
      <c r="I543" s="137"/>
      <c r="J543" s="41"/>
      <c r="K543" s="41"/>
      <c r="L543" s="45"/>
      <c r="M543" s="234"/>
      <c r="N543" s="235"/>
      <c r="O543" s="85"/>
      <c r="P543" s="85"/>
      <c r="Q543" s="85"/>
      <c r="R543" s="85"/>
      <c r="S543" s="85"/>
      <c r="T543" s="86"/>
      <c r="U543" s="39"/>
      <c r="V543" s="39"/>
      <c r="W543" s="39"/>
      <c r="X543" s="39"/>
      <c r="Y543" s="39"/>
      <c r="Z543" s="39"/>
      <c r="AA543" s="39"/>
      <c r="AB543" s="39"/>
      <c r="AC543" s="39"/>
      <c r="AD543" s="39"/>
      <c r="AE543" s="39"/>
      <c r="AT543" s="18" t="s">
        <v>153</v>
      </c>
      <c r="AU543" s="18" t="s">
        <v>81</v>
      </c>
    </row>
    <row r="544" s="13" customFormat="1">
      <c r="A544" s="13"/>
      <c r="B544" s="236"/>
      <c r="C544" s="237"/>
      <c r="D544" s="232" t="s">
        <v>155</v>
      </c>
      <c r="E544" s="238" t="s">
        <v>19</v>
      </c>
      <c r="F544" s="239" t="s">
        <v>851</v>
      </c>
      <c r="G544" s="237"/>
      <c r="H544" s="240">
        <v>0.86199999999999999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155</v>
      </c>
      <c r="AU544" s="246" t="s">
        <v>81</v>
      </c>
      <c r="AV544" s="13" t="s">
        <v>81</v>
      </c>
      <c r="AW544" s="13" t="s">
        <v>33</v>
      </c>
      <c r="AX544" s="13" t="s">
        <v>77</v>
      </c>
      <c r="AY544" s="246" t="s">
        <v>144</v>
      </c>
    </row>
    <row r="545" s="2" customFormat="1" ht="21.75" customHeight="1">
      <c r="A545" s="39"/>
      <c r="B545" s="40"/>
      <c r="C545" s="219" t="s">
        <v>414</v>
      </c>
      <c r="D545" s="219" t="s">
        <v>146</v>
      </c>
      <c r="E545" s="220" t="s">
        <v>814</v>
      </c>
      <c r="F545" s="221" t="s">
        <v>815</v>
      </c>
      <c r="G545" s="222" t="s">
        <v>206</v>
      </c>
      <c r="H545" s="223">
        <v>0.124</v>
      </c>
      <c r="I545" s="224"/>
      <c r="J545" s="225">
        <f>ROUND(I545*H545,2)</f>
        <v>0</v>
      </c>
      <c r="K545" s="221" t="s">
        <v>150</v>
      </c>
      <c r="L545" s="45"/>
      <c r="M545" s="226" t="s">
        <v>19</v>
      </c>
      <c r="N545" s="227" t="s">
        <v>43</v>
      </c>
      <c r="O545" s="85"/>
      <c r="P545" s="228">
        <f>O545*H545</f>
        <v>0</v>
      </c>
      <c r="Q545" s="228">
        <v>0.00189</v>
      </c>
      <c r="R545" s="228">
        <f>Q545*H545</f>
        <v>0.00023436</v>
      </c>
      <c r="S545" s="228">
        <v>0</v>
      </c>
      <c r="T545" s="229">
        <f>S545*H545</f>
        <v>0</v>
      </c>
      <c r="U545" s="39"/>
      <c r="V545" s="39"/>
      <c r="W545" s="39"/>
      <c r="X545" s="39"/>
      <c r="Y545" s="39"/>
      <c r="Z545" s="39"/>
      <c r="AA545" s="39"/>
      <c r="AB545" s="39"/>
      <c r="AC545" s="39"/>
      <c r="AD545" s="39"/>
      <c r="AE545" s="39"/>
      <c r="AR545" s="230" t="s">
        <v>237</v>
      </c>
      <c r="AT545" s="230" t="s">
        <v>146</v>
      </c>
      <c r="AU545" s="230" t="s">
        <v>81</v>
      </c>
      <c r="AY545" s="18" t="s">
        <v>144</v>
      </c>
      <c r="BE545" s="231">
        <f>IF(N545="základní",J545,0)</f>
        <v>0</v>
      </c>
      <c r="BF545" s="231">
        <f>IF(N545="snížená",J545,0)</f>
        <v>0</v>
      </c>
      <c r="BG545" s="231">
        <f>IF(N545="zákl. přenesená",J545,0)</f>
        <v>0</v>
      </c>
      <c r="BH545" s="231">
        <f>IF(N545="sníž. přenesená",J545,0)</f>
        <v>0</v>
      </c>
      <c r="BI545" s="231">
        <f>IF(N545="nulová",J545,0)</f>
        <v>0</v>
      </c>
      <c r="BJ545" s="18" t="s">
        <v>77</v>
      </c>
      <c r="BK545" s="231">
        <f>ROUND(I545*H545,2)</f>
        <v>0</v>
      </c>
      <c r="BL545" s="18" t="s">
        <v>237</v>
      </c>
      <c r="BM545" s="230" t="s">
        <v>852</v>
      </c>
    </row>
    <row r="546" s="2" customFormat="1">
      <c r="A546" s="39"/>
      <c r="B546" s="40"/>
      <c r="C546" s="41"/>
      <c r="D546" s="232" t="s">
        <v>153</v>
      </c>
      <c r="E546" s="41"/>
      <c r="F546" s="233" t="s">
        <v>817</v>
      </c>
      <c r="G546" s="41"/>
      <c r="H546" s="41"/>
      <c r="I546" s="137"/>
      <c r="J546" s="41"/>
      <c r="K546" s="41"/>
      <c r="L546" s="45"/>
      <c r="M546" s="234"/>
      <c r="N546" s="235"/>
      <c r="O546" s="85"/>
      <c r="P546" s="85"/>
      <c r="Q546" s="85"/>
      <c r="R546" s="85"/>
      <c r="S546" s="85"/>
      <c r="T546" s="86"/>
      <c r="U546" s="39"/>
      <c r="V546" s="39"/>
      <c r="W546" s="39"/>
      <c r="X546" s="39"/>
      <c r="Y546" s="39"/>
      <c r="Z546" s="39"/>
      <c r="AA546" s="39"/>
      <c r="AB546" s="39"/>
      <c r="AC546" s="39"/>
      <c r="AD546" s="39"/>
      <c r="AE546" s="39"/>
      <c r="AT546" s="18" t="s">
        <v>153</v>
      </c>
      <c r="AU546" s="18" t="s">
        <v>81</v>
      </c>
    </row>
    <row r="547" s="2" customFormat="1" ht="16.5" customHeight="1">
      <c r="A547" s="39"/>
      <c r="B547" s="40"/>
      <c r="C547" s="219" t="s">
        <v>853</v>
      </c>
      <c r="D547" s="219" t="s">
        <v>146</v>
      </c>
      <c r="E547" s="220" t="s">
        <v>854</v>
      </c>
      <c r="F547" s="221" t="s">
        <v>855</v>
      </c>
      <c r="G547" s="222" t="s">
        <v>149</v>
      </c>
      <c r="H547" s="223">
        <v>13.199999999999999</v>
      </c>
      <c r="I547" s="224"/>
      <c r="J547" s="225">
        <f>ROUND(I547*H547,2)</f>
        <v>0</v>
      </c>
      <c r="K547" s="221" t="s">
        <v>150</v>
      </c>
      <c r="L547" s="45"/>
      <c r="M547" s="226" t="s">
        <v>19</v>
      </c>
      <c r="N547" s="227" t="s">
        <v>43</v>
      </c>
      <c r="O547" s="85"/>
      <c r="P547" s="228">
        <f>O547*H547</f>
        <v>0</v>
      </c>
      <c r="Q547" s="228">
        <v>0.029617600000000001</v>
      </c>
      <c r="R547" s="228">
        <f>Q547*H547</f>
        <v>0.39095231999999996</v>
      </c>
      <c r="S547" s="228">
        <v>0</v>
      </c>
      <c r="T547" s="229">
        <f>S547*H547</f>
        <v>0</v>
      </c>
      <c r="U547" s="39"/>
      <c r="V547" s="39"/>
      <c r="W547" s="39"/>
      <c r="X547" s="39"/>
      <c r="Y547" s="39"/>
      <c r="Z547" s="39"/>
      <c r="AA547" s="39"/>
      <c r="AB547" s="39"/>
      <c r="AC547" s="39"/>
      <c r="AD547" s="39"/>
      <c r="AE547" s="39"/>
      <c r="AR547" s="230" t="s">
        <v>237</v>
      </c>
      <c r="AT547" s="230" t="s">
        <v>146</v>
      </c>
      <c r="AU547" s="230" t="s">
        <v>81</v>
      </c>
      <c r="AY547" s="18" t="s">
        <v>144</v>
      </c>
      <c r="BE547" s="231">
        <f>IF(N547="základní",J547,0)</f>
        <v>0</v>
      </c>
      <c r="BF547" s="231">
        <f>IF(N547="snížená",J547,0)</f>
        <v>0</v>
      </c>
      <c r="BG547" s="231">
        <f>IF(N547="zákl. přenesená",J547,0)</f>
        <v>0</v>
      </c>
      <c r="BH547" s="231">
        <f>IF(N547="sníž. přenesená",J547,0)</f>
        <v>0</v>
      </c>
      <c r="BI547" s="231">
        <f>IF(N547="nulová",J547,0)</f>
        <v>0</v>
      </c>
      <c r="BJ547" s="18" t="s">
        <v>77</v>
      </c>
      <c r="BK547" s="231">
        <f>ROUND(I547*H547,2)</f>
        <v>0</v>
      </c>
      <c r="BL547" s="18" t="s">
        <v>237</v>
      </c>
      <c r="BM547" s="230" t="s">
        <v>856</v>
      </c>
    </row>
    <row r="548" s="2" customFormat="1">
      <c r="A548" s="39"/>
      <c r="B548" s="40"/>
      <c r="C548" s="41"/>
      <c r="D548" s="232" t="s">
        <v>153</v>
      </c>
      <c r="E548" s="41"/>
      <c r="F548" s="233" t="s">
        <v>857</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153</v>
      </c>
      <c r="AU548" s="18" t="s">
        <v>81</v>
      </c>
    </row>
    <row r="549" s="13" customFormat="1">
      <c r="A549" s="13"/>
      <c r="B549" s="236"/>
      <c r="C549" s="237"/>
      <c r="D549" s="232" t="s">
        <v>155</v>
      </c>
      <c r="E549" s="238" t="s">
        <v>19</v>
      </c>
      <c r="F549" s="239" t="s">
        <v>760</v>
      </c>
      <c r="G549" s="237"/>
      <c r="H549" s="240">
        <v>13.199999999999999</v>
      </c>
      <c r="I549" s="241"/>
      <c r="J549" s="237"/>
      <c r="K549" s="237"/>
      <c r="L549" s="242"/>
      <c r="M549" s="243"/>
      <c r="N549" s="244"/>
      <c r="O549" s="244"/>
      <c r="P549" s="244"/>
      <c r="Q549" s="244"/>
      <c r="R549" s="244"/>
      <c r="S549" s="244"/>
      <c r="T549" s="245"/>
      <c r="U549" s="13"/>
      <c r="V549" s="13"/>
      <c r="W549" s="13"/>
      <c r="X549" s="13"/>
      <c r="Y549" s="13"/>
      <c r="Z549" s="13"/>
      <c r="AA549" s="13"/>
      <c r="AB549" s="13"/>
      <c r="AC549" s="13"/>
      <c r="AD549" s="13"/>
      <c r="AE549" s="13"/>
      <c r="AT549" s="246" t="s">
        <v>155</v>
      </c>
      <c r="AU549" s="246" t="s">
        <v>81</v>
      </c>
      <c r="AV549" s="13" t="s">
        <v>81</v>
      </c>
      <c r="AW549" s="13" t="s">
        <v>33</v>
      </c>
      <c r="AX549" s="13" t="s">
        <v>77</v>
      </c>
      <c r="AY549" s="246" t="s">
        <v>144</v>
      </c>
    </row>
    <row r="550" s="2" customFormat="1" ht="16.5" customHeight="1">
      <c r="A550" s="39"/>
      <c r="B550" s="40"/>
      <c r="C550" s="219" t="s">
        <v>418</v>
      </c>
      <c r="D550" s="219" t="s">
        <v>146</v>
      </c>
      <c r="E550" s="220" t="s">
        <v>858</v>
      </c>
      <c r="F550" s="221" t="s">
        <v>859</v>
      </c>
      <c r="G550" s="222" t="s">
        <v>180</v>
      </c>
      <c r="H550" s="223">
        <v>40</v>
      </c>
      <c r="I550" s="224"/>
      <c r="J550" s="225">
        <f>ROUND(I550*H550,2)</f>
        <v>0</v>
      </c>
      <c r="K550" s="221" t="s">
        <v>150</v>
      </c>
      <c r="L550" s="45"/>
      <c r="M550" s="226" t="s">
        <v>19</v>
      </c>
      <c r="N550" s="227" t="s">
        <v>43</v>
      </c>
      <c r="O550" s="85"/>
      <c r="P550" s="228">
        <f>O550*H550</f>
        <v>0</v>
      </c>
      <c r="Q550" s="228">
        <v>2.3404000000000002E-05</v>
      </c>
      <c r="R550" s="228">
        <f>Q550*H550</f>
        <v>0.00093616000000000012</v>
      </c>
      <c r="S550" s="228">
        <v>0</v>
      </c>
      <c r="T550" s="229">
        <f>S550*H550</f>
        <v>0</v>
      </c>
      <c r="U550" s="39"/>
      <c r="V550" s="39"/>
      <c r="W550" s="39"/>
      <c r="X550" s="39"/>
      <c r="Y550" s="39"/>
      <c r="Z550" s="39"/>
      <c r="AA550" s="39"/>
      <c r="AB550" s="39"/>
      <c r="AC550" s="39"/>
      <c r="AD550" s="39"/>
      <c r="AE550" s="39"/>
      <c r="AR550" s="230" t="s">
        <v>237</v>
      </c>
      <c r="AT550" s="230" t="s">
        <v>146</v>
      </c>
      <c r="AU550" s="230" t="s">
        <v>81</v>
      </c>
      <c r="AY550" s="18" t="s">
        <v>144</v>
      </c>
      <c r="BE550" s="231">
        <f>IF(N550="základní",J550,0)</f>
        <v>0</v>
      </c>
      <c r="BF550" s="231">
        <f>IF(N550="snížená",J550,0)</f>
        <v>0</v>
      </c>
      <c r="BG550" s="231">
        <f>IF(N550="zákl. přenesená",J550,0)</f>
        <v>0</v>
      </c>
      <c r="BH550" s="231">
        <f>IF(N550="sníž. přenesená",J550,0)</f>
        <v>0</v>
      </c>
      <c r="BI550" s="231">
        <f>IF(N550="nulová",J550,0)</f>
        <v>0</v>
      </c>
      <c r="BJ550" s="18" t="s">
        <v>77</v>
      </c>
      <c r="BK550" s="231">
        <f>ROUND(I550*H550,2)</f>
        <v>0</v>
      </c>
      <c r="BL550" s="18" t="s">
        <v>237</v>
      </c>
      <c r="BM550" s="230" t="s">
        <v>860</v>
      </c>
    </row>
    <row r="551" s="2" customFormat="1">
      <c r="A551" s="39"/>
      <c r="B551" s="40"/>
      <c r="C551" s="41"/>
      <c r="D551" s="232" t="s">
        <v>153</v>
      </c>
      <c r="E551" s="41"/>
      <c r="F551" s="233" t="s">
        <v>857</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153</v>
      </c>
      <c r="AU551" s="18" t="s">
        <v>81</v>
      </c>
    </row>
    <row r="552" s="13" customFormat="1">
      <c r="A552" s="13"/>
      <c r="B552" s="236"/>
      <c r="C552" s="237"/>
      <c r="D552" s="232" t="s">
        <v>155</v>
      </c>
      <c r="E552" s="238" t="s">
        <v>19</v>
      </c>
      <c r="F552" s="239" t="s">
        <v>861</v>
      </c>
      <c r="G552" s="237"/>
      <c r="H552" s="240">
        <v>40</v>
      </c>
      <c r="I552" s="241"/>
      <c r="J552" s="237"/>
      <c r="K552" s="237"/>
      <c r="L552" s="242"/>
      <c r="M552" s="243"/>
      <c r="N552" s="244"/>
      <c r="O552" s="244"/>
      <c r="P552" s="244"/>
      <c r="Q552" s="244"/>
      <c r="R552" s="244"/>
      <c r="S552" s="244"/>
      <c r="T552" s="245"/>
      <c r="U552" s="13"/>
      <c r="V552" s="13"/>
      <c r="W552" s="13"/>
      <c r="X552" s="13"/>
      <c r="Y552" s="13"/>
      <c r="Z552" s="13"/>
      <c r="AA552" s="13"/>
      <c r="AB552" s="13"/>
      <c r="AC552" s="13"/>
      <c r="AD552" s="13"/>
      <c r="AE552" s="13"/>
      <c r="AT552" s="246" t="s">
        <v>155</v>
      </c>
      <c r="AU552" s="246" t="s">
        <v>81</v>
      </c>
      <c r="AV552" s="13" t="s">
        <v>81</v>
      </c>
      <c r="AW552" s="13" t="s">
        <v>33</v>
      </c>
      <c r="AX552" s="13" t="s">
        <v>77</v>
      </c>
      <c r="AY552" s="246" t="s">
        <v>144</v>
      </c>
    </row>
    <row r="553" s="2" customFormat="1" ht="16.5" customHeight="1">
      <c r="A553" s="39"/>
      <c r="B553" s="40"/>
      <c r="C553" s="219" t="s">
        <v>862</v>
      </c>
      <c r="D553" s="219" t="s">
        <v>146</v>
      </c>
      <c r="E553" s="220" t="s">
        <v>863</v>
      </c>
      <c r="F553" s="221" t="s">
        <v>864</v>
      </c>
      <c r="G553" s="222" t="s">
        <v>149</v>
      </c>
      <c r="H553" s="223">
        <v>26.399999999999999</v>
      </c>
      <c r="I553" s="224"/>
      <c r="J553" s="225">
        <f>ROUND(I553*H553,2)</f>
        <v>0</v>
      </c>
      <c r="K553" s="221" t="s">
        <v>150</v>
      </c>
      <c r="L553" s="45"/>
      <c r="M553" s="226" t="s">
        <v>19</v>
      </c>
      <c r="N553" s="227" t="s">
        <v>43</v>
      </c>
      <c r="O553" s="85"/>
      <c r="P553" s="228">
        <f>O553*H553</f>
        <v>0</v>
      </c>
      <c r="Q553" s="228">
        <v>0.00020392399999999999</v>
      </c>
      <c r="R553" s="228">
        <f>Q553*H553</f>
        <v>0.0053835935999999992</v>
      </c>
      <c r="S553" s="228">
        <v>0</v>
      </c>
      <c r="T553" s="229">
        <f>S553*H553</f>
        <v>0</v>
      </c>
      <c r="U553" s="39"/>
      <c r="V553" s="39"/>
      <c r="W553" s="39"/>
      <c r="X553" s="39"/>
      <c r="Y553" s="39"/>
      <c r="Z553" s="39"/>
      <c r="AA553" s="39"/>
      <c r="AB553" s="39"/>
      <c r="AC553" s="39"/>
      <c r="AD553" s="39"/>
      <c r="AE553" s="39"/>
      <c r="AR553" s="230" t="s">
        <v>237</v>
      </c>
      <c r="AT553" s="230" t="s">
        <v>146</v>
      </c>
      <c r="AU553" s="230" t="s">
        <v>81</v>
      </c>
      <c r="AY553" s="18" t="s">
        <v>144</v>
      </c>
      <c r="BE553" s="231">
        <f>IF(N553="základní",J553,0)</f>
        <v>0</v>
      </c>
      <c r="BF553" s="231">
        <f>IF(N553="snížená",J553,0)</f>
        <v>0</v>
      </c>
      <c r="BG553" s="231">
        <f>IF(N553="zákl. přenesená",J553,0)</f>
        <v>0</v>
      </c>
      <c r="BH553" s="231">
        <f>IF(N553="sníž. přenesená",J553,0)</f>
        <v>0</v>
      </c>
      <c r="BI553" s="231">
        <f>IF(N553="nulová",J553,0)</f>
        <v>0</v>
      </c>
      <c r="BJ553" s="18" t="s">
        <v>77</v>
      </c>
      <c r="BK553" s="231">
        <f>ROUND(I553*H553,2)</f>
        <v>0</v>
      </c>
      <c r="BL553" s="18" t="s">
        <v>237</v>
      </c>
      <c r="BM553" s="230" t="s">
        <v>865</v>
      </c>
    </row>
    <row r="554" s="2" customFormat="1">
      <c r="A554" s="39"/>
      <c r="B554" s="40"/>
      <c r="C554" s="41"/>
      <c r="D554" s="232" t="s">
        <v>153</v>
      </c>
      <c r="E554" s="41"/>
      <c r="F554" s="233" t="s">
        <v>866</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153</v>
      </c>
      <c r="AU554" s="18" t="s">
        <v>81</v>
      </c>
    </row>
    <row r="555" s="13" customFormat="1">
      <c r="A555" s="13"/>
      <c r="B555" s="236"/>
      <c r="C555" s="237"/>
      <c r="D555" s="232" t="s">
        <v>155</v>
      </c>
      <c r="E555" s="238" t="s">
        <v>19</v>
      </c>
      <c r="F555" s="239" t="s">
        <v>867</v>
      </c>
      <c r="G555" s="237"/>
      <c r="H555" s="240">
        <v>26.399999999999999</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155</v>
      </c>
      <c r="AU555" s="246" t="s">
        <v>81</v>
      </c>
      <c r="AV555" s="13" t="s">
        <v>81</v>
      </c>
      <c r="AW555" s="13" t="s">
        <v>33</v>
      </c>
      <c r="AX555" s="13" t="s">
        <v>77</v>
      </c>
      <c r="AY555" s="246" t="s">
        <v>144</v>
      </c>
    </row>
    <row r="556" s="2" customFormat="1" ht="16.5" customHeight="1">
      <c r="A556" s="39"/>
      <c r="B556" s="40"/>
      <c r="C556" s="258" t="s">
        <v>422</v>
      </c>
      <c r="D556" s="258" t="s">
        <v>238</v>
      </c>
      <c r="E556" s="259" t="s">
        <v>844</v>
      </c>
      <c r="F556" s="260" t="s">
        <v>845</v>
      </c>
      <c r="G556" s="261" t="s">
        <v>206</v>
      </c>
      <c r="H556" s="262">
        <v>0.096000000000000002</v>
      </c>
      <c r="I556" s="263"/>
      <c r="J556" s="264">
        <f>ROUND(I556*H556,2)</f>
        <v>0</v>
      </c>
      <c r="K556" s="260" t="s">
        <v>150</v>
      </c>
      <c r="L556" s="265"/>
      <c r="M556" s="266" t="s">
        <v>19</v>
      </c>
      <c r="N556" s="267" t="s">
        <v>43</v>
      </c>
      <c r="O556" s="85"/>
      <c r="P556" s="228">
        <f>O556*H556</f>
        <v>0</v>
      </c>
      <c r="Q556" s="228">
        <v>0.55000000000000004</v>
      </c>
      <c r="R556" s="228">
        <f>Q556*H556</f>
        <v>0.052800000000000007</v>
      </c>
      <c r="S556" s="228">
        <v>0</v>
      </c>
      <c r="T556" s="229">
        <f>S556*H556</f>
        <v>0</v>
      </c>
      <c r="U556" s="39"/>
      <c r="V556" s="39"/>
      <c r="W556" s="39"/>
      <c r="X556" s="39"/>
      <c r="Y556" s="39"/>
      <c r="Z556" s="39"/>
      <c r="AA556" s="39"/>
      <c r="AB556" s="39"/>
      <c r="AC556" s="39"/>
      <c r="AD556" s="39"/>
      <c r="AE556" s="39"/>
      <c r="AR556" s="230" t="s">
        <v>332</v>
      </c>
      <c r="AT556" s="230" t="s">
        <v>238</v>
      </c>
      <c r="AU556" s="230" t="s">
        <v>81</v>
      </c>
      <c r="AY556" s="18" t="s">
        <v>144</v>
      </c>
      <c r="BE556" s="231">
        <f>IF(N556="základní",J556,0)</f>
        <v>0</v>
      </c>
      <c r="BF556" s="231">
        <f>IF(N556="snížená",J556,0)</f>
        <v>0</v>
      </c>
      <c r="BG556" s="231">
        <f>IF(N556="zákl. přenesená",J556,0)</f>
        <v>0</v>
      </c>
      <c r="BH556" s="231">
        <f>IF(N556="sníž. přenesená",J556,0)</f>
        <v>0</v>
      </c>
      <c r="BI556" s="231">
        <f>IF(N556="nulová",J556,0)</f>
        <v>0</v>
      </c>
      <c r="BJ556" s="18" t="s">
        <v>77</v>
      </c>
      <c r="BK556" s="231">
        <f>ROUND(I556*H556,2)</f>
        <v>0</v>
      </c>
      <c r="BL556" s="18" t="s">
        <v>237</v>
      </c>
      <c r="BM556" s="230" t="s">
        <v>868</v>
      </c>
    </row>
    <row r="557" s="13" customFormat="1">
      <c r="A557" s="13"/>
      <c r="B557" s="236"/>
      <c r="C557" s="237"/>
      <c r="D557" s="232" t="s">
        <v>155</v>
      </c>
      <c r="E557" s="238" t="s">
        <v>19</v>
      </c>
      <c r="F557" s="239" t="s">
        <v>869</v>
      </c>
      <c r="G557" s="237"/>
      <c r="H557" s="240">
        <v>0.096000000000000002</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155</v>
      </c>
      <c r="AU557" s="246" t="s">
        <v>81</v>
      </c>
      <c r="AV557" s="13" t="s">
        <v>81</v>
      </c>
      <c r="AW557" s="13" t="s">
        <v>33</v>
      </c>
      <c r="AX557" s="13" t="s">
        <v>77</v>
      </c>
      <c r="AY557" s="246" t="s">
        <v>144</v>
      </c>
    </row>
    <row r="558" s="2" customFormat="1" ht="21.75" customHeight="1">
      <c r="A558" s="39"/>
      <c r="B558" s="40"/>
      <c r="C558" s="219" t="s">
        <v>870</v>
      </c>
      <c r="D558" s="219" t="s">
        <v>146</v>
      </c>
      <c r="E558" s="220" t="s">
        <v>814</v>
      </c>
      <c r="F558" s="221" t="s">
        <v>815</v>
      </c>
      <c r="G558" s="222" t="s">
        <v>206</v>
      </c>
      <c r="H558" s="223">
        <v>0.106</v>
      </c>
      <c r="I558" s="224"/>
      <c r="J558" s="225">
        <f>ROUND(I558*H558,2)</f>
        <v>0</v>
      </c>
      <c r="K558" s="221" t="s">
        <v>150</v>
      </c>
      <c r="L558" s="45"/>
      <c r="M558" s="226" t="s">
        <v>19</v>
      </c>
      <c r="N558" s="227" t="s">
        <v>43</v>
      </c>
      <c r="O558" s="85"/>
      <c r="P558" s="228">
        <f>O558*H558</f>
        <v>0</v>
      </c>
      <c r="Q558" s="228">
        <v>0.00189</v>
      </c>
      <c r="R558" s="228">
        <f>Q558*H558</f>
        <v>0.00020034</v>
      </c>
      <c r="S558" s="228">
        <v>0</v>
      </c>
      <c r="T558" s="229">
        <f>S558*H558</f>
        <v>0</v>
      </c>
      <c r="U558" s="39"/>
      <c r="V558" s="39"/>
      <c r="W558" s="39"/>
      <c r="X558" s="39"/>
      <c r="Y558" s="39"/>
      <c r="Z558" s="39"/>
      <c r="AA558" s="39"/>
      <c r="AB558" s="39"/>
      <c r="AC558" s="39"/>
      <c r="AD558" s="39"/>
      <c r="AE558" s="39"/>
      <c r="AR558" s="230" t="s">
        <v>237</v>
      </c>
      <c r="AT558" s="230" t="s">
        <v>146</v>
      </c>
      <c r="AU558" s="230" t="s">
        <v>81</v>
      </c>
      <c r="AY558" s="18" t="s">
        <v>144</v>
      </c>
      <c r="BE558" s="231">
        <f>IF(N558="základní",J558,0)</f>
        <v>0</v>
      </c>
      <c r="BF558" s="231">
        <f>IF(N558="snížená",J558,0)</f>
        <v>0</v>
      </c>
      <c r="BG558" s="231">
        <f>IF(N558="zákl. přenesená",J558,0)</f>
        <v>0</v>
      </c>
      <c r="BH558" s="231">
        <f>IF(N558="sníž. přenesená",J558,0)</f>
        <v>0</v>
      </c>
      <c r="BI558" s="231">
        <f>IF(N558="nulová",J558,0)</f>
        <v>0</v>
      </c>
      <c r="BJ558" s="18" t="s">
        <v>77</v>
      </c>
      <c r="BK558" s="231">
        <f>ROUND(I558*H558,2)</f>
        <v>0</v>
      </c>
      <c r="BL558" s="18" t="s">
        <v>237</v>
      </c>
      <c r="BM558" s="230" t="s">
        <v>871</v>
      </c>
    </row>
    <row r="559" s="2" customFormat="1">
      <c r="A559" s="39"/>
      <c r="B559" s="40"/>
      <c r="C559" s="41"/>
      <c r="D559" s="232" t="s">
        <v>153</v>
      </c>
      <c r="E559" s="41"/>
      <c r="F559" s="233" t="s">
        <v>817</v>
      </c>
      <c r="G559" s="41"/>
      <c r="H559" s="41"/>
      <c r="I559" s="137"/>
      <c r="J559" s="41"/>
      <c r="K559" s="41"/>
      <c r="L559" s="45"/>
      <c r="M559" s="234"/>
      <c r="N559" s="235"/>
      <c r="O559" s="85"/>
      <c r="P559" s="85"/>
      <c r="Q559" s="85"/>
      <c r="R559" s="85"/>
      <c r="S559" s="85"/>
      <c r="T559" s="86"/>
      <c r="U559" s="39"/>
      <c r="V559" s="39"/>
      <c r="W559" s="39"/>
      <c r="X559" s="39"/>
      <c r="Y559" s="39"/>
      <c r="Z559" s="39"/>
      <c r="AA559" s="39"/>
      <c r="AB559" s="39"/>
      <c r="AC559" s="39"/>
      <c r="AD559" s="39"/>
      <c r="AE559" s="39"/>
      <c r="AT559" s="18" t="s">
        <v>153</v>
      </c>
      <c r="AU559" s="18" t="s">
        <v>81</v>
      </c>
    </row>
    <row r="560" s="2" customFormat="1" ht="21.75" customHeight="1">
      <c r="A560" s="39"/>
      <c r="B560" s="40"/>
      <c r="C560" s="219" t="s">
        <v>428</v>
      </c>
      <c r="D560" s="219" t="s">
        <v>146</v>
      </c>
      <c r="E560" s="220" t="s">
        <v>872</v>
      </c>
      <c r="F560" s="221" t="s">
        <v>873</v>
      </c>
      <c r="G560" s="222" t="s">
        <v>180</v>
      </c>
      <c r="H560" s="223">
        <v>16.399999999999999</v>
      </c>
      <c r="I560" s="224"/>
      <c r="J560" s="225">
        <f>ROUND(I560*H560,2)</f>
        <v>0</v>
      </c>
      <c r="K560" s="221" t="s">
        <v>150</v>
      </c>
      <c r="L560" s="45"/>
      <c r="M560" s="226" t="s">
        <v>19</v>
      </c>
      <c r="N560" s="227" t="s">
        <v>43</v>
      </c>
      <c r="O560" s="85"/>
      <c r="P560" s="228">
        <f>O560*H560</f>
        <v>0</v>
      </c>
      <c r="Q560" s="228">
        <v>0</v>
      </c>
      <c r="R560" s="228">
        <f>Q560*H560</f>
        <v>0</v>
      </c>
      <c r="S560" s="228">
        <v>0</v>
      </c>
      <c r="T560" s="229">
        <f>S560*H560</f>
        <v>0</v>
      </c>
      <c r="U560" s="39"/>
      <c r="V560" s="39"/>
      <c r="W560" s="39"/>
      <c r="X560" s="39"/>
      <c r="Y560" s="39"/>
      <c r="Z560" s="39"/>
      <c r="AA560" s="39"/>
      <c r="AB560" s="39"/>
      <c r="AC560" s="39"/>
      <c r="AD560" s="39"/>
      <c r="AE560" s="39"/>
      <c r="AR560" s="230" t="s">
        <v>237</v>
      </c>
      <c r="AT560" s="230" t="s">
        <v>146</v>
      </c>
      <c r="AU560" s="230" t="s">
        <v>81</v>
      </c>
      <c r="AY560" s="18" t="s">
        <v>144</v>
      </c>
      <c r="BE560" s="231">
        <f>IF(N560="základní",J560,0)</f>
        <v>0</v>
      </c>
      <c r="BF560" s="231">
        <f>IF(N560="snížená",J560,0)</f>
        <v>0</v>
      </c>
      <c r="BG560" s="231">
        <f>IF(N560="zákl. přenesená",J560,0)</f>
        <v>0</v>
      </c>
      <c r="BH560" s="231">
        <f>IF(N560="sníž. přenesená",J560,0)</f>
        <v>0</v>
      </c>
      <c r="BI560" s="231">
        <f>IF(N560="nulová",J560,0)</f>
        <v>0</v>
      </c>
      <c r="BJ560" s="18" t="s">
        <v>77</v>
      </c>
      <c r="BK560" s="231">
        <f>ROUND(I560*H560,2)</f>
        <v>0</v>
      </c>
      <c r="BL560" s="18" t="s">
        <v>237</v>
      </c>
      <c r="BM560" s="230" t="s">
        <v>874</v>
      </c>
    </row>
    <row r="561" s="2" customFormat="1">
      <c r="A561" s="39"/>
      <c r="B561" s="40"/>
      <c r="C561" s="41"/>
      <c r="D561" s="232" t="s">
        <v>153</v>
      </c>
      <c r="E561" s="41"/>
      <c r="F561" s="233" t="s">
        <v>875</v>
      </c>
      <c r="G561" s="41"/>
      <c r="H561" s="41"/>
      <c r="I561" s="137"/>
      <c r="J561" s="41"/>
      <c r="K561" s="41"/>
      <c r="L561" s="45"/>
      <c r="M561" s="234"/>
      <c r="N561" s="235"/>
      <c r="O561" s="85"/>
      <c r="P561" s="85"/>
      <c r="Q561" s="85"/>
      <c r="R561" s="85"/>
      <c r="S561" s="85"/>
      <c r="T561" s="86"/>
      <c r="U561" s="39"/>
      <c r="V561" s="39"/>
      <c r="W561" s="39"/>
      <c r="X561" s="39"/>
      <c r="Y561" s="39"/>
      <c r="Z561" s="39"/>
      <c r="AA561" s="39"/>
      <c r="AB561" s="39"/>
      <c r="AC561" s="39"/>
      <c r="AD561" s="39"/>
      <c r="AE561" s="39"/>
      <c r="AT561" s="18" t="s">
        <v>153</v>
      </c>
      <c r="AU561" s="18" t="s">
        <v>81</v>
      </c>
    </row>
    <row r="562" s="13" customFormat="1">
      <c r="A562" s="13"/>
      <c r="B562" s="236"/>
      <c r="C562" s="237"/>
      <c r="D562" s="232" t="s">
        <v>155</v>
      </c>
      <c r="E562" s="238" t="s">
        <v>19</v>
      </c>
      <c r="F562" s="239" t="s">
        <v>876</v>
      </c>
      <c r="G562" s="237"/>
      <c r="H562" s="240">
        <v>16.399999999999999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155</v>
      </c>
      <c r="AU562" s="246" t="s">
        <v>81</v>
      </c>
      <c r="AV562" s="13" t="s">
        <v>81</v>
      </c>
      <c r="AW562" s="13" t="s">
        <v>33</v>
      </c>
      <c r="AX562" s="13" t="s">
        <v>77</v>
      </c>
      <c r="AY562" s="246" t="s">
        <v>144</v>
      </c>
    </row>
    <row r="563" s="2" customFormat="1" ht="16.5" customHeight="1">
      <c r="A563" s="39"/>
      <c r="B563" s="40"/>
      <c r="C563" s="219" t="s">
        <v>877</v>
      </c>
      <c r="D563" s="219" t="s">
        <v>146</v>
      </c>
      <c r="E563" s="220" t="s">
        <v>878</v>
      </c>
      <c r="F563" s="221" t="s">
        <v>879</v>
      </c>
      <c r="G563" s="222" t="s">
        <v>206</v>
      </c>
      <c r="H563" s="223">
        <v>9.8399999999999999</v>
      </c>
      <c r="I563" s="224"/>
      <c r="J563" s="225">
        <f>ROUND(I563*H563,2)</f>
        <v>0</v>
      </c>
      <c r="K563" s="221" t="s">
        <v>150</v>
      </c>
      <c r="L563" s="45"/>
      <c r="M563" s="226" t="s">
        <v>19</v>
      </c>
      <c r="N563" s="227" t="s">
        <v>43</v>
      </c>
      <c r="O563" s="85"/>
      <c r="P563" s="228">
        <f>O563*H563</f>
        <v>0</v>
      </c>
      <c r="Q563" s="228">
        <v>0.0028080000000000002</v>
      </c>
      <c r="R563" s="228">
        <f>Q563*H563</f>
        <v>0.027630720000000001</v>
      </c>
      <c r="S563" s="228">
        <v>0</v>
      </c>
      <c r="T563" s="229">
        <f>S563*H563</f>
        <v>0</v>
      </c>
      <c r="U563" s="39"/>
      <c r="V563" s="39"/>
      <c r="W563" s="39"/>
      <c r="X563" s="39"/>
      <c r="Y563" s="39"/>
      <c r="Z563" s="39"/>
      <c r="AA563" s="39"/>
      <c r="AB563" s="39"/>
      <c r="AC563" s="39"/>
      <c r="AD563" s="39"/>
      <c r="AE563" s="39"/>
      <c r="AR563" s="230" t="s">
        <v>237</v>
      </c>
      <c r="AT563" s="230" t="s">
        <v>146</v>
      </c>
      <c r="AU563" s="230" t="s">
        <v>81</v>
      </c>
      <c r="AY563" s="18" t="s">
        <v>144</v>
      </c>
      <c r="BE563" s="231">
        <f>IF(N563="základní",J563,0)</f>
        <v>0</v>
      </c>
      <c r="BF563" s="231">
        <f>IF(N563="snížená",J563,0)</f>
        <v>0</v>
      </c>
      <c r="BG563" s="231">
        <f>IF(N563="zákl. přenesená",J563,0)</f>
        <v>0</v>
      </c>
      <c r="BH563" s="231">
        <f>IF(N563="sníž. přenesená",J563,0)</f>
        <v>0</v>
      </c>
      <c r="BI563" s="231">
        <f>IF(N563="nulová",J563,0)</f>
        <v>0</v>
      </c>
      <c r="BJ563" s="18" t="s">
        <v>77</v>
      </c>
      <c r="BK563" s="231">
        <f>ROUND(I563*H563,2)</f>
        <v>0</v>
      </c>
      <c r="BL563" s="18" t="s">
        <v>237</v>
      </c>
      <c r="BM563" s="230" t="s">
        <v>880</v>
      </c>
    </row>
    <row r="564" s="2" customFormat="1">
      <c r="A564" s="39"/>
      <c r="B564" s="40"/>
      <c r="C564" s="41"/>
      <c r="D564" s="232" t="s">
        <v>153</v>
      </c>
      <c r="E564" s="41"/>
      <c r="F564" s="233" t="s">
        <v>881</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153</v>
      </c>
      <c r="AU564" s="18" t="s">
        <v>81</v>
      </c>
    </row>
    <row r="565" s="13" customFormat="1">
      <c r="A565" s="13"/>
      <c r="B565" s="236"/>
      <c r="C565" s="237"/>
      <c r="D565" s="232" t="s">
        <v>155</v>
      </c>
      <c r="E565" s="238" t="s">
        <v>19</v>
      </c>
      <c r="F565" s="239" t="s">
        <v>882</v>
      </c>
      <c r="G565" s="237"/>
      <c r="H565" s="240">
        <v>9.8399999999999999</v>
      </c>
      <c r="I565" s="241"/>
      <c r="J565" s="237"/>
      <c r="K565" s="237"/>
      <c r="L565" s="242"/>
      <c r="M565" s="243"/>
      <c r="N565" s="244"/>
      <c r="O565" s="244"/>
      <c r="P565" s="244"/>
      <c r="Q565" s="244"/>
      <c r="R565" s="244"/>
      <c r="S565" s="244"/>
      <c r="T565" s="245"/>
      <c r="U565" s="13"/>
      <c r="V565" s="13"/>
      <c r="W565" s="13"/>
      <c r="X565" s="13"/>
      <c r="Y565" s="13"/>
      <c r="Z565" s="13"/>
      <c r="AA565" s="13"/>
      <c r="AB565" s="13"/>
      <c r="AC565" s="13"/>
      <c r="AD565" s="13"/>
      <c r="AE565" s="13"/>
      <c r="AT565" s="246" t="s">
        <v>155</v>
      </c>
      <c r="AU565" s="246" t="s">
        <v>81</v>
      </c>
      <c r="AV565" s="13" t="s">
        <v>81</v>
      </c>
      <c r="AW565" s="13" t="s">
        <v>33</v>
      </c>
      <c r="AX565" s="13" t="s">
        <v>77</v>
      </c>
      <c r="AY565" s="246" t="s">
        <v>144</v>
      </c>
    </row>
    <row r="566" s="2" customFormat="1" ht="16.5" customHeight="1">
      <c r="A566" s="39"/>
      <c r="B566" s="40"/>
      <c r="C566" s="258" t="s">
        <v>432</v>
      </c>
      <c r="D566" s="258" t="s">
        <v>238</v>
      </c>
      <c r="E566" s="259" t="s">
        <v>883</v>
      </c>
      <c r="F566" s="260" t="s">
        <v>884</v>
      </c>
      <c r="G566" s="261" t="s">
        <v>149</v>
      </c>
      <c r="H566" s="262">
        <v>10.824</v>
      </c>
      <c r="I566" s="263"/>
      <c r="J566" s="264">
        <f>ROUND(I566*H566,2)</f>
        <v>0</v>
      </c>
      <c r="K566" s="260" t="s">
        <v>150</v>
      </c>
      <c r="L566" s="265"/>
      <c r="M566" s="266" t="s">
        <v>19</v>
      </c>
      <c r="N566" s="267" t="s">
        <v>43</v>
      </c>
      <c r="O566" s="85"/>
      <c r="P566" s="228">
        <f>O566*H566</f>
        <v>0</v>
      </c>
      <c r="Q566" s="228">
        <v>0.0093100000000000006</v>
      </c>
      <c r="R566" s="228">
        <f>Q566*H566</f>
        <v>0.10077144</v>
      </c>
      <c r="S566" s="228">
        <v>0</v>
      </c>
      <c r="T566" s="229">
        <f>S566*H566</f>
        <v>0</v>
      </c>
      <c r="U566" s="39"/>
      <c r="V566" s="39"/>
      <c r="W566" s="39"/>
      <c r="X566" s="39"/>
      <c r="Y566" s="39"/>
      <c r="Z566" s="39"/>
      <c r="AA566" s="39"/>
      <c r="AB566" s="39"/>
      <c r="AC566" s="39"/>
      <c r="AD566" s="39"/>
      <c r="AE566" s="39"/>
      <c r="AR566" s="230" t="s">
        <v>332</v>
      </c>
      <c r="AT566" s="230" t="s">
        <v>238</v>
      </c>
      <c r="AU566" s="230" t="s">
        <v>81</v>
      </c>
      <c r="AY566" s="18" t="s">
        <v>144</v>
      </c>
      <c r="BE566" s="231">
        <f>IF(N566="základní",J566,0)</f>
        <v>0</v>
      </c>
      <c r="BF566" s="231">
        <f>IF(N566="snížená",J566,0)</f>
        <v>0</v>
      </c>
      <c r="BG566" s="231">
        <f>IF(N566="zákl. přenesená",J566,0)</f>
        <v>0</v>
      </c>
      <c r="BH566" s="231">
        <f>IF(N566="sníž. přenesená",J566,0)</f>
        <v>0</v>
      </c>
      <c r="BI566" s="231">
        <f>IF(N566="nulová",J566,0)</f>
        <v>0</v>
      </c>
      <c r="BJ566" s="18" t="s">
        <v>77</v>
      </c>
      <c r="BK566" s="231">
        <f>ROUND(I566*H566,2)</f>
        <v>0</v>
      </c>
      <c r="BL566" s="18" t="s">
        <v>237</v>
      </c>
      <c r="BM566" s="230" t="s">
        <v>885</v>
      </c>
    </row>
    <row r="567" s="13" customFormat="1">
      <c r="A567" s="13"/>
      <c r="B567" s="236"/>
      <c r="C567" s="237"/>
      <c r="D567" s="232" t="s">
        <v>155</v>
      </c>
      <c r="E567" s="237"/>
      <c r="F567" s="239" t="s">
        <v>886</v>
      </c>
      <c r="G567" s="237"/>
      <c r="H567" s="240">
        <v>10.824</v>
      </c>
      <c r="I567" s="241"/>
      <c r="J567" s="237"/>
      <c r="K567" s="237"/>
      <c r="L567" s="242"/>
      <c r="M567" s="243"/>
      <c r="N567" s="244"/>
      <c r="O567" s="244"/>
      <c r="P567" s="244"/>
      <c r="Q567" s="244"/>
      <c r="R567" s="244"/>
      <c r="S567" s="244"/>
      <c r="T567" s="245"/>
      <c r="U567" s="13"/>
      <c r="V567" s="13"/>
      <c r="W567" s="13"/>
      <c r="X567" s="13"/>
      <c r="Y567" s="13"/>
      <c r="Z567" s="13"/>
      <c r="AA567" s="13"/>
      <c r="AB567" s="13"/>
      <c r="AC567" s="13"/>
      <c r="AD567" s="13"/>
      <c r="AE567" s="13"/>
      <c r="AT567" s="246" t="s">
        <v>155</v>
      </c>
      <c r="AU567" s="246" t="s">
        <v>81</v>
      </c>
      <c r="AV567" s="13" t="s">
        <v>81</v>
      </c>
      <c r="AW567" s="13" t="s">
        <v>4</v>
      </c>
      <c r="AX567" s="13" t="s">
        <v>77</v>
      </c>
      <c r="AY567" s="246" t="s">
        <v>144</v>
      </c>
    </row>
    <row r="568" s="2" customFormat="1" ht="21.75" customHeight="1">
      <c r="A568" s="39"/>
      <c r="B568" s="40"/>
      <c r="C568" s="219" t="s">
        <v>887</v>
      </c>
      <c r="D568" s="219" t="s">
        <v>146</v>
      </c>
      <c r="E568" s="220" t="s">
        <v>888</v>
      </c>
      <c r="F568" s="221" t="s">
        <v>889</v>
      </c>
      <c r="G568" s="222" t="s">
        <v>194</v>
      </c>
      <c r="H568" s="223">
        <v>1.3320000000000001</v>
      </c>
      <c r="I568" s="224"/>
      <c r="J568" s="225">
        <f>ROUND(I568*H568,2)</f>
        <v>0</v>
      </c>
      <c r="K568" s="221" t="s">
        <v>150</v>
      </c>
      <c r="L568" s="45"/>
      <c r="M568" s="226" t="s">
        <v>19</v>
      </c>
      <c r="N568" s="227" t="s">
        <v>43</v>
      </c>
      <c r="O568" s="85"/>
      <c r="P568" s="228">
        <f>O568*H568</f>
        <v>0</v>
      </c>
      <c r="Q568" s="228">
        <v>0</v>
      </c>
      <c r="R568" s="228">
        <f>Q568*H568</f>
        <v>0</v>
      </c>
      <c r="S568" s="228">
        <v>0</v>
      </c>
      <c r="T568" s="229">
        <f>S568*H568</f>
        <v>0</v>
      </c>
      <c r="U568" s="39"/>
      <c r="V568" s="39"/>
      <c r="W568" s="39"/>
      <c r="X568" s="39"/>
      <c r="Y568" s="39"/>
      <c r="Z568" s="39"/>
      <c r="AA568" s="39"/>
      <c r="AB568" s="39"/>
      <c r="AC568" s="39"/>
      <c r="AD568" s="39"/>
      <c r="AE568" s="39"/>
      <c r="AR568" s="230" t="s">
        <v>237</v>
      </c>
      <c r="AT568" s="230" t="s">
        <v>146</v>
      </c>
      <c r="AU568" s="230" t="s">
        <v>81</v>
      </c>
      <c r="AY568" s="18" t="s">
        <v>144</v>
      </c>
      <c r="BE568" s="231">
        <f>IF(N568="základní",J568,0)</f>
        <v>0</v>
      </c>
      <c r="BF568" s="231">
        <f>IF(N568="snížená",J568,0)</f>
        <v>0</v>
      </c>
      <c r="BG568" s="231">
        <f>IF(N568="zákl. přenesená",J568,0)</f>
        <v>0</v>
      </c>
      <c r="BH568" s="231">
        <f>IF(N568="sníž. přenesená",J568,0)</f>
        <v>0</v>
      </c>
      <c r="BI568" s="231">
        <f>IF(N568="nulová",J568,0)</f>
        <v>0</v>
      </c>
      <c r="BJ568" s="18" t="s">
        <v>77</v>
      </c>
      <c r="BK568" s="231">
        <f>ROUND(I568*H568,2)</f>
        <v>0</v>
      </c>
      <c r="BL568" s="18" t="s">
        <v>237</v>
      </c>
      <c r="BM568" s="230" t="s">
        <v>890</v>
      </c>
    </row>
    <row r="569" s="2" customFormat="1">
      <c r="A569" s="39"/>
      <c r="B569" s="40"/>
      <c r="C569" s="41"/>
      <c r="D569" s="232" t="s">
        <v>153</v>
      </c>
      <c r="E569" s="41"/>
      <c r="F569" s="233" t="s">
        <v>891</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153</v>
      </c>
      <c r="AU569" s="18" t="s">
        <v>81</v>
      </c>
    </row>
    <row r="570" s="12" customFormat="1" ht="22.8" customHeight="1">
      <c r="A570" s="12"/>
      <c r="B570" s="203"/>
      <c r="C570" s="204"/>
      <c r="D570" s="205" t="s">
        <v>71</v>
      </c>
      <c r="E570" s="217" t="s">
        <v>892</v>
      </c>
      <c r="F570" s="217" t="s">
        <v>893</v>
      </c>
      <c r="G570" s="204"/>
      <c r="H570" s="204"/>
      <c r="I570" s="207"/>
      <c r="J570" s="218">
        <f>BK570</f>
        <v>0</v>
      </c>
      <c r="K570" s="204"/>
      <c r="L570" s="209"/>
      <c r="M570" s="210"/>
      <c r="N570" s="211"/>
      <c r="O570" s="211"/>
      <c r="P570" s="212">
        <f>SUM(P571:P578)</f>
        <v>0</v>
      </c>
      <c r="Q570" s="211"/>
      <c r="R570" s="212">
        <f>SUM(R571:R578)</f>
        <v>0.15401563979999999</v>
      </c>
      <c r="S570" s="211"/>
      <c r="T570" s="213">
        <f>SUM(T571:T578)</f>
        <v>0</v>
      </c>
      <c r="U570" s="12"/>
      <c r="V570" s="12"/>
      <c r="W570" s="12"/>
      <c r="X570" s="12"/>
      <c r="Y570" s="12"/>
      <c r="Z570" s="12"/>
      <c r="AA570" s="12"/>
      <c r="AB570" s="12"/>
      <c r="AC570" s="12"/>
      <c r="AD570" s="12"/>
      <c r="AE570" s="12"/>
      <c r="AR570" s="214" t="s">
        <v>81</v>
      </c>
      <c r="AT570" s="215" t="s">
        <v>71</v>
      </c>
      <c r="AU570" s="215" t="s">
        <v>77</v>
      </c>
      <c r="AY570" s="214" t="s">
        <v>144</v>
      </c>
      <c r="BK570" s="216">
        <f>SUM(BK571:BK578)</f>
        <v>0</v>
      </c>
    </row>
    <row r="571" s="2" customFormat="1" ht="21.75" customHeight="1">
      <c r="A571" s="39"/>
      <c r="B571" s="40"/>
      <c r="C571" s="219" t="s">
        <v>440</v>
      </c>
      <c r="D571" s="219" t="s">
        <v>146</v>
      </c>
      <c r="E571" s="220" t="s">
        <v>894</v>
      </c>
      <c r="F571" s="221" t="s">
        <v>895</v>
      </c>
      <c r="G571" s="222" t="s">
        <v>149</v>
      </c>
      <c r="H571" s="223">
        <v>13.199999999999999</v>
      </c>
      <c r="I571" s="224"/>
      <c r="J571" s="225">
        <f>ROUND(I571*H571,2)</f>
        <v>0</v>
      </c>
      <c r="K571" s="221" t="s">
        <v>150</v>
      </c>
      <c r="L571" s="45"/>
      <c r="M571" s="226" t="s">
        <v>19</v>
      </c>
      <c r="N571" s="227" t="s">
        <v>43</v>
      </c>
      <c r="O571" s="85"/>
      <c r="P571" s="228">
        <f>O571*H571</f>
        <v>0</v>
      </c>
      <c r="Q571" s="228">
        <v>0.0115678515</v>
      </c>
      <c r="R571" s="228">
        <f>Q571*H571</f>
        <v>0.15269563980000001</v>
      </c>
      <c r="S571" s="228">
        <v>0</v>
      </c>
      <c r="T571" s="229">
        <f>S571*H571</f>
        <v>0</v>
      </c>
      <c r="U571" s="39"/>
      <c r="V571" s="39"/>
      <c r="W571" s="39"/>
      <c r="X571" s="39"/>
      <c r="Y571" s="39"/>
      <c r="Z571" s="39"/>
      <c r="AA571" s="39"/>
      <c r="AB571" s="39"/>
      <c r="AC571" s="39"/>
      <c r="AD571" s="39"/>
      <c r="AE571" s="39"/>
      <c r="AR571" s="230" t="s">
        <v>237</v>
      </c>
      <c r="AT571" s="230" t="s">
        <v>146</v>
      </c>
      <c r="AU571" s="230" t="s">
        <v>81</v>
      </c>
      <c r="AY571" s="18" t="s">
        <v>144</v>
      </c>
      <c r="BE571" s="231">
        <f>IF(N571="základní",J571,0)</f>
        <v>0</v>
      </c>
      <c r="BF571" s="231">
        <f>IF(N571="snížená",J571,0)</f>
        <v>0</v>
      </c>
      <c r="BG571" s="231">
        <f>IF(N571="zákl. přenesená",J571,0)</f>
        <v>0</v>
      </c>
      <c r="BH571" s="231">
        <f>IF(N571="sníž. přenesená",J571,0)</f>
        <v>0</v>
      </c>
      <c r="BI571" s="231">
        <f>IF(N571="nulová",J571,0)</f>
        <v>0</v>
      </c>
      <c r="BJ571" s="18" t="s">
        <v>77</v>
      </c>
      <c r="BK571" s="231">
        <f>ROUND(I571*H571,2)</f>
        <v>0</v>
      </c>
      <c r="BL571" s="18" t="s">
        <v>237</v>
      </c>
      <c r="BM571" s="230" t="s">
        <v>896</v>
      </c>
    </row>
    <row r="572" s="2" customFormat="1">
      <c r="A572" s="39"/>
      <c r="B572" s="40"/>
      <c r="C572" s="41"/>
      <c r="D572" s="232" t="s">
        <v>153</v>
      </c>
      <c r="E572" s="41"/>
      <c r="F572" s="233" t="s">
        <v>897</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153</v>
      </c>
      <c r="AU572" s="18" t="s">
        <v>81</v>
      </c>
    </row>
    <row r="573" s="2" customFormat="1">
      <c r="A573" s="39"/>
      <c r="B573" s="40"/>
      <c r="C573" s="41"/>
      <c r="D573" s="232" t="s">
        <v>442</v>
      </c>
      <c r="E573" s="41"/>
      <c r="F573" s="233" t="s">
        <v>898</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442</v>
      </c>
      <c r="AU573" s="18" t="s">
        <v>81</v>
      </c>
    </row>
    <row r="574" s="13" customFormat="1">
      <c r="A574" s="13"/>
      <c r="B574" s="236"/>
      <c r="C574" s="237"/>
      <c r="D574" s="232" t="s">
        <v>155</v>
      </c>
      <c r="E574" s="238" t="s">
        <v>19</v>
      </c>
      <c r="F574" s="239" t="s">
        <v>760</v>
      </c>
      <c r="G574" s="237"/>
      <c r="H574" s="240">
        <v>13.199999999999999</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155</v>
      </c>
      <c r="AU574" s="246" t="s">
        <v>81</v>
      </c>
      <c r="AV574" s="13" t="s">
        <v>81</v>
      </c>
      <c r="AW574" s="13" t="s">
        <v>33</v>
      </c>
      <c r="AX574" s="13" t="s">
        <v>77</v>
      </c>
      <c r="AY574" s="246" t="s">
        <v>144</v>
      </c>
    </row>
    <row r="575" s="2" customFormat="1" ht="21.75" customHeight="1">
      <c r="A575" s="39"/>
      <c r="B575" s="40"/>
      <c r="C575" s="219" t="s">
        <v>899</v>
      </c>
      <c r="D575" s="219" t="s">
        <v>146</v>
      </c>
      <c r="E575" s="220" t="s">
        <v>900</v>
      </c>
      <c r="F575" s="221" t="s">
        <v>901</v>
      </c>
      <c r="G575" s="222" t="s">
        <v>149</v>
      </c>
      <c r="H575" s="223">
        <v>13.199999999999999</v>
      </c>
      <c r="I575" s="224"/>
      <c r="J575" s="225">
        <f>ROUND(I575*H575,2)</f>
        <v>0</v>
      </c>
      <c r="K575" s="221" t="s">
        <v>150</v>
      </c>
      <c r="L575" s="45"/>
      <c r="M575" s="226" t="s">
        <v>19</v>
      </c>
      <c r="N575" s="227" t="s">
        <v>43</v>
      </c>
      <c r="O575" s="85"/>
      <c r="P575" s="228">
        <f>O575*H575</f>
        <v>0</v>
      </c>
      <c r="Q575" s="228">
        <v>0.00010000000000000001</v>
      </c>
      <c r="R575" s="228">
        <f>Q575*H575</f>
        <v>0.00132</v>
      </c>
      <c r="S575" s="228">
        <v>0</v>
      </c>
      <c r="T575" s="229">
        <f>S575*H575</f>
        <v>0</v>
      </c>
      <c r="U575" s="39"/>
      <c r="V575" s="39"/>
      <c r="W575" s="39"/>
      <c r="X575" s="39"/>
      <c r="Y575" s="39"/>
      <c r="Z575" s="39"/>
      <c r="AA575" s="39"/>
      <c r="AB575" s="39"/>
      <c r="AC575" s="39"/>
      <c r="AD575" s="39"/>
      <c r="AE575" s="39"/>
      <c r="AR575" s="230" t="s">
        <v>237</v>
      </c>
      <c r="AT575" s="230" t="s">
        <v>146</v>
      </c>
      <c r="AU575" s="230" t="s">
        <v>81</v>
      </c>
      <c r="AY575" s="18" t="s">
        <v>144</v>
      </c>
      <c r="BE575" s="231">
        <f>IF(N575="základní",J575,0)</f>
        <v>0</v>
      </c>
      <c r="BF575" s="231">
        <f>IF(N575="snížená",J575,0)</f>
        <v>0</v>
      </c>
      <c r="BG575" s="231">
        <f>IF(N575="zákl. přenesená",J575,0)</f>
        <v>0</v>
      </c>
      <c r="BH575" s="231">
        <f>IF(N575="sníž. přenesená",J575,0)</f>
        <v>0</v>
      </c>
      <c r="BI575" s="231">
        <f>IF(N575="nulová",J575,0)</f>
        <v>0</v>
      </c>
      <c r="BJ575" s="18" t="s">
        <v>77</v>
      </c>
      <c r="BK575" s="231">
        <f>ROUND(I575*H575,2)</f>
        <v>0</v>
      </c>
      <c r="BL575" s="18" t="s">
        <v>237</v>
      </c>
      <c r="BM575" s="230" t="s">
        <v>902</v>
      </c>
    </row>
    <row r="576" s="2" customFormat="1">
      <c r="A576" s="39"/>
      <c r="B576" s="40"/>
      <c r="C576" s="41"/>
      <c r="D576" s="232" t="s">
        <v>153</v>
      </c>
      <c r="E576" s="41"/>
      <c r="F576" s="233" t="s">
        <v>903</v>
      </c>
      <c r="G576" s="41"/>
      <c r="H576" s="41"/>
      <c r="I576" s="137"/>
      <c r="J576" s="41"/>
      <c r="K576" s="41"/>
      <c r="L576" s="45"/>
      <c r="M576" s="234"/>
      <c r="N576" s="235"/>
      <c r="O576" s="85"/>
      <c r="P576" s="85"/>
      <c r="Q576" s="85"/>
      <c r="R576" s="85"/>
      <c r="S576" s="85"/>
      <c r="T576" s="86"/>
      <c r="U576" s="39"/>
      <c r="V576" s="39"/>
      <c r="W576" s="39"/>
      <c r="X576" s="39"/>
      <c r="Y576" s="39"/>
      <c r="Z576" s="39"/>
      <c r="AA576" s="39"/>
      <c r="AB576" s="39"/>
      <c r="AC576" s="39"/>
      <c r="AD576" s="39"/>
      <c r="AE576" s="39"/>
      <c r="AT576" s="18" t="s">
        <v>153</v>
      </c>
      <c r="AU576" s="18" t="s">
        <v>81</v>
      </c>
    </row>
    <row r="577" s="2" customFormat="1" ht="33" customHeight="1">
      <c r="A577" s="39"/>
      <c r="B577" s="40"/>
      <c r="C577" s="219" t="s">
        <v>451</v>
      </c>
      <c r="D577" s="219" t="s">
        <v>146</v>
      </c>
      <c r="E577" s="220" t="s">
        <v>904</v>
      </c>
      <c r="F577" s="221" t="s">
        <v>905</v>
      </c>
      <c r="G577" s="222" t="s">
        <v>194</v>
      </c>
      <c r="H577" s="223">
        <v>0.154</v>
      </c>
      <c r="I577" s="224"/>
      <c r="J577" s="225">
        <f>ROUND(I577*H577,2)</f>
        <v>0</v>
      </c>
      <c r="K577" s="221" t="s">
        <v>150</v>
      </c>
      <c r="L577" s="45"/>
      <c r="M577" s="226" t="s">
        <v>19</v>
      </c>
      <c r="N577" s="227" t="s">
        <v>43</v>
      </c>
      <c r="O577" s="85"/>
      <c r="P577" s="228">
        <f>O577*H577</f>
        <v>0</v>
      </c>
      <c r="Q577" s="228">
        <v>0</v>
      </c>
      <c r="R577" s="228">
        <f>Q577*H577</f>
        <v>0</v>
      </c>
      <c r="S577" s="228">
        <v>0</v>
      </c>
      <c r="T577" s="229">
        <f>S577*H577</f>
        <v>0</v>
      </c>
      <c r="U577" s="39"/>
      <c r="V577" s="39"/>
      <c r="W577" s="39"/>
      <c r="X577" s="39"/>
      <c r="Y577" s="39"/>
      <c r="Z577" s="39"/>
      <c r="AA577" s="39"/>
      <c r="AB577" s="39"/>
      <c r="AC577" s="39"/>
      <c r="AD577" s="39"/>
      <c r="AE577" s="39"/>
      <c r="AR577" s="230" t="s">
        <v>237</v>
      </c>
      <c r="AT577" s="230" t="s">
        <v>146</v>
      </c>
      <c r="AU577" s="230" t="s">
        <v>81</v>
      </c>
      <c r="AY577" s="18" t="s">
        <v>144</v>
      </c>
      <c r="BE577" s="231">
        <f>IF(N577="základní",J577,0)</f>
        <v>0</v>
      </c>
      <c r="BF577" s="231">
        <f>IF(N577="snížená",J577,0)</f>
        <v>0</v>
      </c>
      <c r="BG577" s="231">
        <f>IF(N577="zákl. přenesená",J577,0)</f>
        <v>0</v>
      </c>
      <c r="BH577" s="231">
        <f>IF(N577="sníž. přenesená",J577,0)</f>
        <v>0</v>
      </c>
      <c r="BI577" s="231">
        <f>IF(N577="nulová",J577,0)</f>
        <v>0</v>
      </c>
      <c r="BJ577" s="18" t="s">
        <v>77</v>
      </c>
      <c r="BK577" s="231">
        <f>ROUND(I577*H577,2)</f>
        <v>0</v>
      </c>
      <c r="BL577" s="18" t="s">
        <v>237</v>
      </c>
      <c r="BM577" s="230" t="s">
        <v>906</v>
      </c>
    </row>
    <row r="578" s="2" customFormat="1">
      <c r="A578" s="39"/>
      <c r="B578" s="40"/>
      <c r="C578" s="41"/>
      <c r="D578" s="232" t="s">
        <v>153</v>
      </c>
      <c r="E578" s="41"/>
      <c r="F578" s="233" t="s">
        <v>907</v>
      </c>
      <c r="G578" s="41"/>
      <c r="H578" s="41"/>
      <c r="I578" s="137"/>
      <c r="J578" s="41"/>
      <c r="K578" s="41"/>
      <c r="L578" s="45"/>
      <c r="M578" s="234"/>
      <c r="N578" s="235"/>
      <c r="O578" s="85"/>
      <c r="P578" s="85"/>
      <c r="Q578" s="85"/>
      <c r="R578" s="85"/>
      <c r="S578" s="85"/>
      <c r="T578" s="86"/>
      <c r="U578" s="39"/>
      <c r="V578" s="39"/>
      <c r="W578" s="39"/>
      <c r="X578" s="39"/>
      <c r="Y578" s="39"/>
      <c r="Z578" s="39"/>
      <c r="AA578" s="39"/>
      <c r="AB578" s="39"/>
      <c r="AC578" s="39"/>
      <c r="AD578" s="39"/>
      <c r="AE578" s="39"/>
      <c r="AT578" s="18" t="s">
        <v>153</v>
      </c>
      <c r="AU578" s="18" t="s">
        <v>81</v>
      </c>
    </row>
    <row r="579" s="12" customFormat="1" ht="22.8" customHeight="1">
      <c r="A579" s="12"/>
      <c r="B579" s="203"/>
      <c r="C579" s="204"/>
      <c r="D579" s="205" t="s">
        <v>71</v>
      </c>
      <c r="E579" s="217" t="s">
        <v>908</v>
      </c>
      <c r="F579" s="217" t="s">
        <v>909</v>
      </c>
      <c r="G579" s="204"/>
      <c r="H579" s="204"/>
      <c r="I579" s="207"/>
      <c r="J579" s="218">
        <f>BK579</f>
        <v>0</v>
      </c>
      <c r="K579" s="204"/>
      <c r="L579" s="209"/>
      <c r="M579" s="210"/>
      <c r="N579" s="211"/>
      <c r="O579" s="211"/>
      <c r="P579" s="212">
        <f>SUM(P580:P599)</f>
        <v>0</v>
      </c>
      <c r="Q579" s="211"/>
      <c r="R579" s="212">
        <f>SUM(R580:R599)</f>
        <v>0.29305491499999997</v>
      </c>
      <c r="S579" s="211"/>
      <c r="T579" s="213">
        <f>SUM(T580:T599)</f>
        <v>0</v>
      </c>
      <c r="U579" s="12"/>
      <c r="V579" s="12"/>
      <c r="W579" s="12"/>
      <c r="X579" s="12"/>
      <c r="Y579" s="12"/>
      <c r="Z579" s="12"/>
      <c r="AA579" s="12"/>
      <c r="AB579" s="12"/>
      <c r="AC579" s="12"/>
      <c r="AD579" s="12"/>
      <c r="AE579" s="12"/>
      <c r="AR579" s="214" t="s">
        <v>81</v>
      </c>
      <c r="AT579" s="215" t="s">
        <v>71</v>
      </c>
      <c r="AU579" s="215" t="s">
        <v>77</v>
      </c>
      <c r="AY579" s="214" t="s">
        <v>144</v>
      </c>
      <c r="BK579" s="216">
        <f>SUM(BK580:BK599)</f>
        <v>0</v>
      </c>
    </row>
    <row r="580" s="2" customFormat="1" ht="21.75" customHeight="1">
      <c r="A580" s="39"/>
      <c r="B580" s="40"/>
      <c r="C580" s="219" t="s">
        <v>910</v>
      </c>
      <c r="D580" s="219" t="s">
        <v>146</v>
      </c>
      <c r="E580" s="220" t="s">
        <v>911</v>
      </c>
      <c r="F580" s="221" t="s">
        <v>912</v>
      </c>
      <c r="G580" s="222" t="s">
        <v>149</v>
      </c>
      <c r="H580" s="223">
        <v>19.629999999999999</v>
      </c>
      <c r="I580" s="224"/>
      <c r="J580" s="225">
        <f>ROUND(I580*H580,2)</f>
        <v>0</v>
      </c>
      <c r="K580" s="221" t="s">
        <v>150</v>
      </c>
      <c r="L580" s="45"/>
      <c r="M580" s="226" t="s">
        <v>19</v>
      </c>
      <c r="N580" s="227" t="s">
        <v>43</v>
      </c>
      <c r="O580" s="85"/>
      <c r="P580" s="228">
        <f>O580*H580</f>
        <v>0</v>
      </c>
      <c r="Q580" s="228">
        <v>0.0072399999999999999</v>
      </c>
      <c r="R580" s="228">
        <f>Q580*H580</f>
        <v>0.1421212</v>
      </c>
      <c r="S580" s="228">
        <v>0</v>
      </c>
      <c r="T580" s="229">
        <f>S580*H580</f>
        <v>0</v>
      </c>
      <c r="U580" s="39"/>
      <c r="V580" s="39"/>
      <c r="W580" s="39"/>
      <c r="X580" s="39"/>
      <c r="Y580" s="39"/>
      <c r="Z580" s="39"/>
      <c r="AA580" s="39"/>
      <c r="AB580" s="39"/>
      <c r="AC580" s="39"/>
      <c r="AD580" s="39"/>
      <c r="AE580" s="39"/>
      <c r="AR580" s="230" t="s">
        <v>237</v>
      </c>
      <c r="AT580" s="230" t="s">
        <v>146</v>
      </c>
      <c r="AU580" s="230" t="s">
        <v>81</v>
      </c>
      <c r="AY580" s="18" t="s">
        <v>144</v>
      </c>
      <c r="BE580" s="231">
        <f>IF(N580="základní",J580,0)</f>
        <v>0</v>
      </c>
      <c r="BF580" s="231">
        <f>IF(N580="snížená",J580,0)</f>
        <v>0</v>
      </c>
      <c r="BG580" s="231">
        <f>IF(N580="zákl. přenesená",J580,0)</f>
        <v>0</v>
      </c>
      <c r="BH580" s="231">
        <f>IF(N580="sníž. přenesená",J580,0)</f>
        <v>0</v>
      </c>
      <c r="BI580" s="231">
        <f>IF(N580="nulová",J580,0)</f>
        <v>0</v>
      </c>
      <c r="BJ580" s="18" t="s">
        <v>77</v>
      </c>
      <c r="BK580" s="231">
        <f>ROUND(I580*H580,2)</f>
        <v>0</v>
      </c>
      <c r="BL580" s="18" t="s">
        <v>237</v>
      </c>
      <c r="BM580" s="230" t="s">
        <v>913</v>
      </c>
    </row>
    <row r="581" s="2" customFormat="1">
      <c r="A581" s="39"/>
      <c r="B581" s="40"/>
      <c r="C581" s="41"/>
      <c r="D581" s="232" t="s">
        <v>442</v>
      </c>
      <c r="E581" s="41"/>
      <c r="F581" s="233" t="s">
        <v>838</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442</v>
      </c>
      <c r="AU581" s="18" t="s">
        <v>81</v>
      </c>
    </row>
    <row r="582" s="2" customFormat="1" ht="21.75" customHeight="1">
      <c r="A582" s="39"/>
      <c r="B582" s="40"/>
      <c r="C582" s="219" t="s">
        <v>456</v>
      </c>
      <c r="D582" s="219" t="s">
        <v>146</v>
      </c>
      <c r="E582" s="220" t="s">
        <v>914</v>
      </c>
      <c r="F582" s="221" t="s">
        <v>915</v>
      </c>
      <c r="G582" s="222" t="s">
        <v>149</v>
      </c>
      <c r="H582" s="223">
        <v>19.629999999999999</v>
      </c>
      <c r="I582" s="224"/>
      <c r="J582" s="225">
        <f>ROUND(I582*H582,2)</f>
        <v>0</v>
      </c>
      <c r="K582" s="221" t="s">
        <v>150</v>
      </c>
      <c r="L582" s="45"/>
      <c r="M582" s="226" t="s">
        <v>19</v>
      </c>
      <c r="N582" s="227" t="s">
        <v>43</v>
      </c>
      <c r="O582" s="85"/>
      <c r="P582" s="228">
        <f>O582*H582</f>
        <v>0</v>
      </c>
      <c r="Q582" s="228">
        <v>0.00034499999999999998</v>
      </c>
      <c r="R582" s="228">
        <f>Q582*H582</f>
        <v>0.006772349999999999</v>
      </c>
      <c r="S582" s="228">
        <v>0</v>
      </c>
      <c r="T582" s="229">
        <f>S582*H582</f>
        <v>0</v>
      </c>
      <c r="U582" s="39"/>
      <c r="V582" s="39"/>
      <c r="W582" s="39"/>
      <c r="X582" s="39"/>
      <c r="Y582" s="39"/>
      <c r="Z582" s="39"/>
      <c r="AA582" s="39"/>
      <c r="AB582" s="39"/>
      <c r="AC582" s="39"/>
      <c r="AD582" s="39"/>
      <c r="AE582" s="39"/>
      <c r="AR582" s="230" t="s">
        <v>237</v>
      </c>
      <c r="AT582" s="230" t="s">
        <v>146</v>
      </c>
      <c r="AU582" s="230" t="s">
        <v>81</v>
      </c>
      <c r="AY582" s="18" t="s">
        <v>144</v>
      </c>
      <c r="BE582" s="231">
        <f>IF(N582="základní",J582,0)</f>
        <v>0</v>
      </c>
      <c r="BF582" s="231">
        <f>IF(N582="snížená",J582,0)</f>
        <v>0</v>
      </c>
      <c r="BG582" s="231">
        <f>IF(N582="zákl. přenesená",J582,0)</f>
        <v>0</v>
      </c>
      <c r="BH582" s="231">
        <f>IF(N582="sníž. přenesená",J582,0)</f>
        <v>0</v>
      </c>
      <c r="BI582" s="231">
        <f>IF(N582="nulová",J582,0)</f>
        <v>0</v>
      </c>
      <c r="BJ582" s="18" t="s">
        <v>77</v>
      </c>
      <c r="BK582" s="231">
        <f>ROUND(I582*H582,2)</f>
        <v>0</v>
      </c>
      <c r="BL582" s="18" t="s">
        <v>237</v>
      </c>
      <c r="BM582" s="230" t="s">
        <v>916</v>
      </c>
    </row>
    <row r="583" s="2" customFormat="1" ht="16.5" customHeight="1">
      <c r="A583" s="39"/>
      <c r="B583" s="40"/>
      <c r="C583" s="219" t="s">
        <v>917</v>
      </c>
      <c r="D583" s="219" t="s">
        <v>146</v>
      </c>
      <c r="E583" s="220" t="s">
        <v>918</v>
      </c>
      <c r="F583" s="221" t="s">
        <v>919</v>
      </c>
      <c r="G583" s="222" t="s">
        <v>180</v>
      </c>
      <c r="H583" s="223">
        <v>15.1</v>
      </c>
      <c r="I583" s="224"/>
      <c r="J583" s="225">
        <f>ROUND(I583*H583,2)</f>
        <v>0</v>
      </c>
      <c r="K583" s="221" t="s">
        <v>150</v>
      </c>
      <c r="L583" s="45"/>
      <c r="M583" s="226" t="s">
        <v>19</v>
      </c>
      <c r="N583" s="227" t="s">
        <v>43</v>
      </c>
      <c r="O583" s="85"/>
      <c r="P583" s="228">
        <f>O583*H583</f>
        <v>0</v>
      </c>
      <c r="Q583" s="228">
        <v>0.0021752500000000001</v>
      </c>
      <c r="R583" s="228">
        <f>Q583*H583</f>
        <v>0.032846275000000001</v>
      </c>
      <c r="S583" s="228">
        <v>0</v>
      </c>
      <c r="T583" s="229">
        <f>S583*H583</f>
        <v>0</v>
      </c>
      <c r="U583" s="39"/>
      <c r="V583" s="39"/>
      <c r="W583" s="39"/>
      <c r="X583" s="39"/>
      <c r="Y583" s="39"/>
      <c r="Z583" s="39"/>
      <c r="AA583" s="39"/>
      <c r="AB583" s="39"/>
      <c r="AC583" s="39"/>
      <c r="AD583" s="39"/>
      <c r="AE583" s="39"/>
      <c r="AR583" s="230" t="s">
        <v>237</v>
      </c>
      <c r="AT583" s="230" t="s">
        <v>146</v>
      </c>
      <c r="AU583" s="230" t="s">
        <v>81</v>
      </c>
      <c r="AY583" s="18" t="s">
        <v>144</v>
      </c>
      <c r="BE583" s="231">
        <f>IF(N583="základní",J583,0)</f>
        <v>0</v>
      </c>
      <c r="BF583" s="231">
        <f>IF(N583="snížená",J583,0)</f>
        <v>0</v>
      </c>
      <c r="BG583" s="231">
        <f>IF(N583="zákl. přenesená",J583,0)</f>
        <v>0</v>
      </c>
      <c r="BH583" s="231">
        <f>IF(N583="sníž. přenesená",J583,0)</f>
        <v>0</v>
      </c>
      <c r="BI583" s="231">
        <f>IF(N583="nulová",J583,0)</f>
        <v>0</v>
      </c>
      <c r="BJ583" s="18" t="s">
        <v>77</v>
      </c>
      <c r="BK583" s="231">
        <f>ROUND(I583*H583,2)</f>
        <v>0</v>
      </c>
      <c r="BL583" s="18" t="s">
        <v>237</v>
      </c>
      <c r="BM583" s="230" t="s">
        <v>920</v>
      </c>
    </row>
    <row r="584" s="2" customFormat="1">
      <c r="A584" s="39"/>
      <c r="B584" s="40"/>
      <c r="C584" s="41"/>
      <c r="D584" s="232" t="s">
        <v>153</v>
      </c>
      <c r="E584" s="41"/>
      <c r="F584" s="233" t="s">
        <v>921</v>
      </c>
      <c r="G584" s="41"/>
      <c r="H584" s="41"/>
      <c r="I584" s="137"/>
      <c r="J584" s="41"/>
      <c r="K584" s="41"/>
      <c r="L584" s="45"/>
      <c r="M584" s="234"/>
      <c r="N584" s="235"/>
      <c r="O584" s="85"/>
      <c r="P584" s="85"/>
      <c r="Q584" s="85"/>
      <c r="R584" s="85"/>
      <c r="S584" s="85"/>
      <c r="T584" s="86"/>
      <c r="U584" s="39"/>
      <c r="V584" s="39"/>
      <c r="W584" s="39"/>
      <c r="X584" s="39"/>
      <c r="Y584" s="39"/>
      <c r="Z584" s="39"/>
      <c r="AA584" s="39"/>
      <c r="AB584" s="39"/>
      <c r="AC584" s="39"/>
      <c r="AD584" s="39"/>
      <c r="AE584" s="39"/>
      <c r="AT584" s="18" t="s">
        <v>153</v>
      </c>
      <c r="AU584" s="18" t="s">
        <v>81</v>
      </c>
    </row>
    <row r="585" s="13" customFormat="1">
      <c r="A585" s="13"/>
      <c r="B585" s="236"/>
      <c r="C585" s="237"/>
      <c r="D585" s="232" t="s">
        <v>155</v>
      </c>
      <c r="E585" s="238" t="s">
        <v>19</v>
      </c>
      <c r="F585" s="239" t="s">
        <v>922</v>
      </c>
      <c r="G585" s="237"/>
      <c r="H585" s="240">
        <v>15.1</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155</v>
      </c>
      <c r="AU585" s="246" t="s">
        <v>81</v>
      </c>
      <c r="AV585" s="13" t="s">
        <v>81</v>
      </c>
      <c r="AW585" s="13" t="s">
        <v>33</v>
      </c>
      <c r="AX585" s="13" t="s">
        <v>77</v>
      </c>
      <c r="AY585" s="246" t="s">
        <v>144</v>
      </c>
    </row>
    <row r="586" s="2" customFormat="1" ht="21.75" customHeight="1">
      <c r="A586" s="39"/>
      <c r="B586" s="40"/>
      <c r="C586" s="219" t="s">
        <v>461</v>
      </c>
      <c r="D586" s="219" t="s">
        <v>146</v>
      </c>
      <c r="E586" s="220" t="s">
        <v>923</v>
      </c>
      <c r="F586" s="221" t="s">
        <v>924</v>
      </c>
      <c r="G586" s="222" t="s">
        <v>180</v>
      </c>
      <c r="H586" s="223">
        <v>2.6000000000000001</v>
      </c>
      <c r="I586" s="224"/>
      <c r="J586" s="225">
        <f>ROUND(I586*H586,2)</f>
        <v>0</v>
      </c>
      <c r="K586" s="221" t="s">
        <v>150</v>
      </c>
      <c r="L586" s="45"/>
      <c r="M586" s="226" t="s">
        <v>19</v>
      </c>
      <c r="N586" s="227" t="s">
        <v>43</v>
      </c>
      <c r="O586" s="85"/>
      <c r="P586" s="228">
        <f>O586*H586</f>
        <v>0</v>
      </c>
      <c r="Q586" s="228">
        <v>0.00227305</v>
      </c>
      <c r="R586" s="228">
        <f>Q586*H586</f>
        <v>0.0059099299999999999</v>
      </c>
      <c r="S586" s="228">
        <v>0</v>
      </c>
      <c r="T586" s="229">
        <f>S586*H586</f>
        <v>0</v>
      </c>
      <c r="U586" s="39"/>
      <c r="V586" s="39"/>
      <c r="W586" s="39"/>
      <c r="X586" s="39"/>
      <c r="Y586" s="39"/>
      <c r="Z586" s="39"/>
      <c r="AA586" s="39"/>
      <c r="AB586" s="39"/>
      <c r="AC586" s="39"/>
      <c r="AD586" s="39"/>
      <c r="AE586" s="39"/>
      <c r="AR586" s="230" t="s">
        <v>237</v>
      </c>
      <c r="AT586" s="230" t="s">
        <v>146</v>
      </c>
      <c r="AU586" s="230" t="s">
        <v>81</v>
      </c>
      <c r="AY586" s="18" t="s">
        <v>144</v>
      </c>
      <c r="BE586" s="231">
        <f>IF(N586="základní",J586,0)</f>
        <v>0</v>
      </c>
      <c r="BF586" s="231">
        <f>IF(N586="snížená",J586,0)</f>
        <v>0</v>
      </c>
      <c r="BG586" s="231">
        <f>IF(N586="zákl. přenesená",J586,0)</f>
        <v>0</v>
      </c>
      <c r="BH586" s="231">
        <f>IF(N586="sníž. přenesená",J586,0)</f>
        <v>0</v>
      </c>
      <c r="BI586" s="231">
        <f>IF(N586="nulová",J586,0)</f>
        <v>0</v>
      </c>
      <c r="BJ586" s="18" t="s">
        <v>77</v>
      </c>
      <c r="BK586" s="231">
        <f>ROUND(I586*H586,2)</f>
        <v>0</v>
      </c>
      <c r="BL586" s="18" t="s">
        <v>237</v>
      </c>
      <c r="BM586" s="230" t="s">
        <v>925</v>
      </c>
    </row>
    <row r="587" s="2" customFormat="1">
      <c r="A587" s="39"/>
      <c r="B587" s="40"/>
      <c r="C587" s="41"/>
      <c r="D587" s="232" t="s">
        <v>153</v>
      </c>
      <c r="E587" s="41"/>
      <c r="F587" s="233" t="s">
        <v>921</v>
      </c>
      <c r="G587" s="41"/>
      <c r="H587" s="41"/>
      <c r="I587" s="137"/>
      <c r="J587" s="41"/>
      <c r="K587" s="41"/>
      <c r="L587" s="45"/>
      <c r="M587" s="234"/>
      <c r="N587" s="235"/>
      <c r="O587" s="85"/>
      <c r="P587" s="85"/>
      <c r="Q587" s="85"/>
      <c r="R587" s="85"/>
      <c r="S587" s="85"/>
      <c r="T587" s="86"/>
      <c r="U587" s="39"/>
      <c r="V587" s="39"/>
      <c r="W587" s="39"/>
      <c r="X587" s="39"/>
      <c r="Y587" s="39"/>
      <c r="Z587" s="39"/>
      <c r="AA587" s="39"/>
      <c r="AB587" s="39"/>
      <c r="AC587" s="39"/>
      <c r="AD587" s="39"/>
      <c r="AE587" s="39"/>
      <c r="AT587" s="18" t="s">
        <v>153</v>
      </c>
      <c r="AU587" s="18" t="s">
        <v>81</v>
      </c>
    </row>
    <row r="588" s="2" customFormat="1" ht="16.5" customHeight="1">
      <c r="A588" s="39"/>
      <c r="B588" s="40"/>
      <c r="C588" s="219" t="s">
        <v>926</v>
      </c>
      <c r="D588" s="219" t="s">
        <v>146</v>
      </c>
      <c r="E588" s="220" t="s">
        <v>927</v>
      </c>
      <c r="F588" s="221" t="s">
        <v>928</v>
      </c>
      <c r="G588" s="222" t="s">
        <v>180</v>
      </c>
      <c r="H588" s="223">
        <v>2.6000000000000001</v>
      </c>
      <c r="I588" s="224"/>
      <c r="J588" s="225">
        <f>ROUND(I588*H588,2)</f>
        <v>0</v>
      </c>
      <c r="K588" s="221" t="s">
        <v>150</v>
      </c>
      <c r="L588" s="45"/>
      <c r="M588" s="226" t="s">
        <v>19</v>
      </c>
      <c r="N588" s="227" t="s">
        <v>43</v>
      </c>
      <c r="O588" s="85"/>
      <c r="P588" s="228">
        <f>O588*H588</f>
        <v>0</v>
      </c>
      <c r="Q588" s="228">
        <v>0.0058563499999999998</v>
      </c>
      <c r="R588" s="228">
        <f>Q588*H588</f>
        <v>0.01522651</v>
      </c>
      <c r="S588" s="228">
        <v>0</v>
      </c>
      <c r="T588" s="229">
        <f>S588*H588</f>
        <v>0</v>
      </c>
      <c r="U588" s="39"/>
      <c r="V588" s="39"/>
      <c r="W588" s="39"/>
      <c r="X588" s="39"/>
      <c r="Y588" s="39"/>
      <c r="Z588" s="39"/>
      <c r="AA588" s="39"/>
      <c r="AB588" s="39"/>
      <c r="AC588" s="39"/>
      <c r="AD588" s="39"/>
      <c r="AE588" s="39"/>
      <c r="AR588" s="230" t="s">
        <v>237</v>
      </c>
      <c r="AT588" s="230" t="s">
        <v>146</v>
      </c>
      <c r="AU588" s="230" t="s">
        <v>81</v>
      </c>
      <c r="AY588" s="18" t="s">
        <v>144</v>
      </c>
      <c r="BE588" s="231">
        <f>IF(N588="základní",J588,0)</f>
        <v>0</v>
      </c>
      <c r="BF588" s="231">
        <f>IF(N588="snížená",J588,0)</f>
        <v>0</v>
      </c>
      <c r="BG588" s="231">
        <f>IF(N588="zákl. přenesená",J588,0)</f>
        <v>0</v>
      </c>
      <c r="BH588" s="231">
        <f>IF(N588="sníž. přenesená",J588,0)</f>
        <v>0</v>
      </c>
      <c r="BI588" s="231">
        <f>IF(N588="nulová",J588,0)</f>
        <v>0</v>
      </c>
      <c r="BJ588" s="18" t="s">
        <v>77</v>
      </c>
      <c r="BK588" s="231">
        <f>ROUND(I588*H588,2)</f>
        <v>0</v>
      </c>
      <c r="BL588" s="18" t="s">
        <v>237</v>
      </c>
      <c r="BM588" s="230" t="s">
        <v>929</v>
      </c>
    </row>
    <row r="589" s="2" customFormat="1">
      <c r="A589" s="39"/>
      <c r="B589" s="40"/>
      <c r="C589" s="41"/>
      <c r="D589" s="232" t="s">
        <v>153</v>
      </c>
      <c r="E589" s="41"/>
      <c r="F589" s="233" t="s">
        <v>921</v>
      </c>
      <c r="G589" s="41"/>
      <c r="H589" s="41"/>
      <c r="I589" s="137"/>
      <c r="J589" s="41"/>
      <c r="K589" s="41"/>
      <c r="L589" s="45"/>
      <c r="M589" s="234"/>
      <c r="N589" s="235"/>
      <c r="O589" s="85"/>
      <c r="P589" s="85"/>
      <c r="Q589" s="85"/>
      <c r="R589" s="85"/>
      <c r="S589" s="85"/>
      <c r="T589" s="86"/>
      <c r="U589" s="39"/>
      <c r="V589" s="39"/>
      <c r="W589" s="39"/>
      <c r="X589" s="39"/>
      <c r="Y589" s="39"/>
      <c r="Z589" s="39"/>
      <c r="AA589" s="39"/>
      <c r="AB589" s="39"/>
      <c r="AC589" s="39"/>
      <c r="AD589" s="39"/>
      <c r="AE589" s="39"/>
      <c r="AT589" s="18" t="s">
        <v>153</v>
      </c>
      <c r="AU589" s="18" t="s">
        <v>81</v>
      </c>
    </row>
    <row r="590" s="2" customFormat="1" ht="21.75" customHeight="1">
      <c r="A590" s="39"/>
      <c r="B590" s="40"/>
      <c r="C590" s="219" t="s">
        <v>465</v>
      </c>
      <c r="D590" s="219" t="s">
        <v>146</v>
      </c>
      <c r="E590" s="220" t="s">
        <v>930</v>
      </c>
      <c r="F590" s="221" t="s">
        <v>931</v>
      </c>
      <c r="G590" s="222" t="s">
        <v>180</v>
      </c>
      <c r="H590" s="223">
        <v>11</v>
      </c>
      <c r="I590" s="224"/>
      <c r="J590" s="225">
        <f>ROUND(I590*H590,2)</f>
        <v>0</v>
      </c>
      <c r="K590" s="221" t="s">
        <v>150</v>
      </c>
      <c r="L590" s="45"/>
      <c r="M590" s="226" t="s">
        <v>19</v>
      </c>
      <c r="N590" s="227" t="s">
        <v>43</v>
      </c>
      <c r="O590" s="85"/>
      <c r="P590" s="228">
        <f>O590*H590</f>
        <v>0</v>
      </c>
      <c r="Q590" s="228">
        <v>0.0043575000000000003</v>
      </c>
      <c r="R590" s="228">
        <f>Q590*H590</f>
        <v>0.047932500000000003</v>
      </c>
      <c r="S590" s="228">
        <v>0</v>
      </c>
      <c r="T590" s="229">
        <f>S590*H590</f>
        <v>0</v>
      </c>
      <c r="U590" s="39"/>
      <c r="V590" s="39"/>
      <c r="W590" s="39"/>
      <c r="X590" s="39"/>
      <c r="Y590" s="39"/>
      <c r="Z590" s="39"/>
      <c r="AA590" s="39"/>
      <c r="AB590" s="39"/>
      <c r="AC590" s="39"/>
      <c r="AD590" s="39"/>
      <c r="AE590" s="39"/>
      <c r="AR590" s="230" t="s">
        <v>237</v>
      </c>
      <c r="AT590" s="230" t="s">
        <v>146</v>
      </c>
      <c r="AU590" s="230" t="s">
        <v>81</v>
      </c>
      <c r="AY590" s="18" t="s">
        <v>144</v>
      </c>
      <c r="BE590" s="231">
        <f>IF(N590="základní",J590,0)</f>
        <v>0</v>
      </c>
      <c r="BF590" s="231">
        <f>IF(N590="snížená",J590,0)</f>
        <v>0</v>
      </c>
      <c r="BG590" s="231">
        <f>IF(N590="zákl. přenesená",J590,0)</f>
        <v>0</v>
      </c>
      <c r="BH590" s="231">
        <f>IF(N590="sníž. přenesená",J590,0)</f>
        <v>0</v>
      </c>
      <c r="BI590" s="231">
        <f>IF(N590="nulová",J590,0)</f>
        <v>0</v>
      </c>
      <c r="BJ590" s="18" t="s">
        <v>77</v>
      </c>
      <c r="BK590" s="231">
        <f>ROUND(I590*H590,2)</f>
        <v>0</v>
      </c>
      <c r="BL590" s="18" t="s">
        <v>237</v>
      </c>
      <c r="BM590" s="230" t="s">
        <v>932</v>
      </c>
    </row>
    <row r="591" s="13" customFormat="1">
      <c r="A591" s="13"/>
      <c r="B591" s="236"/>
      <c r="C591" s="237"/>
      <c r="D591" s="232" t="s">
        <v>155</v>
      </c>
      <c r="E591" s="238" t="s">
        <v>19</v>
      </c>
      <c r="F591" s="239" t="s">
        <v>933</v>
      </c>
      <c r="G591" s="237"/>
      <c r="H591" s="240">
        <v>11</v>
      </c>
      <c r="I591" s="241"/>
      <c r="J591" s="237"/>
      <c r="K591" s="237"/>
      <c r="L591" s="242"/>
      <c r="M591" s="243"/>
      <c r="N591" s="244"/>
      <c r="O591" s="244"/>
      <c r="P591" s="244"/>
      <c r="Q591" s="244"/>
      <c r="R591" s="244"/>
      <c r="S591" s="244"/>
      <c r="T591" s="245"/>
      <c r="U591" s="13"/>
      <c r="V591" s="13"/>
      <c r="W591" s="13"/>
      <c r="X591" s="13"/>
      <c r="Y591" s="13"/>
      <c r="Z591" s="13"/>
      <c r="AA591" s="13"/>
      <c r="AB591" s="13"/>
      <c r="AC591" s="13"/>
      <c r="AD591" s="13"/>
      <c r="AE591" s="13"/>
      <c r="AT591" s="246" t="s">
        <v>155</v>
      </c>
      <c r="AU591" s="246" t="s">
        <v>81</v>
      </c>
      <c r="AV591" s="13" t="s">
        <v>81</v>
      </c>
      <c r="AW591" s="13" t="s">
        <v>33</v>
      </c>
      <c r="AX591" s="13" t="s">
        <v>77</v>
      </c>
      <c r="AY591" s="246" t="s">
        <v>144</v>
      </c>
    </row>
    <row r="592" s="2" customFormat="1" ht="16.5" customHeight="1">
      <c r="A592" s="39"/>
      <c r="B592" s="40"/>
      <c r="C592" s="219" t="s">
        <v>934</v>
      </c>
      <c r="D592" s="219" t="s">
        <v>146</v>
      </c>
      <c r="E592" s="220" t="s">
        <v>935</v>
      </c>
      <c r="F592" s="221" t="s">
        <v>936</v>
      </c>
      <c r="G592" s="222" t="s">
        <v>180</v>
      </c>
      <c r="H592" s="223">
        <v>2.6000000000000001</v>
      </c>
      <c r="I592" s="224"/>
      <c r="J592" s="225">
        <f>ROUND(I592*H592,2)</f>
        <v>0</v>
      </c>
      <c r="K592" s="221" t="s">
        <v>150</v>
      </c>
      <c r="L592" s="45"/>
      <c r="M592" s="226" t="s">
        <v>19</v>
      </c>
      <c r="N592" s="227" t="s">
        <v>43</v>
      </c>
      <c r="O592" s="85"/>
      <c r="P592" s="228">
        <f>O592*H592</f>
        <v>0</v>
      </c>
      <c r="Q592" s="228">
        <v>0.0013725</v>
      </c>
      <c r="R592" s="228">
        <f>Q592*H592</f>
        <v>0.0035685000000000001</v>
      </c>
      <c r="S592" s="228">
        <v>0</v>
      </c>
      <c r="T592" s="229">
        <f>S592*H592</f>
        <v>0</v>
      </c>
      <c r="U592" s="39"/>
      <c r="V592" s="39"/>
      <c r="W592" s="39"/>
      <c r="X592" s="39"/>
      <c r="Y592" s="39"/>
      <c r="Z592" s="39"/>
      <c r="AA592" s="39"/>
      <c r="AB592" s="39"/>
      <c r="AC592" s="39"/>
      <c r="AD592" s="39"/>
      <c r="AE592" s="39"/>
      <c r="AR592" s="230" t="s">
        <v>237</v>
      </c>
      <c r="AT592" s="230" t="s">
        <v>146</v>
      </c>
      <c r="AU592" s="230" t="s">
        <v>81</v>
      </c>
      <c r="AY592" s="18" t="s">
        <v>144</v>
      </c>
      <c r="BE592" s="231">
        <f>IF(N592="základní",J592,0)</f>
        <v>0</v>
      </c>
      <c r="BF592" s="231">
        <f>IF(N592="snížená",J592,0)</f>
        <v>0</v>
      </c>
      <c r="BG592" s="231">
        <f>IF(N592="zákl. přenesená",J592,0)</f>
        <v>0</v>
      </c>
      <c r="BH592" s="231">
        <f>IF(N592="sníž. přenesená",J592,0)</f>
        <v>0</v>
      </c>
      <c r="BI592" s="231">
        <f>IF(N592="nulová",J592,0)</f>
        <v>0</v>
      </c>
      <c r="BJ592" s="18" t="s">
        <v>77</v>
      </c>
      <c r="BK592" s="231">
        <f>ROUND(I592*H592,2)</f>
        <v>0</v>
      </c>
      <c r="BL592" s="18" t="s">
        <v>237</v>
      </c>
      <c r="BM592" s="230" t="s">
        <v>937</v>
      </c>
    </row>
    <row r="593" s="2" customFormat="1" ht="16.5" customHeight="1">
      <c r="A593" s="39"/>
      <c r="B593" s="40"/>
      <c r="C593" s="219" t="s">
        <v>469</v>
      </c>
      <c r="D593" s="219" t="s">
        <v>146</v>
      </c>
      <c r="E593" s="220" t="s">
        <v>938</v>
      </c>
      <c r="F593" s="221" t="s">
        <v>939</v>
      </c>
      <c r="G593" s="222" t="s">
        <v>180</v>
      </c>
      <c r="H593" s="223">
        <v>1.5</v>
      </c>
      <c r="I593" s="224"/>
      <c r="J593" s="225">
        <f>ROUND(I593*H593,2)</f>
        <v>0</v>
      </c>
      <c r="K593" s="221" t="s">
        <v>150</v>
      </c>
      <c r="L593" s="45"/>
      <c r="M593" s="226" t="s">
        <v>19</v>
      </c>
      <c r="N593" s="227" t="s">
        <v>43</v>
      </c>
      <c r="O593" s="85"/>
      <c r="P593" s="228">
        <f>O593*H593</f>
        <v>0</v>
      </c>
      <c r="Q593" s="228">
        <v>0.0017355999999999999</v>
      </c>
      <c r="R593" s="228">
        <f>Q593*H593</f>
        <v>0.0026033999999999996</v>
      </c>
      <c r="S593" s="228">
        <v>0</v>
      </c>
      <c r="T593" s="229">
        <f>S593*H593</f>
        <v>0</v>
      </c>
      <c r="U593" s="39"/>
      <c r="V593" s="39"/>
      <c r="W593" s="39"/>
      <c r="X593" s="39"/>
      <c r="Y593" s="39"/>
      <c r="Z593" s="39"/>
      <c r="AA593" s="39"/>
      <c r="AB593" s="39"/>
      <c r="AC593" s="39"/>
      <c r="AD593" s="39"/>
      <c r="AE593" s="39"/>
      <c r="AR593" s="230" t="s">
        <v>237</v>
      </c>
      <c r="AT593" s="230" t="s">
        <v>146</v>
      </c>
      <c r="AU593" s="230" t="s">
        <v>81</v>
      </c>
      <c r="AY593" s="18" t="s">
        <v>144</v>
      </c>
      <c r="BE593" s="231">
        <f>IF(N593="základní",J593,0)</f>
        <v>0</v>
      </c>
      <c r="BF593" s="231">
        <f>IF(N593="snížená",J593,0)</f>
        <v>0</v>
      </c>
      <c r="BG593" s="231">
        <f>IF(N593="zákl. přenesená",J593,0)</f>
        <v>0</v>
      </c>
      <c r="BH593" s="231">
        <f>IF(N593="sníž. přenesená",J593,0)</f>
        <v>0</v>
      </c>
      <c r="BI593" s="231">
        <f>IF(N593="nulová",J593,0)</f>
        <v>0</v>
      </c>
      <c r="BJ593" s="18" t="s">
        <v>77</v>
      </c>
      <c r="BK593" s="231">
        <f>ROUND(I593*H593,2)</f>
        <v>0</v>
      </c>
      <c r="BL593" s="18" t="s">
        <v>237</v>
      </c>
      <c r="BM593" s="230" t="s">
        <v>940</v>
      </c>
    </row>
    <row r="594" s="2" customFormat="1" ht="21.75" customHeight="1">
      <c r="A594" s="39"/>
      <c r="B594" s="40"/>
      <c r="C594" s="219" t="s">
        <v>941</v>
      </c>
      <c r="D594" s="219" t="s">
        <v>146</v>
      </c>
      <c r="E594" s="220" t="s">
        <v>942</v>
      </c>
      <c r="F594" s="221" t="s">
        <v>943</v>
      </c>
      <c r="G594" s="222" t="s">
        <v>171</v>
      </c>
      <c r="H594" s="223">
        <v>1</v>
      </c>
      <c r="I594" s="224"/>
      <c r="J594" s="225">
        <f>ROUND(I594*H594,2)</f>
        <v>0</v>
      </c>
      <c r="K594" s="221" t="s">
        <v>150</v>
      </c>
      <c r="L594" s="45"/>
      <c r="M594" s="226" t="s">
        <v>19</v>
      </c>
      <c r="N594" s="227" t="s">
        <v>43</v>
      </c>
      <c r="O594" s="85"/>
      <c r="P594" s="228">
        <f>O594*H594</f>
        <v>0</v>
      </c>
      <c r="Q594" s="228">
        <v>0.00020000000000000001</v>
      </c>
      <c r="R594" s="228">
        <f>Q594*H594</f>
        <v>0.00020000000000000001</v>
      </c>
      <c r="S594" s="228">
        <v>0</v>
      </c>
      <c r="T594" s="229">
        <f>S594*H594</f>
        <v>0</v>
      </c>
      <c r="U594" s="39"/>
      <c r="V594" s="39"/>
      <c r="W594" s="39"/>
      <c r="X594" s="39"/>
      <c r="Y594" s="39"/>
      <c r="Z594" s="39"/>
      <c r="AA594" s="39"/>
      <c r="AB594" s="39"/>
      <c r="AC594" s="39"/>
      <c r="AD594" s="39"/>
      <c r="AE594" s="39"/>
      <c r="AR594" s="230" t="s">
        <v>237</v>
      </c>
      <c r="AT594" s="230" t="s">
        <v>146</v>
      </c>
      <c r="AU594" s="230" t="s">
        <v>81</v>
      </c>
      <c r="AY594" s="18" t="s">
        <v>144</v>
      </c>
      <c r="BE594" s="231">
        <f>IF(N594="základní",J594,0)</f>
        <v>0</v>
      </c>
      <c r="BF594" s="231">
        <f>IF(N594="snížená",J594,0)</f>
        <v>0</v>
      </c>
      <c r="BG594" s="231">
        <f>IF(N594="zákl. přenesená",J594,0)</f>
        <v>0</v>
      </c>
      <c r="BH594" s="231">
        <f>IF(N594="sníž. přenesená",J594,0)</f>
        <v>0</v>
      </c>
      <c r="BI594" s="231">
        <f>IF(N594="nulová",J594,0)</f>
        <v>0</v>
      </c>
      <c r="BJ594" s="18" t="s">
        <v>77</v>
      </c>
      <c r="BK594" s="231">
        <f>ROUND(I594*H594,2)</f>
        <v>0</v>
      </c>
      <c r="BL594" s="18" t="s">
        <v>237</v>
      </c>
      <c r="BM594" s="230" t="s">
        <v>944</v>
      </c>
    </row>
    <row r="595" s="2" customFormat="1" ht="21.75" customHeight="1">
      <c r="A595" s="39"/>
      <c r="B595" s="40"/>
      <c r="C595" s="219" t="s">
        <v>474</v>
      </c>
      <c r="D595" s="219" t="s">
        <v>146</v>
      </c>
      <c r="E595" s="220" t="s">
        <v>945</v>
      </c>
      <c r="F595" s="221" t="s">
        <v>946</v>
      </c>
      <c r="G595" s="222" t="s">
        <v>171</v>
      </c>
      <c r="H595" s="223">
        <v>1</v>
      </c>
      <c r="I595" s="224"/>
      <c r="J595" s="225">
        <f>ROUND(I595*H595,2)</f>
        <v>0</v>
      </c>
      <c r="K595" s="221" t="s">
        <v>150</v>
      </c>
      <c r="L595" s="45"/>
      <c r="M595" s="226" t="s">
        <v>19</v>
      </c>
      <c r="N595" s="227" t="s">
        <v>43</v>
      </c>
      <c r="O595" s="85"/>
      <c r="P595" s="228">
        <f>O595*H595</f>
        <v>0</v>
      </c>
      <c r="Q595" s="228">
        <v>0.00025000000000000001</v>
      </c>
      <c r="R595" s="228">
        <f>Q595*H595</f>
        <v>0.00025000000000000001</v>
      </c>
      <c r="S595" s="228">
        <v>0</v>
      </c>
      <c r="T595" s="229">
        <f>S595*H595</f>
        <v>0</v>
      </c>
      <c r="U595" s="39"/>
      <c r="V595" s="39"/>
      <c r="W595" s="39"/>
      <c r="X595" s="39"/>
      <c r="Y595" s="39"/>
      <c r="Z595" s="39"/>
      <c r="AA595" s="39"/>
      <c r="AB595" s="39"/>
      <c r="AC595" s="39"/>
      <c r="AD595" s="39"/>
      <c r="AE595" s="39"/>
      <c r="AR595" s="230" t="s">
        <v>237</v>
      </c>
      <c r="AT595" s="230" t="s">
        <v>146</v>
      </c>
      <c r="AU595" s="230" t="s">
        <v>81</v>
      </c>
      <c r="AY595" s="18" t="s">
        <v>144</v>
      </c>
      <c r="BE595" s="231">
        <f>IF(N595="základní",J595,0)</f>
        <v>0</v>
      </c>
      <c r="BF595" s="231">
        <f>IF(N595="snížená",J595,0)</f>
        <v>0</v>
      </c>
      <c r="BG595" s="231">
        <f>IF(N595="zákl. přenesená",J595,0)</f>
        <v>0</v>
      </c>
      <c r="BH595" s="231">
        <f>IF(N595="sníž. přenesená",J595,0)</f>
        <v>0</v>
      </c>
      <c r="BI595" s="231">
        <f>IF(N595="nulová",J595,0)</f>
        <v>0</v>
      </c>
      <c r="BJ595" s="18" t="s">
        <v>77</v>
      </c>
      <c r="BK595" s="231">
        <f>ROUND(I595*H595,2)</f>
        <v>0</v>
      </c>
      <c r="BL595" s="18" t="s">
        <v>237</v>
      </c>
      <c r="BM595" s="230" t="s">
        <v>947</v>
      </c>
    </row>
    <row r="596" s="2" customFormat="1" ht="21.75" customHeight="1">
      <c r="A596" s="39"/>
      <c r="B596" s="40"/>
      <c r="C596" s="219" t="s">
        <v>948</v>
      </c>
      <c r="D596" s="219" t="s">
        <v>146</v>
      </c>
      <c r="E596" s="220" t="s">
        <v>949</v>
      </c>
      <c r="F596" s="221" t="s">
        <v>950</v>
      </c>
      <c r="G596" s="222" t="s">
        <v>180</v>
      </c>
      <c r="H596" s="223">
        <v>18.5</v>
      </c>
      <c r="I596" s="224"/>
      <c r="J596" s="225">
        <f>ROUND(I596*H596,2)</f>
        <v>0</v>
      </c>
      <c r="K596" s="221" t="s">
        <v>150</v>
      </c>
      <c r="L596" s="45"/>
      <c r="M596" s="226" t="s">
        <v>19</v>
      </c>
      <c r="N596" s="227" t="s">
        <v>43</v>
      </c>
      <c r="O596" s="85"/>
      <c r="P596" s="228">
        <f>O596*H596</f>
        <v>0</v>
      </c>
      <c r="Q596" s="228">
        <v>0.0018224999999999999</v>
      </c>
      <c r="R596" s="228">
        <f>Q596*H596</f>
        <v>0.033716249999999996</v>
      </c>
      <c r="S596" s="228">
        <v>0</v>
      </c>
      <c r="T596" s="229">
        <f>S596*H596</f>
        <v>0</v>
      </c>
      <c r="U596" s="39"/>
      <c r="V596" s="39"/>
      <c r="W596" s="39"/>
      <c r="X596" s="39"/>
      <c r="Y596" s="39"/>
      <c r="Z596" s="39"/>
      <c r="AA596" s="39"/>
      <c r="AB596" s="39"/>
      <c r="AC596" s="39"/>
      <c r="AD596" s="39"/>
      <c r="AE596" s="39"/>
      <c r="AR596" s="230" t="s">
        <v>237</v>
      </c>
      <c r="AT596" s="230" t="s">
        <v>146</v>
      </c>
      <c r="AU596" s="230" t="s">
        <v>81</v>
      </c>
      <c r="AY596" s="18" t="s">
        <v>144</v>
      </c>
      <c r="BE596" s="231">
        <f>IF(N596="základní",J596,0)</f>
        <v>0</v>
      </c>
      <c r="BF596" s="231">
        <f>IF(N596="snížená",J596,0)</f>
        <v>0</v>
      </c>
      <c r="BG596" s="231">
        <f>IF(N596="zákl. přenesená",J596,0)</f>
        <v>0</v>
      </c>
      <c r="BH596" s="231">
        <f>IF(N596="sníž. přenesená",J596,0)</f>
        <v>0</v>
      </c>
      <c r="BI596" s="231">
        <f>IF(N596="nulová",J596,0)</f>
        <v>0</v>
      </c>
      <c r="BJ596" s="18" t="s">
        <v>77</v>
      </c>
      <c r="BK596" s="231">
        <f>ROUND(I596*H596,2)</f>
        <v>0</v>
      </c>
      <c r="BL596" s="18" t="s">
        <v>237</v>
      </c>
      <c r="BM596" s="230" t="s">
        <v>951</v>
      </c>
    </row>
    <row r="597" s="2" customFormat="1" ht="21.75" customHeight="1">
      <c r="A597" s="39"/>
      <c r="B597" s="40"/>
      <c r="C597" s="219" t="s">
        <v>480</v>
      </c>
      <c r="D597" s="219" t="s">
        <v>146</v>
      </c>
      <c r="E597" s="220" t="s">
        <v>952</v>
      </c>
      <c r="F597" s="221" t="s">
        <v>953</v>
      </c>
      <c r="G597" s="222" t="s">
        <v>180</v>
      </c>
      <c r="H597" s="223">
        <v>0.90000000000000002</v>
      </c>
      <c r="I597" s="224"/>
      <c r="J597" s="225">
        <f>ROUND(I597*H597,2)</f>
        <v>0</v>
      </c>
      <c r="K597" s="221" t="s">
        <v>150</v>
      </c>
      <c r="L597" s="45"/>
      <c r="M597" s="226" t="s">
        <v>19</v>
      </c>
      <c r="N597" s="227" t="s">
        <v>43</v>
      </c>
      <c r="O597" s="85"/>
      <c r="P597" s="228">
        <f>O597*H597</f>
        <v>0</v>
      </c>
      <c r="Q597" s="228">
        <v>0.0021199999999999999</v>
      </c>
      <c r="R597" s="228">
        <f>Q597*H597</f>
        <v>0.001908</v>
      </c>
      <c r="S597" s="228">
        <v>0</v>
      </c>
      <c r="T597" s="229">
        <f>S597*H597</f>
        <v>0</v>
      </c>
      <c r="U597" s="39"/>
      <c r="V597" s="39"/>
      <c r="W597" s="39"/>
      <c r="X597" s="39"/>
      <c r="Y597" s="39"/>
      <c r="Z597" s="39"/>
      <c r="AA597" s="39"/>
      <c r="AB597" s="39"/>
      <c r="AC597" s="39"/>
      <c r="AD597" s="39"/>
      <c r="AE597" s="39"/>
      <c r="AR597" s="230" t="s">
        <v>237</v>
      </c>
      <c r="AT597" s="230" t="s">
        <v>146</v>
      </c>
      <c r="AU597" s="230" t="s">
        <v>81</v>
      </c>
      <c r="AY597" s="18" t="s">
        <v>144</v>
      </c>
      <c r="BE597" s="231">
        <f>IF(N597="základní",J597,0)</f>
        <v>0</v>
      </c>
      <c r="BF597" s="231">
        <f>IF(N597="snížená",J597,0)</f>
        <v>0</v>
      </c>
      <c r="BG597" s="231">
        <f>IF(N597="zákl. přenesená",J597,0)</f>
        <v>0</v>
      </c>
      <c r="BH597" s="231">
        <f>IF(N597="sníž. přenesená",J597,0)</f>
        <v>0</v>
      </c>
      <c r="BI597" s="231">
        <f>IF(N597="nulová",J597,0)</f>
        <v>0</v>
      </c>
      <c r="BJ597" s="18" t="s">
        <v>77</v>
      </c>
      <c r="BK597" s="231">
        <f>ROUND(I597*H597,2)</f>
        <v>0</v>
      </c>
      <c r="BL597" s="18" t="s">
        <v>237</v>
      </c>
      <c r="BM597" s="230" t="s">
        <v>954</v>
      </c>
    </row>
    <row r="598" s="2" customFormat="1" ht="21.75" customHeight="1">
      <c r="A598" s="39"/>
      <c r="B598" s="40"/>
      <c r="C598" s="219" t="s">
        <v>955</v>
      </c>
      <c r="D598" s="219" t="s">
        <v>146</v>
      </c>
      <c r="E598" s="220" t="s">
        <v>956</v>
      </c>
      <c r="F598" s="221" t="s">
        <v>957</v>
      </c>
      <c r="G598" s="222" t="s">
        <v>194</v>
      </c>
      <c r="H598" s="223">
        <v>0.29299999999999998</v>
      </c>
      <c r="I598" s="224"/>
      <c r="J598" s="225">
        <f>ROUND(I598*H598,2)</f>
        <v>0</v>
      </c>
      <c r="K598" s="221" t="s">
        <v>150</v>
      </c>
      <c r="L598" s="45"/>
      <c r="M598" s="226" t="s">
        <v>19</v>
      </c>
      <c r="N598" s="227" t="s">
        <v>43</v>
      </c>
      <c r="O598" s="85"/>
      <c r="P598" s="228">
        <f>O598*H598</f>
        <v>0</v>
      </c>
      <c r="Q598" s="228">
        <v>0</v>
      </c>
      <c r="R598" s="228">
        <f>Q598*H598</f>
        <v>0</v>
      </c>
      <c r="S598" s="228">
        <v>0</v>
      </c>
      <c r="T598" s="229">
        <f>S598*H598</f>
        <v>0</v>
      </c>
      <c r="U598" s="39"/>
      <c r="V598" s="39"/>
      <c r="W598" s="39"/>
      <c r="X598" s="39"/>
      <c r="Y598" s="39"/>
      <c r="Z598" s="39"/>
      <c r="AA598" s="39"/>
      <c r="AB598" s="39"/>
      <c r="AC598" s="39"/>
      <c r="AD598" s="39"/>
      <c r="AE598" s="39"/>
      <c r="AR598" s="230" t="s">
        <v>237</v>
      </c>
      <c r="AT598" s="230" t="s">
        <v>146</v>
      </c>
      <c r="AU598" s="230" t="s">
        <v>81</v>
      </c>
      <c r="AY598" s="18" t="s">
        <v>144</v>
      </c>
      <c r="BE598" s="231">
        <f>IF(N598="základní",J598,0)</f>
        <v>0</v>
      </c>
      <c r="BF598" s="231">
        <f>IF(N598="snížená",J598,0)</f>
        <v>0</v>
      </c>
      <c r="BG598" s="231">
        <f>IF(N598="zákl. přenesená",J598,0)</f>
        <v>0</v>
      </c>
      <c r="BH598" s="231">
        <f>IF(N598="sníž. přenesená",J598,0)</f>
        <v>0</v>
      </c>
      <c r="BI598" s="231">
        <f>IF(N598="nulová",J598,0)</f>
        <v>0</v>
      </c>
      <c r="BJ598" s="18" t="s">
        <v>77</v>
      </c>
      <c r="BK598" s="231">
        <f>ROUND(I598*H598,2)</f>
        <v>0</v>
      </c>
      <c r="BL598" s="18" t="s">
        <v>237</v>
      </c>
      <c r="BM598" s="230" t="s">
        <v>958</v>
      </c>
    </row>
    <row r="599" s="2" customFormat="1">
      <c r="A599" s="39"/>
      <c r="B599" s="40"/>
      <c r="C599" s="41"/>
      <c r="D599" s="232" t="s">
        <v>153</v>
      </c>
      <c r="E599" s="41"/>
      <c r="F599" s="233" t="s">
        <v>959</v>
      </c>
      <c r="G599" s="41"/>
      <c r="H599" s="41"/>
      <c r="I599" s="137"/>
      <c r="J599" s="41"/>
      <c r="K599" s="41"/>
      <c r="L599" s="45"/>
      <c r="M599" s="234"/>
      <c r="N599" s="235"/>
      <c r="O599" s="85"/>
      <c r="P599" s="85"/>
      <c r="Q599" s="85"/>
      <c r="R599" s="85"/>
      <c r="S599" s="85"/>
      <c r="T599" s="86"/>
      <c r="U599" s="39"/>
      <c r="V599" s="39"/>
      <c r="W599" s="39"/>
      <c r="X599" s="39"/>
      <c r="Y599" s="39"/>
      <c r="Z599" s="39"/>
      <c r="AA599" s="39"/>
      <c r="AB599" s="39"/>
      <c r="AC599" s="39"/>
      <c r="AD599" s="39"/>
      <c r="AE599" s="39"/>
      <c r="AT599" s="18" t="s">
        <v>153</v>
      </c>
      <c r="AU599" s="18" t="s">
        <v>81</v>
      </c>
    </row>
    <row r="600" s="12" customFormat="1" ht="22.8" customHeight="1">
      <c r="A600" s="12"/>
      <c r="B600" s="203"/>
      <c r="C600" s="204"/>
      <c r="D600" s="205" t="s">
        <v>71</v>
      </c>
      <c r="E600" s="217" t="s">
        <v>960</v>
      </c>
      <c r="F600" s="217" t="s">
        <v>961</v>
      </c>
      <c r="G600" s="204"/>
      <c r="H600" s="204"/>
      <c r="I600" s="207"/>
      <c r="J600" s="218">
        <f>BK600</f>
        <v>0</v>
      </c>
      <c r="K600" s="204"/>
      <c r="L600" s="209"/>
      <c r="M600" s="210"/>
      <c r="N600" s="211"/>
      <c r="O600" s="211"/>
      <c r="P600" s="212">
        <f>SUM(P601:P610)</f>
        <v>0</v>
      </c>
      <c r="Q600" s="211"/>
      <c r="R600" s="212">
        <f>SUM(R601:R610)</f>
        <v>0.012815582000000001</v>
      </c>
      <c r="S600" s="211"/>
      <c r="T600" s="213">
        <f>SUM(T601:T610)</f>
        <v>0</v>
      </c>
      <c r="U600" s="12"/>
      <c r="V600" s="12"/>
      <c r="W600" s="12"/>
      <c r="X600" s="12"/>
      <c r="Y600" s="12"/>
      <c r="Z600" s="12"/>
      <c r="AA600" s="12"/>
      <c r="AB600" s="12"/>
      <c r="AC600" s="12"/>
      <c r="AD600" s="12"/>
      <c r="AE600" s="12"/>
      <c r="AR600" s="214" t="s">
        <v>81</v>
      </c>
      <c r="AT600" s="215" t="s">
        <v>71</v>
      </c>
      <c r="AU600" s="215" t="s">
        <v>77</v>
      </c>
      <c r="AY600" s="214" t="s">
        <v>144</v>
      </c>
      <c r="BK600" s="216">
        <f>SUM(BK601:BK610)</f>
        <v>0</v>
      </c>
    </row>
    <row r="601" s="2" customFormat="1" ht="16.5" customHeight="1">
      <c r="A601" s="39"/>
      <c r="B601" s="40"/>
      <c r="C601" s="219" t="s">
        <v>485</v>
      </c>
      <c r="D601" s="219" t="s">
        <v>146</v>
      </c>
      <c r="E601" s="220" t="s">
        <v>962</v>
      </c>
      <c r="F601" s="221" t="s">
        <v>963</v>
      </c>
      <c r="G601" s="222" t="s">
        <v>149</v>
      </c>
      <c r="H601" s="223">
        <v>32</v>
      </c>
      <c r="I601" s="224"/>
      <c r="J601" s="225">
        <f>ROUND(I601*H601,2)</f>
        <v>0</v>
      </c>
      <c r="K601" s="221" t="s">
        <v>150</v>
      </c>
      <c r="L601" s="45"/>
      <c r="M601" s="226" t="s">
        <v>19</v>
      </c>
      <c r="N601" s="227" t="s">
        <v>43</v>
      </c>
      <c r="O601" s="85"/>
      <c r="P601" s="228">
        <f>O601*H601</f>
        <v>0</v>
      </c>
      <c r="Q601" s="228">
        <v>0.00013977600000000001</v>
      </c>
      <c r="R601" s="228">
        <f>Q601*H601</f>
        <v>0.0044728320000000004</v>
      </c>
      <c r="S601" s="228">
        <v>0</v>
      </c>
      <c r="T601" s="229">
        <f>S601*H601</f>
        <v>0</v>
      </c>
      <c r="U601" s="39"/>
      <c r="V601" s="39"/>
      <c r="W601" s="39"/>
      <c r="X601" s="39"/>
      <c r="Y601" s="39"/>
      <c r="Z601" s="39"/>
      <c r="AA601" s="39"/>
      <c r="AB601" s="39"/>
      <c r="AC601" s="39"/>
      <c r="AD601" s="39"/>
      <c r="AE601" s="39"/>
      <c r="AR601" s="230" t="s">
        <v>237</v>
      </c>
      <c r="AT601" s="230" t="s">
        <v>146</v>
      </c>
      <c r="AU601" s="230" t="s">
        <v>81</v>
      </c>
      <c r="AY601" s="18" t="s">
        <v>144</v>
      </c>
      <c r="BE601" s="231">
        <f>IF(N601="základní",J601,0)</f>
        <v>0</v>
      </c>
      <c r="BF601" s="231">
        <f>IF(N601="snížená",J601,0)</f>
        <v>0</v>
      </c>
      <c r="BG601" s="231">
        <f>IF(N601="zákl. přenesená",J601,0)</f>
        <v>0</v>
      </c>
      <c r="BH601" s="231">
        <f>IF(N601="sníž. přenesená",J601,0)</f>
        <v>0</v>
      </c>
      <c r="BI601" s="231">
        <f>IF(N601="nulová",J601,0)</f>
        <v>0</v>
      </c>
      <c r="BJ601" s="18" t="s">
        <v>77</v>
      </c>
      <c r="BK601" s="231">
        <f>ROUND(I601*H601,2)</f>
        <v>0</v>
      </c>
      <c r="BL601" s="18" t="s">
        <v>237</v>
      </c>
      <c r="BM601" s="230" t="s">
        <v>964</v>
      </c>
    </row>
    <row r="602" s="2" customFormat="1">
      <c r="A602" s="39"/>
      <c r="B602" s="40"/>
      <c r="C602" s="41"/>
      <c r="D602" s="232" t="s">
        <v>153</v>
      </c>
      <c r="E602" s="41"/>
      <c r="F602" s="233" t="s">
        <v>965</v>
      </c>
      <c r="G602" s="41"/>
      <c r="H602" s="41"/>
      <c r="I602" s="137"/>
      <c r="J602" s="41"/>
      <c r="K602" s="41"/>
      <c r="L602" s="45"/>
      <c r="M602" s="234"/>
      <c r="N602" s="235"/>
      <c r="O602" s="85"/>
      <c r="P602" s="85"/>
      <c r="Q602" s="85"/>
      <c r="R602" s="85"/>
      <c r="S602" s="85"/>
      <c r="T602" s="86"/>
      <c r="U602" s="39"/>
      <c r="V602" s="39"/>
      <c r="W602" s="39"/>
      <c r="X602" s="39"/>
      <c r="Y602" s="39"/>
      <c r="Z602" s="39"/>
      <c r="AA602" s="39"/>
      <c r="AB602" s="39"/>
      <c r="AC602" s="39"/>
      <c r="AD602" s="39"/>
      <c r="AE602" s="39"/>
      <c r="AT602" s="18" t="s">
        <v>153</v>
      </c>
      <c r="AU602" s="18" t="s">
        <v>81</v>
      </c>
    </row>
    <row r="603" s="13" customFormat="1">
      <c r="A603" s="13"/>
      <c r="B603" s="236"/>
      <c r="C603" s="237"/>
      <c r="D603" s="232" t="s">
        <v>155</v>
      </c>
      <c r="E603" s="238" t="s">
        <v>19</v>
      </c>
      <c r="F603" s="239" t="s">
        <v>966</v>
      </c>
      <c r="G603" s="237"/>
      <c r="H603" s="240">
        <v>32</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155</v>
      </c>
      <c r="AU603" s="246" t="s">
        <v>81</v>
      </c>
      <c r="AV603" s="13" t="s">
        <v>81</v>
      </c>
      <c r="AW603" s="13" t="s">
        <v>33</v>
      </c>
      <c r="AX603" s="13" t="s">
        <v>77</v>
      </c>
      <c r="AY603" s="246" t="s">
        <v>144</v>
      </c>
    </row>
    <row r="604" s="2" customFormat="1" ht="21.75" customHeight="1">
      <c r="A604" s="39"/>
      <c r="B604" s="40"/>
      <c r="C604" s="219" t="s">
        <v>967</v>
      </c>
      <c r="D604" s="219" t="s">
        <v>146</v>
      </c>
      <c r="E604" s="220" t="s">
        <v>968</v>
      </c>
      <c r="F604" s="221" t="s">
        <v>969</v>
      </c>
      <c r="G604" s="222" t="s">
        <v>149</v>
      </c>
      <c r="H604" s="223">
        <v>19.629999999999999</v>
      </c>
      <c r="I604" s="224"/>
      <c r="J604" s="225">
        <f>ROUND(I604*H604,2)</f>
        <v>0</v>
      </c>
      <c r="K604" s="221" t="s">
        <v>150</v>
      </c>
      <c r="L604" s="45"/>
      <c r="M604" s="226" t="s">
        <v>19</v>
      </c>
      <c r="N604" s="227" t="s">
        <v>43</v>
      </c>
      <c r="O604" s="85"/>
      <c r="P604" s="228">
        <f>O604*H604</f>
        <v>0</v>
      </c>
      <c r="Q604" s="228">
        <v>6.9999999999999999E-06</v>
      </c>
      <c r="R604" s="228">
        <f>Q604*H604</f>
        <v>0.00013741</v>
      </c>
      <c r="S604" s="228">
        <v>0</v>
      </c>
      <c r="T604" s="229">
        <f>S604*H604</f>
        <v>0</v>
      </c>
      <c r="U604" s="39"/>
      <c r="V604" s="39"/>
      <c r="W604" s="39"/>
      <c r="X604" s="39"/>
      <c r="Y604" s="39"/>
      <c r="Z604" s="39"/>
      <c r="AA604" s="39"/>
      <c r="AB604" s="39"/>
      <c r="AC604" s="39"/>
      <c r="AD604" s="39"/>
      <c r="AE604" s="39"/>
      <c r="AR604" s="230" t="s">
        <v>237</v>
      </c>
      <c r="AT604" s="230" t="s">
        <v>146</v>
      </c>
      <c r="AU604" s="230" t="s">
        <v>81</v>
      </c>
      <c r="AY604" s="18" t="s">
        <v>144</v>
      </c>
      <c r="BE604" s="231">
        <f>IF(N604="základní",J604,0)</f>
        <v>0</v>
      </c>
      <c r="BF604" s="231">
        <f>IF(N604="snížená",J604,0)</f>
        <v>0</v>
      </c>
      <c r="BG604" s="231">
        <f>IF(N604="zákl. přenesená",J604,0)</f>
        <v>0</v>
      </c>
      <c r="BH604" s="231">
        <f>IF(N604="sníž. přenesená",J604,0)</f>
        <v>0</v>
      </c>
      <c r="BI604" s="231">
        <f>IF(N604="nulová",J604,0)</f>
        <v>0</v>
      </c>
      <c r="BJ604" s="18" t="s">
        <v>77</v>
      </c>
      <c r="BK604" s="231">
        <f>ROUND(I604*H604,2)</f>
        <v>0</v>
      </c>
      <c r="BL604" s="18" t="s">
        <v>237</v>
      </c>
      <c r="BM604" s="230" t="s">
        <v>970</v>
      </c>
    </row>
    <row r="605" s="2" customFormat="1">
      <c r="A605" s="39"/>
      <c r="B605" s="40"/>
      <c r="C605" s="41"/>
      <c r="D605" s="232" t="s">
        <v>153</v>
      </c>
      <c r="E605" s="41"/>
      <c r="F605" s="233" t="s">
        <v>971</v>
      </c>
      <c r="G605" s="41"/>
      <c r="H605" s="41"/>
      <c r="I605" s="137"/>
      <c r="J605" s="41"/>
      <c r="K605" s="41"/>
      <c r="L605" s="45"/>
      <c r="M605" s="234"/>
      <c r="N605" s="235"/>
      <c r="O605" s="85"/>
      <c r="P605" s="85"/>
      <c r="Q605" s="85"/>
      <c r="R605" s="85"/>
      <c r="S605" s="85"/>
      <c r="T605" s="86"/>
      <c r="U605" s="39"/>
      <c r="V605" s="39"/>
      <c r="W605" s="39"/>
      <c r="X605" s="39"/>
      <c r="Y605" s="39"/>
      <c r="Z605" s="39"/>
      <c r="AA605" s="39"/>
      <c r="AB605" s="39"/>
      <c r="AC605" s="39"/>
      <c r="AD605" s="39"/>
      <c r="AE605" s="39"/>
      <c r="AT605" s="18" t="s">
        <v>153</v>
      </c>
      <c r="AU605" s="18" t="s">
        <v>81</v>
      </c>
    </row>
    <row r="606" s="2" customFormat="1">
      <c r="A606" s="39"/>
      <c r="B606" s="40"/>
      <c r="C606" s="41"/>
      <c r="D606" s="232" t="s">
        <v>442</v>
      </c>
      <c r="E606" s="41"/>
      <c r="F606" s="233" t="s">
        <v>838</v>
      </c>
      <c r="G606" s="41"/>
      <c r="H606" s="41"/>
      <c r="I606" s="137"/>
      <c r="J606" s="41"/>
      <c r="K606" s="41"/>
      <c r="L606" s="45"/>
      <c r="M606" s="234"/>
      <c r="N606" s="235"/>
      <c r="O606" s="85"/>
      <c r="P606" s="85"/>
      <c r="Q606" s="85"/>
      <c r="R606" s="85"/>
      <c r="S606" s="85"/>
      <c r="T606" s="86"/>
      <c r="U606" s="39"/>
      <c r="V606" s="39"/>
      <c r="W606" s="39"/>
      <c r="X606" s="39"/>
      <c r="Y606" s="39"/>
      <c r="Z606" s="39"/>
      <c r="AA606" s="39"/>
      <c r="AB606" s="39"/>
      <c r="AC606" s="39"/>
      <c r="AD606" s="39"/>
      <c r="AE606" s="39"/>
      <c r="AT606" s="18" t="s">
        <v>442</v>
      </c>
      <c r="AU606" s="18" t="s">
        <v>81</v>
      </c>
    </row>
    <row r="607" s="2" customFormat="1" ht="16.5" customHeight="1">
      <c r="A607" s="39"/>
      <c r="B607" s="40"/>
      <c r="C607" s="258" t="s">
        <v>490</v>
      </c>
      <c r="D607" s="258" t="s">
        <v>238</v>
      </c>
      <c r="E607" s="259" t="s">
        <v>972</v>
      </c>
      <c r="F607" s="260" t="s">
        <v>973</v>
      </c>
      <c r="G607" s="261" t="s">
        <v>149</v>
      </c>
      <c r="H607" s="262">
        <v>21.593</v>
      </c>
      <c r="I607" s="263"/>
      <c r="J607" s="264">
        <f>ROUND(I607*H607,2)</f>
        <v>0</v>
      </c>
      <c r="K607" s="260" t="s">
        <v>150</v>
      </c>
      <c r="L607" s="265"/>
      <c r="M607" s="266" t="s">
        <v>19</v>
      </c>
      <c r="N607" s="267" t="s">
        <v>43</v>
      </c>
      <c r="O607" s="85"/>
      <c r="P607" s="228">
        <f>O607*H607</f>
        <v>0</v>
      </c>
      <c r="Q607" s="228">
        <v>0.00038000000000000002</v>
      </c>
      <c r="R607" s="228">
        <f>Q607*H607</f>
        <v>0.0082053400000000002</v>
      </c>
      <c r="S607" s="228">
        <v>0</v>
      </c>
      <c r="T607" s="229">
        <f>S607*H607</f>
        <v>0</v>
      </c>
      <c r="U607" s="39"/>
      <c r="V607" s="39"/>
      <c r="W607" s="39"/>
      <c r="X607" s="39"/>
      <c r="Y607" s="39"/>
      <c r="Z607" s="39"/>
      <c r="AA607" s="39"/>
      <c r="AB607" s="39"/>
      <c r="AC607" s="39"/>
      <c r="AD607" s="39"/>
      <c r="AE607" s="39"/>
      <c r="AR607" s="230" t="s">
        <v>332</v>
      </c>
      <c r="AT607" s="230" t="s">
        <v>238</v>
      </c>
      <c r="AU607" s="230" t="s">
        <v>81</v>
      </c>
      <c r="AY607" s="18" t="s">
        <v>144</v>
      </c>
      <c r="BE607" s="231">
        <f>IF(N607="základní",J607,0)</f>
        <v>0</v>
      </c>
      <c r="BF607" s="231">
        <f>IF(N607="snížená",J607,0)</f>
        <v>0</v>
      </c>
      <c r="BG607" s="231">
        <f>IF(N607="zákl. přenesená",J607,0)</f>
        <v>0</v>
      </c>
      <c r="BH607" s="231">
        <f>IF(N607="sníž. přenesená",J607,0)</f>
        <v>0</v>
      </c>
      <c r="BI607" s="231">
        <f>IF(N607="nulová",J607,0)</f>
        <v>0</v>
      </c>
      <c r="BJ607" s="18" t="s">
        <v>77</v>
      </c>
      <c r="BK607" s="231">
        <f>ROUND(I607*H607,2)</f>
        <v>0</v>
      </c>
      <c r="BL607" s="18" t="s">
        <v>237</v>
      </c>
      <c r="BM607" s="230" t="s">
        <v>974</v>
      </c>
    </row>
    <row r="608" s="13" customFormat="1">
      <c r="A608" s="13"/>
      <c r="B608" s="236"/>
      <c r="C608" s="237"/>
      <c r="D608" s="232" t="s">
        <v>155</v>
      </c>
      <c r="E608" s="237"/>
      <c r="F608" s="239" t="s">
        <v>975</v>
      </c>
      <c r="G608" s="237"/>
      <c r="H608" s="240">
        <v>21.593</v>
      </c>
      <c r="I608" s="241"/>
      <c r="J608" s="237"/>
      <c r="K608" s="237"/>
      <c r="L608" s="242"/>
      <c r="M608" s="243"/>
      <c r="N608" s="244"/>
      <c r="O608" s="244"/>
      <c r="P608" s="244"/>
      <c r="Q608" s="244"/>
      <c r="R608" s="244"/>
      <c r="S608" s="244"/>
      <c r="T608" s="245"/>
      <c r="U608" s="13"/>
      <c r="V608" s="13"/>
      <c r="W608" s="13"/>
      <c r="X608" s="13"/>
      <c r="Y608" s="13"/>
      <c r="Z608" s="13"/>
      <c r="AA608" s="13"/>
      <c r="AB608" s="13"/>
      <c r="AC608" s="13"/>
      <c r="AD608" s="13"/>
      <c r="AE608" s="13"/>
      <c r="AT608" s="246" t="s">
        <v>155</v>
      </c>
      <c r="AU608" s="246" t="s">
        <v>81</v>
      </c>
      <c r="AV608" s="13" t="s">
        <v>81</v>
      </c>
      <c r="AW608" s="13" t="s">
        <v>4</v>
      </c>
      <c r="AX608" s="13" t="s">
        <v>77</v>
      </c>
      <c r="AY608" s="246" t="s">
        <v>144</v>
      </c>
    </row>
    <row r="609" s="2" customFormat="1" ht="21.75" customHeight="1">
      <c r="A609" s="39"/>
      <c r="B609" s="40"/>
      <c r="C609" s="219" t="s">
        <v>976</v>
      </c>
      <c r="D609" s="219" t="s">
        <v>146</v>
      </c>
      <c r="E609" s="220" t="s">
        <v>956</v>
      </c>
      <c r="F609" s="221" t="s">
        <v>957</v>
      </c>
      <c r="G609" s="222" t="s">
        <v>194</v>
      </c>
      <c r="H609" s="223">
        <v>0.29299999999999998</v>
      </c>
      <c r="I609" s="224"/>
      <c r="J609" s="225">
        <f>ROUND(I609*H609,2)</f>
        <v>0</v>
      </c>
      <c r="K609" s="221" t="s">
        <v>150</v>
      </c>
      <c r="L609" s="45"/>
      <c r="M609" s="226" t="s">
        <v>19</v>
      </c>
      <c r="N609" s="227" t="s">
        <v>43</v>
      </c>
      <c r="O609" s="85"/>
      <c r="P609" s="228">
        <f>O609*H609</f>
        <v>0</v>
      </c>
      <c r="Q609" s="228">
        <v>0</v>
      </c>
      <c r="R609" s="228">
        <f>Q609*H609</f>
        <v>0</v>
      </c>
      <c r="S609" s="228">
        <v>0</v>
      </c>
      <c r="T609" s="229">
        <f>S609*H609</f>
        <v>0</v>
      </c>
      <c r="U609" s="39"/>
      <c r="V609" s="39"/>
      <c r="W609" s="39"/>
      <c r="X609" s="39"/>
      <c r="Y609" s="39"/>
      <c r="Z609" s="39"/>
      <c r="AA609" s="39"/>
      <c r="AB609" s="39"/>
      <c r="AC609" s="39"/>
      <c r="AD609" s="39"/>
      <c r="AE609" s="39"/>
      <c r="AR609" s="230" t="s">
        <v>237</v>
      </c>
      <c r="AT609" s="230" t="s">
        <v>146</v>
      </c>
      <c r="AU609" s="230" t="s">
        <v>81</v>
      </c>
      <c r="AY609" s="18" t="s">
        <v>144</v>
      </c>
      <c r="BE609" s="231">
        <f>IF(N609="základní",J609,0)</f>
        <v>0</v>
      </c>
      <c r="BF609" s="231">
        <f>IF(N609="snížená",J609,0)</f>
        <v>0</v>
      </c>
      <c r="BG609" s="231">
        <f>IF(N609="zákl. přenesená",J609,0)</f>
        <v>0</v>
      </c>
      <c r="BH609" s="231">
        <f>IF(N609="sníž. přenesená",J609,0)</f>
        <v>0</v>
      </c>
      <c r="BI609" s="231">
        <f>IF(N609="nulová",J609,0)</f>
        <v>0</v>
      </c>
      <c r="BJ609" s="18" t="s">
        <v>77</v>
      </c>
      <c r="BK609" s="231">
        <f>ROUND(I609*H609,2)</f>
        <v>0</v>
      </c>
      <c r="BL609" s="18" t="s">
        <v>237</v>
      </c>
      <c r="BM609" s="230" t="s">
        <v>977</v>
      </c>
    </row>
    <row r="610" s="2" customFormat="1">
      <c r="A610" s="39"/>
      <c r="B610" s="40"/>
      <c r="C610" s="41"/>
      <c r="D610" s="232" t="s">
        <v>153</v>
      </c>
      <c r="E610" s="41"/>
      <c r="F610" s="233" t="s">
        <v>959</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153</v>
      </c>
      <c r="AU610" s="18" t="s">
        <v>81</v>
      </c>
    </row>
    <row r="611" s="12" customFormat="1" ht="22.8" customHeight="1">
      <c r="A611" s="12"/>
      <c r="B611" s="203"/>
      <c r="C611" s="204"/>
      <c r="D611" s="205" t="s">
        <v>71</v>
      </c>
      <c r="E611" s="217" t="s">
        <v>978</v>
      </c>
      <c r="F611" s="217" t="s">
        <v>979</v>
      </c>
      <c r="G611" s="204"/>
      <c r="H611" s="204"/>
      <c r="I611" s="207"/>
      <c r="J611" s="218">
        <f>BK611</f>
        <v>0</v>
      </c>
      <c r="K611" s="204"/>
      <c r="L611" s="209"/>
      <c r="M611" s="210"/>
      <c r="N611" s="211"/>
      <c r="O611" s="211"/>
      <c r="P611" s="212">
        <f>SUM(P612:P616)</f>
        <v>0</v>
      </c>
      <c r="Q611" s="211"/>
      <c r="R611" s="212">
        <f>SUM(R612:R616)</f>
        <v>0.100100938</v>
      </c>
      <c r="S611" s="211"/>
      <c r="T611" s="213">
        <f>SUM(T612:T616)</f>
        <v>0</v>
      </c>
      <c r="U611" s="12"/>
      <c r="V611" s="12"/>
      <c r="W611" s="12"/>
      <c r="X611" s="12"/>
      <c r="Y611" s="12"/>
      <c r="Z611" s="12"/>
      <c r="AA611" s="12"/>
      <c r="AB611" s="12"/>
      <c r="AC611" s="12"/>
      <c r="AD611" s="12"/>
      <c r="AE611" s="12"/>
      <c r="AR611" s="214" t="s">
        <v>81</v>
      </c>
      <c r="AT611" s="215" t="s">
        <v>71</v>
      </c>
      <c r="AU611" s="215" t="s">
        <v>77</v>
      </c>
      <c r="AY611" s="214" t="s">
        <v>144</v>
      </c>
      <c r="BK611" s="216">
        <f>SUM(BK612:BK616)</f>
        <v>0</v>
      </c>
    </row>
    <row r="612" s="2" customFormat="1" ht="16.5" customHeight="1">
      <c r="A612" s="39"/>
      <c r="B612" s="40"/>
      <c r="C612" s="219" t="s">
        <v>494</v>
      </c>
      <c r="D612" s="219" t="s">
        <v>146</v>
      </c>
      <c r="E612" s="220" t="s">
        <v>980</v>
      </c>
      <c r="F612" s="221" t="s">
        <v>981</v>
      </c>
      <c r="G612" s="222" t="s">
        <v>171</v>
      </c>
      <c r="H612" s="223">
        <v>1</v>
      </c>
      <c r="I612" s="224"/>
      <c r="J612" s="225">
        <f>ROUND(I612*H612,2)</f>
        <v>0</v>
      </c>
      <c r="K612" s="221" t="s">
        <v>150</v>
      </c>
      <c r="L612" s="45"/>
      <c r="M612" s="226" t="s">
        <v>19</v>
      </c>
      <c r="N612" s="227" t="s">
        <v>43</v>
      </c>
      <c r="O612" s="85"/>
      <c r="P612" s="228">
        <f>O612*H612</f>
        <v>0</v>
      </c>
      <c r="Q612" s="228">
        <v>0.000100938</v>
      </c>
      <c r="R612" s="228">
        <f>Q612*H612</f>
        <v>0.000100938</v>
      </c>
      <c r="S612" s="228">
        <v>0</v>
      </c>
      <c r="T612" s="229">
        <f>S612*H612</f>
        <v>0</v>
      </c>
      <c r="U612" s="39"/>
      <c r="V612" s="39"/>
      <c r="W612" s="39"/>
      <c r="X612" s="39"/>
      <c r="Y612" s="39"/>
      <c r="Z612" s="39"/>
      <c r="AA612" s="39"/>
      <c r="AB612" s="39"/>
      <c r="AC612" s="39"/>
      <c r="AD612" s="39"/>
      <c r="AE612" s="39"/>
      <c r="AR612" s="230" t="s">
        <v>237</v>
      </c>
      <c r="AT612" s="230" t="s">
        <v>146</v>
      </c>
      <c r="AU612" s="230" t="s">
        <v>81</v>
      </c>
      <c r="AY612" s="18" t="s">
        <v>144</v>
      </c>
      <c r="BE612" s="231">
        <f>IF(N612="základní",J612,0)</f>
        <v>0</v>
      </c>
      <c r="BF612" s="231">
        <f>IF(N612="snížená",J612,0)</f>
        <v>0</v>
      </c>
      <c r="BG612" s="231">
        <f>IF(N612="zákl. přenesená",J612,0)</f>
        <v>0</v>
      </c>
      <c r="BH612" s="231">
        <f>IF(N612="sníž. přenesená",J612,0)</f>
        <v>0</v>
      </c>
      <c r="BI612" s="231">
        <f>IF(N612="nulová",J612,0)</f>
        <v>0</v>
      </c>
      <c r="BJ612" s="18" t="s">
        <v>77</v>
      </c>
      <c r="BK612" s="231">
        <f>ROUND(I612*H612,2)</f>
        <v>0</v>
      </c>
      <c r="BL612" s="18" t="s">
        <v>237</v>
      </c>
      <c r="BM612" s="230" t="s">
        <v>982</v>
      </c>
    </row>
    <row r="613" s="2" customFormat="1">
      <c r="A613" s="39"/>
      <c r="B613" s="40"/>
      <c r="C613" s="41"/>
      <c r="D613" s="232" t="s">
        <v>153</v>
      </c>
      <c r="E613" s="41"/>
      <c r="F613" s="233" t="s">
        <v>983</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153</v>
      </c>
      <c r="AU613" s="18" t="s">
        <v>81</v>
      </c>
    </row>
    <row r="614" s="2" customFormat="1" ht="16.5" customHeight="1">
      <c r="A614" s="39"/>
      <c r="B614" s="40"/>
      <c r="C614" s="258" t="s">
        <v>984</v>
      </c>
      <c r="D614" s="258" t="s">
        <v>238</v>
      </c>
      <c r="E614" s="259" t="s">
        <v>985</v>
      </c>
      <c r="F614" s="260" t="s">
        <v>986</v>
      </c>
      <c r="G614" s="261" t="s">
        <v>171</v>
      </c>
      <c r="H614" s="262">
        <v>1</v>
      </c>
      <c r="I614" s="263"/>
      <c r="J614" s="264">
        <f>ROUND(I614*H614,2)</f>
        <v>0</v>
      </c>
      <c r="K614" s="260" t="s">
        <v>256</v>
      </c>
      <c r="L614" s="265"/>
      <c r="M614" s="266" t="s">
        <v>19</v>
      </c>
      <c r="N614" s="267" t="s">
        <v>43</v>
      </c>
      <c r="O614" s="85"/>
      <c r="P614" s="228">
        <f>O614*H614</f>
        <v>0</v>
      </c>
      <c r="Q614" s="228">
        <v>0.10000000000000001</v>
      </c>
      <c r="R614" s="228">
        <f>Q614*H614</f>
        <v>0.10000000000000001</v>
      </c>
      <c r="S614" s="228">
        <v>0</v>
      </c>
      <c r="T614" s="229">
        <f>S614*H614</f>
        <v>0</v>
      </c>
      <c r="U614" s="39"/>
      <c r="V614" s="39"/>
      <c r="W614" s="39"/>
      <c r="X614" s="39"/>
      <c r="Y614" s="39"/>
      <c r="Z614" s="39"/>
      <c r="AA614" s="39"/>
      <c r="AB614" s="39"/>
      <c r="AC614" s="39"/>
      <c r="AD614" s="39"/>
      <c r="AE614" s="39"/>
      <c r="AR614" s="230" t="s">
        <v>332</v>
      </c>
      <c r="AT614" s="230" t="s">
        <v>238</v>
      </c>
      <c r="AU614" s="230" t="s">
        <v>81</v>
      </c>
      <c r="AY614" s="18" t="s">
        <v>144</v>
      </c>
      <c r="BE614" s="231">
        <f>IF(N614="základní",J614,0)</f>
        <v>0</v>
      </c>
      <c r="BF614" s="231">
        <f>IF(N614="snížená",J614,0)</f>
        <v>0</v>
      </c>
      <c r="BG614" s="231">
        <f>IF(N614="zákl. přenesená",J614,0)</f>
        <v>0</v>
      </c>
      <c r="BH614" s="231">
        <f>IF(N614="sníž. přenesená",J614,0)</f>
        <v>0</v>
      </c>
      <c r="BI614" s="231">
        <f>IF(N614="nulová",J614,0)</f>
        <v>0</v>
      </c>
      <c r="BJ614" s="18" t="s">
        <v>77</v>
      </c>
      <c r="BK614" s="231">
        <f>ROUND(I614*H614,2)</f>
        <v>0</v>
      </c>
      <c r="BL614" s="18" t="s">
        <v>237</v>
      </c>
      <c r="BM614" s="230" t="s">
        <v>987</v>
      </c>
    </row>
    <row r="615" s="2" customFormat="1" ht="21.75" customHeight="1">
      <c r="A615" s="39"/>
      <c r="B615" s="40"/>
      <c r="C615" s="219" t="s">
        <v>497</v>
      </c>
      <c r="D615" s="219" t="s">
        <v>146</v>
      </c>
      <c r="E615" s="220" t="s">
        <v>988</v>
      </c>
      <c r="F615" s="221" t="s">
        <v>989</v>
      </c>
      <c r="G615" s="222" t="s">
        <v>194</v>
      </c>
      <c r="H615" s="223">
        <v>0.10000000000000001</v>
      </c>
      <c r="I615" s="224"/>
      <c r="J615" s="225">
        <f>ROUND(I615*H615,2)</f>
        <v>0</v>
      </c>
      <c r="K615" s="221" t="s">
        <v>150</v>
      </c>
      <c r="L615" s="45"/>
      <c r="M615" s="226" t="s">
        <v>19</v>
      </c>
      <c r="N615" s="227" t="s">
        <v>43</v>
      </c>
      <c r="O615" s="85"/>
      <c r="P615" s="228">
        <f>O615*H615</f>
        <v>0</v>
      </c>
      <c r="Q615" s="228">
        <v>0</v>
      </c>
      <c r="R615" s="228">
        <f>Q615*H615</f>
        <v>0</v>
      </c>
      <c r="S615" s="228">
        <v>0</v>
      </c>
      <c r="T615" s="229">
        <f>S615*H615</f>
        <v>0</v>
      </c>
      <c r="U615" s="39"/>
      <c r="V615" s="39"/>
      <c r="W615" s="39"/>
      <c r="X615" s="39"/>
      <c r="Y615" s="39"/>
      <c r="Z615" s="39"/>
      <c r="AA615" s="39"/>
      <c r="AB615" s="39"/>
      <c r="AC615" s="39"/>
      <c r="AD615" s="39"/>
      <c r="AE615" s="39"/>
      <c r="AR615" s="230" t="s">
        <v>237</v>
      </c>
      <c r="AT615" s="230" t="s">
        <v>146</v>
      </c>
      <c r="AU615" s="230" t="s">
        <v>81</v>
      </c>
      <c r="AY615" s="18" t="s">
        <v>144</v>
      </c>
      <c r="BE615" s="231">
        <f>IF(N615="základní",J615,0)</f>
        <v>0</v>
      </c>
      <c r="BF615" s="231">
        <f>IF(N615="snížená",J615,0)</f>
        <v>0</v>
      </c>
      <c r="BG615" s="231">
        <f>IF(N615="zákl. přenesená",J615,0)</f>
        <v>0</v>
      </c>
      <c r="BH615" s="231">
        <f>IF(N615="sníž. přenesená",J615,0)</f>
        <v>0</v>
      </c>
      <c r="BI615" s="231">
        <f>IF(N615="nulová",J615,0)</f>
        <v>0</v>
      </c>
      <c r="BJ615" s="18" t="s">
        <v>77</v>
      </c>
      <c r="BK615" s="231">
        <f>ROUND(I615*H615,2)</f>
        <v>0</v>
      </c>
      <c r="BL615" s="18" t="s">
        <v>237</v>
      </c>
      <c r="BM615" s="230" t="s">
        <v>990</v>
      </c>
    </row>
    <row r="616" s="2" customFormat="1">
      <c r="A616" s="39"/>
      <c r="B616" s="40"/>
      <c r="C616" s="41"/>
      <c r="D616" s="232" t="s">
        <v>153</v>
      </c>
      <c r="E616" s="41"/>
      <c r="F616" s="233" t="s">
        <v>991</v>
      </c>
      <c r="G616" s="41"/>
      <c r="H616" s="41"/>
      <c r="I616" s="137"/>
      <c r="J616" s="41"/>
      <c r="K616" s="41"/>
      <c r="L616" s="45"/>
      <c r="M616" s="234"/>
      <c r="N616" s="235"/>
      <c r="O616" s="85"/>
      <c r="P616" s="85"/>
      <c r="Q616" s="85"/>
      <c r="R616" s="85"/>
      <c r="S616" s="85"/>
      <c r="T616" s="86"/>
      <c r="U616" s="39"/>
      <c r="V616" s="39"/>
      <c r="W616" s="39"/>
      <c r="X616" s="39"/>
      <c r="Y616" s="39"/>
      <c r="Z616" s="39"/>
      <c r="AA616" s="39"/>
      <c r="AB616" s="39"/>
      <c r="AC616" s="39"/>
      <c r="AD616" s="39"/>
      <c r="AE616" s="39"/>
      <c r="AT616" s="18" t="s">
        <v>153</v>
      </c>
      <c r="AU616" s="18" t="s">
        <v>81</v>
      </c>
    </row>
    <row r="617" s="12" customFormat="1" ht="22.8" customHeight="1">
      <c r="A617" s="12"/>
      <c r="B617" s="203"/>
      <c r="C617" s="204"/>
      <c r="D617" s="205" t="s">
        <v>71</v>
      </c>
      <c r="E617" s="217" t="s">
        <v>992</v>
      </c>
      <c r="F617" s="217" t="s">
        <v>993</v>
      </c>
      <c r="G617" s="204"/>
      <c r="H617" s="204"/>
      <c r="I617" s="207"/>
      <c r="J617" s="218">
        <f>BK617</f>
        <v>0</v>
      </c>
      <c r="K617" s="204"/>
      <c r="L617" s="209"/>
      <c r="M617" s="210"/>
      <c r="N617" s="211"/>
      <c r="O617" s="211"/>
      <c r="P617" s="212">
        <f>SUM(P618:P633)</f>
        <v>0</v>
      </c>
      <c r="Q617" s="211"/>
      <c r="R617" s="212">
        <f>SUM(R618:R633)</f>
        <v>0.50251840000000003</v>
      </c>
      <c r="S617" s="211"/>
      <c r="T617" s="213">
        <f>SUM(T618:T633)</f>
        <v>0</v>
      </c>
      <c r="U617" s="12"/>
      <c r="V617" s="12"/>
      <c r="W617" s="12"/>
      <c r="X617" s="12"/>
      <c r="Y617" s="12"/>
      <c r="Z617" s="12"/>
      <c r="AA617" s="12"/>
      <c r="AB617" s="12"/>
      <c r="AC617" s="12"/>
      <c r="AD617" s="12"/>
      <c r="AE617" s="12"/>
      <c r="AR617" s="214" t="s">
        <v>81</v>
      </c>
      <c r="AT617" s="215" t="s">
        <v>71</v>
      </c>
      <c r="AU617" s="215" t="s">
        <v>77</v>
      </c>
      <c r="AY617" s="214" t="s">
        <v>144</v>
      </c>
      <c r="BK617" s="216">
        <f>SUM(BK618:BK633)</f>
        <v>0</v>
      </c>
    </row>
    <row r="618" s="2" customFormat="1" ht="21.75" customHeight="1">
      <c r="A618" s="39"/>
      <c r="B618" s="40"/>
      <c r="C618" s="219" t="s">
        <v>994</v>
      </c>
      <c r="D618" s="219" t="s">
        <v>146</v>
      </c>
      <c r="E618" s="220" t="s">
        <v>995</v>
      </c>
      <c r="F618" s="221" t="s">
        <v>996</v>
      </c>
      <c r="G618" s="222" t="s">
        <v>149</v>
      </c>
      <c r="H618" s="223">
        <v>3.7170000000000001</v>
      </c>
      <c r="I618" s="224"/>
      <c r="J618" s="225">
        <f>ROUND(I618*H618,2)</f>
        <v>0</v>
      </c>
      <c r="K618" s="221" t="s">
        <v>150</v>
      </c>
      <c r="L618" s="45"/>
      <c r="M618" s="226" t="s">
        <v>19</v>
      </c>
      <c r="N618" s="227" t="s">
        <v>43</v>
      </c>
      <c r="O618" s="85"/>
      <c r="P618" s="228">
        <f>O618*H618</f>
        <v>0</v>
      </c>
      <c r="Q618" s="228">
        <v>0.0201</v>
      </c>
      <c r="R618" s="228">
        <f>Q618*H618</f>
        <v>0.074711700000000006</v>
      </c>
      <c r="S618" s="228">
        <v>0</v>
      </c>
      <c r="T618" s="229">
        <f>S618*H618</f>
        <v>0</v>
      </c>
      <c r="U618" s="39"/>
      <c r="V618" s="39"/>
      <c r="W618" s="39"/>
      <c r="X618" s="39"/>
      <c r="Y618" s="39"/>
      <c r="Z618" s="39"/>
      <c r="AA618" s="39"/>
      <c r="AB618" s="39"/>
      <c r="AC618" s="39"/>
      <c r="AD618" s="39"/>
      <c r="AE618" s="39"/>
      <c r="AR618" s="230" t="s">
        <v>237</v>
      </c>
      <c r="AT618" s="230" t="s">
        <v>146</v>
      </c>
      <c r="AU618" s="230" t="s">
        <v>81</v>
      </c>
      <c r="AY618" s="18" t="s">
        <v>144</v>
      </c>
      <c r="BE618" s="231">
        <f>IF(N618="základní",J618,0)</f>
        <v>0</v>
      </c>
      <c r="BF618" s="231">
        <f>IF(N618="snížená",J618,0)</f>
        <v>0</v>
      </c>
      <c r="BG618" s="231">
        <f>IF(N618="zákl. přenesená",J618,0)</f>
        <v>0</v>
      </c>
      <c r="BH618" s="231">
        <f>IF(N618="sníž. přenesená",J618,0)</f>
        <v>0</v>
      </c>
      <c r="BI618" s="231">
        <f>IF(N618="nulová",J618,0)</f>
        <v>0</v>
      </c>
      <c r="BJ618" s="18" t="s">
        <v>77</v>
      </c>
      <c r="BK618" s="231">
        <f>ROUND(I618*H618,2)</f>
        <v>0</v>
      </c>
      <c r="BL618" s="18" t="s">
        <v>237</v>
      </c>
      <c r="BM618" s="230" t="s">
        <v>997</v>
      </c>
    </row>
    <row r="619" s="2" customFormat="1">
      <c r="A619" s="39"/>
      <c r="B619" s="40"/>
      <c r="C619" s="41"/>
      <c r="D619" s="232" t="s">
        <v>153</v>
      </c>
      <c r="E619" s="41"/>
      <c r="F619" s="233" t="s">
        <v>998</v>
      </c>
      <c r="G619" s="41"/>
      <c r="H619" s="41"/>
      <c r="I619" s="137"/>
      <c r="J619" s="41"/>
      <c r="K619" s="41"/>
      <c r="L619" s="45"/>
      <c r="M619" s="234"/>
      <c r="N619" s="235"/>
      <c r="O619" s="85"/>
      <c r="P619" s="85"/>
      <c r="Q619" s="85"/>
      <c r="R619" s="85"/>
      <c r="S619" s="85"/>
      <c r="T619" s="86"/>
      <c r="U619" s="39"/>
      <c r="V619" s="39"/>
      <c r="W619" s="39"/>
      <c r="X619" s="39"/>
      <c r="Y619" s="39"/>
      <c r="Z619" s="39"/>
      <c r="AA619" s="39"/>
      <c r="AB619" s="39"/>
      <c r="AC619" s="39"/>
      <c r="AD619" s="39"/>
      <c r="AE619" s="39"/>
      <c r="AT619" s="18" t="s">
        <v>153</v>
      </c>
      <c r="AU619" s="18" t="s">
        <v>81</v>
      </c>
    </row>
    <row r="620" s="2" customFormat="1">
      <c r="A620" s="39"/>
      <c r="B620" s="40"/>
      <c r="C620" s="41"/>
      <c r="D620" s="232" t="s">
        <v>442</v>
      </c>
      <c r="E620" s="41"/>
      <c r="F620" s="233" t="s">
        <v>443</v>
      </c>
      <c r="G620" s="41"/>
      <c r="H620" s="41"/>
      <c r="I620" s="137"/>
      <c r="J620" s="41"/>
      <c r="K620" s="41"/>
      <c r="L620" s="45"/>
      <c r="M620" s="234"/>
      <c r="N620" s="235"/>
      <c r="O620" s="85"/>
      <c r="P620" s="85"/>
      <c r="Q620" s="85"/>
      <c r="R620" s="85"/>
      <c r="S620" s="85"/>
      <c r="T620" s="86"/>
      <c r="U620" s="39"/>
      <c r="V620" s="39"/>
      <c r="W620" s="39"/>
      <c r="X620" s="39"/>
      <c r="Y620" s="39"/>
      <c r="Z620" s="39"/>
      <c r="AA620" s="39"/>
      <c r="AB620" s="39"/>
      <c r="AC620" s="39"/>
      <c r="AD620" s="39"/>
      <c r="AE620" s="39"/>
      <c r="AT620" s="18" t="s">
        <v>442</v>
      </c>
      <c r="AU620" s="18" t="s">
        <v>81</v>
      </c>
    </row>
    <row r="621" s="13" customFormat="1">
      <c r="A621" s="13"/>
      <c r="B621" s="236"/>
      <c r="C621" s="237"/>
      <c r="D621" s="232" t="s">
        <v>155</v>
      </c>
      <c r="E621" s="238" t="s">
        <v>19</v>
      </c>
      <c r="F621" s="239" t="s">
        <v>444</v>
      </c>
      <c r="G621" s="237"/>
      <c r="H621" s="240">
        <v>0.88500000000000001</v>
      </c>
      <c r="I621" s="241"/>
      <c r="J621" s="237"/>
      <c r="K621" s="237"/>
      <c r="L621" s="242"/>
      <c r="M621" s="243"/>
      <c r="N621" s="244"/>
      <c r="O621" s="244"/>
      <c r="P621" s="244"/>
      <c r="Q621" s="244"/>
      <c r="R621" s="244"/>
      <c r="S621" s="244"/>
      <c r="T621" s="245"/>
      <c r="U621" s="13"/>
      <c r="V621" s="13"/>
      <c r="W621" s="13"/>
      <c r="X621" s="13"/>
      <c r="Y621" s="13"/>
      <c r="Z621" s="13"/>
      <c r="AA621" s="13"/>
      <c r="AB621" s="13"/>
      <c r="AC621" s="13"/>
      <c r="AD621" s="13"/>
      <c r="AE621" s="13"/>
      <c r="AT621" s="246" t="s">
        <v>155</v>
      </c>
      <c r="AU621" s="246" t="s">
        <v>81</v>
      </c>
      <c r="AV621" s="13" t="s">
        <v>81</v>
      </c>
      <c r="AW621" s="13" t="s">
        <v>33</v>
      </c>
      <c r="AX621" s="13" t="s">
        <v>72</v>
      </c>
      <c r="AY621" s="246" t="s">
        <v>144</v>
      </c>
    </row>
    <row r="622" s="13" customFormat="1">
      <c r="A622" s="13"/>
      <c r="B622" s="236"/>
      <c r="C622" s="237"/>
      <c r="D622" s="232" t="s">
        <v>155</v>
      </c>
      <c r="E622" s="238" t="s">
        <v>19</v>
      </c>
      <c r="F622" s="239" t="s">
        <v>445</v>
      </c>
      <c r="G622" s="237"/>
      <c r="H622" s="240">
        <v>2.3010000000000002</v>
      </c>
      <c r="I622" s="241"/>
      <c r="J622" s="237"/>
      <c r="K622" s="237"/>
      <c r="L622" s="242"/>
      <c r="M622" s="243"/>
      <c r="N622" s="244"/>
      <c r="O622" s="244"/>
      <c r="P622" s="244"/>
      <c r="Q622" s="244"/>
      <c r="R622" s="244"/>
      <c r="S622" s="244"/>
      <c r="T622" s="245"/>
      <c r="U622" s="13"/>
      <c r="V622" s="13"/>
      <c r="W622" s="13"/>
      <c r="X622" s="13"/>
      <c r="Y622" s="13"/>
      <c r="Z622" s="13"/>
      <c r="AA622" s="13"/>
      <c r="AB622" s="13"/>
      <c r="AC622" s="13"/>
      <c r="AD622" s="13"/>
      <c r="AE622" s="13"/>
      <c r="AT622" s="246" t="s">
        <v>155</v>
      </c>
      <c r="AU622" s="246" t="s">
        <v>81</v>
      </c>
      <c r="AV622" s="13" t="s">
        <v>81</v>
      </c>
      <c r="AW622" s="13" t="s">
        <v>33</v>
      </c>
      <c r="AX622" s="13" t="s">
        <v>72</v>
      </c>
      <c r="AY622" s="246" t="s">
        <v>144</v>
      </c>
    </row>
    <row r="623" s="13" customFormat="1">
      <c r="A623" s="13"/>
      <c r="B623" s="236"/>
      <c r="C623" s="237"/>
      <c r="D623" s="232" t="s">
        <v>155</v>
      </c>
      <c r="E623" s="238" t="s">
        <v>19</v>
      </c>
      <c r="F623" s="239" t="s">
        <v>446</v>
      </c>
      <c r="G623" s="237"/>
      <c r="H623" s="240">
        <v>0.53100000000000003</v>
      </c>
      <c r="I623" s="241"/>
      <c r="J623" s="237"/>
      <c r="K623" s="237"/>
      <c r="L623" s="242"/>
      <c r="M623" s="243"/>
      <c r="N623" s="244"/>
      <c r="O623" s="244"/>
      <c r="P623" s="244"/>
      <c r="Q623" s="244"/>
      <c r="R623" s="244"/>
      <c r="S623" s="244"/>
      <c r="T623" s="245"/>
      <c r="U623" s="13"/>
      <c r="V623" s="13"/>
      <c r="W623" s="13"/>
      <c r="X623" s="13"/>
      <c r="Y623" s="13"/>
      <c r="Z623" s="13"/>
      <c r="AA623" s="13"/>
      <c r="AB623" s="13"/>
      <c r="AC623" s="13"/>
      <c r="AD623" s="13"/>
      <c r="AE623" s="13"/>
      <c r="AT623" s="246" t="s">
        <v>155</v>
      </c>
      <c r="AU623" s="246" t="s">
        <v>81</v>
      </c>
      <c r="AV623" s="13" t="s">
        <v>81</v>
      </c>
      <c r="AW623" s="13" t="s">
        <v>33</v>
      </c>
      <c r="AX623" s="13" t="s">
        <v>72</v>
      </c>
      <c r="AY623" s="246" t="s">
        <v>144</v>
      </c>
    </row>
    <row r="624" s="14" customFormat="1">
      <c r="A624" s="14"/>
      <c r="B624" s="247"/>
      <c r="C624" s="248"/>
      <c r="D624" s="232" t="s">
        <v>155</v>
      </c>
      <c r="E624" s="249" t="s">
        <v>19</v>
      </c>
      <c r="F624" s="250" t="s">
        <v>158</v>
      </c>
      <c r="G624" s="248"/>
      <c r="H624" s="251">
        <v>3.7170000000000001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155</v>
      </c>
      <c r="AU624" s="257" t="s">
        <v>81</v>
      </c>
      <c r="AV624" s="14" t="s">
        <v>151</v>
      </c>
      <c r="AW624" s="14" t="s">
        <v>33</v>
      </c>
      <c r="AX624" s="14" t="s">
        <v>77</v>
      </c>
      <c r="AY624" s="257" t="s">
        <v>144</v>
      </c>
    </row>
    <row r="625" s="2" customFormat="1" ht="16.5" customHeight="1">
      <c r="A625" s="39"/>
      <c r="B625" s="40"/>
      <c r="C625" s="258" t="s">
        <v>500</v>
      </c>
      <c r="D625" s="258" t="s">
        <v>238</v>
      </c>
      <c r="E625" s="259" t="s">
        <v>999</v>
      </c>
      <c r="F625" s="260" t="s">
        <v>1000</v>
      </c>
      <c r="G625" s="261" t="s">
        <v>194</v>
      </c>
      <c r="H625" s="262">
        <v>0.223</v>
      </c>
      <c r="I625" s="263"/>
      <c r="J625" s="264">
        <f>ROUND(I625*H625,2)</f>
        <v>0</v>
      </c>
      <c r="K625" s="260" t="s">
        <v>150</v>
      </c>
      <c r="L625" s="265"/>
      <c r="M625" s="266" t="s">
        <v>19</v>
      </c>
      <c r="N625" s="267" t="s">
        <v>43</v>
      </c>
      <c r="O625" s="85"/>
      <c r="P625" s="228">
        <f>O625*H625</f>
        <v>0</v>
      </c>
      <c r="Q625" s="228">
        <v>1</v>
      </c>
      <c r="R625" s="228">
        <f>Q625*H625</f>
        <v>0.223</v>
      </c>
      <c r="S625" s="228">
        <v>0</v>
      </c>
      <c r="T625" s="229">
        <f>S625*H625</f>
        <v>0</v>
      </c>
      <c r="U625" s="39"/>
      <c r="V625" s="39"/>
      <c r="W625" s="39"/>
      <c r="X625" s="39"/>
      <c r="Y625" s="39"/>
      <c r="Z625" s="39"/>
      <c r="AA625" s="39"/>
      <c r="AB625" s="39"/>
      <c r="AC625" s="39"/>
      <c r="AD625" s="39"/>
      <c r="AE625" s="39"/>
      <c r="AR625" s="230" t="s">
        <v>332</v>
      </c>
      <c r="AT625" s="230" t="s">
        <v>238</v>
      </c>
      <c r="AU625" s="230" t="s">
        <v>81</v>
      </c>
      <c r="AY625" s="18" t="s">
        <v>144</v>
      </c>
      <c r="BE625" s="231">
        <f>IF(N625="základní",J625,0)</f>
        <v>0</v>
      </c>
      <c r="BF625" s="231">
        <f>IF(N625="snížená",J625,0)</f>
        <v>0</v>
      </c>
      <c r="BG625" s="231">
        <f>IF(N625="zákl. přenesená",J625,0)</f>
        <v>0</v>
      </c>
      <c r="BH625" s="231">
        <f>IF(N625="sníž. přenesená",J625,0)</f>
        <v>0</v>
      </c>
      <c r="BI625" s="231">
        <f>IF(N625="nulová",J625,0)</f>
        <v>0</v>
      </c>
      <c r="BJ625" s="18" t="s">
        <v>77</v>
      </c>
      <c r="BK625" s="231">
        <f>ROUND(I625*H625,2)</f>
        <v>0</v>
      </c>
      <c r="BL625" s="18" t="s">
        <v>237</v>
      </c>
      <c r="BM625" s="230" t="s">
        <v>1001</v>
      </c>
    </row>
    <row r="626" s="13" customFormat="1">
      <c r="A626" s="13"/>
      <c r="B626" s="236"/>
      <c r="C626" s="237"/>
      <c r="D626" s="232" t="s">
        <v>155</v>
      </c>
      <c r="E626" s="237"/>
      <c r="F626" s="239" t="s">
        <v>1002</v>
      </c>
      <c r="G626" s="237"/>
      <c r="H626" s="240">
        <v>0.223</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155</v>
      </c>
      <c r="AU626" s="246" t="s">
        <v>81</v>
      </c>
      <c r="AV626" s="13" t="s">
        <v>81</v>
      </c>
      <c r="AW626" s="13" t="s">
        <v>4</v>
      </c>
      <c r="AX626" s="13" t="s">
        <v>77</v>
      </c>
      <c r="AY626" s="246" t="s">
        <v>144</v>
      </c>
    </row>
    <row r="627" s="2" customFormat="1" ht="16.5" customHeight="1">
      <c r="A627" s="39"/>
      <c r="B627" s="40"/>
      <c r="C627" s="219" t="s">
        <v>1003</v>
      </c>
      <c r="D627" s="219" t="s">
        <v>146</v>
      </c>
      <c r="E627" s="220" t="s">
        <v>1004</v>
      </c>
      <c r="F627" s="221" t="s">
        <v>1005</v>
      </c>
      <c r="G627" s="222" t="s">
        <v>149</v>
      </c>
      <c r="H627" s="223">
        <v>3.7170000000000001</v>
      </c>
      <c r="I627" s="224"/>
      <c r="J627" s="225">
        <f>ROUND(I627*H627,2)</f>
        <v>0</v>
      </c>
      <c r="K627" s="221" t="s">
        <v>150</v>
      </c>
      <c r="L627" s="45"/>
      <c r="M627" s="226" t="s">
        <v>19</v>
      </c>
      <c r="N627" s="227" t="s">
        <v>43</v>
      </c>
      <c r="O627" s="85"/>
      <c r="P627" s="228">
        <f>O627*H627</f>
        <v>0</v>
      </c>
      <c r="Q627" s="228">
        <v>0</v>
      </c>
      <c r="R627" s="228">
        <f>Q627*H627</f>
        <v>0</v>
      </c>
      <c r="S627" s="228">
        <v>0</v>
      </c>
      <c r="T627" s="229">
        <f>S627*H627</f>
        <v>0</v>
      </c>
      <c r="U627" s="39"/>
      <c r="V627" s="39"/>
      <c r="W627" s="39"/>
      <c r="X627" s="39"/>
      <c r="Y627" s="39"/>
      <c r="Z627" s="39"/>
      <c r="AA627" s="39"/>
      <c r="AB627" s="39"/>
      <c r="AC627" s="39"/>
      <c r="AD627" s="39"/>
      <c r="AE627" s="39"/>
      <c r="AR627" s="230" t="s">
        <v>237</v>
      </c>
      <c r="AT627" s="230" t="s">
        <v>146</v>
      </c>
      <c r="AU627" s="230" t="s">
        <v>81</v>
      </c>
      <c r="AY627" s="18" t="s">
        <v>144</v>
      </c>
      <c r="BE627" s="231">
        <f>IF(N627="základní",J627,0)</f>
        <v>0</v>
      </c>
      <c r="BF627" s="231">
        <f>IF(N627="snížená",J627,0)</f>
        <v>0</v>
      </c>
      <c r="BG627" s="231">
        <f>IF(N627="zákl. přenesená",J627,0)</f>
        <v>0</v>
      </c>
      <c r="BH627" s="231">
        <f>IF(N627="sníž. přenesená",J627,0)</f>
        <v>0</v>
      </c>
      <c r="BI627" s="231">
        <f>IF(N627="nulová",J627,0)</f>
        <v>0</v>
      </c>
      <c r="BJ627" s="18" t="s">
        <v>77</v>
      </c>
      <c r="BK627" s="231">
        <f>ROUND(I627*H627,2)</f>
        <v>0</v>
      </c>
      <c r="BL627" s="18" t="s">
        <v>237</v>
      </c>
      <c r="BM627" s="230" t="s">
        <v>1006</v>
      </c>
    </row>
    <row r="628" s="2" customFormat="1">
      <c r="A628" s="39"/>
      <c r="B628" s="40"/>
      <c r="C628" s="41"/>
      <c r="D628" s="232" t="s">
        <v>153</v>
      </c>
      <c r="E628" s="41"/>
      <c r="F628" s="233" t="s">
        <v>998</v>
      </c>
      <c r="G628" s="41"/>
      <c r="H628" s="41"/>
      <c r="I628" s="137"/>
      <c r="J628" s="41"/>
      <c r="K628" s="41"/>
      <c r="L628" s="45"/>
      <c r="M628" s="234"/>
      <c r="N628" s="235"/>
      <c r="O628" s="85"/>
      <c r="P628" s="85"/>
      <c r="Q628" s="85"/>
      <c r="R628" s="85"/>
      <c r="S628" s="85"/>
      <c r="T628" s="86"/>
      <c r="U628" s="39"/>
      <c r="V628" s="39"/>
      <c r="W628" s="39"/>
      <c r="X628" s="39"/>
      <c r="Y628" s="39"/>
      <c r="Z628" s="39"/>
      <c r="AA628" s="39"/>
      <c r="AB628" s="39"/>
      <c r="AC628" s="39"/>
      <c r="AD628" s="39"/>
      <c r="AE628" s="39"/>
      <c r="AT628" s="18" t="s">
        <v>153</v>
      </c>
      <c r="AU628" s="18" t="s">
        <v>81</v>
      </c>
    </row>
    <row r="629" s="2" customFormat="1" ht="16.5" customHeight="1">
      <c r="A629" s="39"/>
      <c r="B629" s="40"/>
      <c r="C629" s="219" t="s">
        <v>505</v>
      </c>
      <c r="D629" s="219" t="s">
        <v>146</v>
      </c>
      <c r="E629" s="220" t="s">
        <v>1007</v>
      </c>
      <c r="F629" s="221" t="s">
        <v>1008</v>
      </c>
      <c r="G629" s="222" t="s">
        <v>149</v>
      </c>
      <c r="H629" s="223">
        <v>7.4340000000000002</v>
      </c>
      <c r="I629" s="224"/>
      <c r="J629" s="225">
        <f>ROUND(I629*H629,2)</f>
        <v>0</v>
      </c>
      <c r="K629" s="221" t="s">
        <v>150</v>
      </c>
      <c r="L629" s="45"/>
      <c r="M629" s="226" t="s">
        <v>19</v>
      </c>
      <c r="N629" s="227" t="s">
        <v>43</v>
      </c>
      <c r="O629" s="85"/>
      <c r="P629" s="228">
        <f>O629*H629</f>
        <v>0</v>
      </c>
      <c r="Q629" s="228">
        <v>0.027550000000000002</v>
      </c>
      <c r="R629" s="228">
        <f>Q629*H629</f>
        <v>0.20480670000000001</v>
      </c>
      <c r="S629" s="228">
        <v>0</v>
      </c>
      <c r="T629" s="229">
        <f>S629*H629</f>
        <v>0</v>
      </c>
      <c r="U629" s="39"/>
      <c r="V629" s="39"/>
      <c r="W629" s="39"/>
      <c r="X629" s="39"/>
      <c r="Y629" s="39"/>
      <c r="Z629" s="39"/>
      <c r="AA629" s="39"/>
      <c r="AB629" s="39"/>
      <c r="AC629" s="39"/>
      <c r="AD629" s="39"/>
      <c r="AE629" s="39"/>
      <c r="AR629" s="230" t="s">
        <v>237</v>
      </c>
      <c r="AT629" s="230" t="s">
        <v>146</v>
      </c>
      <c r="AU629" s="230" t="s">
        <v>81</v>
      </c>
      <c r="AY629" s="18" t="s">
        <v>144</v>
      </c>
      <c r="BE629" s="231">
        <f>IF(N629="základní",J629,0)</f>
        <v>0</v>
      </c>
      <c r="BF629" s="231">
        <f>IF(N629="snížená",J629,0)</f>
        <v>0</v>
      </c>
      <c r="BG629" s="231">
        <f>IF(N629="zákl. přenesená",J629,0)</f>
        <v>0</v>
      </c>
      <c r="BH629" s="231">
        <f>IF(N629="sníž. přenesená",J629,0)</f>
        <v>0</v>
      </c>
      <c r="BI629" s="231">
        <f>IF(N629="nulová",J629,0)</f>
        <v>0</v>
      </c>
      <c r="BJ629" s="18" t="s">
        <v>77</v>
      </c>
      <c r="BK629" s="231">
        <f>ROUND(I629*H629,2)</f>
        <v>0</v>
      </c>
      <c r="BL629" s="18" t="s">
        <v>237</v>
      </c>
      <c r="BM629" s="230" t="s">
        <v>1009</v>
      </c>
    </row>
    <row r="630" s="2" customFormat="1">
      <c r="A630" s="39"/>
      <c r="B630" s="40"/>
      <c r="C630" s="41"/>
      <c r="D630" s="232" t="s">
        <v>153</v>
      </c>
      <c r="E630" s="41"/>
      <c r="F630" s="233" t="s">
        <v>998</v>
      </c>
      <c r="G630" s="41"/>
      <c r="H630" s="41"/>
      <c r="I630" s="137"/>
      <c r="J630" s="41"/>
      <c r="K630" s="41"/>
      <c r="L630" s="45"/>
      <c r="M630" s="234"/>
      <c r="N630" s="235"/>
      <c r="O630" s="85"/>
      <c r="P630" s="85"/>
      <c r="Q630" s="85"/>
      <c r="R630" s="85"/>
      <c r="S630" s="85"/>
      <c r="T630" s="86"/>
      <c r="U630" s="39"/>
      <c r="V630" s="39"/>
      <c r="W630" s="39"/>
      <c r="X630" s="39"/>
      <c r="Y630" s="39"/>
      <c r="Z630" s="39"/>
      <c r="AA630" s="39"/>
      <c r="AB630" s="39"/>
      <c r="AC630" s="39"/>
      <c r="AD630" s="39"/>
      <c r="AE630" s="39"/>
      <c r="AT630" s="18" t="s">
        <v>153</v>
      </c>
      <c r="AU630" s="18" t="s">
        <v>81</v>
      </c>
    </row>
    <row r="631" s="13" customFormat="1">
      <c r="A631" s="13"/>
      <c r="B631" s="236"/>
      <c r="C631" s="237"/>
      <c r="D631" s="232" t="s">
        <v>155</v>
      </c>
      <c r="E631" s="238" t="s">
        <v>19</v>
      </c>
      <c r="F631" s="239" t="s">
        <v>1010</v>
      </c>
      <c r="G631" s="237"/>
      <c r="H631" s="240">
        <v>7.4340000000000002</v>
      </c>
      <c r="I631" s="241"/>
      <c r="J631" s="237"/>
      <c r="K631" s="237"/>
      <c r="L631" s="242"/>
      <c r="M631" s="243"/>
      <c r="N631" s="244"/>
      <c r="O631" s="244"/>
      <c r="P631" s="244"/>
      <c r="Q631" s="244"/>
      <c r="R631" s="244"/>
      <c r="S631" s="244"/>
      <c r="T631" s="245"/>
      <c r="U631" s="13"/>
      <c r="V631" s="13"/>
      <c r="W631" s="13"/>
      <c r="X631" s="13"/>
      <c r="Y631" s="13"/>
      <c r="Z631" s="13"/>
      <c r="AA631" s="13"/>
      <c r="AB631" s="13"/>
      <c r="AC631" s="13"/>
      <c r="AD631" s="13"/>
      <c r="AE631" s="13"/>
      <c r="AT631" s="246" t="s">
        <v>155</v>
      </c>
      <c r="AU631" s="246" t="s">
        <v>81</v>
      </c>
      <c r="AV631" s="13" t="s">
        <v>81</v>
      </c>
      <c r="AW631" s="13" t="s">
        <v>33</v>
      </c>
      <c r="AX631" s="13" t="s">
        <v>77</v>
      </c>
      <c r="AY631" s="246" t="s">
        <v>144</v>
      </c>
    </row>
    <row r="632" s="2" customFormat="1" ht="21.75" customHeight="1">
      <c r="A632" s="39"/>
      <c r="B632" s="40"/>
      <c r="C632" s="219" t="s">
        <v>1011</v>
      </c>
      <c r="D632" s="219" t="s">
        <v>146</v>
      </c>
      <c r="E632" s="220" t="s">
        <v>1012</v>
      </c>
      <c r="F632" s="221" t="s">
        <v>1013</v>
      </c>
      <c r="G632" s="222" t="s">
        <v>194</v>
      </c>
      <c r="H632" s="223">
        <v>0.503</v>
      </c>
      <c r="I632" s="224"/>
      <c r="J632" s="225">
        <f>ROUND(I632*H632,2)</f>
        <v>0</v>
      </c>
      <c r="K632" s="221" t="s">
        <v>150</v>
      </c>
      <c r="L632" s="45"/>
      <c r="M632" s="226" t="s">
        <v>19</v>
      </c>
      <c r="N632" s="227" t="s">
        <v>43</v>
      </c>
      <c r="O632" s="85"/>
      <c r="P632" s="228">
        <f>O632*H632</f>
        <v>0</v>
      </c>
      <c r="Q632" s="228">
        <v>0</v>
      </c>
      <c r="R632" s="228">
        <f>Q632*H632</f>
        <v>0</v>
      </c>
      <c r="S632" s="228">
        <v>0</v>
      </c>
      <c r="T632" s="229">
        <f>S632*H632</f>
        <v>0</v>
      </c>
      <c r="U632" s="39"/>
      <c r="V632" s="39"/>
      <c r="W632" s="39"/>
      <c r="X632" s="39"/>
      <c r="Y632" s="39"/>
      <c r="Z632" s="39"/>
      <c r="AA632" s="39"/>
      <c r="AB632" s="39"/>
      <c r="AC632" s="39"/>
      <c r="AD632" s="39"/>
      <c r="AE632" s="39"/>
      <c r="AR632" s="230" t="s">
        <v>237</v>
      </c>
      <c r="AT632" s="230" t="s">
        <v>146</v>
      </c>
      <c r="AU632" s="230" t="s">
        <v>81</v>
      </c>
      <c r="AY632" s="18" t="s">
        <v>144</v>
      </c>
      <c r="BE632" s="231">
        <f>IF(N632="základní",J632,0)</f>
        <v>0</v>
      </c>
      <c r="BF632" s="231">
        <f>IF(N632="snížená",J632,0)</f>
        <v>0</v>
      </c>
      <c r="BG632" s="231">
        <f>IF(N632="zákl. přenesená",J632,0)</f>
        <v>0</v>
      </c>
      <c r="BH632" s="231">
        <f>IF(N632="sníž. přenesená",J632,0)</f>
        <v>0</v>
      </c>
      <c r="BI632" s="231">
        <f>IF(N632="nulová",J632,0)</f>
        <v>0</v>
      </c>
      <c r="BJ632" s="18" t="s">
        <v>77</v>
      </c>
      <c r="BK632" s="231">
        <f>ROUND(I632*H632,2)</f>
        <v>0</v>
      </c>
      <c r="BL632" s="18" t="s">
        <v>237</v>
      </c>
      <c r="BM632" s="230" t="s">
        <v>1014</v>
      </c>
    </row>
    <row r="633" s="2" customFormat="1">
      <c r="A633" s="39"/>
      <c r="B633" s="40"/>
      <c r="C633" s="41"/>
      <c r="D633" s="232" t="s">
        <v>153</v>
      </c>
      <c r="E633" s="41"/>
      <c r="F633" s="233" t="s">
        <v>779</v>
      </c>
      <c r="G633" s="41"/>
      <c r="H633" s="41"/>
      <c r="I633" s="137"/>
      <c r="J633" s="41"/>
      <c r="K633" s="41"/>
      <c r="L633" s="45"/>
      <c r="M633" s="234"/>
      <c r="N633" s="235"/>
      <c r="O633" s="85"/>
      <c r="P633" s="85"/>
      <c r="Q633" s="85"/>
      <c r="R633" s="85"/>
      <c r="S633" s="85"/>
      <c r="T633" s="86"/>
      <c r="U633" s="39"/>
      <c r="V633" s="39"/>
      <c r="W633" s="39"/>
      <c r="X633" s="39"/>
      <c r="Y633" s="39"/>
      <c r="Z633" s="39"/>
      <c r="AA633" s="39"/>
      <c r="AB633" s="39"/>
      <c r="AC633" s="39"/>
      <c r="AD633" s="39"/>
      <c r="AE633" s="39"/>
      <c r="AT633" s="18" t="s">
        <v>153</v>
      </c>
      <c r="AU633" s="18" t="s">
        <v>81</v>
      </c>
    </row>
    <row r="634" s="12" customFormat="1" ht="22.8" customHeight="1">
      <c r="A634" s="12"/>
      <c r="B634" s="203"/>
      <c r="C634" s="204"/>
      <c r="D634" s="205" t="s">
        <v>71</v>
      </c>
      <c r="E634" s="217" t="s">
        <v>1015</v>
      </c>
      <c r="F634" s="217" t="s">
        <v>1016</v>
      </c>
      <c r="G634" s="204"/>
      <c r="H634" s="204"/>
      <c r="I634" s="207"/>
      <c r="J634" s="218">
        <f>BK634</f>
        <v>0</v>
      </c>
      <c r="K634" s="204"/>
      <c r="L634" s="209"/>
      <c r="M634" s="210"/>
      <c r="N634" s="211"/>
      <c r="O634" s="211"/>
      <c r="P634" s="212">
        <f>SUM(P635:P642)</f>
        <v>0</v>
      </c>
      <c r="Q634" s="211"/>
      <c r="R634" s="212">
        <f>SUM(R635:R642)</f>
        <v>0.0052536963499999999</v>
      </c>
      <c r="S634" s="211"/>
      <c r="T634" s="213">
        <f>SUM(T635:T642)</f>
        <v>0</v>
      </c>
      <c r="U634" s="12"/>
      <c r="V634" s="12"/>
      <c r="W634" s="12"/>
      <c r="X634" s="12"/>
      <c r="Y634" s="12"/>
      <c r="Z634" s="12"/>
      <c r="AA634" s="12"/>
      <c r="AB634" s="12"/>
      <c r="AC634" s="12"/>
      <c r="AD634" s="12"/>
      <c r="AE634" s="12"/>
      <c r="AR634" s="214" t="s">
        <v>81</v>
      </c>
      <c r="AT634" s="215" t="s">
        <v>71</v>
      </c>
      <c r="AU634" s="215" t="s">
        <v>77</v>
      </c>
      <c r="AY634" s="214" t="s">
        <v>144</v>
      </c>
      <c r="BK634" s="216">
        <f>SUM(BK635:BK642)</f>
        <v>0</v>
      </c>
    </row>
    <row r="635" s="2" customFormat="1" ht="16.5" customHeight="1">
      <c r="A635" s="39"/>
      <c r="B635" s="40"/>
      <c r="C635" s="219" t="s">
        <v>509</v>
      </c>
      <c r="D635" s="219" t="s">
        <v>146</v>
      </c>
      <c r="E635" s="220" t="s">
        <v>1017</v>
      </c>
      <c r="F635" s="221" t="s">
        <v>1018</v>
      </c>
      <c r="G635" s="222" t="s">
        <v>149</v>
      </c>
      <c r="H635" s="223">
        <v>9.8399999999999999</v>
      </c>
      <c r="I635" s="224"/>
      <c r="J635" s="225">
        <f>ROUND(I635*H635,2)</f>
        <v>0</v>
      </c>
      <c r="K635" s="221" t="s">
        <v>150</v>
      </c>
      <c r="L635" s="45"/>
      <c r="M635" s="226" t="s">
        <v>19</v>
      </c>
      <c r="N635" s="227" t="s">
        <v>43</v>
      </c>
      <c r="O635" s="85"/>
      <c r="P635" s="228">
        <f>O635*H635</f>
        <v>0</v>
      </c>
      <c r="Q635" s="228">
        <v>0.00012765000000000001</v>
      </c>
      <c r="R635" s="228">
        <f>Q635*H635</f>
        <v>0.0012560760000000001</v>
      </c>
      <c r="S635" s="228">
        <v>0</v>
      </c>
      <c r="T635" s="229">
        <f>S635*H635</f>
        <v>0</v>
      </c>
      <c r="U635" s="39"/>
      <c r="V635" s="39"/>
      <c r="W635" s="39"/>
      <c r="X635" s="39"/>
      <c r="Y635" s="39"/>
      <c r="Z635" s="39"/>
      <c r="AA635" s="39"/>
      <c r="AB635" s="39"/>
      <c r="AC635" s="39"/>
      <c r="AD635" s="39"/>
      <c r="AE635" s="39"/>
      <c r="AR635" s="230" t="s">
        <v>237</v>
      </c>
      <c r="AT635" s="230" t="s">
        <v>146</v>
      </c>
      <c r="AU635" s="230" t="s">
        <v>81</v>
      </c>
      <c r="AY635" s="18" t="s">
        <v>144</v>
      </c>
      <c r="BE635" s="231">
        <f>IF(N635="základní",J635,0)</f>
        <v>0</v>
      </c>
      <c r="BF635" s="231">
        <f>IF(N635="snížená",J635,0)</f>
        <v>0</v>
      </c>
      <c r="BG635" s="231">
        <f>IF(N635="zákl. přenesená",J635,0)</f>
        <v>0</v>
      </c>
      <c r="BH635" s="231">
        <f>IF(N635="sníž. přenesená",J635,0)</f>
        <v>0</v>
      </c>
      <c r="BI635" s="231">
        <f>IF(N635="nulová",J635,0)</f>
        <v>0</v>
      </c>
      <c r="BJ635" s="18" t="s">
        <v>77</v>
      </c>
      <c r="BK635" s="231">
        <f>ROUND(I635*H635,2)</f>
        <v>0</v>
      </c>
      <c r="BL635" s="18" t="s">
        <v>237</v>
      </c>
      <c r="BM635" s="230" t="s">
        <v>1019</v>
      </c>
    </row>
    <row r="636" s="13" customFormat="1">
      <c r="A636" s="13"/>
      <c r="B636" s="236"/>
      <c r="C636" s="237"/>
      <c r="D636" s="232" t="s">
        <v>155</v>
      </c>
      <c r="E636" s="238" t="s">
        <v>19</v>
      </c>
      <c r="F636" s="239" t="s">
        <v>1020</v>
      </c>
      <c r="G636" s="237"/>
      <c r="H636" s="240">
        <v>9.8399999999999999</v>
      </c>
      <c r="I636" s="241"/>
      <c r="J636" s="237"/>
      <c r="K636" s="237"/>
      <c r="L636" s="242"/>
      <c r="M636" s="243"/>
      <c r="N636" s="244"/>
      <c r="O636" s="244"/>
      <c r="P636" s="244"/>
      <c r="Q636" s="244"/>
      <c r="R636" s="244"/>
      <c r="S636" s="244"/>
      <c r="T636" s="245"/>
      <c r="U636" s="13"/>
      <c r="V636" s="13"/>
      <c r="W636" s="13"/>
      <c r="X636" s="13"/>
      <c r="Y636" s="13"/>
      <c r="Z636" s="13"/>
      <c r="AA636" s="13"/>
      <c r="AB636" s="13"/>
      <c r="AC636" s="13"/>
      <c r="AD636" s="13"/>
      <c r="AE636" s="13"/>
      <c r="AT636" s="246" t="s">
        <v>155</v>
      </c>
      <c r="AU636" s="246" t="s">
        <v>81</v>
      </c>
      <c r="AV636" s="13" t="s">
        <v>81</v>
      </c>
      <c r="AW636" s="13" t="s">
        <v>33</v>
      </c>
      <c r="AX636" s="13" t="s">
        <v>77</v>
      </c>
      <c r="AY636" s="246" t="s">
        <v>144</v>
      </c>
    </row>
    <row r="637" s="2" customFormat="1" ht="16.5" customHeight="1">
      <c r="A637" s="39"/>
      <c r="B637" s="40"/>
      <c r="C637" s="219" t="s">
        <v>1021</v>
      </c>
      <c r="D637" s="219" t="s">
        <v>146</v>
      </c>
      <c r="E637" s="220" t="s">
        <v>1022</v>
      </c>
      <c r="F637" s="221" t="s">
        <v>1023</v>
      </c>
      <c r="G637" s="222" t="s">
        <v>149</v>
      </c>
      <c r="H637" s="223">
        <v>9.8399999999999999</v>
      </c>
      <c r="I637" s="224"/>
      <c r="J637" s="225">
        <f>ROUND(I637*H637,2)</f>
        <v>0</v>
      </c>
      <c r="K637" s="221" t="s">
        <v>150</v>
      </c>
      <c r="L637" s="45"/>
      <c r="M637" s="226" t="s">
        <v>19</v>
      </c>
      <c r="N637" s="227" t="s">
        <v>43</v>
      </c>
      <c r="O637" s="85"/>
      <c r="P637" s="228">
        <f>O637*H637</f>
        <v>0</v>
      </c>
      <c r="Q637" s="228">
        <v>0.00033750000000000002</v>
      </c>
      <c r="R637" s="228">
        <f>Q637*H637</f>
        <v>0.0033210000000000002</v>
      </c>
      <c r="S637" s="228">
        <v>0</v>
      </c>
      <c r="T637" s="229">
        <f>S637*H637</f>
        <v>0</v>
      </c>
      <c r="U637" s="39"/>
      <c r="V637" s="39"/>
      <c r="W637" s="39"/>
      <c r="X637" s="39"/>
      <c r="Y637" s="39"/>
      <c r="Z637" s="39"/>
      <c r="AA637" s="39"/>
      <c r="AB637" s="39"/>
      <c r="AC637" s="39"/>
      <c r="AD637" s="39"/>
      <c r="AE637" s="39"/>
      <c r="AR637" s="230" t="s">
        <v>237</v>
      </c>
      <c r="AT637" s="230" t="s">
        <v>146</v>
      </c>
      <c r="AU637" s="230" t="s">
        <v>81</v>
      </c>
      <c r="AY637" s="18" t="s">
        <v>144</v>
      </c>
      <c r="BE637" s="231">
        <f>IF(N637="základní",J637,0)</f>
        <v>0</v>
      </c>
      <c r="BF637" s="231">
        <f>IF(N637="snížená",J637,0)</f>
        <v>0</v>
      </c>
      <c r="BG637" s="231">
        <f>IF(N637="zákl. přenesená",J637,0)</f>
        <v>0</v>
      </c>
      <c r="BH637" s="231">
        <f>IF(N637="sníž. přenesená",J637,0)</f>
        <v>0</v>
      </c>
      <c r="BI637" s="231">
        <f>IF(N637="nulová",J637,0)</f>
        <v>0</v>
      </c>
      <c r="BJ637" s="18" t="s">
        <v>77</v>
      </c>
      <c r="BK637" s="231">
        <f>ROUND(I637*H637,2)</f>
        <v>0</v>
      </c>
      <c r="BL637" s="18" t="s">
        <v>237</v>
      </c>
      <c r="BM637" s="230" t="s">
        <v>1024</v>
      </c>
    </row>
    <row r="638" s="13" customFormat="1">
      <c r="A638" s="13"/>
      <c r="B638" s="236"/>
      <c r="C638" s="237"/>
      <c r="D638" s="232" t="s">
        <v>155</v>
      </c>
      <c r="E638" s="238" t="s">
        <v>19</v>
      </c>
      <c r="F638" s="239" t="s">
        <v>1020</v>
      </c>
      <c r="G638" s="237"/>
      <c r="H638" s="240">
        <v>9.8399999999999999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155</v>
      </c>
      <c r="AU638" s="246" t="s">
        <v>81</v>
      </c>
      <c r="AV638" s="13" t="s">
        <v>81</v>
      </c>
      <c r="AW638" s="13" t="s">
        <v>33</v>
      </c>
      <c r="AX638" s="13" t="s">
        <v>77</v>
      </c>
      <c r="AY638" s="246" t="s">
        <v>144</v>
      </c>
    </row>
    <row r="639" s="2" customFormat="1" ht="16.5" customHeight="1">
      <c r="A639" s="39"/>
      <c r="B639" s="40"/>
      <c r="C639" s="219" t="s">
        <v>514</v>
      </c>
      <c r="D639" s="219" t="s">
        <v>146</v>
      </c>
      <c r="E639" s="220" t="s">
        <v>1025</v>
      </c>
      <c r="F639" s="221" t="s">
        <v>1026</v>
      </c>
      <c r="G639" s="222" t="s">
        <v>149</v>
      </c>
      <c r="H639" s="223">
        <v>1.631</v>
      </c>
      <c r="I639" s="224"/>
      <c r="J639" s="225">
        <f>ROUND(I639*H639,2)</f>
        <v>0</v>
      </c>
      <c r="K639" s="221" t="s">
        <v>150</v>
      </c>
      <c r="L639" s="45"/>
      <c r="M639" s="226" t="s">
        <v>19</v>
      </c>
      <c r="N639" s="227" t="s">
        <v>43</v>
      </c>
      <c r="O639" s="85"/>
      <c r="P639" s="228">
        <f>O639*H639</f>
        <v>0</v>
      </c>
      <c r="Q639" s="228">
        <v>0.00016875000000000001</v>
      </c>
      <c r="R639" s="228">
        <f>Q639*H639</f>
        <v>0.00027523125</v>
      </c>
      <c r="S639" s="228">
        <v>0</v>
      </c>
      <c r="T639" s="229">
        <f>S639*H639</f>
        <v>0</v>
      </c>
      <c r="U639" s="39"/>
      <c r="V639" s="39"/>
      <c r="W639" s="39"/>
      <c r="X639" s="39"/>
      <c r="Y639" s="39"/>
      <c r="Z639" s="39"/>
      <c r="AA639" s="39"/>
      <c r="AB639" s="39"/>
      <c r="AC639" s="39"/>
      <c r="AD639" s="39"/>
      <c r="AE639" s="39"/>
      <c r="AR639" s="230" t="s">
        <v>237</v>
      </c>
      <c r="AT639" s="230" t="s">
        <v>146</v>
      </c>
      <c r="AU639" s="230" t="s">
        <v>81</v>
      </c>
      <c r="AY639" s="18" t="s">
        <v>144</v>
      </c>
      <c r="BE639" s="231">
        <f>IF(N639="základní",J639,0)</f>
        <v>0</v>
      </c>
      <c r="BF639" s="231">
        <f>IF(N639="snížená",J639,0)</f>
        <v>0</v>
      </c>
      <c r="BG639" s="231">
        <f>IF(N639="zákl. přenesená",J639,0)</f>
        <v>0</v>
      </c>
      <c r="BH639" s="231">
        <f>IF(N639="sníž. přenesená",J639,0)</f>
        <v>0</v>
      </c>
      <c r="BI639" s="231">
        <f>IF(N639="nulová",J639,0)</f>
        <v>0</v>
      </c>
      <c r="BJ639" s="18" t="s">
        <v>77</v>
      </c>
      <c r="BK639" s="231">
        <f>ROUND(I639*H639,2)</f>
        <v>0</v>
      </c>
      <c r="BL639" s="18" t="s">
        <v>237</v>
      </c>
      <c r="BM639" s="230" t="s">
        <v>1027</v>
      </c>
    </row>
    <row r="640" s="13" customFormat="1">
      <c r="A640" s="13"/>
      <c r="B640" s="236"/>
      <c r="C640" s="237"/>
      <c r="D640" s="232" t="s">
        <v>155</v>
      </c>
      <c r="E640" s="238" t="s">
        <v>19</v>
      </c>
      <c r="F640" s="239" t="s">
        <v>1028</v>
      </c>
      <c r="G640" s="237"/>
      <c r="H640" s="240">
        <v>1.631</v>
      </c>
      <c r="I640" s="241"/>
      <c r="J640" s="237"/>
      <c r="K640" s="237"/>
      <c r="L640" s="242"/>
      <c r="M640" s="243"/>
      <c r="N640" s="244"/>
      <c r="O640" s="244"/>
      <c r="P640" s="244"/>
      <c r="Q640" s="244"/>
      <c r="R640" s="244"/>
      <c r="S640" s="244"/>
      <c r="T640" s="245"/>
      <c r="U640" s="13"/>
      <c r="V640" s="13"/>
      <c r="W640" s="13"/>
      <c r="X640" s="13"/>
      <c r="Y640" s="13"/>
      <c r="Z640" s="13"/>
      <c r="AA640" s="13"/>
      <c r="AB640" s="13"/>
      <c r="AC640" s="13"/>
      <c r="AD640" s="13"/>
      <c r="AE640" s="13"/>
      <c r="AT640" s="246" t="s">
        <v>155</v>
      </c>
      <c r="AU640" s="246" t="s">
        <v>81</v>
      </c>
      <c r="AV640" s="13" t="s">
        <v>81</v>
      </c>
      <c r="AW640" s="13" t="s">
        <v>33</v>
      </c>
      <c r="AX640" s="13" t="s">
        <v>77</v>
      </c>
      <c r="AY640" s="246" t="s">
        <v>144</v>
      </c>
    </row>
    <row r="641" s="2" customFormat="1" ht="16.5" customHeight="1">
      <c r="A641" s="39"/>
      <c r="B641" s="40"/>
      <c r="C641" s="219" t="s">
        <v>1029</v>
      </c>
      <c r="D641" s="219" t="s">
        <v>146</v>
      </c>
      <c r="E641" s="220" t="s">
        <v>1030</v>
      </c>
      <c r="F641" s="221" t="s">
        <v>1031</v>
      </c>
      <c r="G641" s="222" t="s">
        <v>149</v>
      </c>
      <c r="H641" s="223">
        <v>1.631</v>
      </c>
      <c r="I641" s="224"/>
      <c r="J641" s="225">
        <f>ROUND(I641*H641,2)</f>
        <v>0</v>
      </c>
      <c r="K641" s="221" t="s">
        <v>150</v>
      </c>
      <c r="L641" s="45"/>
      <c r="M641" s="226" t="s">
        <v>19</v>
      </c>
      <c r="N641" s="227" t="s">
        <v>43</v>
      </c>
      <c r="O641" s="85"/>
      <c r="P641" s="228">
        <f>O641*H641</f>
        <v>0</v>
      </c>
      <c r="Q641" s="228">
        <v>0.00012305000000000001</v>
      </c>
      <c r="R641" s="228">
        <f>Q641*H641</f>
        <v>0.00020069455000000001</v>
      </c>
      <c r="S641" s="228">
        <v>0</v>
      </c>
      <c r="T641" s="229">
        <f>S641*H641</f>
        <v>0</v>
      </c>
      <c r="U641" s="39"/>
      <c r="V641" s="39"/>
      <c r="W641" s="39"/>
      <c r="X641" s="39"/>
      <c r="Y641" s="39"/>
      <c r="Z641" s="39"/>
      <c r="AA641" s="39"/>
      <c r="AB641" s="39"/>
      <c r="AC641" s="39"/>
      <c r="AD641" s="39"/>
      <c r="AE641" s="39"/>
      <c r="AR641" s="230" t="s">
        <v>237</v>
      </c>
      <c r="AT641" s="230" t="s">
        <v>146</v>
      </c>
      <c r="AU641" s="230" t="s">
        <v>81</v>
      </c>
      <c r="AY641" s="18" t="s">
        <v>144</v>
      </c>
      <c r="BE641" s="231">
        <f>IF(N641="základní",J641,0)</f>
        <v>0</v>
      </c>
      <c r="BF641" s="231">
        <f>IF(N641="snížená",J641,0)</f>
        <v>0</v>
      </c>
      <c r="BG641" s="231">
        <f>IF(N641="zákl. přenesená",J641,0)</f>
        <v>0</v>
      </c>
      <c r="BH641" s="231">
        <f>IF(N641="sníž. přenesená",J641,0)</f>
        <v>0</v>
      </c>
      <c r="BI641" s="231">
        <f>IF(N641="nulová",J641,0)</f>
        <v>0</v>
      </c>
      <c r="BJ641" s="18" t="s">
        <v>77</v>
      </c>
      <c r="BK641" s="231">
        <f>ROUND(I641*H641,2)</f>
        <v>0</v>
      </c>
      <c r="BL641" s="18" t="s">
        <v>237</v>
      </c>
      <c r="BM641" s="230" t="s">
        <v>1032</v>
      </c>
    </row>
    <row r="642" s="2" customFormat="1" ht="16.5" customHeight="1">
      <c r="A642" s="39"/>
      <c r="B642" s="40"/>
      <c r="C642" s="219" t="s">
        <v>519</v>
      </c>
      <c r="D642" s="219" t="s">
        <v>146</v>
      </c>
      <c r="E642" s="220" t="s">
        <v>1033</v>
      </c>
      <c r="F642" s="221" t="s">
        <v>1034</v>
      </c>
      <c r="G642" s="222" t="s">
        <v>149</v>
      </c>
      <c r="H642" s="223">
        <v>1.631</v>
      </c>
      <c r="I642" s="224"/>
      <c r="J642" s="225">
        <f>ROUND(I642*H642,2)</f>
        <v>0</v>
      </c>
      <c r="K642" s="221" t="s">
        <v>150</v>
      </c>
      <c r="L642" s="45"/>
      <c r="M642" s="226" t="s">
        <v>19</v>
      </c>
      <c r="N642" s="227" t="s">
        <v>43</v>
      </c>
      <c r="O642" s="85"/>
      <c r="P642" s="228">
        <f>O642*H642</f>
        <v>0</v>
      </c>
      <c r="Q642" s="228">
        <v>0.00012305000000000001</v>
      </c>
      <c r="R642" s="228">
        <f>Q642*H642</f>
        <v>0.00020069455000000001</v>
      </c>
      <c r="S642" s="228">
        <v>0</v>
      </c>
      <c r="T642" s="229">
        <f>S642*H642</f>
        <v>0</v>
      </c>
      <c r="U642" s="39"/>
      <c r="V642" s="39"/>
      <c r="W642" s="39"/>
      <c r="X642" s="39"/>
      <c r="Y642" s="39"/>
      <c r="Z642" s="39"/>
      <c r="AA642" s="39"/>
      <c r="AB642" s="39"/>
      <c r="AC642" s="39"/>
      <c r="AD642" s="39"/>
      <c r="AE642" s="39"/>
      <c r="AR642" s="230" t="s">
        <v>237</v>
      </c>
      <c r="AT642" s="230" t="s">
        <v>146</v>
      </c>
      <c r="AU642" s="230" t="s">
        <v>81</v>
      </c>
      <c r="AY642" s="18" t="s">
        <v>144</v>
      </c>
      <c r="BE642" s="231">
        <f>IF(N642="základní",J642,0)</f>
        <v>0</v>
      </c>
      <c r="BF642" s="231">
        <f>IF(N642="snížená",J642,0)</f>
        <v>0</v>
      </c>
      <c r="BG642" s="231">
        <f>IF(N642="zákl. přenesená",J642,0)</f>
        <v>0</v>
      </c>
      <c r="BH642" s="231">
        <f>IF(N642="sníž. přenesená",J642,0)</f>
        <v>0</v>
      </c>
      <c r="BI642" s="231">
        <f>IF(N642="nulová",J642,0)</f>
        <v>0</v>
      </c>
      <c r="BJ642" s="18" t="s">
        <v>77</v>
      </c>
      <c r="BK642" s="231">
        <f>ROUND(I642*H642,2)</f>
        <v>0</v>
      </c>
      <c r="BL642" s="18" t="s">
        <v>237</v>
      </c>
      <c r="BM642" s="230" t="s">
        <v>1035</v>
      </c>
    </row>
    <row r="643" s="12" customFormat="1" ht="22.8" customHeight="1">
      <c r="A643" s="12"/>
      <c r="B643" s="203"/>
      <c r="C643" s="204"/>
      <c r="D643" s="205" t="s">
        <v>71</v>
      </c>
      <c r="E643" s="217" t="s">
        <v>1036</v>
      </c>
      <c r="F643" s="217" t="s">
        <v>1037</v>
      </c>
      <c r="G643" s="204"/>
      <c r="H643" s="204"/>
      <c r="I643" s="207"/>
      <c r="J643" s="218">
        <f>BK643</f>
        <v>0</v>
      </c>
      <c r="K643" s="204"/>
      <c r="L643" s="209"/>
      <c r="M643" s="210"/>
      <c r="N643" s="211"/>
      <c r="O643" s="211"/>
      <c r="P643" s="212">
        <f>SUM(P644:P672)</f>
        <v>0</v>
      </c>
      <c r="Q643" s="211"/>
      <c r="R643" s="212">
        <f>SUM(R644:R672)</f>
        <v>0.030996346000000001</v>
      </c>
      <c r="S643" s="211"/>
      <c r="T643" s="213">
        <f>SUM(T644:T672)</f>
        <v>0</v>
      </c>
      <c r="U643" s="12"/>
      <c r="V643" s="12"/>
      <c r="W643" s="12"/>
      <c r="X643" s="12"/>
      <c r="Y643" s="12"/>
      <c r="Z643" s="12"/>
      <c r="AA643" s="12"/>
      <c r="AB643" s="12"/>
      <c r="AC643" s="12"/>
      <c r="AD643" s="12"/>
      <c r="AE643" s="12"/>
      <c r="AR643" s="214" t="s">
        <v>81</v>
      </c>
      <c r="AT643" s="215" t="s">
        <v>71</v>
      </c>
      <c r="AU643" s="215" t="s">
        <v>77</v>
      </c>
      <c r="AY643" s="214" t="s">
        <v>144</v>
      </c>
      <c r="BK643" s="216">
        <f>SUM(BK644:BK672)</f>
        <v>0</v>
      </c>
    </row>
    <row r="644" s="2" customFormat="1" ht="16.5" customHeight="1">
      <c r="A644" s="39"/>
      <c r="B644" s="40"/>
      <c r="C644" s="219" t="s">
        <v>1038</v>
      </c>
      <c r="D644" s="219" t="s">
        <v>146</v>
      </c>
      <c r="E644" s="220" t="s">
        <v>1039</v>
      </c>
      <c r="F644" s="221" t="s">
        <v>1040</v>
      </c>
      <c r="G644" s="222" t="s">
        <v>149</v>
      </c>
      <c r="H644" s="223">
        <v>58.981000000000002</v>
      </c>
      <c r="I644" s="224"/>
      <c r="J644" s="225">
        <f>ROUND(I644*H644,2)</f>
        <v>0</v>
      </c>
      <c r="K644" s="221" t="s">
        <v>150</v>
      </c>
      <c r="L644" s="45"/>
      <c r="M644" s="226" t="s">
        <v>19</v>
      </c>
      <c r="N644" s="227" t="s">
        <v>43</v>
      </c>
      <c r="O644" s="85"/>
      <c r="P644" s="228">
        <f>O644*H644</f>
        <v>0</v>
      </c>
      <c r="Q644" s="228">
        <v>0.00020000000000000001</v>
      </c>
      <c r="R644" s="228">
        <f>Q644*H644</f>
        <v>0.011796200000000002</v>
      </c>
      <c r="S644" s="228">
        <v>0</v>
      </c>
      <c r="T644" s="229">
        <f>S644*H644</f>
        <v>0</v>
      </c>
      <c r="U644" s="39"/>
      <c r="V644" s="39"/>
      <c r="W644" s="39"/>
      <c r="X644" s="39"/>
      <c r="Y644" s="39"/>
      <c r="Z644" s="39"/>
      <c r="AA644" s="39"/>
      <c r="AB644" s="39"/>
      <c r="AC644" s="39"/>
      <c r="AD644" s="39"/>
      <c r="AE644" s="39"/>
      <c r="AR644" s="230" t="s">
        <v>237</v>
      </c>
      <c r="AT644" s="230" t="s">
        <v>146</v>
      </c>
      <c r="AU644" s="230" t="s">
        <v>81</v>
      </c>
      <c r="AY644" s="18" t="s">
        <v>144</v>
      </c>
      <c r="BE644" s="231">
        <f>IF(N644="základní",J644,0)</f>
        <v>0</v>
      </c>
      <c r="BF644" s="231">
        <f>IF(N644="snížená",J644,0)</f>
        <v>0</v>
      </c>
      <c r="BG644" s="231">
        <f>IF(N644="zákl. přenesená",J644,0)</f>
        <v>0</v>
      </c>
      <c r="BH644" s="231">
        <f>IF(N644="sníž. přenesená",J644,0)</f>
        <v>0</v>
      </c>
      <c r="BI644" s="231">
        <f>IF(N644="nulová",J644,0)</f>
        <v>0</v>
      </c>
      <c r="BJ644" s="18" t="s">
        <v>77</v>
      </c>
      <c r="BK644" s="231">
        <f>ROUND(I644*H644,2)</f>
        <v>0</v>
      </c>
      <c r="BL644" s="18" t="s">
        <v>237</v>
      </c>
      <c r="BM644" s="230" t="s">
        <v>1041</v>
      </c>
    </row>
    <row r="645" s="13" customFormat="1">
      <c r="A645" s="13"/>
      <c r="B645" s="236"/>
      <c r="C645" s="237"/>
      <c r="D645" s="232" t="s">
        <v>155</v>
      </c>
      <c r="E645" s="238" t="s">
        <v>19</v>
      </c>
      <c r="F645" s="239" t="s">
        <v>346</v>
      </c>
      <c r="G645" s="237"/>
      <c r="H645" s="240">
        <v>14.800000000000001</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155</v>
      </c>
      <c r="AU645" s="246" t="s">
        <v>81</v>
      </c>
      <c r="AV645" s="13" t="s">
        <v>81</v>
      </c>
      <c r="AW645" s="13" t="s">
        <v>33</v>
      </c>
      <c r="AX645" s="13" t="s">
        <v>72</v>
      </c>
      <c r="AY645" s="246" t="s">
        <v>144</v>
      </c>
    </row>
    <row r="646" s="13" customFormat="1">
      <c r="A646" s="13"/>
      <c r="B646" s="236"/>
      <c r="C646" s="237"/>
      <c r="D646" s="232" t="s">
        <v>155</v>
      </c>
      <c r="E646" s="238" t="s">
        <v>19</v>
      </c>
      <c r="F646" s="239" t="s">
        <v>347</v>
      </c>
      <c r="G646" s="237"/>
      <c r="H646" s="240">
        <v>17.760000000000002</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155</v>
      </c>
      <c r="AU646" s="246" t="s">
        <v>81</v>
      </c>
      <c r="AV646" s="13" t="s">
        <v>81</v>
      </c>
      <c r="AW646" s="13" t="s">
        <v>33</v>
      </c>
      <c r="AX646" s="13" t="s">
        <v>72</v>
      </c>
      <c r="AY646" s="246" t="s">
        <v>144</v>
      </c>
    </row>
    <row r="647" s="13" customFormat="1">
      <c r="A647" s="13"/>
      <c r="B647" s="236"/>
      <c r="C647" s="237"/>
      <c r="D647" s="232" t="s">
        <v>155</v>
      </c>
      <c r="E647" s="238" t="s">
        <v>19</v>
      </c>
      <c r="F647" s="239" t="s">
        <v>348</v>
      </c>
      <c r="G647" s="237"/>
      <c r="H647" s="240">
        <v>5.7599999999999998</v>
      </c>
      <c r="I647" s="241"/>
      <c r="J647" s="237"/>
      <c r="K647" s="237"/>
      <c r="L647" s="242"/>
      <c r="M647" s="243"/>
      <c r="N647" s="244"/>
      <c r="O647" s="244"/>
      <c r="P647" s="244"/>
      <c r="Q647" s="244"/>
      <c r="R647" s="244"/>
      <c r="S647" s="244"/>
      <c r="T647" s="245"/>
      <c r="U647" s="13"/>
      <c r="V647" s="13"/>
      <c r="W647" s="13"/>
      <c r="X647" s="13"/>
      <c r="Y647" s="13"/>
      <c r="Z647" s="13"/>
      <c r="AA647" s="13"/>
      <c r="AB647" s="13"/>
      <c r="AC647" s="13"/>
      <c r="AD647" s="13"/>
      <c r="AE647" s="13"/>
      <c r="AT647" s="246" t="s">
        <v>155</v>
      </c>
      <c r="AU647" s="246" t="s">
        <v>81</v>
      </c>
      <c r="AV647" s="13" t="s">
        <v>81</v>
      </c>
      <c r="AW647" s="13" t="s">
        <v>33</v>
      </c>
      <c r="AX647" s="13" t="s">
        <v>72</v>
      </c>
      <c r="AY647" s="246" t="s">
        <v>144</v>
      </c>
    </row>
    <row r="648" s="15" customFormat="1">
      <c r="A648" s="15"/>
      <c r="B648" s="268"/>
      <c r="C648" s="269"/>
      <c r="D648" s="232" t="s">
        <v>155</v>
      </c>
      <c r="E648" s="270" t="s">
        <v>19</v>
      </c>
      <c r="F648" s="271" t="s">
        <v>350</v>
      </c>
      <c r="G648" s="269"/>
      <c r="H648" s="272">
        <v>38.32</v>
      </c>
      <c r="I648" s="273"/>
      <c r="J648" s="269"/>
      <c r="K648" s="269"/>
      <c r="L648" s="274"/>
      <c r="M648" s="275"/>
      <c r="N648" s="276"/>
      <c r="O648" s="276"/>
      <c r="P648" s="276"/>
      <c r="Q648" s="276"/>
      <c r="R648" s="276"/>
      <c r="S648" s="276"/>
      <c r="T648" s="277"/>
      <c r="U648" s="15"/>
      <c r="V648" s="15"/>
      <c r="W648" s="15"/>
      <c r="X648" s="15"/>
      <c r="Y648" s="15"/>
      <c r="Z648" s="15"/>
      <c r="AA648" s="15"/>
      <c r="AB648" s="15"/>
      <c r="AC648" s="15"/>
      <c r="AD648" s="15"/>
      <c r="AE648" s="15"/>
      <c r="AT648" s="278" t="s">
        <v>155</v>
      </c>
      <c r="AU648" s="278" t="s">
        <v>81</v>
      </c>
      <c r="AV648" s="15" t="s">
        <v>84</v>
      </c>
      <c r="AW648" s="15" t="s">
        <v>33</v>
      </c>
      <c r="AX648" s="15" t="s">
        <v>72</v>
      </c>
      <c r="AY648" s="278" t="s">
        <v>144</v>
      </c>
    </row>
    <row r="649" s="13" customFormat="1">
      <c r="A649" s="13"/>
      <c r="B649" s="236"/>
      <c r="C649" s="237"/>
      <c r="D649" s="232" t="s">
        <v>155</v>
      </c>
      <c r="E649" s="238" t="s">
        <v>19</v>
      </c>
      <c r="F649" s="239" t="s">
        <v>343</v>
      </c>
      <c r="G649" s="237"/>
      <c r="H649" s="240">
        <v>11.349</v>
      </c>
      <c r="I649" s="241"/>
      <c r="J649" s="237"/>
      <c r="K649" s="237"/>
      <c r="L649" s="242"/>
      <c r="M649" s="243"/>
      <c r="N649" s="244"/>
      <c r="O649" s="244"/>
      <c r="P649" s="244"/>
      <c r="Q649" s="244"/>
      <c r="R649" s="244"/>
      <c r="S649" s="244"/>
      <c r="T649" s="245"/>
      <c r="U649" s="13"/>
      <c r="V649" s="13"/>
      <c r="W649" s="13"/>
      <c r="X649" s="13"/>
      <c r="Y649" s="13"/>
      <c r="Z649" s="13"/>
      <c r="AA649" s="13"/>
      <c r="AB649" s="13"/>
      <c r="AC649" s="13"/>
      <c r="AD649" s="13"/>
      <c r="AE649" s="13"/>
      <c r="AT649" s="246" t="s">
        <v>155</v>
      </c>
      <c r="AU649" s="246" t="s">
        <v>81</v>
      </c>
      <c r="AV649" s="13" t="s">
        <v>81</v>
      </c>
      <c r="AW649" s="13" t="s">
        <v>33</v>
      </c>
      <c r="AX649" s="13" t="s">
        <v>72</v>
      </c>
      <c r="AY649" s="246" t="s">
        <v>144</v>
      </c>
    </row>
    <row r="650" s="13" customFormat="1">
      <c r="A650" s="13"/>
      <c r="B650" s="236"/>
      <c r="C650" s="237"/>
      <c r="D650" s="232" t="s">
        <v>155</v>
      </c>
      <c r="E650" s="238" t="s">
        <v>19</v>
      </c>
      <c r="F650" s="239" t="s">
        <v>1042</v>
      </c>
      <c r="G650" s="237"/>
      <c r="H650" s="240">
        <v>4.3650000000000002</v>
      </c>
      <c r="I650" s="241"/>
      <c r="J650" s="237"/>
      <c r="K650" s="237"/>
      <c r="L650" s="242"/>
      <c r="M650" s="243"/>
      <c r="N650" s="244"/>
      <c r="O650" s="244"/>
      <c r="P650" s="244"/>
      <c r="Q650" s="244"/>
      <c r="R650" s="244"/>
      <c r="S650" s="244"/>
      <c r="T650" s="245"/>
      <c r="U650" s="13"/>
      <c r="V650" s="13"/>
      <c r="W650" s="13"/>
      <c r="X650" s="13"/>
      <c r="Y650" s="13"/>
      <c r="Z650" s="13"/>
      <c r="AA650" s="13"/>
      <c r="AB650" s="13"/>
      <c r="AC650" s="13"/>
      <c r="AD650" s="13"/>
      <c r="AE650" s="13"/>
      <c r="AT650" s="246" t="s">
        <v>155</v>
      </c>
      <c r="AU650" s="246" t="s">
        <v>81</v>
      </c>
      <c r="AV650" s="13" t="s">
        <v>81</v>
      </c>
      <c r="AW650" s="13" t="s">
        <v>33</v>
      </c>
      <c r="AX650" s="13" t="s">
        <v>72</v>
      </c>
      <c r="AY650" s="246" t="s">
        <v>144</v>
      </c>
    </row>
    <row r="651" s="13" customFormat="1">
      <c r="A651" s="13"/>
      <c r="B651" s="236"/>
      <c r="C651" s="237"/>
      <c r="D651" s="232" t="s">
        <v>155</v>
      </c>
      <c r="E651" s="238" t="s">
        <v>19</v>
      </c>
      <c r="F651" s="239" t="s">
        <v>1043</v>
      </c>
      <c r="G651" s="237"/>
      <c r="H651" s="240">
        <v>2.6190000000000002</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155</v>
      </c>
      <c r="AU651" s="246" t="s">
        <v>81</v>
      </c>
      <c r="AV651" s="13" t="s">
        <v>81</v>
      </c>
      <c r="AW651" s="13" t="s">
        <v>33</v>
      </c>
      <c r="AX651" s="13" t="s">
        <v>72</v>
      </c>
      <c r="AY651" s="246" t="s">
        <v>144</v>
      </c>
    </row>
    <row r="652" s="13" customFormat="1">
      <c r="A652" s="13"/>
      <c r="B652" s="236"/>
      <c r="C652" s="237"/>
      <c r="D652" s="232" t="s">
        <v>155</v>
      </c>
      <c r="E652" s="238" t="s">
        <v>19</v>
      </c>
      <c r="F652" s="239" t="s">
        <v>1044</v>
      </c>
      <c r="G652" s="237"/>
      <c r="H652" s="240">
        <v>2.3279999999999998</v>
      </c>
      <c r="I652" s="241"/>
      <c r="J652" s="237"/>
      <c r="K652" s="237"/>
      <c r="L652" s="242"/>
      <c r="M652" s="243"/>
      <c r="N652" s="244"/>
      <c r="O652" s="244"/>
      <c r="P652" s="244"/>
      <c r="Q652" s="244"/>
      <c r="R652" s="244"/>
      <c r="S652" s="244"/>
      <c r="T652" s="245"/>
      <c r="U652" s="13"/>
      <c r="V652" s="13"/>
      <c r="W652" s="13"/>
      <c r="X652" s="13"/>
      <c r="Y652" s="13"/>
      <c r="Z652" s="13"/>
      <c r="AA652" s="13"/>
      <c r="AB652" s="13"/>
      <c r="AC652" s="13"/>
      <c r="AD652" s="13"/>
      <c r="AE652" s="13"/>
      <c r="AT652" s="246" t="s">
        <v>155</v>
      </c>
      <c r="AU652" s="246" t="s">
        <v>81</v>
      </c>
      <c r="AV652" s="13" t="s">
        <v>81</v>
      </c>
      <c r="AW652" s="13" t="s">
        <v>33</v>
      </c>
      <c r="AX652" s="13" t="s">
        <v>72</v>
      </c>
      <c r="AY652" s="246" t="s">
        <v>144</v>
      </c>
    </row>
    <row r="653" s="15" customFormat="1">
      <c r="A653" s="15"/>
      <c r="B653" s="268"/>
      <c r="C653" s="269"/>
      <c r="D653" s="232" t="s">
        <v>155</v>
      </c>
      <c r="E653" s="270" t="s">
        <v>19</v>
      </c>
      <c r="F653" s="271" t="s">
        <v>1045</v>
      </c>
      <c r="G653" s="269"/>
      <c r="H653" s="272">
        <v>20.661000000000001</v>
      </c>
      <c r="I653" s="273"/>
      <c r="J653" s="269"/>
      <c r="K653" s="269"/>
      <c r="L653" s="274"/>
      <c r="M653" s="275"/>
      <c r="N653" s="276"/>
      <c r="O653" s="276"/>
      <c r="P653" s="276"/>
      <c r="Q653" s="276"/>
      <c r="R653" s="276"/>
      <c r="S653" s="276"/>
      <c r="T653" s="277"/>
      <c r="U653" s="15"/>
      <c r="V653" s="15"/>
      <c r="W653" s="15"/>
      <c r="X653" s="15"/>
      <c r="Y653" s="15"/>
      <c r="Z653" s="15"/>
      <c r="AA653" s="15"/>
      <c r="AB653" s="15"/>
      <c r="AC653" s="15"/>
      <c r="AD653" s="15"/>
      <c r="AE653" s="15"/>
      <c r="AT653" s="278" t="s">
        <v>155</v>
      </c>
      <c r="AU653" s="278" t="s">
        <v>81</v>
      </c>
      <c r="AV653" s="15" t="s">
        <v>84</v>
      </c>
      <c r="AW653" s="15" t="s">
        <v>33</v>
      </c>
      <c r="AX653" s="15" t="s">
        <v>72</v>
      </c>
      <c r="AY653" s="278" t="s">
        <v>144</v>
      </c>
    </row>
    <row r="654" s="14" customFormat="1">
      <c r="A654" s="14"/>
      <c r="B654" s="247"/>
      <c r="C654" s="248"/>
      <c r="D654" s="232" t="s">
        <v>155</v>
      </c>
      <c r="E654" s="249" t="s">
        <v>19</v>
      </c>
      <c r="F654" s="250" t="s">
        <v>158</v>
      </c>
      <c r="G654" s="248"/>
      <c r="H654" s="251">
        <v>58.981000000000002</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155</v>
      </c>
      <c r="AU654" s="257" t="s">
        <v>81</v>
      </c>
      <c r="AV654" s="14" t="s">
        <v>151</v>
      </c>
      <c r="AW654" s="14" t="s">
        <v>33</v>
      </c>
      <c r="AX654" s="14" t="s">
        <v>77</v>
      </c>
      <c r="AY654" s="257" t="s">
        <v>144</v>
      </c>
    </row>
    <row r="655" s="2" customFormat="1" ht="21.75" customHeight="1">
      <c r="A655" s="39"/>
      <c r="B655" s="40"/>
      <c r="C655" s="219" t="s">
        <v>523</v>
      </c>
      <c r="D655" s="219" t="s">
        <v>146</v>
      </c>
      <c r="E655" s="220" t="s">
        <v>1046</v>
      </c>
      <c r="F655" s="221" t="s">
        <v>1047</v>
      </c>
      <c r="G655" s="222" t="s">
        <v>149</v>
      </c>
      <c r="H655" s="223">
        <v>72.180999999999997</v>
      </c>
      <c r="I655" s="224"/>
      <c r="J655" s="225">
        <f>ROUND(I655*H655,2)</f>
        <v>0</v>
      </c>
      <c r="K655" s="221" t="s">
        <v>150</v>
      </c>
      <c r="L655" s="45"/>
      <c r="M655" s="226" t="s">
        <v>19</v>
      </c>
      <c r="N655" s="227" t="s">
        <v>43</v>
      </c>
      <c r="O655" s="85"/>
      <c r="P655" s="228">
        <f>O655*H655</f>
        <v>0</v>
      </c>
      <c r="Q655" s="228">
        <v>0.00026600000000000001</v>
      </c>
      <c r="R655" s="228">
        <f>Q655*H655</f>
        <v>0.019200146000000001</v>
      </c>
      <c r="S655" s="228">
        <v>0</v>
      </c>
      <c r="T655" s="229">
        <f>S655*H655</f>
        <v>0</v>
      </c>
      <c r="U655" s="39"/>
      <c r="V655" s="39"/>
      <c r="W655" s="39"/>
      <c r="X655" s="39"/>
      <c r="Y655" s="39"/>
      <c r="Z655" s="39"/>
      <c r="AA655" s="39"/>
      <c r="AB655" s="39"/>
      <c r="AC655" s="39"/>
      <c r="AD655" s="39"/>
      <c r="AE655" s="39"/>
      <c r="AR655" s="230" t="s">
        <v>237</v>
      </c>
      <c r="AT655" s="230" t="s">
        <v>146</v>
      </c>
      <c r="AU655" s="230" t="s">
        <v>81</v>
      </c>
      <c r="AY655" s="18" t="s">
        <v>144</v>
      </c>
      <c r="BE655" s="231">
        <f>IF(N655="základní",J655,0)</f>
        <v>0</v>
      </c>
      <c r="BF655" s="231">
        <f>IF(N655="snížená",J655,0)</f>
        <v>0</v>
      </c>
      <c r="BG655" s="231">
        <f>IF(N655="zákl. přenesená",J655,0)</f>
        <v>0</v>
      </c>
      <c r="BH655" s="231">
        <f>IF(N655="sníž. přenesená",J655,0)</f>
        <v>0</v>
      </c>
      <c r="BI655" s="231">
        <f>IF(N655="nulová",J655,0)</f>
        <v>0</v>
      </c>
      <c r="BJ655" s="18" t="s">
        <v>77</v>
      </c>
      <c r="BK655" s="231">
        <f>ROUND(I655*H655,2)</f>
        <v>0</v>
      </c>
      <c r="BL655" s="18" t="s">
        <v>237</v>
      </c>
      <c r="BM655" s="230" t="s">
        <v>1048</v>
      </c>
    </row>
    <row r="656" s="13" customFormat="1">
      <c r="A656" s="13"/>
      <c r="B656" s="236"/>
      <c r="C656" s="237"/>
      <c r="D656" s="232" t="s">
        <v>155</v>
      </c>
      <c r="E656" s="238" t="s">
        <v>19</v>
      </c>
      <c r="F656" s="239" t="s">
        <v>346</v>
      </c>
      <c r="G656" s="237"/>
      <c r="H656" s="240">
        <v>14.800000000000001</v>
      </c>
      <c r="I656" s="241"/>
      <c r="J656" s="237"/>
      <c r="K656" s="237"/>
      <c r="L656" s="242"/>
      <c r="M656" s="243"/>
      <c r="N656" s="244"/>
      <c r="O656" s="244"/>
      <c r="P656" s="244"/>
      <c r="Q656" s="244"/>
      <c r="R656" s="244"/>
      <c r="S656" s="244"/>
      <c r="T656" s="245"/>
      <c r="U656" s="13"/>
      <c r="V656" s="13"/>
      <c r="W656" s="13"/>
      <c r="X656" s="13"/>
      <c r="Y656" s="13"/>
      <c r="Z656" s="13"/>
      <c r="AA656" s="13"/>
      <c r="AB656" s="13"/>
      <c r="AC656" s="13"/>
      <c r="AD656" s="13"/>
      <c r="AE656" s="13"/>
      <c r="AT656" s="246" t="s">
        <v>155</v>
      </c>
      <c r="AU656" s="246" t="s">
        <v>81</v>
      </c>
      <c r="AV656" s="13" t="s">
        <v>81</v>
      </c>
      <c r="AW656" s="13" t="s">
        <v>33</v>
      </c>
      <c r="AX656" s="13" t="s">
        <v>72</v>
      </c>
      <c r="AY656" s="246" t="s">
        <v>144</v>
      </c>
    </row>
    <row r="657" s="13" customFormat="1">
      <c r="A657" s="13"/>
      <c r="B657" s="236"/>
      <c r="C657" s="237"/>
      <c r="D657" s="232" t="s">
        <v>155</v>
      </c>
      <c r="E657" s="238" t="s">
        <v>19</v>
      </c>
      <c r="F657" s="239" t="s">
        <v>347</v>
      </c>
      <c r="G657" s="237"/>
      <c r="H657" s="240">
        <v>17.760000000000002</v>
      </c>
      <c r="I657" s="241"/>
      <c r="J657" s="237"/>
      <c r="K657" s="237"/>
      <c r="L657" s="242"/>
      <c r="M657" s="243"/>
      <c r="N657" s="244"/>
      <c r="O657" s="244"/>
      <c r="P657" s="244"/>
      <c r="Q657" s="244"/>
      <c r="R657" s="244"/>
      <c r="S657" s="244"/>
      <c r="T657" s="245"/>
      <c r="U657" s="13"/>
      <c r="V657" s="13"/>
      <c r="W657" s="13"/>
      <c r="X657" s="13"/>
      <c r="Y657" s="13"/>
      <c r="Z657" s="13"/>
      <c r="AA657" s="13"/>
      <c r="AB657" s="13"/>
      <c r="AC657" s="13"/>
      <c r="AD657" s="13"/>
      <c r="AE657" s="13"/>
      <c r="AT657" s="246" t="s">
        <v>155</v>
      </c>
      <c r="AU657" s="246" t="s">
        <v>81</v>
      </c>
      <c r="AV657" s="13" t="s">
        <v>81</v>
      </c>
      <c r="AW657" s="13" t="s">
        <v>33</v>
      </c>
      <c r="AX657" s="13" t="s">
        <v>72</v>
      </c>
      <c r="AY657" s="246" t="s">
        <v>144</v>
      </c>
    </row>
    <row r="658" s="13" customFormat="1">
      <c r="A658" s="13"/>
      <c r="B658" s="236"/>
      <c r="C658" s="237"/>
      <c r="D658" s="232" t="s">
        <v>155</v>
      </c>
      <c r="E658" s="238" t="s">
        <v>19</v>
      </c>
      <c r="F658" s="239" t="s">
        <v>348</v>
      </c>
      <c r="G658" s="237"/>
      <c r="H658" s="240">
        <v>5.7599999999999998</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155</v>
      </c>
      <c r="AU658" s="246" t="s">
        <v>81</v>
      </c>
      <c r="AV658" s="13" t="s">
        <v>81</v>
      </c>
      <c r="AW658" s="13" t="s">
        <v>33</v>
      </c>
      <c r="AX658" s="13" t="s">
        <v>72</v>
      </c>
      <c r="AY658" s="246" t="s">
        <v>144</v>
      </c>
    </row>
    <row r="659" s="15" customFormat="1">
      <c r="A659" s="15"/>
      <c r="B659" s="268"/>
      <c r="C659" s="269"/>
      <c r="D659" s="232" t="s">
        <v>155</v>
      </c>
      <c r="E659" s="270" t="s">
        <v>19</v>
      </c>
      <c r="F659" s="271" t="s">
        <v>350</v>
      </c>
      <c r="G659" s="269"/>
      <c r="H659" s="272">
        <v>38.32</v>
      </c>
      <c r="I659" s="273"/>
      <c r="J659" s="269"/>
      <c r="K659" s="269"/>
      <c r="L659" s="274"/>
      <c r="M659" s="275"/>
      <c r="N659" s="276"/>
      <c r="O659" s="276"/>
      <c r="P659" s="276"/>
      <c r="Q659" s="276"/>
      <c r="R659" s="276"/>
      <c r="S659" s="276"/>
      <c r="T659" s="277"/>
      <c r="U659" s="15"/>
      <c r="V659" s="15"/>
      <c r="W659" s="15"/>
      <c r="X659" s="15"/>
      <c r="Y659" s="15"/>
      <c r="Z659" s="15"/>
      <c r="AA659" s="15"/>
      <c r="AB659" s="15"/>
      <c r="AC659" s="15"/>
      <c r="AD659" s="15"/>
      <c r="AE659" s="15"/>
      <c r="AT659" s="278" t="s">
        <v>155</v>
      </c>
      <c r="AU659" s="278" t="s">
        <v>81</v>
      </c>
      <c r="AV659" s="15" t="s">
        <v>84</v>
      </c>
      <c r="AW659" s="15" t="s">
        <v>33</v>
      </c>
      <c r="AX659" s="15" t="s">
        <v>72</v>
      </c>
      <c r="AY659" s="278" t="s">
        <v>144</v>
      </c>
    </row>
    <row r="660" s="13" customFormat="1">
      <c r="A660" s="13"/>
      <c r="B660" s="236"/>
      <c r="C660" s="237"/>
      <c r="D660" s="232" t="s">
        <v>155</v>
      </c>
      <c r="E660" s="238" t="s">
        <v>19</v>
      </c>
      <c r="F660" s="239" t="s">
        <v>343</v>
      </c>
      <c r="G660" s="237"/>
      <c r="H660" s="240">
        <v>11.349</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155</v>
      </c>
      <c r="AU660" s="246" t="s">
        <v>81</v>
      </c>
      <c r="AV660" s="13" t="s">
        <v>81</v>
      </c>
      <c r="AW660" s="13" t="s">
        <v>33</v>
      </c>
      <c r="AX660" s="13" t="s">
        <v>72</v>
      </c>
      <c r="AY660" s="246" t="s">
        <v>144</v>
      </c>
    </row>
    <row r="661" s="13" customFormat="1">
      <c r="A661" s="13"/>
      <c r="B661" s="236"/>
      <c r="C661" s="237"/>
      <c r="D661" s="232" t="s">
        <v>155</v>
      </c>
      <c r="E661" s="238" t="s">
        <v>19</v>
      </c>
      <c r="F661" s="239" t="s">
        <v>1042</v>
      </c>
      <c r="G661" s="237"/>
      <c r="H661" s="240">
        <v>4.3650000000000002</v>
      </c>
      <c r="I661" s="241"/>
      <c r="J661" s="237"/>
      <c r="K661" s="237"/>
      <c r="L661" s="242"/>
      <c r="M661" s="243"/>
      <c r="N661" s="244"/>
      <c r="O661" s="244"/>
      <c r="P661" s="244"/>
      <c r="Q661" s="244"/>
      <c r="R661" s="244"/>
      <c r="S661" s="244"/>
      <c r="T661" s="245"/>
      <c r="U661" s="13"/>
      <c r="V661" s="13"/>
      <c r="W661" s="13"/>
      <c r="X661" s="13"/>
      <c r="Y661" s="13"/>
      <c r="Z661" s="13"/>
      <c r="AA661" s="13"/>
      <c r="AB661" s="13"/>
      <c r="AC661" s="13"/>
      <c r="AD661" s="13"/>
      <c r="AE661" s="13"/>
      <c r="AT661" s="246" t="s">
        <v>155</v>
      </c>
      <c r="AU661" s="246" t="s">
        <v>81</v>
      </c>
      <c r="AV661" s="13" t="s">
        <v>81</v>
      </c>
      <c r="AW661" s="13" t="s">
        <v>33</v>
      </c>
      <c r="AX661" s="13" t="s">
        <v>72</v>
      </c>
      <c r="AY661" s="246" t="s">
        <v>144</v>
      </c>
    </row>
    <row r="662" s="13" customFormat="1">
      <c r="A662" s="13"/>
      <c r="B662" s="236"/>
      <c r="C662" s="237"/>
      <c r="D662" s="232" t="s">
        <v>155</v>
      </c>
      <c r="E662" s="238" t="s">
        <v>19</v>
      </c>
      <c r="F662" s="239" t="s">
        <v>1043</v>
      </c>
      <c r="G662" s="237"/>
      <c r="H662" s="240">
        <v>2.6190000000000002</v>
      </c>
      <c r="I662" s="241"/>
      <c r="J662" s="237"/>
      <c r="K662" s="237"/>
      <c r="L662" s="242"/>
      <c r="M662" s="243"/>
      <c r="N662" s="244"/>
      <c r="O662" s="244"/>
      <c r="P662" s="244"/>
      <c r="Q662" s="244"/>
      <c r="R662" s="244"/>
      <c r="S662" s="244"/>
      <c r="T662" s="245"/>
      <c r="U662" s="13"/>
      <c r="V662" s="13"/>
      <c r="W662" s="13"/>
      <c r="X662" s="13"/>
      <c r="Y662" s="13"/>
      <c r="Z662" s="13"/>
      <c r="AA662" s="13"/>
      <c r="AB662" s="13"/>
      <c r="AC662" s="13"/>
      <c r="AD662" s="13"/>
      <c r="AE662" s="13"/>
      <c r="AT662" s="246" t="s">
        <v>155</v>
      </c>
      <c r="AU662" s="246" t="s">
        <v>81</v>
      </c>
      <c r="AV662" s="13" t="s">
        <v>81</v>
      </c>
      <c r="AW662" s="13" t="s">
        <v>33</v>
      </c>
      <c r="AX662" s="13" t="s">
        <v>72</v>
      </c>
      <c r="AY662" s="246" t="s">
        <v>144</v>
      </c>
    </row>
    <row r="663" s="13" customFormat="1">
      <c r="A663" s="13"/>
      <c r="B663" s="236"/>
      <c r="C663" s="237"/>
      <c r="D663" s="232" t="s">
        <v>155</v>
      </c>
      <c r="E663" s="238" t="s">
        <v>19</v>
      </c>
      <c r="F663" s="239" t="s">
        <v>1044</v>
      </c>
      <c r="G663" s="237"/>
      <c r="H663" s="240">
        <v>2.3279999999999998</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155</v>
      </c>
      <c r="AU663" s="246" t="s">
        <v>81</v>
      </c>
      <c r="AV663" s="13" t="s">
        <v>81</v>
      </c>
      <c r="AW663" s="13" t="s">
        <v>33</v>
      </c>
      <c r="AX663" s="13" t="s">
        <v>72</v>
      </c>
      <c r="AY663" s="246" t="s">
        <v>144</v>
      </c>
    </row>
    <row r="664" s="15" customFormat="1">
      <c r="A664" s="15"/>
      <c r="B664" s="268"/>
      <c r="C664" s="269"/>
      <c r="D664" s="232" t="s">
        <v>155</v>
      </c>
      <c r="E664" s="270" t="s">
        <v>19</v>
      </c>
      <c r="F664" s="271" t="s">
        <v>1045</v>
      </c>
      <c r="G664" s="269"/>
      <c r="H664" s="272">
        <v>20.661000000000001</v>
      </c>
      <c r="I664" s="273"/>
      <c r="J664" s="269"/>
      <c r="K664" s="269"/>
      <c r="L664" s="274"/>
      <c r="M664" s="275"/>
      <c r="N664" s="276"/>
      <c r="O664" s="276"/>
      <c r="P664" s="276"/>
      <c r="Q664" s="276"/>
      <c r="R664" s="276"/>
      <c r="S664" s="276"/>
      <c r="T664" s="277"/>
      <c r="U664" s="15"/>
      <c r="V664" s="15"/>
      <c r="W664" s="15"/>
      <c r="X664" s="15"/>
      <c r="Y664" s="15"/>
      <c r="Z664" s="15"/>
      <c r="AA664" s="15"/>
      <c r="AB664" s="15"/>
      <c r="AC664" s="15"/>
      <c r="AD664" s="15"/>
      <c r="AE664" s="15"/>
      <c r="AT664" s="278" t="s">
        <v>155</v>
      </c>
      <c r="AU664" s="278" t="s">
        <v>81</v>
      </c>
      <c r="AV664" s="15" t="s">
        <v>84</v>
      </c>
      <c r="AW664" s="15" t="s">
        <v>33</v>
      </c>
      <c r="AX664" s="15" t="s">
        <v>72</v>
      </c>
      <c r="AY664" s="278" t="s">
        <v>144</v>
      </c>
    </row>
    <row r="665" s="13" customFormat="1">
      <c r="A665" s="13"/>
      <c r="B665" s="236"/>
      <c r="C665" s="237"/>
      <c r="D665" s="232" t="s">
        <v>155</v>
      </c>
      <c r="E665" s="238" t="s">
        <v>19</v>
      </c>
      <c r="F665" s="239" t="s">
        <v>760</v>
      </c>
      <c r="G665" s="237"/>
      <c r="H665" s="240">
        <v>13.199999999999999</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155</v>
      </c>
      <c r="AU665" s="246" t="s">
        <v>81</v>
      </c>
      <c r="AV665" s="13" t="s">
        <v>81</v>
      </c>
      <c r="AW665" s="13" t="s">
        <v>33</v>
      </c>
      <c r="AX665" s="13" t="s">
        <v>72</v>
      </c>
      <c r="AY665" s="246" t="s">
        <v>144</v>
      </c>
    </row>
    <row r="666" s="15" customFormat="1">
      <c r="A666" s="15"/>
      <c r="B666" s="268"/>
      <c r="C666" s="269"/>
      <c r="D666" s="232" t="s">
        <v>155</v>
      </c>
      <c r="E666" s="270" t="s">
        <v>19</v>
      </c>
      <c r="F666" s="271" t="s">
        <v>1049</v>
      </c>
      <c r="G666" s="269"/>
      <c r="H666" s="272">
        <v>13.199999999999999</v>
      </c>
      <c r="I666" s="273"/>
      <c r="J666" s="269"/>
      <c r="K666" s="269"/>
      <c r="L666" s="274"/>
      <c r="M666" s="275"/>
      <c r="N666" s="276"/>
      <c r="O666" s="276"/>
      <c r="P666" s="276"/>
      <c r="Q666" s="276"/>
      <c r="R666" s="276"/>
      <c r="S666" s="276"/>
      <c r="T666" s="277"/>
      <c r="U666" s="15"/>
      <c r="V666" s="15"/>
      <c r="W666" s="15"/>
      <c r="X666" s="15"/>
      <c r="Y666" s="15"/>
      <c r="Z666" s="15"/>
      <c r="AA666" s="15"/>
      <c r="AB666" s="15"/>
      <c r="AC666" s="15"/>
      <c r="AD666" s="15"/>
      <c r="AE666" s="15"/>
      <c r="AT666" s="278" t="s">
        <v>155</v>
      </c>
      <c r="AU666" s="278" t="s">
        <v>81</v>
      </c>
      <c r="AV666" s="15" t="s">
        <v>84</v>
      </c>
      <c r="AW666" s="15" t="s">
        <v>33</v>
      </c>
      <c r="AX666" s="15" t="s">
        <v>72</v>
      </c>
      <c r="AY666" s="278" t="s">
        <v>144</v>
      </c>
    </row>
    <row r="667" s="14" customFormat="1">
      <c r="A667" s="14"/>
      <c r="B667" s="247"/>
      <c r="C667" s="248"/>
      <c r="D667" s="232" t="s">
        <v>155</v>
      </c>
      <c r="E667" s="249" t="s">
        <v>19</v>
      </c>
      <c r="F667" s="250" t="s">
        <v>158</v>
      </c>
      <c r="G667" s="248"/>
      <c r="H667" s="251">
        <v>72.180999999999997</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155</v>
      </c>
      <c r="AU667" s="257" t="s">
        <v>81</v>
      </c>
      <c r="AV667" s="14" t="s">
        <v>151</v>
      </c>
      <c r="AW667" s="14" t="s">
        <v>33</v>
      </c>
      <c r="AX667" s="14" t="s">
        <v>77</v>
      </c>
      <c r="AY667" s="257" t="s">
        <v>144</v>
      </c>
    </row>
    <row r="668" s="2" customFormat="1" ht="16.5" customHeight="1">
      <c r="A668" s="39"/>
      <c r="B668" s="40"/>
      <c r="C668" s="219" t="s">
        <v>1050</v>
      </c>
      <c r="D668" s="219" t="s">
        <v>146</v>
      </c>
      <c r="E668" s="220" t="s">
        <v>1051</v>
      </c>
      <c r="F668" s="221" t="s">
        <v>1052</v>
      </c>
      <c r="G668" s="222" t="s">
        <v>149</v>
      </c>
      <c r="H668" s="223">
        <v>50</v>
      </c>
      <c r="I668" s="224"/>
      <c r="J668" s="225">
        <f>ROUND(I668*H668,2)</f>
        <v>0</v>
      </c>
      <c r="K668" s="221" t="s">
        <v>150</v>
      </c>
      <c r="L668" s="45"/>
      <c r="M668" s="226" t="s">
        <v>19</v>
      </c>
      <c r="N668" s="227" t="s">
        <v>43</v>
      </c>
      <c r="O668" s="85"/>
      <c r="P668" s="228">
        <f>O668*H668</f>
        <v>0</v>
      </c>
      <c r="Q668" s="228">
        <v>0</v>
      </c>
      <c r="R668" s="228">
        <f>Q668*H668</f>
        <v>0</v>
      </c>
      <c r="S668" s="228">
        <v>0</v>
      </c>
      <c r="T668" s="229">
        <f>S668*H668</f>
        <v>0</v>
      </c>
      <c r="U668" s="39"/>
      <c r="V668" s="39"/>
      <c r="W668" s="39"/>
      <c r="X668" s="39"/>
      <c r="Y668" s="39"/>
      <c r="Z668" s="39"/>
      <c r="AA668" s="39"/>
      <c r="AB668" s="39"/>
      <c r="AC668" s="39"/>
      <c r="AD668" s="39"/>
      <c r="AE668" s="39"/>
      <c r="AR668" s="230" t="s">
        <v>237</v>
      </c>
      <c r="AT668" s="230" t="s">
        <v>146</v>
      </c>
      <c r="AU668" s="230" t="s">
        <v>81</v>
      </c>
      <c r="AY668" s="18" t="s">
        <v>144</v>
      </c>
      <c r="BE668" s="231">
        <f>IF(N668="základní",J668,0)</f>
        <v>0</v>
      </c>
      <c r="BF668" s="231">
        <f>IF(N668="snížená",J668,0)</f>
        <v>0</v>
      </c>
      <c r="BG668" s="231">
        <f>IF(N668="zákl. přenesená",J668,0)</f>
        <v>0</v>
      </c>
      <c r="BH668" s="231">
        <f>IF(N668="sníž. přenesená",J668,0)</f>
        <v>0</v>
      </c>
      <c r="BI668" s="231">
        <f>IF(N668="nulová",J668,0)</f>
        <v>0</v>
      </c>
      <c r="BJ668" s="18" t="s">
        <v>77</v>
      </c>
      <c r="BK668" s="231">
        <f>ROUND(I668*H668,2)</f>
        <v>0</v>
      </c>
      <c r="BL668" s="18" t="s">
        <v>237</v>
      </c>
      <c r="BM668" s="230" t="s">
        <v>1053</v>
      </c>
    </row>
    <row r="669" s="2" customFormat="1">
      <c r="A669" s="39"/>
      <c r="B669" s="40"/>
      <c r="C669" s="41"/>
      <c r="D669" s="232" t="s">
        <v>153</v>
      </c>
      <c r="E669" s="41"/>
      <c r="F669" s="233" t="s">
        <v>1054</v>
      </c>
      <c r="G669" s="41"/>
      <c r="H669" s="41"/>
      <c r="I669" s="137"/>
      <c r="J669" s="41"/>
      <c r="K669" s="41"/>
      <c r="L669" s="45"/>
      <c r="M669" s="234"/>
      <c r="N669" s="235"/>
      <c r="O669" s="85"/>
      <c r="P669" s="85"/>
      <c r="Q669" s="85"/>
      <c r="R669" s="85"/>
      <c r="S669" s="85"/>
      <c r="T669" s="86"/>
      <c r="U669" s="39"/>
      <c r="V669" s="39"/>
      <c r="W669" s="39"/>
      <c r="X669" s="39"/>
      <c r="Y669" s="39"/>
      <c r="Z669" s="39"/>
      <c r="AA669" s="39"/>
      <c r="AB669" s="39"/>
      <c r="AC669" s="39"/>
      <c r="AD669" s="39"/>
      <c r="AE669" s="39"/>
      <c r="AT669" s="18" t="s">
        <v>153</v>
      </c>
      <c r="AU669" s="18" t="s">
        <v>81</v>
      </c>
    </row>
    <row r="670" s="13" customFormat="1">
      <c r="A670" s="13"/>
      <c r="B670" s="236"/>
      <c r="C670" s="237"/>
      <c r="D670" s="232" t="s">
        <v>155</v>
      </c>
      <c r="E670" s="238" t="s">
        <v>19</v>
      </c>
      <c r="F670" s="239" t="s">
        <v>1055</v>
      </c>
      <c r="G670" s="237"/>
      <c r="H670" s="240">
        <v>50</v>
      </c>
      <c r="I670" s="241"/>
      <c r="J670" s="237"/>
      <c r="K670" s="237"/>
      <c r="L670" s="242"/>
      <c r="M670" s="243"/>
      <c r="N670" s="244"/>
      <c r="O670" s="244"/>
      <c r="P670" s="244"/>
      <c r="Q670" s="244"/>
      <c r="R670" s="244"/>
      <c r="S670" s="244"/>
      <c r="T670" s="245"/>
      <c r="U670" s="13"/>
      <c r="V670" s="13"/>
      <c r="W670" s="13"/>
      <c r="X670" s="13"/>
      <c r="Y670" s="13"/>
      <c r="Z670" s="13"/>
      <c r="AA670" s="13"/>
      <c r="AB670" s="13"/>
      <c r="AC670" s="13"/>
      <c r="AD670" s="13"/>
      <c r="AE670" s="13"/>
      <c r="AT670" s="246" t="s">
        <v>155</v>
      </c>
      <c r="AU670" s="246" t="s">
        <v>81</v>
      </c>
      <c r="AV670" s="13" t="s">
        <v>81</v>
      </c>
      <c r="AW670" s="13" t="s">
        <v>33</v>
      </c>
      <c r="AX670" s="13" t="s">
        <v>77</v>
      </c>
      <c r="AY670" s="246" t="s">
        <v>144</v>
      </c>
    </row>
    <row r="671" s="2" customFormat="1" ht="16.5" customHeight="1">
      <c r="A671" s="39"/>
      <c r="B671" s="40"/>
      <c r="C671" s="258" t="s">
        <v>527</v>
      </c>
      <c r="D671" s="258" t="s">
        <v>238</v>
      </c>
      <c r="E671" s="259" t="s">
        <v>1056</v>
      </c>
      <c r="F671" s="260" t="s">
        <v>1057</v>
      </c>
      <c r="G671" s="261" t="s">
        <v>149</v>
      </c>
      <c r="H671" s="262">
        <v>52.5</v>
      </c>
      <c r="I671" s="263"/>
      <c r="J671" s="264">
        <f>ROUND(I671*H671,2)</f>
        <v>0</v>
      </c>
      <c r="K671" s="260" t="s">
        <v>150</v>
      </c>
      <c r="L671" s="265"/>
      <c r="M671" s="266" t="s">
        <v>19</v>
      </c>
      <c r="N671" s="267" t="s">
        <v>43</v>
      </c>
      <c r="O671" s="85"/>
      <c r="P671" s="228">
        <f>O671*H671</f>
        <v>0</v>
      </c>
      <c r="Q671" s="228">
        <v>0</v>
      </c>
      <c r="R671" s="228">
        <f>Q671*H671</f>
        <v>0</v>
      </c>
      <c r="S671" s="228">
        <v>0</v>
      </c>
      <c r="T671" s="229">
        <f>S671*H671</f>
        <v>0</v>
      </c>
      <c r="U671" s="39"/>
      <c r="V671" s="39"/>
      <c r="W671" s="39"/>
      <c r="X671" s="39"/>
      <c r="Y671" s="39"/>
      <c r="Z671" s="39"/>
      <c r="AA671" s="39"/>
      <c r="AB671" s="39"/>
      <c r="AC671" s="39"/>
      <c r="AD671" s="39"/>
      <c r="AE671" s="39"/>
      <c r="AR671" s="230" t="s">
        <v>332</v>
      </c>
      <c r="AT671" s="230" t="s">
        <v>238</v>
      </c>
      <c r="AU671" s="230" t="s">
        <v>81</v>
      </c>
      <c r="AY671" s="18" t="s">
        <v>144</v>
      </c>
      <c r="BE671" s="231">
        <f>IF(N671="základní",J671,0)</f>
        <v>0</v>
      </c>
      <c r="BF671" s="231">
        <f>IF(N671="snížená",J671,0)</f>
        <v>0</v>
      </c>
      <c r="BG671" s="231">
        <f>IF(N671="zákl. přenesená",J671,0)</f>
        <v>0</v>
      </c>
      <c r="BH671" s="231">
        <f>IF(N671="sníž. přenesená",J671,0)</f>
        <v>0</v>
      </c>
      <c r="BI671" s="231">
        <f>IF(N671="nulová",J671,0)</f>
        <v>0</v>
      </c>
      <c r="BJ671" s="18" t="s">
        <v>77</v>
      </c>
      <c r="BK671" s="231">
        <f>ROUND(I671*H671,2)</f>
        <v>0</v>
      </c>
      <c r="BL671" s="18" t="s">
        <v>237</v>
      </c>
      <c r="BM671" s="230" t="s">
        <v>1058</v>
      </c>
    </row>
    <row r="672" s="13" customFormat="1">
      <c r="A672" s="13"/>
      <c r="B672" s="236"/>
      <c r="C672" s="237"/>
      <c r="D672" s="232" t="s">
        <v>155</v>
      </c>
      <c r="E672" s="237"/>
      <c r="F672" s="239" t="s">
        <v>1059</v>
      </c>
      <c r="G672" s="237"/>
      <c r="H672" s="240">
        <v>52.5</v>
      </c>
      <c r="I672" s="241"/>
      <c r="J672" s="237"/>
      <c r="K672" s="237"/>
      <c r="L672" s="242"/>
      <c r="M672" s="243"/>
      <c r="N672" s="244"/>
      <c r="O672" s="244"/>
      <c r="P672" s="244"/>
      <c r="Q672" s="244"/>
      <c r="R672" s="244"/>
      <c r="S672" s="244"/>
      <c r="T672" s="245"/>
      <c r="U672" s="13"/>
      <c r="V672" s="13"/>
      <c r="W672" s="13"/>
      <c r="X672" s="13"/>
      <c r="Y672" s="13"/>
      <c r="Z672" s="13"/>
      <c r="AA672" s="13"/>
      <c r="AB672" s="13"/>
      <c r="AC672" s="13"/>
      <c r="AD672" s="13"/>
      <c r="AE672" s="13"/>
      <c r="AT672" s="246" t="s">
        <v>155</v>
      </c>
      <c r="AU672" s="246" t="s">
        <v>81</v>
      </c>
      <c r="AV672" s="13" t="s">
        <v>81</v>
      </c>
      <c r="AW672" s="13" t="s">
        <v>4</v>
      </c>
      <c r="AX672" s="13" t="s">
        <v>77</v>
      </c>
      <c r="AY672" s="246" t="s">
        <v>144</v>
      </c>
    </row>
    <row r="673" s="12" customFormat="1" ht="25.92" customHeight="1">
      <c r="A673" s="12"/>
      <c r="B673" s="203"/>
      <c r="C673" s="204"/>
      <c r="D673" s="205" t="s">
        <v>71</v>
      </c>
      <c r="E673" s="206" t="s">
        <v>238</v>
      </c>
      <c r="F673" s="206" t="s">
        <v>1060</v>
      </c>
      <c r="G673" s="204"/>
      <c r="H673" s="204"/>
      <c r="I673" s="207"/>
      <c r="J673" s="208">
        <f>BK673</f>
        <v>0</v>
      </c>
      <c r="K673" s="204"/>
      <c r="L673" s="209"/>
      <c r="M673" s="210"/>
      <c r="N673" s="211"/>
      <c r="O673" s="211"/>
      <c r="P673" s="212">
        <f>P674</f>
        <v>0</v>
      </c>
      <c r="Q673" s="211"/>
      <c r="R673" s="212">
        <f>R674</f>
        <v>0</v>
      </c>
      <c r="S673" s="211"/>
      <c r="T673" s="213">
        <f>T674</f>
        <v>0</v>
      </c>
      <c r="U673" s="12"/>
      <c r="V673" s="12"/>
      <c r="W673" s="12"/>
      <c r="X673" s="12"/>
      <c r="Y673" s="12"/>
      <c r="Z673" s="12"/>
      <c r="AA673" s="12"/>
      <c r="AB673" s="12"/>
      <c r="AC673" s="12"/>
      <c r="AD673" s="12"/>
      <c r="AE673" s="12"/>
      <c r="AR673" s="214" t="s">
        <v>84</v>
      </c>
      <c r="AT673" s="215" t="s">
        <v>71</v>
      </c>
      <c r="AU673" s="215" t="s">
        <v>72</v>
      </c>
      <c r="AY673" s="214" t="s">
        <v>144</v>
      </c>
      <c r="BK673" s="216">
        <f>BK674</f>
        <v>0</v>
      </c>
    </row>
    <row r="674" s="12" customFormat="1" ht="22.8" customHeight="1">
      <c r="A674" s="12"/>
      <c r="B674" s="203"/>
      <c r="C674" s="204"/>
      <c r="D674" s="205" t="s">
        <v>71</v>
      </c>
      <c r="E674" s="217" t="s">
        <v>1061</v>
      </c>
      <c r="F674" s="217" t="s">
        <v>1062</v>
      </c>
      <c r="G674" s="204"/>
      <c r="H674" s="204"/>
      <c r="I674" s="207"/>
      <c r="J674" s="218">
        <f>BK674</f>
        <v>0</v>
      </c>
      <c r="K674" s="204"/>
      <c r="L674" s="209"/>
      <c r="M674" s="210"/>
      <c r="N674" s="211"/>
      <c r="O674" s="211"/>
      <c r="P674" s="212">
        <f>P675</f>
        <v>0</v>
      </c>
      <c r="Q674" s="211"/>
      <c r="R674" s="212">
        <f>R675</f>
        <v>0</v>
      </c>
      <c r="S674" s="211"/>
      <c r="T674" s="213">
        <f>T675</f>
        <v>0</v>
      </c>
      <c r="U674" s="12"/>
      <c r="V674" s="12"/>
      <c r="W674" s="12"/>
      <c r="X674" s="12"/>
      <c r="Y674" s="12"/>
      <c r="Z674" s="12"/>
      <c r="AA674" s="12"/>
      <c r="AB674" s="12"/>
      <c r="AC674" s="12"/>
      <c r="AD674" s="12"/>
      <c r="AE674" s="12"/>
      <c r="AR674" s="214" t="s">
        <v>84</v>
      </c>
      <c r="AT674" s="215" t="s">
        <v>71</v>
      </c>
      <c r="AU674" s="215" t="s">
        <v>77</v>
      </c>
      <c r="AY674" s="214" t="s">
        <v>144</v>
      </c>
      <c r="BK674" s="216">
        <f>BK675</f>
        <v>0</v>
      </c>
    </row>
    <row r="675" s="2" customFormat="1" ht="21.75" customHeight="1">
      <c r="A675" s="39"/>
      <c r="B675" s="40"/>
      <c r="C675" s="219" t="s">
        <v>1063</v>
      </c>
      <c r="D675" s="219" t="s">
        <v>146</v>
      </c>
      <c r="E675" s="220" t="s">
        <v>1064</v>
      </c>
      <c r="F675" s="221" t="s">
        <v>1065</v>
      </c>
      <c r="G675" s="222" t="s">
        <v>171</v>
      </c>
      <c r="H675" s="223">
        <v>1</v>
      </c>
      <c r="I675" s="224"/>
      <c r="J675" s="225">
        <f>ROUND(I675*H675,2)</f>
        <v>0</v>
      </c>
      <c r="K675" s="221" t="s">
        <v>256</v>
      </c>
      <c r="L675" s="45"/>
      <c r="M675" s="279" t="s">
        <v>19</v>
      </c>
      <c r="N675" s="280" t="s">
        <v>43</v>
      </c>
      <c r="O675" s="281"/>
      <c r="P675" s="282">
        <f>O675*H675</f>
        <v>0</v>
      </c>
      <c r="Q675" s="282">
        <v>0</v>
      </c>
      <c r="R675" s="282">
        <f>Q675*H675</f>
        <v>0</v>
      </c>
      <c r="S675" s="282">
        <v>0</v>
      </c>
      <c r="T675" s="283">
        <f>S675*H675</f>
        <v>0</v>
      </c>
      <c r="U675" s="39"/>
      <c r="V675" s="39"/>
      <c r="W675" s="39"/>
      <c r="X675" s="39"/>
      <c r="Y675" s="39"/>
      <c r="Z675" s="39"/>
      <c r="AA675" s="39"/>
      <c r="AB675" s="39"/>
      <c r="AC675" s="39"/>
      <c r="AD675" s="39"/>
      <c r="AE675" s="39"/>
      <c r="AR675" s="230" t="s">
        <v>207</v>
      </c>
      <c r="AT675" s="230" t="s">
        <v>146</v>
      </c>
      <c r="AU675" s="230" t="s">
        <v>81</v>
      </c>
      <c r="AY675" s="18" t="s">
        <v>144</v>
      </c>
      <c r="BE675" s="231">
        <f>IF(N675="základní",J675,0)</f>
        <v>0</v>
      </c>
      <c r="BF675" s="231">
        <f>IF(N675="snížená",J675,0)</f>
        <v>0</v>
      </c>
      <c r="BG675" s="231">
        <f>IF(N675="zákl. přenesená",J675,0)</f>
        <v>0</v>
      </c>
      <c r="BH675" s="231">
        <f>IF(N675="sníž. přenesená",J675,0)</f>
        <v>0</v>
      </c>
      <c r="BI675" s="231">
        <f>IF(N675="nulová",J675,0)</f>
        <v>0</v>
      </c>
      <c r="BJ675" s="18" t="s">
        <v>77</v>
      </c>
      <c r="BK675" s="231">
        <f>ROUND(I675*H675,2)</f>
        <v>0</v>
      </c>
      <c r="BL675" s="18" t="s">
        <v>207</v>
      </c>
      <c r="BM675" s="230" t="s">
        <v>1066</v>
      </c>
    </row>
    <row r="676" s="2" customFormat="1" ht="6.96" customHeight="1">
      <c r="A676" s="39"/>
      <c r="B676" s="60"/>
      <c r="C676" s="61"/>
      <c r="D676" s="61"/>
      <c r="E676" s="61"/>
      <c r="F676" s="61"/>
      <c r="G676" s="61"/>
      <c r="H676" s="61"/>
      <c r="I676" s="167"/>
      <c r="J676" s="61"/>
      <c r="K676" s="61"/>
      <c r="L676" s="45"/>
      <c r="M676" s="39"/>
      <c r="O676" s="39"/>
      <c r="P676" s="39"/>
      <c r="Q676" s="39"/>
      <c r="R676" s="39"/>
      <c r="S676" s="39"/>
      <c r="T676" s="39"/>
      <c r="U676" s="39"/>
      <c r="V676" s="39"/>
      <c r="W676" s="39"/>
      <c r="X676" s="39"/>
      <c r="Y676" s="39"/>
      <c r="Z676" s="39"/>
      <c r="AA676" s="39"/>
      <c r="AB676" s="39"/>
      <c r="AC676" s="39"/>
      <c r="AD676" s="39"/>
      <c r="AE676" s="39"/>
    </row>
  </sheetData>
  <sheetProtection sheet="1" autoFilter="0" formatColumns="0" formatRows="0" objects="1" scenarios="1" spinCount="100000" saltValue="XvNgr3NT4M7Vn4E3ZgfFsIEODtHe9CGbu0RAUPXyUvs7QWMR43ZGe/oQamywindxpOb1TVY5tUSHiNAc797qlA==" hashValue="FtewOVadbyshtPMrtgULrJL66yPEJZwdU+TlTXzUqv1o/VgpnpG7rsmxzaWDvqq2vUocqi3AlOqsc6mEVnKRMA==" algorithmName="SHA-512" password="CC35"/>
  <autoFilter ref="C104:K675"/>
  <mergeCells count="9">
    <mergeCell ref="E7:H7"/>
    <mergeCell ref="E9:H9"/>
    <mergeCell ref="E18:H18"/>
    <mergeCell ref="E27:H27"/>
    <mergeCell ref="E48:H48"/>
    <mergeCell ref="E50:H50"/>
    <mergeCell ref="E95:H95"/>
    <mergeCell ref="E97:H9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83</v>
      </c>
    </row>
    <row r="3" s="1" customFormat="1" ht="6.96" customHeight="1">
      <c r="B3" s="130"/>
      <c r="C3" s="131"/>
      <c r="D3" s="131"/>
      <c r="E3" s="131"/>
      <c r="F3" s="131"/>
      <c r="G3" s="131"/>
      <c r="H3" s="131"/>
      <c r="I3" s="132"/>
      <c r="J3" s="131"/>
      <c r="K3" s="131"/>
      <c r="L3" s="21"/>
      <c r="AT3" s="18" t="s">
        <v>81</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23.25" customHeight="1">
      <c r="B7" s="21"/>
      <c r="E7" s="136" t="str">
        <f>'Rekapitulace stavby'!K6</f>
        <v>Rekonstrukce učebny fyziky, řešení bezbariérovosti budovy školy (výtah) na ZŠ a Gymnáziu v ul. Palackého 535, Č.Kamenice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1067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1068</v>
      </c>
      <c r="G12" s="39"/>
      <c r="H12" s="39"/>
      <c r="I12" s="141" t="s">
        <v>23</v>
      </c>
      <c r="J12" s="142" t="str">
        <f>'Rekapitulace stavby'!AN8</f>
        <v>14. 1. 2020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1069</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1070</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28</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ROUND(J101,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ROUND((SUM(BE101:BE460)),  2)</f>
        <v>0</v>
      </c>
      <c r="G33" s="39"/>
      <c r="H33" s="39"/>
      <c r="I33" s="156">
        <v>0.20999999999999999</v>
      </c>
      <c r="J33" s="155">
        <f>ROUND(((SUM(BE101:BE460))*I33),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ROUND((SUM(BF101:BF460)),  2)</f>
        <v>0</v>
      </c>
      <c r="G34" s="39"/>
      <c r="H34" s="39"/>
      <c r="I34" s="156">
        <v>0.14999999999999999</v>
      </c>
      <c r="J34" s="155">
        <f>ROUND(((SUM(BF101:BF460))*I34),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ROUND((SUM(BG101:BG460)),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ROUND((SUM(BH101:BH460)),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ROUND((SUM(BI101:BI460)),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23.25" customHeight="1">
      <c r="A48" s="39"/>
      <c r="B48" s="40"/>
      <c r="C48" s="41"/>
      <c r="D48" s="41"/>
      <c r="E48" s="171" t="str">
        <f>E7</f>
        <v>Rekonstrukce učebny fyziky, řešení bezbariérovosti budovy školy (výtah) na ZŠ a Gymnáziu v ul. Palackého 535, Č.Kamenice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2 - Stavební úpravy 2 učeben ve 2.n.p.</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česká Kamenice, Palackého 535</v>
      </c>
      <c r="G52" s="41"/>
      <c r="H52" s="41"/>
      <c r="I52" s="141" t="s">
        <v>23</v>
      </c>
      <c r="J52" s="73" t="str">
        <f>IF(J12="","",J12)</f>
        <v>14. 1. 2020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česká Kamenice</v>
      </c>
      <c r="G54" s="41"/>
      <c r="H54" s="41"/>
      <c r="I54" s="141" t="s">
        <v>31</v>
      </c>
      <c r="J54" s="37" t="str">
        <f>E21</f>
        <v>Ing Marcela bezděková</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J101</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103</v>
      </c>
      <c r="E60" s="180"/>
      <c r="F60" s="180"/>
      <c r="G60" s="180"/>
      <c r="H60" s="180"/>
      <c r="I60" s="181"/>
      <c r="J60" s="182">
        <f>J102</f>
        <v>0</v>
      </c>
      <c r="K60" s="178"/>
      <c r="L60" s="183"/>
      <c r="S60" s="9"/>
      <c r="T60" s="9"/>
      <c r="U60" s="9"/>
      <c r="V60" s="9"/>
      <c r="W60" s="9"/>
      <c r="X60" s="9"/>
      <c r="Y60" s="9"/>
      <c r="Z60" s="9"/>
      <c r="AA60" s="9"/>
      <c r="AB60" s="9"/>
      <c r="AC60" s="9"/>
      <c r="AD60" s="9"/>
      <c r="AE60" s="9"/>
    </row>
    <row r="61" s="10" customFormat="1" ht="19.92" customHeight="1">
      <c r="A61" s="10"/>
      <c r="B61" s="184"/>
      <c r="C61" s="185"/>
      <c r="D61" s="186" t="s">
        <v>104</v>
      </c>
      <c r="E61" s="187"/>
      <c r="F61" s="187"/>
      <c r="G61" s="187"/>
      <c r="H61" s="187"/>
      <c r="I61" s="188"/>
      <c r="J61" s="189">
        <f>J103</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105</v>
      </c>
      <c r="E62" s="187"/>
      <c r="F62" s="187"/>
      <c r="G62" s="187"/>
      <c r="H62" s="187"/>
      <c r="I62" s="188"/>
      <c r="J62" s="189">
        <f>J109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107</v>
      </c>
      <c r="E63" s="187"/>
      <c r="F63" s="187"/>
      <c r="G63" s="187"/>
      <c r="H63" s="187"/>
      <c r="I63" s="188"/>
      <c r="J63" s="189">
        <f>J116</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1071</v>
      </c>
      <c r="E64" s="187"/>
      <c r="F64" s="187"/>
      <c r="G64" s="187"/>
      <c r="H64" s="187"/>
      <c r="I64" s="188"/>
      <c r="J64" s="189">
        <f>J156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1072</v>
      </c>
      <c r="E65" s="187"/>
      <c r="F65" s="187"/>
      <c r="G65" s="187"/>
      <c r="H65" s="187"/>
      <c r="I65" s="188"/>
      <c r="J65" s="189">
        <f>J163</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1073</v>
      </c>
      <c r="E66" s="187"/>
      <c r="F66" s="187"/>
      <c r="G66" s="187"/>
      <c r="H66" s="187"/>
      <c r="I66" s="188"/>
      <c r="J66" s="189">
        <f>J167</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1074</v>
      </c>
      <c r="E67" s="187"/>
      <c r="F67" s="187"/>
      <c r="G67" s="187"/>
      <c r="H67" s="187"/>
      <c r="I67" s="188"/>
      <c r="J67" s="189">
        <f>J181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114</v>
      </c>
      <c r="E68" s="187"/>
      <c r="F68" s="187"/>
      <c r="G68" s="187"/>
      <c r="H68" s="187"/>
      <c r="I68" s="188"/>
      <c r="J68" s="189">
        <f>J258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115</v>
      </c>
      <c r="E69" s="187"/>
      <c r="F69" s="187"/>
      <c r="G69" s="187"/>
      <c r="H69" s="187"/>
      <c r="I69" s="188"/>
      <c r="J69" s="189">
        <f>J279</f>
        <v>0</v>
      </c>
      <c r="K69" s="185"/>
      <c r="L69" s="190"/>
      <c r="S69" s="10"/>
      <c r="T69" s="10"/>
      <c r="U69" s="10"/>
      <c r="V69" s="10"/>
      <c r="W69" s="10"/>
      <c r="X69" s="10"/>
      <c r="Y69" s="10"/>
      <c r="Z69" s="10"/>
      <c r="AA69" s="10"/>
      <c r="AB69" s="10"/>
      <c r="AC69" s="10"/>
      <c r="AD69" s="10"/>
      <c r="AE69" s="10"/>
    </row>
    <row r="70" s="9" customFormat="1" ht="24.96" customHeight="1">
      <c r="A70" s="9"/>
      <c r="B70" s="177"/>
      <c r="C70" s="178"/>
      <c r="D70" s="179" t="s">
        <v>116</v>
      </c>
      <c r="E70" s="180"/>
      <c r="F70" s="180"/>
      <c r="G70" s="180"/>
      <c r="H70" s="180"/>
      <c r="I70" s="181"/>
      <c r="J70" s="182">
        <f>J282</f>
        <v>0</v>
      </c>
      <c r="K70" s="178"/>
      <c r="L70" s="183"/>
      <c r="S70" s="9"/>
      <c r="T70" s="9"/>
      <c r="U70" s="9"/>
      <c r="V70" s="9"/>
      <c r="W70" s="9"/>
      <c r="X70" s="9"/>
      <c r="Y70" s="9"/>
      <c r="Z70" s="9"/>
      <c r="AA70" s="9"/>
      <c r="AB70" s="9"/>
      <c r="AC70" s="9"/>
      <c r="AD70" s="9"/>
      <c r="AE70" s="9"/>
    </row>
    <row r="71" s="10" customFormat="1" ht="19.92" customHeight="1">
      <c r="A71" s="10"/>
      <c r="B71" s="184"/>
      <c r="C71" s="185"/>
      <c r="D71" s="186" t="s">
        <v>1075</v>
      </c>
      <c r="E71" s="187"/>
      <c r="F71" s="187"/>
      <c r="G71" s="187"/>
      <c r="H71" s="187"/>
      <c r="I71" s="188"/>
      <c r="J71" s="189">
        <f>J283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1076</v>
      </c>
      <c r="E72" s="187"/>
      <c r="F72" s="187"/>
      <c r="G72" s="187"/>
      <c r="H72" s="187"/>
      <c r="I72" s="188"/>
      <c r="J72" s="189">
        <f>J299</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1077</v>
      </c>
      <c r="E73" s="187"/>
      <c r="F73" s="187"/>
      <c r="G73" s="187"/>
      <c r="H73" s="187"/>
      <c r="I73" s="188"/>
      <c r="J73" s="189">
        <f>J319</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119</v>
      </c>
      <c r="E74" s="187"/>
      <c r="F74" s="187"/>
      <c r="G74" s="187"/>
      <c r="H74" s="187"/>
      <c r="I74" s="188"/>
      <c r="J74" s="189">
        <f>J331</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120</v>
      </c>
      <c r="E75" s="187"/>
      <c r="F75" s="187"/>
      <c r="G75" s="187"/>
      <c r="H75" s="187"/>
      <c r="I75" s="188"/>
      <c r="J75" s="189">
        <f>J339</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1078</v>
      </c>
      <c r="E76" s="187"/>
      <c r="F76" s="187"/>
      <c r="G76" s="187"/>
      <c r="H76" s="187"/>
      <c r="I76" s="188"/>
      <c r="J76" s="189">
        <f>J351</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1079</v>
      </c>
      <c r="E77" s="187"/>
      <c r="F77" s="187"/>
      <c r="G77" s="187"/>
      <c r="H77" s="187"/>
      <c r="I77" s="188"/>
      <c r="J77" s="189">
        <f>J388</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1080</v>
      </c>
      <c r="E78" s="187"/>
      <c r="F78" s="187"/>
      <c r="G78" s="187"/>
      <c r="H78" s="187"/>
      <c r="I78" s="188"/>
      <c r="J78" s="189">
        <f>J395</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125</v>
      </c>
      <c r="E79" s="187"/>
      <c r="F79" s="187"/>
      <c r="G79" s="187"/>
      <c r="H79" s="187"/>
      <c r="I79" s="188"/>
      <c r="J79" s="189">
        <f>J410</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126</v>
      </c>
      <c r="E80" s="187"/>
      <c r="F80" s="187"/>
      <c r="G80" s="187"/>
      <c r="H80" s="187"/>
      <c r="I80" s="188"/>
      <c r="J80" s="189">
        <f>J423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1081</v>
      </c>
      <c r="E81" s="187"/>
      <c r="F81" s="187"/>
      <c r="G81" s="187"/>
      <c r="H81" s="187"/>
      <c r="I81" s="188"/>
      <c r="J81" s="189">
        <f>J453</f>
        <v>0</v>
      </c>
      <c r="K81" s="185"/>
      <c r="L81" s="190"/>
      <c r="S81" s="10"/>
      <c r="T81" s="10"/>
      <c r="U81" s="10"/>
      <c r="V81" s="10"/>
      <c r="W81" s="10"/>
      <c r="X81" s="10"/>
      <c r="Y81" s="10"/>
      <c r="Z81" s="10"/>
      <c r="AA81" s="10"/>
      <c r="AB81" s="10"/>
      <c r="AC81" s="10"/>
      <c r="AD81" s="10"/>
      <c r="AE81" s="10"/>
    </row>
    <row r="82" s="2" customFormat="1" ht="21.84"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6.96" customHeight="1">
      <c r="A83" s="39"/>
      <c r="B83" s="60"/>
      <c r="C83" s="61"/>
      <c r="D83" s="61"/>
      <c r="E83" s="61"/>
      <c r="F83" s="61"/>
      <c r="G83" s="61"/>
      <c r="H83" s="61"/>
      <c r="I83" s="167"/>
      <c r="J83" s="61"/>
      <c r="K83" s="61"/>
      <c r="L83" s="138"/>
      <c r="S83" s="39"/>
      <c r="T83" s="39"/>
      <c r="U83" s="39"/>
      <c r="V83" s="39"/>
      <c r="W83" s="39"/>
      <c r="X83" s="39"/>
      <c r="Y83" s="39"/>
      <c r="Z83" s="39"/>
      <c r="AA83" s="39"/>
      <c r="AB83" s="39"/>
      <c r="AC83" s="39"/>
      <c r="AD83" s="39"/>
      <c r="AE83" s="39"/>
    </row>
    <row r="87" s="2" customFormat="1" ht="6.96" customHeight="1">
      <c r="A87" s="39"/>
      <c r="B87" s="62"/>
      <c r="C87" s="63"/>
      <c r="D87" s="63"/>
      <c r="E87" s="63"/>
      <c r="F87" s="63"/>
      <c r="G87" s="63"/>
      <c r="H87" s="63"/>
      <c r="I87" s="170"/>
      <c r="J87" s="63"/>
      <c r="K87" s="63"/>
      <c r="L87" s="138"/>
      <c r="S87" s="39"/>
      <c r="T87" s="39"/>
      <c r="U87" s="39"/>
      <c r="V87" s="39"/>
      <c r="W87" s="39"/>
      <c r="X87" s="39"/>
      <c r="Y87" s="39"/>
      <c r="Z87" s="39"/>
      <c r="AA87" s="39"/>
      <c r="AB87" s="39"/>
      <c r="AC87" s="39"/>
      <c r="AD87" s="39"/>
      <c r="AE87" s="39"/>
    </row>
    <row r="88" s="2" customFormat="1" ht="24.96" customHeight="1">
      <c r="A88" s="39"/>
      <c r="B88" s="40"/>
      <c r="C88" s="24" t="s">
        <v>129</v>
      </c>
      <c r="D88" s="41"/>
      <c r="E88" s="41"/>
      <c r="F88" s="41"/>
      <c r="G88" s="41"/>
      <c r="H88" s="41"/>
      <c r="I88" s="137"/>
      <c r="J88" s="41"/>
      <c r="K88" s="41"/>
      <c r="L88" s="138"/>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12" customHeight="1">
      <c r="A90" s="39"/>
      <c r="B90" s="40"/>
      <c r="C90" s="33" t="s">
        <v>16</v>
      </c>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23.25" customHeight="1">
      <c r="A91" s="39"/>
      <c r="B91" s="40"/>
      <c r="C91" s="41"/>
      <c r="D91" s="41"/>
      <c r="E91" s="171" t="str">
        <f>E7</f>
        <v>Rekonstrukce učebny fyziky, řešení bezbariérovosti budovy školy (výtah) na ZŠ a Gymnáziu v ul. Palackého 535, Č.Kamenice</v>
      </c>
      <c r="F91" s="33"/>
      <c r="G91" s="33"/>
      <c r="H91" s="33"/>
      <c r="I91" s="137"/>
      <c r="J91" s="41"/>
      <c r="K91" s="41"/>
      <c r="L91" s="138"/>
      <c r="S91" s="39"/>
      <c r="T91" s="39"/>
      <c r="U91" s="39"/>
      <c r="V91" s="39"/>
      <c r="W91" s="39"/>
      <c r="X91" s="39"/>
      <c r="Y91" s="39"/>
      <c r="Z91" s="39"/>
      <c r="AA91" s="39"/>
      <c r="AB91" s="39"/>
      <c r="AC91" s="39"/>
      <c r="AD91" s="39"/>
      <c r="AE91" s="39"/>
    </row>
    <row r="92" s="2" customFormat="1" ht="12" customHeight="1">
      <c r="A92" s="39"/>
      <c r="B92" s="40"/>
      <c r="C92" s="33" t="s">
        <v>97</v>
      </c>
      <c r="D92" s="41"/>
      <c r="E92" s="41"/>
      <c r="F92" s="41"/>
      <c r="G92" s="41"/>
      <c r="H92" s="41"/>
      <c r="I92" s="137"/>
      <c r="J92" s="41"/>
      <c r="K92" s="41"/>
      <c r="L92" s="138"/>
      <c r="S92" s="39"/>
      <c r="T92" s="39"/>
      <c r="U92" s="39"/>
      <c r="V92" s="39"/>
      <c r="W92" s="39"/>
      <c r="X92" s="39"/>
      <c r="Y92" s="39"/>
      <c r="Z92" s="39"/>
      <c r="AA92" s="39"/>
      <c r="AB92" s="39"/>
      <c r="AC92" s="39"/>
      <c r="AD92" s="39"/>
      <c r="AE92" s="39"/>
    </row>
    <row r="93" s="2" customFormat="1" ht="16.5" customHeight="1">
      <c r="A93" s="39"/>
      <c r="B93" s="40"/>
      <c r="C93" s="41"/>
      <c r="D93" s="41"/>
      <c r="E93" s="70" t="str">
        <f>E9</f>
        <v>2 - Stavební úpravy 2 učeben ve 2.n.p.</v>
      </c>
      <c r="F93" s="41"/>
      <c r="G93" s="41"/>
      <c r="H93" s="41"/>
      <c r="I93" s="137"/>
      <c r="J93" s="41"/>
      <c r="K93" s="41"/>
      <c r="L93" s="138"/>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137"/>
      <c r="J94" s="41"/>
      <c r="K94" s="41"/>
      <c r="L94" s="138"/>
      <c r="S94" s="39"/>
      <c r="T94" s="39"/>
      <c r="U94" s="39"/>
      <c r="V94" s="39"/>
      <c r="W94" s="39"/>
      <c r="X94" s="39"/>
      <c r="Y94" s="39"/>
      <c r="Z94" s="39"/>
      <c r="AA94" s="39"/>
      <c r="AB94" s="39"/>
      <c r="AC94" s="39"/>
      <c r="AD94" s="39"/>
      <c r="AE94" s="39"/>
    </row>
    <row r="95" s="2" customFormat="1" ht="12" customHeight="1">
      <c r="A95" s="39"/>
      <c r="B95" s="40"/>
      <c r="C95" s="33" t="s">
        <v>21</v>
      </c>
      <c r="D95" s="41"/>
      <c r="E95" s="41"/>
      <c r="F95" s="28" t="str">
        <f>F12</f>
        <v>česká Kamenice, Palackého 535</v>
      </c>
      <c r="G95" s="41"/>
      <c r="H95" s="41"/>
      <c r="I95" s="141" t="s">
        <v>23</v>
      </c>
      <c r="J95" s="73" t="str">
        <f>IF(J12="","",J12)</f>
        <v>14. 1. 2020</v>
      </c>
      <c r="K95" s="41"/>
      <c r="L95" s="138"/>
      <c r="S95" s="39"/>
      <c r="T95" s="39"/>
      <c r="U95" s="39"/>
      <c r="V95" s="39"/>
      <c r="W95" s="39"/>
      <c r="X95" s="39"/>
      <c r="Y95" s="39"/>
      <c r="Z95" s="39"/>
      <c r="AA95" s="39"/>
      <c r="AB95" s="39"/>
      <c r="AC95" s="39"/>
      <c r="AD95" s="39"/>
      <c r="AE95" s="39"/>
    </row>
    <row r="96" s="2" customFormat="1" ht="6.96" customHeight="1">
      <c r="A96" s="39"/>
      <c r="B96" s="40"/>
      <c r="C96" s="41"/>
      <c r="D96" s="41"/>
      <c r="E96" s="41"/>
      <c r="F96" s="41"/>
      <c r="G96" s="41"/>
      <c r="H96" s="41"/>
      <c r="I96" s="137"/>
      <c r="J96" s="41"/>
      <c r="K96" s="41"/>
      <c r="L96" s="138"/>
      <c r="S96" s="39"/>
      <c r="T96" s="39"/>
      <c r="U96" s="39"/>
      <c r="V96" s="39"/>
      <c r="W96" s="39"/>
      <c r="X96" s="39"/>
      <c r="Y96" s="39"/>
      <c r="Z96" s="39"/>
      <c r="AA96" s="39"/>
      <c r="AB96" s="39"/>
      <c r="AC96" s="39"/>
      <c r="AD96" s="39"/>
      <c r="AE96" s="39"/>
    </row>
    <row r="97" s="2" customFormat="1" ht="25.65" customHeight="1">
      <c r="A97" s="39"/>
      <c r="B97" s="40"/>
      <c r="C97" s="33" t="s">
        <v>25</v>
      </c>
      <c r="D97" s="41"/>
      <c r="E97" s="41"/>
      <c r="F97" s="28" t="str">
        <f>E15</f>
        <v>Město česká Kamenice</v>
      </c>
      <c r="G97" s="41"/>
      <c r="H97" s="41"/>
      <c r="I97" s="141" t="s">
        <v>31</v>
      </c>
      <c r="J97" s="37" t="str">
        <f>E21</f>
        <v>Ing Marcela bezděková</v>
      </c>
      <c r="K97" s="41"/>
      <c r="L97" s="138"/>
      <c r="S97" s="39"/>
      <c r="T97" s="39"/>
      <c r="U97" s="39"/>
      <c r="V97" s="39"/>
      <c r="W97" s="39"/>
      <c r="X97" s="39"/>
      <c r="Y97" s="39"/>
      <c r="Z97" s="39"/>
      <c r="AA97" s="39"/>
      <c r="AB97" s="39"/>
      <c r="AC97" s="39"/>
      <c r="AD97" s="39"/>
      <c r="AE97" s="39"/>
    </row>
    <row r="98" s="2" customFormat="1" ht="15.15" customHeight="1">
      <c r="A98" s="39"/>
      <c r="B98" s="40"/>
      <c r="C98" s="33" t="s">
        <v>29</v>
      </c>
      <c r="D98" s="41"/>
      <c r="E98" s="41"/>
      <c r="F98" s="28" t="str">
        <f>IF(E18="","",E18)</f>
        <v>Vyplň údaj</v>
      </c>
      <c r="G98" s="41"/>
      <c r="H98" s="41"/>
      <c r="I98" s="141" t="s">
        <v>34</v>
      </c>
      <c r="J98" s="37" t="str">
        <f>E24</f>
        <v xml:space="preserve"> </v>
      </c>
      <c r="K98" s="41"/>
      <c r="L98" s="138"/>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137"/>
      <c r="J99" s="41"/>
      <c r="K99" s="41"/>
      <c r="L99" s="138"/>
      <c r="S99" s="39"/>
      <c r="T99" s="39"/>
      <c r="U99" s="39"/>
      <c r="V99" s="39"/>
      <c r="W99" s="39"/>
      <c r="X99" s="39"/>
      <c r="Y99" s="39"/>
      <c r="Z99" s="39"/>
      <c r="AA99" s="39"/>
      <c r="AB99" s="39"/>
      <c r="AC99" s="39"/>
      <c r="AD99" s="39"/>
      <c r="AE99" s="39"/>
    </row>
    <row r="100" s="11" customFormat="1" ht="29.28" customHeight="1">
      <c r="A100" s="191"/>
      <c r="B100" s="192"/>
      <c r="C100" s="193" t="s">
        <v>130</v>
      </c>
      <c r="D100" s="194" t="s">
        <v>57</v>
      </c>
      <c r="E100" s="194" t="s">
        <v>53</v>
      </c>
      <c r="F100" s="194" t="s">
        <v>54</v>
      </c>
      <c r="G100" s="194" t="s">
        <v>131</v>
      </c>
      <c r="H100" s="194" t="s">
        <v>132</v>
      </c>
      <c r="I100" s="195" t="s">
        <v>133</v>
      </c>
      <c r="J100" s="194" t="s">
        <v>101</v>
      </c>
      <c r="K100" s="196" t="s">
        <v>134</v>
      </c>
      <c r="L100" s="197"/>
      <c r="M100" s="93" t="s">
        <v>19</v>
      </c>
      <c r="N100" s="94" t="s">
        <v>42</v>
      </c>
      <c r="O100" s="94" t="s">
        <v>135</v>
      </c>
      <c r="P100" s="94" t="s">
        <v>136</v>
      </c>
      <c r="Q100" s="94" t="s">
        <v>137</v>
      </c>
      <c r="R100" s="94" t="s">
        <v>138</v>
      </c>
      <c r="S100" s="94" t="s">
        <v>139</v>
      </c>
      <c r="T100" s="95" t="s">
        <v>140</v>
      </c>
      <c r="U100" s="191"/>
      <c r="V100" s="191"/>
      <c r="W100" s="191"/>
      <c r="X100" s="191"/>
      <c r="Y100" s="191"/>
      <c r="Z100" s="191"/>
      <c r="AA100" s="191"/>
      <c r="AB100" s="191"/>
      <c r="AC100" s="191"/>
      <c r="AD100" s="191"/>
      <c r="AE100" s="191"/>
    </row>
    <row r="101" s="2" customFormat="1" ht="22.8" customHeight="1">
      <c r="A101" s="39"/>
      <c r="B101" s="40"/>
      <c r="C101" s="100" t="s">
        <v>141</v>
      </c>
      <c r="D101" s="41"/>
      <c r="E101" s="41"/>
      <c r="F101" s="41"/>
      <c r="G101" s="41"/>
      <c r="H101" s="41"/>
      <c r="I101" s="137"/>
      <c r="J101" s="198">
        <f>BK101</f>
        <v>0</v>
      </c>
      <c r="K101" s="41"/>
      <c r="L101" s="45"/>
      <c r="M101" s="96"/>
      <c r="N101" s="199"/>
      <c r="O101" s="97"/>
      <c r="P101" s="200">
        <f>P102+P282</f>
        <v>0</v>
      </c>
      <c r="Q101" s="97"/>
      <c r="R101" s="200">
        <f>R102+R282</f>
        <v>8.5042082524299989</v>
      </c>
      <c r="S101" s="97"/>
      <c r="T101" s="201">
        <f>T102+T282</f>
        <v>52.313599009999983</v>
      </c>
      <c r="U101" s="39"/>
      <c r="V101" s="39"/>
      <c r="W101" s="39"/>
      <c r="X101" s="39"/>
      <c r="Y101" s="39"/>
      <c r="Z101" s="39"/>
      <c r="AA101" s="39"/>
      <c r="AB101" s="39"/>
      <c r="AC101" s="39"/>
      <c r="AD101" s="39"/>
      <c r="AE101" s="39"/>
      <c r="AT101" s="18" t="s">
        <v>71</v>
      </c>
      <c r="AU101" s="18" t="s">
        <v>102</v>
      </c>
      <c r="BK101" s="202">
        <f>BK102+BK282</f>
        <v>0</v>
      </c>
    </row>
    <row r="102" s="12" customFormat="1" ht="25.92" customHeight="1">
      <c r="A102" s="12"/>
      <c r="B102" s="203"/>
      <c r="C102" s="204"/>
      <c r="D102" s="205" t="s">
        <v>71</v>
      </c>
      <c r="E102" s="206" t="s">
        <v>142</v>
      </c>
      <c r="F102" s="206" t="s">
        <v>143</v>
      </c>
      <c r="G102" s="204"/>
      <c r="H102" s="204"/>
      <c r="I102" s="207"/>
      <c r="J102" s="208">
        <f>BK102</f>
        <v>0</v>
      </c>
      <c r="K102" s="204"/>
      <c r="L102" s="209"/>
      <c r="M102" s="210"/>
      <c r="N102" s="211"/>
      <c r="O102" s="211"/>
      <c r="P102" s="212">
        <f>P103+P109+P116+P156+P163+P167+P181+P258+P279</f>
        <v>0</v>
      </c>
      <c r="Q102" s="211"/>
      <c r="R102" s="212">
        <f>R103+R109+R116+R156+R163+R167+R181+R258+R279</f>
        <v>5.5809300454999988</v>
      </c>
      <c r="S102" s="211"/>
      <c r="T102" s="213">
        <f>T103+T109+T116+T156+T163+T167+T181+T258+T279</f>
        <v>52.273938849999986</v>
      </c>
      <c r="U102" s="12"/>
      <c r="V102" s="12"/>
      <c r="W102" s="12"/>
      <c r="X102" s="12"/>
      <c r="Y102" s="12"/>
      <c r="Z102" s="12"/>
      <c r="AA102" s="12"/>
      <c r="AB102" s="12"/>
      <c r="AC102" s="12"/>
      <c r="AD102" s="12"/>
      <c r="AE102" s="12"/>
      <c r="AR102" s="214" t="s">
        <v>77</v>
      </c>
      <c r="AT102" s="215" t="s">
        <v>71</v>
      </c>
      <c r="AU102" s="215" t="s">
        <v>72</v>
      </c>
      <c r="AY102" s="214" t="s">
        <v>144</v>
      </c>
      <c r="BK102" s="216">
        <f>BK103+BK109+BK116+BK156+BK163+BK167+BK181+BK258+BK279</f>
        <v>0</v>
      </c>
    </row>
    <row r="103" s="12" customFormat="1" ht="22.8" customHeight="1">
      <c r="A103" s="12"/>
      <c r="B103" s="203"/>
      <c r="C103" s="204"/>
      <c r="D103" s="205" t="s">
        <v>71</v>
      </c>
      <c r="E103" s="217" t="s">
        <v>84</v>
      </c>
      <c r="F103" s="217" t="s">
        <v>145</v>
      </c>
      <c r="G103" s="204"/>
      <c r="H103" s="204"/>
      <c r="I103" s="207"/>
      <c r="J103" s="218">
        <f>BK103</f>
        <v>0</v>
      </c>
      <c r="K103" s="204"/>
      <c r="L103" s="209"/>
      <c r="M103" s="210"/>
      <c r="N103" s="211"/>
      <c r="O103" s="211"/>
      <c r="P103" s="212">
        <f>SUM(P104:P108)</f>
        <v>0</v>
      </c>
      <c r="Q103" s="211"/>
      <c r="R103" s="212">
        <f>SUM(R104:R108)</f>
        <v>0.065486991999999994</v>
      </c>
      <c r="S103" s="211"/>
      <c r="T103" s="213">
        <f>SUM(T104:T108)</f>
        <v>0</v>
      </c>
      <c r="U103" s="12"/>
      <c r="V103" s="12"/>
      <c r="W103" s="12"/>
      <c r="X103" s="12"/>
      <c r="Y103" s="12"/>
      <c r="Z103" s="12"/>
      <c r="AA103" s="12"/>
      <c r="AB103" s="12"/>
      <c r="AC103" s="12"/>
      <c r="AD103" s="12"/>
      <c r="AE103" s="12"/>
      <c r="AR103" s="214" t="s">
        <v>77</v>
      </c>
      <c r="AT103" s="215" t="s">
        <v>71</v>
      </c>
      <c r="AU103" s="215" t="s">
        <v>77</v>
      </c>
      <c r="AY103" s="214" t="s">
        <v>144</v>
      </c>
      <c r="BK103" s="216">
        <f>SUM(BK104:BK108)</f>
        <v>0</v>
      </c>
    </row>
    <row r="104" s="2" customFormat="1" ht="16.5" customHeight="1">
      <c r="A104" s="39"/>
      <c r="B104" s="40"/>
      <c r="C104" s="219" t="s">
        <v>77</v>
      </c>
      <c r="D104" s="219" t="s">
        <v>146</v>
      </c>
      <c r="E104" s="220" t="s">
        <v>192</v>
      </c>
      <c r="F104" s="221" t="s">
        <v>193</v>
      </c>
      <c r="G104" s="222" t="s">
        <v>194</v>
      </c>
      <c r="H104" s="223">
        <v>0.012999999999999999</v>
      </c>
      <c r="I104" s="224"/>
      <c r="J104" s="225">
        <f>ROUND(I104*H104,2)</f>
        <v>0</v>
      </c>
      <c r="K104" s="221" t="s">
        <v>150</v>
      </c>
      <c r="L104" s="45"/>
      <c r="M104" s="226" t="s">
        <v>19</v>
      </c>
      <c r="N104" s="227" t="s">
        <v>43</v>
      </c>
      <c r="O104" s="85"/>
      <c r="P104" s="228">
        <f>O104*H104</f>
        <v>0</v>
      </c>
      <c r="Q104" s="228">
        <v>1.0900000000000001</v>
      </c>
      <c r="R104" s="228">
        <f>Q104*H104</f>
        <v>0.01417</v>
      </c>
      <c r="S104" s="228">
        <v>0</v>
      </c>
      <c r="T104" s="229">
        <f>S104*H104</f>
        <v>0</v>
      </c>
      <c r="U104" s="39"/>
      <c r="V104" s="39"/>
      <c r="W104" s="39"/>
      <c r="X104" s="39"/>
      <c r="Y104" s="39"/>
      <c r="Z104" s="39"/>
      <c r="AA104" s="39"/>
      <c r="AB104" s="39"/>
      <c r="AC104" s="39"/>
      <c r="AD104" s="39"/>
      <c r="AE104" s="39"/>
      <c r="AR104" s="230" t="s">
        <v>151</v>
      </c>
      <c r="AT104" s="230" t="s">
        <v>146</v>
      </c>
      <c r="AU104" s="230" t="s">
        <v>81</v>
      </c>
      <c r="AY104" s="18" t="s">
        <v>144</v>
      </c>
      <c r="BE104" s="231">
        <f>IF(N104="základní",J104,0)</f>
        <v>0</v>
      </c>
      <c r="BF104" s="231">
        <f>IF(N104="snížená",J104,0)</f>
        <v>0</v>
      </c>
      <c r="BG104" s="231">
        <f>IF(N104="zákl. přenesená",J104,0)</f>
        <v>0</v>
      </c>
      <c r="BH104" s="231">
        <f>IF(N104="sníž. přenesená",J104,0)</f>
        <v>0</v>
      </c>
      <c r="BI104" s="231">
        <f>IF(N104="nulová",J104,0)</f>
        <v>0</v>
      </c>
      <c r="BJ104" s="18" t="s">
        <v>77</v>
      </c>
      <c r="BK104" s="231">
        <f>ROUND(I104*H104,2)</f>
        <v>0</v>
      </c>
      <c r="BL104" s="18" t="s">
        <v>151</v>
      </c>
      <c r="BM104" s="230" t="s">
        <v>81</v>
      </c>
    </row>
    <row r="105" s="2" customFormat="1">
      <c r="A105" s="39"/>
      <c r="B105" s="40"/>
      <c r="C105" s="41"/>
      <c r="D105" s="232" t="s">
        <v>153</v>
      </c>
      <c r="E105" s="41"/>
      <c r="F105" s="233" t="s">
        <v>196</v>
      </c>
      <c r="G105" s="41"/>
      <c r="H105" s="41"/>
      <c r="I105" s="137"/>
      <c r="J105" s="41"/>
      <c r="K105" s="41"/>
      <c r="L105" s="45"/>
      <c r="M105" s="234"/>
      <c r="N105" s="235"/>
      <c r="O105" s="85"/>
      <c r="P105" s="85"/>
      <c r="Q105" s="85"/>
      <c r="R105" s="85"/>
      <c r="S105" s="85"/>
      <c r="T105" s="86"/>
      <c r="U105" s="39"/>
      <c r="V105" s="39"/>
      <c r="W105" s="39"/>
      <c r="X105" s="39"/>
      <c r="Y105" s="39"/>
      <c r="Z105" s="39"/>
      <c r="AA105" s="39"/>
      <c r="AB105" s="39"/>
      <c r="AC105" s="39"/>
      <c r="AD105" s="39"/>
      <c r="AE105" s="39"/>
      <c r="AT105" s="18" t="s">
        <v>153</v>
      </c>
      <c r="AU105" s="18" t="s">
        <v>81</v>
      </c>
    </row>
    <row r="106" s="13" customFormat="1">
      <c r="A106" s="13"/>
      <c r="B106" s="236"/>
      <c r="C106" s="237"/>
      <c r="D106" s="232" t="s">
        <v>155</v>
      </c>
      <c r="E106" s="238" t="s">
        <v>19</v>
      </c>
      <c r="F106" s="239" t="s">
        <v>1082</v>
      </c>
      <c r="G106" s="237"/>
      <c r="H106" s="240">
        <v>0.012999999999999999</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155</v>
      </c>
      <c r="AU106" s="246" t="s">
        <v>81</v>
      </c>
      <c r="AV106" s="13" t="s">
        <v>81</v>
      </c>
      <c r="AW106" s="13" t="s">
        <v>33</v>
      </c>
      <c r="AX106" s="13" t="s">
        <v>77</v>
      </c>
      <c r="AY106" s="246" t="s">
        <v>144</v>
      </c>
    </row>
    <row r="107" s="2" customFormat="1" ht="16.5" customHeight="1">
      <c r="A107" s="39"/>
      <c r="B107" s="40"/>
      <c r="C107" s="219" t="s">
        <v>81</v>
      </c>
      <c r="D107" s="219" t="s">
        <v>146</v>
      </c>
      <c r="E107" s="220" t="s">
        <v>1083</v>
      </c>
      <c r="F107" s="221" t="s">
        <v>1084</v>
      </c>
      <c r="G107" s="222" t="s">
        <v>149</v>
      </c>
      <c r="H107" s="223">
        <v>0.28799999999999998</v>
      </c>
      <c r="I107" s="224"/>
      <c r="J107" s="225">
        <f>ROUND(I107*H107,2)</f>
        <v>0</v>
      </c>
      <c r="K107" s="221" t="s">
        <v>150</v>
      </c>
      <c r="L107" s="45"/>
      <c r="M107" s="226" t="s">
        <v>19</v>
      </c>
      <c r="N107" s="227" t="s">
        <v>43</v>
      </c>
      <c r="O107" s="85"/>
      <c r="P107" s="228">
        <f>O107*H107</f>
        <v>0</v>
      </c>
      <c r="Q107" s="228">
        <v>0.17818400000000001</v>
      </c>
      <c r="R107" s="228">
        <f>Q107*H107</f>
        <v>0.051316991999999999</v>
      </c>
      <c r="S107" s="228">
        <v>0</v>
      </c>
      <c r="T107" s="229">
        <f>S107*H107</f>
        <v>0</v>
      </c>
      <c r="U107" s="39"/>
      <c r="V107" s="39"/>
      <c r="W107" s="39"/>
      <c r="X107" s="39"/>
      <c r="Y107" s="39"/>
      <c r="Z107" s="39"/>
      <c r="AA107" s="39"/>
      <c r="AB107" s="39"/>
      <c r="AC107" s="39"/>
      <c r="AD107" s="39"/>
      <c r="AE107" s="39"/>
      <c r="AR107" s="230" t="s">
        <v>151</v>
      </c>
      <c r="AT107" s="230" t="s">
        <v>146</v>
      </c>
      <c r="AU107" s="230" t="s">
        <v>81</v>
      </c>
      <c r="AY107" s="18" t="s">
        <v>144</v>
      </c>
      <c r="BE107" s="231">
        <f>IF(N107="základní",J107,0)</f>
        <v>0</v>
      </c>
      <c r="BF107" s="231">
        <f>IF(N107="snížená",J107,0)</f>
        <v>0</v>
      </c>
      <c r="BG107" s="231">
        <f>IF(N107="zákl. přenesená",J107,0)</f>
        <v>0</v>
      </c>
      <c r="BH107" s="231">
        <f>IF(N107="sníž. přenesená",J107,0)</f>
        <v>0</v>
      </c>
      <c r="BI107" s="231">
        <f>IF(N107="nulová",J107,0)</f>
        <v>0</v>
      </c>
      <c r="BJ107" s="18" t="s">
        <v>77</v>
      </c>
      <c r="BK107" s="231">
        <f>ROUND(I107*H107,2)</f>
        <v>0</v>
      </c>
      <c r="BL107" s="18" t="s">
        <v>151</v>
      </c>
      <c r="BM107" s="230" t="s">
        <v>151</v>
      </c>
    </row>
    <row r="108" s="13" customFormat="1">
      <c r="A108" s="13"/>
      <c r="B108" s="236"/>
      <c r="C108" s="237"/>
      <c r="D108" s="232" t="s">
        <v>155</v>
      </c>
      <c r="E108" s="238" t="s">
        <v>19</v>
      </c>
      <c r="F108" s="239" t="s">
        <v>1085</v>
      </c>
      <c r="G108" s="237"/>
      <c r="H108" s="240">
        <v>0.28799999999999998</v>
      </c>
      <c r="I108" s="241"/>
      <c r="J108" s="237"/>
      <c r="K108" s="237"/>
      <c r="L108" s="242"/>
      <c r="M108" s="243"/>
      <c r="N108" s="244"/>
      <c r="O108" s="244"/>
      <c r="P108" s="244"/>
      <c r="Q108" s="244"/>
      <c r="R108" s="244"/>
      <c r="S108" s="244"/>
      <c r="T108" s="245"/>
      <c r="U108" s="13"/>
      <c r="V108" s="13"/>
      <c r="W108" s="13"/>
      <c r="X108" s="13"/>
      <c r="Y108" s="13"/>
      <c r="Z108" s="13"/>
      <c r="AA108" s="13"/>
      <c r="AB108" s="13"/>
      <c r="AC108" s="13"/>
      <c r="AD108" s="13"/>
      <c r="AE108" s="13"/>
      <c r="AT108" s="246" t="s">
        <v>155</v>
      </c>
      <c r="AU108" s="246" t="s">
        <v>81</v>
      </c>
      <c r="AV108" s="13" t="s">
        <v>81</v>
      </c>
      <c r="AW108" s="13" t="s">
        <v>33</v>
      </c>
      <c r="AX108" s="13" t="s">
        <v>77</v>
      </c>
      <c r="AY108" s="246" t="s">
        <v>144</v>
      </c>
    </row>
    <row r="109" s="12" customFormat="1" ht="22.8" customHeight="1">
      <c r="A109" s="12"/>
      <c r="B109" s="203"/>
      <c r="C109" s="204"/>
      <c r="D109" s="205" t="s">
        <v>71</v>
      </c>
      <c r="E109" s="217" t="s">
        <v>151</v>
      </c>
      <c r="F109" s="217" t="s">
        <v>232</v>
      </c>
      <c r="G109" s="204"/>
      <c r="H109" s="204"/>
      <c r="I109" s="207"/>
      <c r="J109" s="218">
        <f>BK109</f>
        <v>0</v>
      </c>
      <c r="K109" s="204"/>
      <c r="L109" s="209"/>
      <c r="M109" s="210"/>
      <c r="N109" s="211"/>
      <c r="O109" s="211"/>
      <c r="P109" s="212">
        <f>SUM(P110:P115)</f>
        <v>0</v>
      </c>
      <c r="Q109" s="211"/>
      <c r="R109" s="212">
        <f>SUM(R110:R115)</f>
        <v>0.40946153399999996</v>
      </c>
      <c r="S109" s="211"/>
      <c r="T109" s="213">
        <f>SUM(T110:T115)</f>
        <v>0</v>
      </c>
      <c r="U109" s="12"/>
      <c r="V109" s="12"/>
      <c r="W109" s="12"/>
      <c r="X109" s="12"/>
      <c r="Y109" s="12"/>
      <c r="Z109" s="12"/>
      <c r="AA109" s="12"/>
      <c r="AB109" s="12"/>
      <c r="AC109" s="12"/>
      <c r="AD109" s="12"/>
      <c r="AE109" s="12"/>
      <c r="AR109" s="214" t="s">
        <v>77</v>
      </c>
      <c r="AT109" s="215" t="s">
        <v>71</v>
      </c>
      <c r="AU109" s="215" t="s">
        <v>77</v>
      </c>
      <c r="AY109" s="214" t="s">
        <v>144</v>
      </c>
      <c r="BK109" s="216">
        <f>SUM(BK110:BK115)</f>
        <v>0</v>
      </c>
    </row>
    <row r="110" s="2" customFormat="1" ht="21.75" customHeight="1">
      <c r="A110" s="39"/>
      <c r="B110" s="40"/>
      <c r="C110" s="219" t="s">
        <v>84</v>
      </c>
      <c r="D110" s="219" t="s">
        <v>146</v>
      </c>
      <c r="E110" s="220" t="s">
        <v>243</v>
      </c>
      <c r="F110" s="221" t="s">
        <v>244</v>
      </c>
      <c r="G110" s="222" t="s">
        <v>194</v>
      </c>
      <c r="H110" s="223">
        <v>0.26100000000000001</v>
      </c>
      <c r="I110" s="224"/>
      <c r="J110" s="225">
        <f>ROUND(I110*H110,2)</f>
        <v>0</v>
      </c>
      <c r="K110" s="221" t="s">
        <v>150</v>
      </c>
      <c r="L110" s="45"/>
      <c r="M110" s="226" t="s">
        <v>19</v>
      </c>
      <c r="N110" s="227" t="s">
        <v>43</v>
      </c>
      <c r="O110" s="85"/>
      <c r="P110" s="228">
        <f>O110*H110</f>
        <v>0</v>
      </c>
      <c r="Q110" s="228">
        <v>0.017094000000000002</v>
      </c>
      <c r="R110" s="228">
        <f>Q110*H110</f>
        <v>0.0044615340000000005</v>
      </c>
      <c r="S110" s="228">
        <v>0</v>
      </c>
      <c r="T110" s="229">
        <f>S110*H110</f>
        <v>0</v>
      </c>
      <c r="U110" s="39"/>
      <c r="V110" s="39"/>
      <c r="W110" s="39"/>
      <c r="X110" s="39"/>
      <c r="Y110" s="39"/>
      <c r="Z110" s="39"/>
      <c r="AA110" s="39"/>
      <c r="AB110" s="39"/>
      <c r="AC110" s="39"/>
      <c r="AD110" s="39"/>
      <c r="AE110" s="39"/>
      <c r="AR110" s="230" t="s">
        <v>151</v>
      </c>
      <c r="AT110" s="230" t="s">
        <v>146</v>
      </c>
      <c r="AU110" s="230" t="s">
        <v>81</v>
      </c>
      <c r="AY110" s="18" t="s">
        <v>144</v>
      </c>
      <c r="BE110" s="231">
        <f>IF(N110="základní",J110,0)</f>
        <v>0</v>
      </c>
      <c r="BF110" s="231">
        <f>IF(N110="snížená",J110,0)</f>
        <v>0</v>
      </c>
      <c r="BG110" s="231">
        <f>IF(N110="zákl. přenesená",J110,0)</f>
        <v>0</v>
      </c>
      <c r="BH110" s="231">
        <f>IF(N110="sníž. přenesená",J110,0)</f>
        <v>0</v>
      </c>
      <c r="BI110" s="231">
        <f>IF(N110="nulová",J110,0)</f>
        <v>0</v>
      </c>
      <c r="BJ110" s="18" t="s">
        <v>77</v>
      </c>
      <c r="BK110" s="231">
        <f>ROUND(I110*H110,2)</f>
        <v>0</v>
      </c>
      <c r="BL110" s="18" t="s">
        <v>151</v>
      </c>
      <c r="BM110" s="230" t="s">
        <v>87</v>
      </c>
    </row>
    <row r="111" s="2" customFormat="1">
      <c r="A111" s="39"/>
      <c r="B111" s="40"/>
      <c r="C111" s="41"/>
      <c r="D111" s="232" t="s">
        <v>153</v>
      </c>
      <c r="E111" s="41"/>
      <c r="F111" s="233" t="s">
        <v>246</v>
      </c>
      <c r="G111" s="41"/>
      <c r="H111" s="41"/>
      <c r="I111" s="137"/>
      <c r="J111" s="41"/>
      <c r="K111" s="41"/>
      <c r="L111" s="45"/>
      <c r="M111" s="234"/>
      <c r="N111" s="235"/>
      <c r="O111" s="85"/>
      <c r="P111" s="85"/>
      <c r="Q111" s="85"/>
      <c r="R111" s="85"/>
      <c r="S111" s="85"/>
      <c r="T111" s="86"/>
      <c r="U111" s="39"/>
      <c r="V111" s="39"/>
      <c r="W111" s="39"/>
      <c r="X111" s="39"/>
      <c r="Y111" s="39"/>
      <c r="Z111" s="39"/>
      <c r="AA111" s="39"/>
      <c r="AB111" s="39"/>
      <c r="AC111" s="39"/>
      <c r="AD111" s="39"/>
      <c r="AE111" s="39"/>
      <c r="AT111" s="18" t="s">
        <v>153</v>
      </c>
      <c r="AU111" s="18" t="s">
        <v>81</v>
      </c>
    </row>
    <row r="112" s="13" customFormat="1">
      <c r="A112" s="13"/>
      <c r="B112" s="236"/>
      <c r="C112" s="237"/>
      <c r="D112" s="232" t="s">
        <v>155</v>
      </c>
      <c r="E112" s="238" t="s">
        <v>19</v>
      </c>
      <c r="F112" s="239" t="s">
        <v>1086</v>
      </c>
      <c r="G112" s="237"/>
      <c r="H112" s="240">
        <v>0.26100000000000001</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155</v>
      </c>
      <c r="AU112" s="246" t="s">
        <v>81</v>
      </c>
      <c r="AV112" s="13" t="s">
        <v>81</v>
      </c>
      <c r="AW112" s="13" t="s">
        <v>33</v>
      </c>
      <c r="AX112" s="13" t="s">
        <v>77</v>
      </c>
      <c r="AY112" s="246" t="s">
        <v>144</v>
      </c>
    </row>
    <row r="113" s="2" customFormat="1" ht="16.5" customHeight="1">
      <c r="A113" s="39"/>
      <c r="B113" s="40"/>
      <c r="C113" s="258" t="s">
        <v>151</v>
      </c>
      <c r="D113" s="258" t="s">
        <v>238</v>
      </c>
      <c r="E113" s="259" t="s">
        <v>1087</v>
      </c>
      <c r="F113" s="260" t="s">
        <v>1088</v>
      </c>
      <c r="G113" s="261" t="s">
        <v>194</v>
      </c>
      <c r="H113" s="262">
        <v>0.28699999999999998</v>
      </c>
      <c r="I113" s="263"/>
      <c r="J113" s="264">
        <f>ROUND(I113*H113,2)</f>
        <v>0</v>
      </c>
      <c r="K113" s="260" t="s">
        <v>150</v>
      </c>
      <c r="L113" s="265"/>
      <c r="M113" s="266" t="s">
        <v>19</v>
      </c>
      <c r="N113" s="267" t="s">
        <v>43</v>
      </c>
      <c r="O113" s="85"/>
      <c r="P113" s="228">
        <f>O113*H113</f>
        <v>0</v>
      </c>
      <c r="Q113" s="228">
        <v>1</v>
      </c>
      <c r="R113" s="228">
        <f>Q113*H113</f>
        <v>0.28699999999999998</v>
      </c>
      <c r="S113" s="228">
        <v>0</v>
      </c>
      <c r="T113" s="229">
        <f>S113*H113</f>
        <v>0</v>
      </c>
      <c r="U113" s="39"/>
      <c r="V113" s="39"/>
      <c r="W113" s="39"/>
      <c r="X113" s="39"/>
      <c r="Y113" s="39"/>
      <c r="Z113" s="39"/>
      <c r="AA113" s="39"/>
      <c r="AB113" s="39"/>
      <c r="AC113" s="39"/>
      <c r="AD113" s="39"/>
      <c r="AE113" s="39"/>
      <c r="AR113" s="230" t="s">
        <v>93</v>
      </c>
      <c r="AT113" s="230" t="s">
        <v>238</v>
      </c>
      <c r="AU113" s="230" t="s">
        <v>81</v>
      </c>
      <c r="AY113" s="18" t="s">
        <v>144</v>
      </c>
      <c r="BE113" s="231">
        <f>IF(N113="základní",J113,0)</f>
        <v>0</v>
      </c>
      <c r="BF113" s="231">
        <f>IF(N113="snížená",J113,0)</f>
        <v>0</v>
      </c>
      <c r="BG113" s="231">
        <f>IF(N113="zákl. přenesená",J113,0)</f>
        <v>0</v>
      </c>
      <c r="BH113" s="231">
        <f>IF(N113="sníž. přenesená",J113,0)</f>
        <v>0</v>
      </c>
      <c r="BI113" s="231">
        <f>IF(N113="nulová",J113,0)</f>
        <v>0</v>
      </c>
      <c r="BJ113" s="18" t="s">
        <v>77</v>
      </c>
      <c r="BK113" s="231">
        <f>ROUND(I113*H113,2)</f>
        <v>0</v>
      </c>
      <c r="BL113" s="18" t="s">
        <v>151</v>
      </c>
      <c r="BM113" s="230" t="s">
        <v>93</v>
      </c>
    </row>
    <row r="114" s="13" customFormat="1">
      <c r="A114" s="13"/>
      <c r="B114" s="236"/>
      <c r="C114" s="237"/>
      <c r="D114" s="232" t="s">
        <v>155</v>
      </c>
      <c r="E114" s="237"/>
      <c r="F114" s="239" t="s">
        <v>1089</v>
      </c>
      <c r="G114" s="237"/>
      <c r="H114" s="240">
        <v>0.28699999999999998</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155</v>
      </c>
      <c r="AU114" s="246" t="s">
        <v>81</v>
      </c>
      <c r="AV114" s="13" t="s">
        <v>81</v>
      </c>
      <c r="AW114" s="13" t="s">
        <v>4</v>
      </c>
      <c r="AX114" s="13" t="s">
        <v>77</v>
      </c>
      <c r="AY114" s="246" t="s">
        <v>144</v>
      </c>
    </row>
    <row r="115" s="2" customFormat="1" ht="21.75" customHeight="1">
      <c r="A115" s="39"/>
      <c r="B115" s="40"/>
      <c r="C115" s="219" t="s">
        <v>177</v>
      </c>
      <c r="D115" s="219" t="s">
        <v>146</v>
      </c>
      <c r="E115" s="220" t="s">
        <v>1090</v>
      </c>
      <c r="F115" s="221" t="s">
        <v>1091</v>
      </c>
      <c r="G115" s="222" t="s">
        <v>171</v>
      </c>
      <c r="H115" s="223">
        <v>2</v>
      </c>
      <c r="I115" s="224"/>
      <c r="J115" s="225">
        <f>ROUND(I115*H115,2)</f>
        <v>0</v>
      </c>
      <c r="K115" s="221" t="s">
        <v>150</v>
      </c>
      <c r="L115" s="45"/>
      <c r="M115" s="226" t="s">
        <v>19</v>
      </c>
      <c r="N115" s="227" t="s">
        <v>43</v>
      </c>
      <c r="O115" s="85"/>
      <c r="P115" s="228">
        <f>O115*H115</f>
        <v>0</v>
      </c>
      <c r="Q115" s="228">
        <v>0.058999999999999997</v>
      </c>
      <c r="R115" s="228">
        <f>Q115*H115</f>
        <v>0.11799999999999999</v>
      </c>
      <c r="S115" s="228">
        <v>0</v>
      </c>
      <c r="T115" s="229">
        <f>S115*H115</f>
        <v>0</v>
      </c>
      <c r="U115" s="39"/>
      <c r="V115" s="39"/>
      <c r="W115" s="39"/>
      <c r="X115" s="39"/>
      <c r="Y115" s="39"/>
      <c r="Z115" s="39"/>
      <c r="AA115" s="39"/>
      <c r="AB115" s="39"/>
      <c r="AC115" s="39"/>
      <c r="AD115" s="39"/>
      <c r="AE115" s="39"/>
      <c r="AR115" s="230" t="s">
        <v>151</v>
      </c>
      <c r="AT115" s="230" t="s">
        <v>146</v>
      </c>
      <c r="AU115" s="230" t="s">
        <v>81</v>
      </c>
      <c r="AY115" s="18" t="s">
        <v>144</v>
      </c>
      <c r="BE115" s="231">
        <f>IF(N115="základní",J115,0)</f>
        <v>0</v>
      </c>
      <c r="BF115" s="231">
        <f>IF(N115="snížená",J115,0)</f>
        <v>0</v>
      </c>
      <c r="BG115" s="231">
        <f>IF(N115="zákl. přenesená",J115,0)</f>
        <v>0</v>
      </c>
      <c r="BH115" s="231">
        <f>IF(N115="sníž. přenesená",J115,0)</f>
        <v>0</v>
      </c>
      <c r="BI115" s="231">
        <f>IF(N115="nulová",J115,0)</f>
        <v>0</v>
      </c>
      <c r="BJ115" s="18" t="s">
        <v>77</v>
      </c>
      <c r="BK115" s="231">
        <f>ROUND(I115*H115,2)</f>
        <v>0</v>
      </c>
      <c r="BL115" s="18" t="s">
        <v>151</v>
      </c>
      <c r="BM115" s="230" t="s">
        <v>203</v>
      </c>
    </row>
    <row r="116" s="12" customFormat="1" ht="22.8" customHeight="1">
      <c r="A116" s="12"/>
      <c r="B116" s="203"/>
      <c r="C116" s="204"/>
      <c r="D116" s="205" t="s">
        <v>71</v>
      </c>
      <c r="E116" s="217" t="s">
        <v>320</v>
      </c>
      <c r="F116" s="217" t="s">
        <v>321</v>
      </c>
      <c r="G116" s="204"/>
      <c r="H116" s="204"/>
      <c r="I116" s="207"/>
      <c r="J116" s="218">
        <f>BK116</f>
        <v>0</v>
      </c>
      <c r="K116" s="204"/>
      <c r="L116" s="209"/>
      <c r="M116" s="210"/>
      <c r="N116" s="211"/>
      <c r="O116" s="211"/>
      <c r="P116" s="212">
        <f>SUM(P117:P155)</f>
        <v>0</v>
      </c>
      <c r="Q116" s="211"/>
      <c r="R116" s="212">
        <f>SUM(R117:R155)</f>
        <v>4.0981525649999995</v>
      </c>
      <c r="S116" s="211"/>
      <c r="T116" s="213">
        <f>SUM(T117:T155)</f>
        <v>0</v>
      </c>
      <c r="U116" s="12"/>
      <c r="V116" s="12"/>
      <c r="W116" s="12"/>
      <c r="X116" s="12"/>
      <c r="Y116" s="12"/>
      <c r="Z116" s="12"/>
      <c r="AA116" s="12"/>
      <c r="AB116" s="12"/>
      <c r="AC116" s="12"/>
      <c r="AD116" s="12"/>
      <c r="AE116" s="12"/>
      <c r="AR116" s="214" t="s">
        <v>77</v>
      </c>
      <c r="AT116" s="215" t="s">
        <v>71</v>
      </c>
      <c r="AU116" s="215" t="s">
        <v>77</v>
      </c>
      <c r="AY116" s="214" t="s">
        <v>144</v>
      </c>
      <c r="BK116" s="216">
        <f>SUM(BK117:BK155)</f>
        <v>0</v>
      </c>
    </row>
    <row r="117" s="2" customFormat="1" ht="21.75" customHeight="1">
      <c r="A117" s="39"/>
      <c r="B117" s="40"/>
      <c r="C117" s="219" t="s">
        <v>87</v>
      </c>
      <c r="D117" s="219" t="s">
        <v>146</v>
      </c>
      <c r="E117" s="220" t="s">
        <v>1092</v>
      </c>
      <c r="F117" s="221" t="s">
        <v>1093</v>
      </c>
      <c r="G117" s="222" t="s">
        <v>149</v>
      </c>
      <c r="H117" s="223">
        <v>163.85499999999999</v>
      </c>
      <c r="I117" s="224"/>
      <c r="J117" s="225">
        <f>ROUND(I117*H117,2)</f>
        <v>0</v>
      </c>
      <c r="K117" s="221" t="s">
        <v>150</v>
      </c>
      <c r="L117" s="45"/>
      <c r="M117" s="226" t="s">
        <v>19</v>
      </c>
      <c r="N117" s="227" t="s">
        <v>43</v>
      </c>
      <c r="O117" s="85"/>
      <c r="P117" s="228">
        <f>O117*H117</f>
        <v>0</v>
      </c>
      <c r="Q117" s="228">
        <v>0.015599999999999999</v>
      </c>
      <c r="R117" s="228">
        <f>Q117*H117</f>
        <v>2.5561379999999998</v>
      </c>
      <c r="S117" s="228">
        <v>0</v>
      </c>
      <c r="T117" s="229">
        <f>S117*H117</f>
        <v>0</v>
      </c>
      <c r="U117" s="39"/>
      <c r="V117" s="39"/>
      <c r="W117" s="39"/>
      <c r="X117" s="39"/>
      <c r="Y117" s="39"/>
      <c r="Z117" s="39"/>
      <c r="AA117" s="39"/>
      <c r="AB117" s="39"/>
      <c r="AC117" s="39"/>
      <c r="AD117" s="39"/>
      <c r="AE117" s="39"/>
      <c r="AR117" s="230" t="s">
        <v>151</v>
      </c>
      <c r="AT117" s="230" t="s">
        <v>146</v>
      </c>
      <c r="AU117" s="230" t="s">
        <v>81</v>
      </c>
      <c r="AY117" s="18" t="s">
        <v>144</v>
      </c>
      <c r="BE117" s="231">
        <f>IF(N117="základní",J117,0)</f>
        <v>0</v>
      </c>
      <c r="BF117" s="231">
        <f>IF(N117="snížená",J117,0)</f>
        <v>0</v>
      </c>
      <c r="BG117" s="231">
        <f>IF(N117="zákl. přenesená",J117,0)</f>
        <v>0</v>
      </c>
      <c r="BH117" s="231">
        <f>IF(N117="sníž. přenesená",J117,0)</f>
        <v>0</v>
      </c>
      <c r="BI117" s="231">
        <f>IF(N117="nulová",J117,0)</f>
        <v>0</v>
      </c>
      <c r="BJ117" s="18" t="s">
        <v>77</v>
      </c>
      <c r="BK117" s="231">
        <f>ROUND(I117*H117,2)</f>
        <v>0</v>
      </c>
      <c r="BL117" s="18" t="s">
        <v>151</v>
      </c>
      <c r="BM117" s="230" t="s">
        <v>216</v>
      </c>
    </row>
    <row r="118" s="2" customFormat="1">
      <c r="A118" s="39"/>
      <c r="B118" s="40"/>
      <c r="C118" s="41"/>
      <c r="D118" s="232" t="s">
        <v>153</v>
      </c>
      <c r="E118" s="41"/>
      <c r="F118" s="233" t="s">
        <v>1094</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153</v>
      </c>
      <c r="AU118" s="18" t="s">
        <v>81</v>
      </c>
    </row>
    <row r="119" s="13" customFormat="1">
      <c r="A119" s="13"/>
      <c r="B119" s="236"/>
      <c r="C119" s="237"/>
      <c r="D119" s="232" t="s">
        <v>155</v>
      </c>
      <c r="E119" s="238" t="s">
        <v>19</v>
      </c>
      <c r="F119" s="239" t="s">
        <v>1095</v>
      </c>
      <c r="G119" s="237"/>
      <c r="H119" s="240">
        <v>182.76599999999999</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155</v>
      </c>
      <c r="AU119" s="246" t="s">
        <v>81</v>
      </c>
      <c r="AV119" s="13" t="s">
        <v>81</v>
      </c>
      <c r="AW119" s="13" t="s">
        <v>33</v>
      </c>
      <c r="AX119" s="13" t="s">
        <v>72</v>
      </c>
      <c r="AY119" s="246" t="s">
        <v>144</v>
      </c>
    </row>
    <row r="120" s="13" customFormat="1">
      <c r="A120" s="13"/>
      <c r="B120" s="236"/>
      <c r="C120" s="237"/>
      <c r="D120" s="232" t="s">
        <v>155</v>
      </c>
      <c r="E120" s="238" t="s">
        <v>19</v>
      </c>
      <c r="F120" s="239" t="s">
        <v>1096</v>
      </c>
      <c r="G120" s="237"/>
      <c r="H120" s="240">
        <v>-34.677</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155</v>
      </c>
      <c r="AU120" s="246" t="s">
        <v>81</v>
      </c>
      <c r="AV120" s="13" t="s">
        <v>81</v>
      </c>
      <c r="AW120" s="13" t="s">
        <v>33</v>
      </c>
      <c r="AX120" s="13" t="s">
        <v>72</v>
      </c>
      <c r="AY120" s="246" t="s">
        <v>144</v>
      </c>
    </row>
    <row r="121" s="13" customFormat="1">
      <c r="A121" s="13"/>
      <c r="B121" s="236"/>
      <c r="C121" s="237"/>
      <c r="D121" s="232" t="s">
        <v>155</v>
      </c>
      <c r="E121" s="238" t="s">
        <v>19</v>
      </c>
      <c r="F121" s="239" t="s">
        <v>1097</v>
      </c>
      <c r="G121" s="237"/>
      <c r="H121" s="240">
        <v>2.6560000000000001</v>
      </c>
      <c r="I121" s="241"/>
      <c r="J121" s="237"/>
      <c r="K121" s="237"/>
      <c r="L121" s="242"/>
      <c r="M121" s="243"/>
      <c r="N121" s="244"/>
      <c r="O121" s="244"/>
      <c r="P121" s="244"/>
      <c r="Q121" s="244"/>
      <c r="R121" s="244"/>
      <c r="S121" s="244"/>
      <c r="T121" s="245"/>
      <c r="U121" s="13"/>
      <c r="V121" s="13"/>
      <c r="W121" s="13"/>
      <c r="X121" s="13"/>
      <c r="Y121" s="13"/>
      <c r="Z121" s="13"/>
      <c r="AA121" s="13"/>
      <c r="AB121" s="13"/>
      <c r="AC121" s="13"/>
      <c r="AD121" s="13"/>
      <c r="AE121" s="13"/>
      <c r="AT121" s="246" t="s">
        <v>155</v>
      </c>
      <c r="AU121" s="246" t="s">
        <v>81</v>
      </c>
      <c r="AV121" s="13" t="s">
        <v>81</v>
      </c>
      <c r="AW121" s="13" t="s">
        <v>33</v>
      </c>
      <c r="AX121" s="13" t="s">
        <v>72</v>
      </c>
      <c r="AY121" s="246" t="s">
        <v>144</v>
      </c>
    </row>
    <row r="122" s="13" customFormat="1">
      <c r="A122" s="13"/>
      <c r="B122" s="236"/>
      <c r="C122" s="237"/>
      <c r="D122" s="232" t="s">
        <v>155</v>
      </c>
      <c r="E122" s="238" t="s">
        <v>19</v>
      </c>
      <c r="F122" s="239" t="s">
        <v>1098</v>
      </c>
      <c r="G122" s="237"/>
      <c r="H122" s="240">
        <v>6.8399999999999999</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155</v>
      </c>
      <c r="AU122" s="246" t="s">
        <v>81</v>
      </c>
      <c r="AV122" s="13" t="s">
        <v>81</v>
      </c>
      <c r="AW122" s="13" t="s">
        <v>33</v>
      </c>
      <c r="AX122" s="13" t="s">
        <v>72</v>
      </c>
      <c r="AY122" s="246" t="s">
        <v>144</v>
      </c>
    </row>
    <row r="123" s="13" customFormat="1">
      <c r="A123" s="13"/>
      <c r="B123" s="236"/>
      <c r="C123" s="237"/>
      <c r="D123" s="232" t="s">
        <v>155</v>
      </c>
      <c r="E123" s="238" t="s">
        <v>19</v>
      </c>
      <c r="F123" s="239" t="s">
        <v>1099</v>
      </c>
      <c r="G123" s="237"/>
      <c r="H123" s="240">
        <v>6.2699999999999996</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155</v>
      </c>
      <c r="AU123" s="246" t="s">
        <v>81</v>
      </c>
      <c r="AV123" s="13" t="s">
        <v>81</v>
      </c>
      <c r="AW123" s="13" t="s">
        <v>33</v>
      </c>
      <c r="AX123" s="13" t="s">
        <v>72</v>
      </c>
      <c r="AY123" s="246" t="s">
        <v>144</v>
      </c>
    </row>
    <row r="124" s="14" customFormat="1">
      <c r="A124" s="14"/>
      <c r="B124" s="247"/>
      <c r="C124" s="248"/>
      <c r="D124" s="232" t="s">
        <v>155</v>
      </c>
      <c r="E124" s="249" t="s">
        <v>19</v>
      </c>
      <c r="F124" s="250" t="s">
        <v>158</v>
      </c>
      <c r="G124" s="248"/>
      <c r="H124" s="251">
        <v>163.85500000000002</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155</v>
      </c>
      <c r="AU124" s="257" t="s">
        <v>81</v>
      </c>
      <c r="AV124" s="14" t="s">
        <v>151</v>
      </c>
      <c r="AW124" s="14" t="s">
        <v>33</v>
      </c>
      <c r="AX124" s="14" t="s">
        <v>77</v>
      </c>
      <c r="AY124" s="257" t="s">
        <v>144</v>
      </c>
    </row>
    <row r="125" s="2" customFormat="1" ht="16.5" customHeight="1">
      <c r="A125" s="39"/>
      <c r="B125" s="40"/>
      <c r="C125" s="219" t="s">
        <v>90</v>
      </c>
      <c r="D125" s="219" t="s">
        <v>146</v>
      </c>
      <c r="E125" s="220" t="s">
        <v>337</v>
      </c>
      <c r="F125" s="221" t="s">
        <v>338</v>
      </c>
      <c r="G125" s="222" t="s">
        <v>149</v>
      </c>
      <c r="H125" s="223">
        <v>163.85499999999999</v>
      </c>
      <c r="I125" s="224"/>
      <c r="J125" s="225">
        <f>ROUND(I125*H125,2)</f>
        <v>0</v>
      </c>
      <c r="K125" s="221" t="s">
        <v>150</v>
      </c>
      <c r="L125" s="45"/>
      <c r="M125" s="226" t="s">
        <v>19</v>
      </c>
      <c r="N125" s="227" t="s">
        <v>43</v>
      </c>
      <c r="O125" s="85"/>
      <c r="P125" s="228">
        <f>O125*H125</f>
        <v>0</v>
      </c>
      <c r="Q125" s="228">
        <v>0.000263</v>
      </c>
      <c r="R125" s="228">
        <f>Q125*H125</f>
        <v>0.043093864999999995</v>
      </c>
      <c r="S125" s="228">
        <v>0</v>
      </c>
      <c r="T125" s="229">
        <f>S125*H125</f>
        <v>0</v>
      </c>
      <c r="U125" s="39"/>
      <c r="V125" s="39"/>
      <c r="W125" s="39"/>
      <c r="X125" s="39"/>
      <c r="Y125" s="39"/>
      <c r="Z125" s="39"/>
      <c r="AA125" s="39"/>
      <c r="AB125" s="39"/>
      <c r="AC125" s="39"/>
      <c r="AD125" s="39"/>
      <c r="AE125" s="39"/>
      <c r="AR125" s="230" t="s">
        <v>151</v>
      </c>
      <c r="AT125" s="230" t="s">
        <v>146</v>
      </c>
      <c r="AU125" s="230" t="s">
        <v>81</v>
      </c>
      <c r="AY125" s="18" t="s">
        <v>144</v>
      </c>
      <c r="BE125" s="231">
        <f>IF(N125="základní",J125,0)</f>
        <v>0</v>
      </c>
      <c r="BF125" s="231">
        <f>IF(N125="snížená",J125,0)</f>
        <v>0</v>
      </c>
      <c r="BG125" s="231">
        <f>IF(N125="zákl. přenesená",J125,0)</f>
        <v>0</v>
      </c>
      <c r="BH125" s="231">
        <f>IF(N125="sníž. přenesená",J125,0)</f>
        <v>0</v>
      </c>
      <c r="BI125" s="231">
        <f>IF(N125="nulová",J125,0)</f>
        <v>0</v>
      </c>
      <c r="BJ125" s="18" t="s">
        <v>77</v>
      </c>
      <c r="BK125" s="231">
        <f>ROUND(I125*H125,2)</f>
        <v>0</v>
      </c>
      <c r="BL125" s="18" t="s">
        <v>151</v>
      </c>
      <c r="BM125" s="230" t="s">
        <v>227</v>
      </c>
    </row>
    <row r="126" s="2" customFormat="1" ht="16.5" customHeight="1">
      <c r="A126" s="39"/>
      <c r="B126" s="40"/>
      <c r="C126" s="219" t="s">
        <v>93</v>
      </c>
      <c r="D126" s="219" t="s">
        <v>146</v>
      </c>
      <c r="E126" s="220" t="s">
        <v>1100</v>
      </c>
      <c r="F126" s="221" t="s">
        <v>1101</v>
      </c>
      <c r="G126" s="222" t="s">
        <v>149</v>
      </c>
      <c r="H126" s="223">
        <v>163.85499999999999</v>
      </c>
      <c r="I126" s="224"/>
      <c r="J126" s="225">
        <f>ROUND(I126*H126,2)</f>
        <v>0</v>
      </c>
      <c r="K126" s="221" t="s">
        <v>150</v>
      </c>
      <c r="L126" s="45"/>
      <c r="M126" s="226" t="s">
        <v>19</v>
      </c>
      <c r="N126" s="227" t="s">
        <v>43</v>
      </c>
      <c r="O126" s="85"/>
      <c r="P126" s="228">
        <f>O126*H126</f>
        <v>0</v>
      </c>
      <c r="Q126" s="228">
        <v>0.0030000000000000001</v>
      </c>
      <c r="R126" s="228">
        <f>Q126*H126</f>
        <v>0.49156499999999997</v>
      </c>
      <c r="S126" s="228">
        <v>0</v>
      </c>
      <c r="T126" s="229">
        <f>S126*H126</f>
        <v>0</v>
      </c>
      <c r="U126" s="39"/>
      <c r="V126" s="39"/>
      <c r="W126" s="39"/>
      <c r="X126" s="39"/>
      <c r="Y126" s="39"/>
      <c r="Z126" s="39"/>
      <c r="AA126" s="39"/>
      <c r="AB126" s="39"/>
      <c r="AC126" s="39"/>
      <c r="AD126" s="39"/>
      <c r="AE126" s="39"/>
      <c r="AR126" s="230" t="s">
        <v>151</v>
      </c>
      <c r="AT126" s="230" t="s">
        <v>146</v>
      </c>
      <c r="AU126" s="230" t="s">
        <v>81</v>
      </c>
      <c r="AY126" s="18" t="s">
        <v>144</v>
      </c>
      <c r="BE126" s="231">
        <f>IF(N126="základní",J126,0)</f>
        <v>0</v>
      </c>
      <c r="BF126" s="231">
        <f>IF(N126="snížená",J126,0)</f>
        <v>0</v>
      </c>
      <c r="BG126" s="231">
        <f>IF(N126="zákl. přenesená",J126,0)</f>
        <v>0</v>
      </c>
      <c r="BH126" s="231">
        <f>IF(N126="sníž. přenesená",J126,0)</f>
        <v>0</v>
      </c>
      <c r="BI126" s="231">
        <f>IF(N126="nulová",J126,0)</f>
        <v>0</v>
      </c>
      <c r="BJ126" s="18" t="s">
        <v>77</v>
      </c>
      <c r="BK126" s="231">
        <f>ROUND(I126*H126,2)</f>
        <v>0</v>
      </c>
      <c r="BL126" s="18" t="s">
        <v>151</v>
      </c>
      <c r="BM126" s="230" t="s">
        <v>237</v>
      </c>
    </row>
    <row r="127" s="2" customFormat="1" ht="16.5" customHeight="1">
      <c r="A127" s="39"/>
      <c r="B127" s="40"/>
      <c r="C127" s="219" t="s">
        <v>198</v>
      </c>
      <c r="D127" s="219" t="s">
        <v>146</v>
      </c>
      <c r="E127" s="220" t="s">
        <v>1102</v>
      </c>
      <c r="F127" s="221" t="s">
        <v>1103</v>
      </c>
      <c r="G127" s="222" t="s">
        <v>180</v>
      </c>
      <c r="H127" s="223">
        <v>57.159999999999997</v>
      </c>
      <c r="I127" s="224"/>
      <c r="J127" s="225">
        <f>ROUND(I127*H127,2)</f>
        <v>0</v>
      </c>
      <c r="K127" s="221" t="s">
        <v>150</v>
      </c>
      <c r="L127" s="45"/>
      <c r="M127" s="226" t="s">
        <v>19</v>
      </c>
      <c r="N127" s="227" t="s">
        <v>43</v>
      </c>
      <c r="O127" s="85"/>
      <c r="P127" s="228">
        <f>O127*H127</f>
        <v>0</v>
      </c>
      <c r="Q127" s="228">
        <v>0.0015</v>
      </c>
      <c r="R127" s="228">
        <f>Q127*H127</f>
        <v>0.085739999999999997</v>
      </c>
      <c r="S127" s="228">
        <v>0</v>
      </c>
      <c r="T127" s="229">
        <f>S127*H127</f>
        <v>0</v>
      </c>
      <c r="U127" s="39"/>
      <c r="V127" s="39"/>
      <c r="W127" s="39"/>
      <c r="X127" s="39"/>
      <c r="Y127" s="39"/>
      <c r="Z127" s="39"/>
      <c r="AA127" s="39"/>
      <c r="AB127" s="39"/>
      <c r="AC127" s="39"/>
      <c r="AD127" s="39"/>
      <c r="AE127" s="39"/>
      <c r="AR127" s="230" t="s">
        <v>151</v>
      </c>
      <c r="AT127" s="230" t="s">
        <v>146</v>
      </c>
      <c r="AU127" s="230" t="s">
        <v>81</v>
      </c>
      <c r="AY127" s="18" t="s">
        <v>144</v>
      </c>
      <c r="BE127" s="231">
        <f>IF(N127="základní",J127,0)</f>
        <v>0</v>
      </c>
      <c r="BF127" s="231">
        <f>IF(N127="snížená",J127,0)</f>
        <v>0</v>
      </c>
      <c r="BG127" s="231">
        <f>IF(N127="zákl. přenesená",J127,0)</f>
        <v>0</v>
      </c>
      <c r="BH127" s="231">
        <f>IF(N127="sníž. přenesená",J127,0)</f>
        <v>0</v>
      </c>
      <c r="BI127" s="231">
        <f>IF(N127="nulová",J127,0)</f>
        <v>0</v>
      </c>
      <c r="BJ127" s="18" t="s">
        <v>77</v>
      </c>
      <c r="BK127" s="231">
        <f>ROUND(I127*H127,2)</f>
        <v>0</v>
      </c>
      <c r="BL127" s="18" t="s">
        <v>151</v>
      </c>
      <c r="BM127" s="230" t="s">
        <v>248</v>
      </c>
    </row>
    <row r="128" s="2" customFormat="1">
      <c r="A128" s="39"/>
      <c r="B128" s="40"/>
      <c r="C128" s="41"/>
      <c r="D128" s="232" t="s">
        <v>153</v>
      </c>
      <c r="E128" s="41"/>
      <c r="F128" s="233" t="s">
        <v>1104</v>
      </c>
      <c r="G128" s="41"/>
      <c r="H128" s="41"/>
      <c r="I128" s="137"/>
      <c r="J128" s="41"/>
      <c r="K128" s="41"/>
      <c r="L128" s="45"/>
      <c r="M128" s="234"/>
      <c r="N128" s="235"/>
      <c r="O128" s="85"/>
      <c r="P128" s="85"/>
      <c r="Q128" s="85"/>
      <c r="R128" s="85"/>
      <c r="S128" s="85"/>
      <c r="T128" s="86"/>
      <c r="U128" s="39"/>
      <c r="V128" s="39"/>
      <c r="W128" s="39"/>
      <c r="X128" s="39"/>
      <c r="Y128" s="39"/>
      <c r="Z128" s="39"/>
      <c r="AA128" s="39"/>
      <c r="AB128" s="39"/>
      <c r="AC128" s="39"/>
      <c r="AD128" s="39"/>
      <c r="AE128" s="39"/>
      <c r="AT128" s="18" t="s">
        <v>153</v>
      </c>
      <c r="AU128" s="18" t="s">
        <v>81</v>
      </c>
    </row>
    <row r="129" s="13" customFormat="1">
      <c r="A129" s="13"/>
      <c r="B129" s="236"/>
      <c r="C129" s="237"/>
      <c r="D129" s="232" t="s">
        <v>155</v>
      </c>
      <c r="E129" s="238" t="s">
        <v>19</v>
      </c>
      <c r="F129" s="239" t="s">
        <v>1105</v>
      </c>
      <c r="G129" s="237"/>
      <c r="H129" s="240">
        <v>13.279999999999999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155</v>
      </c>
      <c r="AU129" s="246" t="s">
        <v>81</v>
      </c>
      <c r="AV129" s="13" t="s">
        <v>81</v>
      </c>
      <c r="AW129" s="13" t="s">
        <v>33</v>
      </c>
      <c r="AX129" s="13" t="s">
        <v>72</v>
      </c>
      <c r="AY129" s="246" t="s">
        <v>144</v>
      </c>
    </row>
    <row r="130" s="13" customFormat="1">
      <c r="A130" s="13"/>
      <c r="B130" s="236"/>
      <c r="C130" s="237"/>
      <c r="D130" s="232" t="s">
        <v>155</v>
      </c>
      <c r="E130" s="238" t="s">
        <v>19</v>
      </c>
      <c r="F130" s="239" t="s">
        <v>1106</v>
      </c>
      <c r="G130" s="237"/>
      <c r="H130" s="240">
        <v>34.200000000000003</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155</v>
      </c>
      <c r="AU130" s="246" t="s">
        <v>81</v>
      </c>
      <c r="AV130" s="13" t="s">
        <v>81</v>
      </c>
      <c r="AW130" s="13" t="s">
        <v>33</v>
      </c>
      <c r="AX130" s="13" t="s">
        <v>72</v>
      </c>
      <c r="AY130" s="246" t="s">
        <v>144</v>
      </c>
    </row>
    <row r="131" s="15" customFormat="1">
      <c r="A131" s="15"/>
      <c r="B131" s="268"/>
      <c r="C131" s="269"/>
      <c r="D131" s="232" t="s">
        <v>155</v>
      </c>
      <c r="E131" s="270" t="s">
        <v>19</v>
      </c>
      <c r="F131" s="271" t="s">
        <v>1107</v>
      </c>
      <c r="G131" s="269"/>
      <c r="H131" s="272">
        <v>47.480000000000004</v>
      </c>
      <c r="I131" s="273"/>
      <c r="J131" s="269"/>
      <c r="K131" s="269"/>
      <c r="L131" s="274"/>
      <c r="M131" s="275"/>
      <c r="N131" s="276"/>
      <c r="O131" s="276"/>
      <c r="P131" s="276"/>
      <c r="Q131" s="276"/>
      <c r="R131" s="276"/>
      <c r="S131" s="276"/>
      <c r="T131" s="277"/>
      <c r="U131" s="15"/>
      <c r="V131" s="15"/>
      <c r="W131" s="15"/>
      <c r="X131" s="15"/>
      <c r="Y131" s="15"/>
      <c r="Z131" s="15"/>
      <c r="AA131" s="15"/>
      <c r="AB131" s="15"/>
      <c r="AC131" s="15"/>
      <c r="AD131" s="15"/>
      <c r="AE131" s="15"/>
      <c r="AT131" s="278" t="s">
        <v>155</v>
      </c>
      <c r="AU131" s="278" t="s">
        <v>81</v>
      </c>
      <c r="AV131" s="15" t="s">
        <v>84</v>
      </c>
      <c r="AW131" s="15" t="s">
        <v>33</v>
      </c>
      <c r="AX131" s="15" t="s">
        <v>72</v>
      </c>
      <c r="AY131" s="278" t="s">
        <v>144</v>
      </c>
    </row>
    <row r="132" s="13" customFormat="1">
      <c r="A132" s="13"/>
      <c r="B132" s="236"/>
      <c r="C132" s="237"/>
      <c r="D132" s="232" t="s">
        <v>155</v>
      </c>
      <c r="E132" s="238" t="s">
        <v>19</v>
      </c>
      <c r="F132" s="239" t="s">
        <v>1108</v>
      </c>
      <c r="G132" s="237"/>
      <c r="H132" s="240">
        <v>9.6799999999999997</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155</v>
      </c>
      <c r="AU132" s="246" t="s">
        <v>81</v>
      </c>
      <c r="AV132" s="13" t="s">
        <v>81</v>
      </c>
      <c r="AW132" s="13" t="s">
        <v>33</v>
      </c>
      <c r="AX132" s="13" t="s">
        <v>72</v>
      </c>
      <c r="AY132" s="246" t="s">
        <v>144</v>
      </c>
    </row>
    <row r="133" s="15" customFormat="1">
      <c r="A133" s="15"/>
      <c r="B133" s="268"/>
      <c r="C133" s="269"/>
      <c r="D133" s="232" t="s">
        <v>155</v>
      </c>
      <c r="E133" s="270" t="s">
        <v>19</v>
      </c>
      <c r="F133" s="271" t="s">
        <v>1109</v>
      </c>
      <c r="G133" s="269"/>
      <c r="H133" s="272">
        <v>9.6799999999999997</v>
      </c>
      <c r="I133" s="273"/>
      <c r="J133" s="269"/>
      <c r="K133" s="269"/>
      <c r="L133" s="274"/>
      <c r="M133" s="275"/>
      <c r="N133" s="276"/>
      <c r="O133" s="276"/>
      <c r="P133" s="276"/>
      <c r="Q133" s="276"/>
      <c r="R133" s="276"/>
      <c r="S133" s="276"/>
      <c r="T133" s="277"/>
      <c r="U133" s="15"/>
      <c r="V133" s="15"/>
      <c r="W133" s="15"/>
      <c r="X133" s="15"/>
      <c r="Y133" s="15"/>
      <c r="Z133" s="15"/>
      <c r="AA133" s="15"/>
      <c r="AB133" s="15"/>
      <c r="AC133" s="15"/>
      <c r="AD133" s="15"/>
      <c r="AE133" s="15"/>
      <c r="AT133" s="278" t="s">
        <v>155</v>
      </c>
      <c r="AU133" s="278" t="s">
        <v>81</v>
      </c>
      <c r="AV133" s="15" t="s">
        <v>84</v>
      </c>
      <c r="AW133" s="15" t="s">
        <v>33</v>
      </c>
      <c r="AX133" s="15" t="s">
        <v>72</v>
      </c>
      <c r="AY133" s="278" t="s">
        <v>144</v>
      </c>
    </row>
    <row r="134" s="14" customFormat="1">
      <c r="A134" s="14"/>
      <c r="B134" s="247"/>
      <c r="C134" s="248"/>
      <c r="D134" s="232" t="s">
        <v>155</v>
      </c>
      <c r="E134" s="249" t="s">
        <v>19</v>
      </c>
      <c r="F134" s="250" t="s">
        <v>158</v>
      </c>
      <c r="G134" s="248"/>
      <c r="H134" s="251">
        <v>57.160000000000004</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155</v>
      </c>
      <c r="AU134" s="257" t="s">
        <v>81</v>
      </c>
      <c r="AV134" s="14" t="s">
        <v>151</v>
      </c>
      <c r="AW134" s="14" t="s">
        <v>33</v>
      </c>
      <c r="AX134" s="14" t="s">
        <v>77</v>
      </c>
      <c r="AY134" s="257" t="s">
        <v>144</v>
      </c>
    </row>
    <row r="135" s="2" customFormat="1" ht="16.5" customHeight="1">
      <c r="A135" s="39"/>
      <c r="B135" s="40"/>
      <c r="C135" s="219" t="s">
        <v>203</v>
      </c>
      <c r="D135" s="219" t="s">
        <v>146</v>
      </c>
      <c r="E135" s="220" t="s">
        <v>1110</v>
      </c>
      <c r="F135" s="221" t="s">
        <v>1111</v>
      </c>
      <c r="G135" s="222" t="s">
        <v>149</v>
      </c>
      <c r="H135" s="223">
        <v>7.21</v>
      </c>
      <c r="I135" s="224"/>
      <c r="J135" s="225">
        <f>ROUND(I135*H135,2)</f>
        <v>0</v>
      </c>
      <c r="K135" s="221" t="s">
        <v>150</v>
      </c>
      <c r="L135" s="45"/>
      <c r="M135" s="226" t="s">
        <v>19</v>
      </c>
      <c r="N135" s="227" t="s">
        <v>43</v>
      </c>
      <c r="O135" s="85"/>
      <c r="P135" s="228">
        <f>O135*H135</f>
        <v>0</v>
      </c>
      <c r="Q135" s="228">
        <v>0.033579999999999999</v>
      </c>
      <c r="R135" s="228">
        <f>Q135*H135</f>
        <v>0.24211179999999999</v>
      </c>
      <c r="S135" s="228">
        <v>0</v>
      </c>
      <c r="T135" s="229">
        <f>S135*H135</f>
        <v>0</v>
      </c>
      <c r="U135" s="39"/>
      <c r="V135" s="39"/>
      <c r="W135" s="39"/>
      <c r="X135" s="39"/>
      <c r="Y135" s="39"/>
      <c r="Z135" s="39"/>
      <c r="AA135" s="39"/>
      <c r="AB135" s="39"/>
      <c r="AC135" s="39"/>
      <c r="AD135" s="39"/>
      <c r="AE135" s="39"/>
      <c r="AR135" s="230" t="s">
        <v>151</v>
      </c>
      <c r="AT135" s="230" t="s">
        <v>146</v>
      </c>
      <c r="AU135" s="230" t="s">
        <v>81</v>
      </c>
      <c r="AY135" s="18" t="s">
        <v>144</v>
      </c>
      <c r="BE135" s="231">
        <f>IF(N135="základní",J135,0)</f>
        <v>0</v>
      </c>
      <c r="BF135" s="231">
        <f>IF(N135="snížená",J135,0)</f>
        <v>0</v>
      </c>
      <c r="BG135" s="231">
        <f>IF(N135="zákl. přenesená",J135,0)</f>
        <v>0</v>
      </c>
      <c r="BH135" s="231">
        <f>IF(N135="sníž. přenesená",J135,0)</f>
        <v>0</v>
      </c>
      <c r="BI135" s="231">
        <f>IF(N135="nulová",J135,0)</f>
        <v>0</v>
      </c>
      <c r="BJ135" s="18" t="s">
        <v>77</v>
      </c>
      <c r="BK135" s="231">
        <f>ROUND(I135*H135,2)</f>
        <v>0</v>
      </c>
      <c r="BL135" s="18" t="s">
        <v>151</v>
      </c>
      <c r="BM135" s="230" t="s">
        <v>258</v>
      </c>
    </row>
    <row r="136" s="2" customFormat="1">
      <c r="A136" s="39"/>
      <c r="B136" s="40"/>
      <c r="C136" s="41"/>
      <c r="D136" s="232" t="s">
        <v>153</v>
      </c>
      <c r="E136" s="41"/>
      <c r="F136" s="233" t="s">
        <v>1112</v>
      </c>
      <c r="G136" s="41"/>
      <c r="H136" s="41"/>
      <c r="I136" s="137"/>
      <c r="J136" s="41"/>
      <c r="K136" s="41"/>
      <c r="L136" s="45"/>
      <c r="M136" s="234"/>
      <c r="N136" s="235"/>
      <c r="O136" s="85"/>
      <c r="P136" s="85"/>
      <c r="Q136" s="85"/>
      <c r="R136" s="85"/>
      <c r="S136" s="85"/>
      <c r="T136" s="86"/>
      <c r="U136" s="39"/>
      <c r="V136" s="39"/>
      <c r="W136" s="39"/>
      <c r="X136" s="39"/>
      <c r="Y136" s="39"/>
      <c r="Z136" s="39"/>
      <c r="AA136" s="39"/>
      <c r="AB136" s="39"/>
      <c r="AC136" s="39"/>
      <c r="AD136" s="39"/>
      <c r="AE136" s="39"/>
      <c r="AT136" s="18" t="s">
        <v>153</v>
      </c>
      <c r="AU136" s="18" t="s">
        <v>81</v>
      </c>
    </row>
    <row r="137" s="13" customFormat="1">
      <c r="A137" s="13"/>
      <c r="B137" s="236"/>
      <c r="C137" s="237"/>
      <c r="D137" s="232" t="s">
        <v>155</v>
      </c>
      <c r="E137" s="238" t="s">
        <v>19</v>
      </c>
      <c r="F137" s="239" t="s">
        <v>1113</v>
      </c>
      <c r="G137" s="237"/>
      <c r="H137" s="240">
        <v>2.3700000000000001</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155</v>
      </c>
      <c r="AU137" s="246" t="s">
        <v>81</v>
      </c>
      <c r="AV137" s="13" t="s">
        <v>81</v>
      </c>
      <c r="AW137" s="13" t="s">
        <v>33</v>
      </c>
      <c r="AX137" s="13" t="s">
        <v>72</v>
      </c>
      <c r="AY137" s="246" t="s">
        <v>144</v>
      </c>
    </row>
    <row r="138" s="13" customFormat="1">
      <c r="A138" s="13"/>
      <c r="B138" s="236"/>
      <c r="C138" s="237"/>
      <c r="D138" s="232" t="s">
        <v>155</v>
      </c>
      <c r="E138" s="238" t="s">
        <v>19</v>
      </c>
      <c r="F138" s="239" t="s">
        <v>1114</v>
      </c>
      <c r="G138" s="237"/>
      <c r="H138" s="240">
        <v>4.8399999999999999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155</v>
      </c>
      <c r="AU138" s="246" t="s">
        <v>81</v>
      </c>
      <c r="AV138" s="13" t="s">
        <v>81</v>
      </c>
      <c r="AW138" s="13" t="s">
        <v>33</v>
      </c>
      <c r="AX138" s="13" t="s">
        <v>72</v>
      </c>
      <c r="AY138" s="246" t="s">
        <v>144</v>
      </c>
    </row>
    <row r="139" s="14" customFormat="1">
      <c r="A139" s="14"/>
      <c r="B139" s="247"/>
      <c r="C139" s="248"/>
      <c r="D139" s="232" t="s">
        <v>155</v>
      </c>
      <c r="E139" s="249" t="s">
        <v>19</v>
      </c>
      <c r="F139" s="250" t="s">
        <v>158</v>
      </c>
      <c r="G139" s="248"/>
      <c r="H139" s="251">
        <v>7.21</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155</v>
      </c>
      <c r="AU139" s="257" t="s">
        <v>81</v>
      </c>
      <c r="AV139" s="14" t="s">
        <v>151</v>
      </c>
      <c r="AW139" s="14" t="s">
        <v>33</v>
      </c>
      <c r="AX139" s="14" t="s">
        <v>77</v>
      </c>
      <c r="AY139" s="257" t="s">
        <v>144</v>
      </c>
    </row>
    <row r="140" s="2" customFormat="1" ht="16.5" customHeight="1">
      <c r="A140" s="39"/>
      <c r="B140" s="40"/>
      <c r="C140" s="219" t="s">
        <v>211</v>
      </c>
      <c r="D140" s="219" t="s">
        <v>146</v>
      </c>
      <c r="E140" s="220" t="s">
        <v>1115</v>
      </c>
      <c r="F140" s="221" t="s">
        <v>1116</v>
      </c>
      <c r="G140" s="222" t="s">
        <v>149</v>
      </c>
      <c r="H140" s="223">
        <v>17.693999999999999</v>
      </c>
      <c r="I140" s="224"/>
      <c r="J140" s="225">
        <f>ROUND(I140*H140,2)</f>
        <v>0</v>
      </c>
      <c r="K140" s="221" t="s">
        <v>150</v>
      </c>
      <c r="L140" s="45"/>
      <c r="M140" s="226" t="s">
        <v>19</v>
      </c>
      <c r="N140" s="227" t="s">
        <v>43</v>
      </c>
      <c r="O140" s="85"/>
      <c r="P140" s="228">
        <f>O140*H140</f>
        <v>0</v>
      </c>
      <c r="Q140" s="228">
        <v>0.030450000000000001</v>
      </c>
      <c r="R140" s="228">
        <f>Q140*H140</f>
        <v>0.53878230000000005</v>
      </c>
      <c r="S140" s="228">
        <v>0</v>
      </c>
      <c r="T140" s="229">
        <f>S140*H140</f>
        <v>0</v>
      </c>
      <c r="U140" s="39"/>
      <c r="V140" s="39"/>
      <c r="W140" s="39"/>
      <c r="X140" s="39"/>
      <c r="Y140" s="39"/>
      <c r="Z140" s="39"/>
      <c r="AA140" s="39"/>
      <c r="AB140" s="39"/>
      <c r="AC140" s="39"/>
      <c r="AD140" s="39"/>
      <c r="AE140" s="39"/>
      <c r="AR140" s="230" t="s">
        <v>151</v>
      </c>
      <c r="AT140" s="230" t="s">
        <v>146</v>
      </c>
      <c r="AU140" s="230" t="s">
        <v>81</v>
      </c>
      <c r="AY140" s="18" t="s">
        <v>144</v>
      </c>
      <c r="BE140" s="231">
        <f>IF(N140="základní",J140,0)</f>
        <v>0</v>
      </c>
      <c r="BF140" s="231">
        <f>IF(N140="snížená",J140,0)</f>
        <v>0</v>
      </c>
      <c r="BG140" s="231">
        <f>IF(N140="zákl. přenesená",J140,0)</f>
        <v>0</v>
      </c>
      <c r="BH140" s="231">
        <f>IF(N140="sníž. přenesená",J140,0)</f>
        <v>0</v>
      </c>
      <c r="BI140" s="231">
        <f>IF(N140="nulová",J140,0)</f>
        <v>0</v>
      </c>
      <c r="BJ140" s="18" t="s">
        <v>77</v>
      </c>
      <c r="BK140" s="231">
        <f>ROUND(I140*H140,2)</f>
        <v>0</v>
      </c>
      <c r="BL140" s="18" t="s">
        <v>151</v>
      </c>
      <c r="BM140" s="230" t="s">
        <v>275</v>
      </c>
    </row>
    <row r="141" s="2" customFormat="1">
      <c r="A141" s="39"/>
      <c r="B141" s="40"/>
      <c r="C141" s="41"/>
      <c r="D141" s="232" t="s">
        <v>153</v>
      </c>
      <c r="E141" s="41"/>
      <c r="F141" s="233" t="s">
        <v>1112</v>
      </c>
      <c r="G141" s="41"/>
      <c r="H141" s="41"/>
      <c r="I141" s="137"/>
      <c r="J141" s="41"/>
      <c r="K141" s="41"/>
      <c r="L141" s="45"/>
      <c r="M141" s="234"/>
      <c r="N141" s="235"/>
      <c r="O141" s="85"/>
      <c r="P141" s="85"/>
      <c r="Q141" s="85"/>
      <c r="R141" s="85"/>
      <c r="S141" s="85"/>
      <c r="T141" s="86"/>
      <c r="U141" s="39"/>
      <c r="V141" s="39"/>
      <c r="W141" s="39"/>
      <c r="X141" s="39"/>
      <c r="Y141" s="39"/>
      <c r="Z141" s="39"/>
      <c r="AA141" s="39"/>
      <c r="AB141" s="39"/>
      <c r="AC141" s="39"/>
      <c r="AD141" s="39"/>
      <c r="AE141" s="39"/>
      <c r="AT141" s="18" t="s">
        <v>153</v>
      </c>
      <c r="AU141" s="18" t="s">
        <v>81</v>
      </c>
    </row>
    <row r="142" s="2" customFormat="1">
      <c r="A142" s="39"/>
      <c r="B142" s="40"/>
      <c r="C142" s="41"/>
      <c r="D142" s="232" t="s">
        <v>442</v>
      </c>
      <c r="E142" s="41"/>
      <c r="F142" s="233" t="s">
        <v>1117</v>
      </c>
      <c r="G142" s="41"/>
      <c r="H142" s="41"/>
      <c r="I142" s="137"/>
      <c r="J142" s="41"/>
      <c r="K142" s="41"/>
      <c r="L142" s="45"/>
      <c r="M142" s="234"/>
      <c r="N142" s="235"/>
      <c r="O142" s="85"/>
      <c r="P142" s="85"/>
      <c r="Q142" s="85"/>
      <c r="R142" s="85"/>
      <c r="S142" s="85"/>
      <c r="T142" s="86"/>
      <c r="U142" s="39"/>
      <c r="V142" s="39"/>
      <c r="W142" s="39"/>
      <c r="X142" s="39"/>
      <c r="Y142" s="39"/>
      <c r="Z142" s="39"/>
      <c r="AA142" s="39"/>
      <c r="AB142" s="39"/>
      <c r="AC142" s="39"/>
      <c r="AD142" s="39"/>
      <c r="AE142" s="39"/>
      <c r="AT142" s="18" t="s">
        <v>442</v>
      </c>
      <c r="AU142" s="18" t="s">
        <v>81</v>
      </c>
    </row>
    <row r="143" s="13" customFormat="1">
      <c r="A143" s="13"/>
      <c r="B143" s="236"/>
      <c r="C143" s="237"/>
      <c r="D143" s="232" t="s">
        <v>155</v>
      </c>
      <c r="E143" s="238" t="s">
        <v>19</v>
      </c>
      <c r="F143" s="239" t="s">
        <v>1118</v>
      </c>
      <c r="G143" s="237"/>
      <c r="H143" s="240">
        <v>4.8840000000000003</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155</v>
      </c>
      <c r="AU143" s="246" t="s">
        <v>81</v>
      </c>
      <c r="AV143" s="13" t="s">
        <v>81</v>
      </c>
      <c r="AW143" s="13" t="s">
        <v>33</v>
      </c>
      <c r="AX143" s="13" t="s">
        <v>72</v>
      </c>
      <c r="AY143" s="246" t="s">
        <v>144</v>
      </c>
    </row>
    <row r="144" s="13" customFormat="1">
      <c r="A144" s="13"/>
      <c r="B144" s="236"/>
      <c r="C144" s="237"/>
      <c r="D144" s="232" t="s">
        <v>155</v>
      </c>
      <c r="E144" s="238" t="s">
        <v>19</v>
      </c>
      <c r="F144" s="239" t="s">
        <v>1119</v>
      </c>
      <c r="G144" s="237"/>
      <c r="H144" s="240">
        <v>12.810000000000001</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155</v>
      </c>
      <c r="AU144" s="246" t="s">
        <v>81</v>
      </c>
      <c r="AV144" s="13" t="s">
        <v>81</v>
      </c>
      <c r="AW144" s="13" t="s">
        <v>33</v>
      </c>
      <c r="AX144" s="13" t="s">
        <v>72</v>
      </c>
      <c r="AY144" s="246" t="s">
        <v>144</v>
      </c>
    </row>
    <row r="145" s="14" customFormat="1">
      <c r="A145" s="14"/>
      <c r="B145" s="247"/>
      <c r="C145" s="248"/>
      <c r="D145" s="232" t="s">
        <v>155</v>
      </c>
      <c r="E145" s="249" t="s">
        <v>19</v>
      </c>
      <c r="F145" s="250" t="s">
        <v>1120</v>
      </c>
      <c r="G145" s="248"/>
      <c r="H145" s="251">
        <v>17.694000000000003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155</v>
      </c>
      <c r="AU145" s="257" t="s">
        <v>81</v>
      </c>
      <c r="AV145" s="14" t="s">
        <v>151</v>
      </c>
      <c r="AW145" s="14" t="s">
        <v>33</v>
      </c>
      <c r="AX145" s="14" t="s">
        <v>77</v>
      </c>
      <c r="AY145" s="257" t="s">
        <v>144</v>
      </c>
    </row>
    <row r="146" s="2" customFormat="1" ht="16.5" customHeight="1">
      <c r="A146" s="39"/>
      <c r="B146" s="40"/>
      <c r="C146" s="219" t="s">
        <v>216</v>
      </c>
      <c r="D146" s="219" t="s">
        <v>146</v>
      </c>
      <c r="E146" s="220" t="s">
        <v>1121</v>
      </c>
      <c r="F146" s="221" t="s">
        <v>1122</v>
      </c>
      <c r="G146" s="222" t="s">
        <v>149</v>
      </c>
      <c r="H146" s="223">
        <v>1.1870000000000001</v>
      </c>
      <c r="I146" s="224"/>
      <c r="J146" s="225">
        <f>ROUND(I146*H146,2)</f>
        <v>0</v>
      </c>
      <c r="K146" s="221" t="s">
        <v>150</v>
      </c>
      <c r="L146" s="45"/>
      <c r="M146" s="226" t="s">
        <v>19</v>
      </c>
      <c r="N146" s="227" t="s">
        <v>43</v>
      </c>
      <c r="O146" s="85"/>
      <c r="P146" s="228">
        <f>O146*H146</f>
        <v>0</v>
      </c>
      <c r="Q146" s="228">
        <v>0.040000000000000001</v>
      </c>
      <c r="R146" s="228">
        <f>Q146*H146</f>
        <v>0.047480000000000001</v>
      </c>
      <c r="S146" s="228">
        <v>0</v>
      </c>
      <c r="T146" s="229">
        <f>S146*H146</f>
        <v>0</v>
      </c>
      <c r="U146" s="39"/>
      <c r="V146" s="39"/>
      <c r="W146" s="39"/>
      <c r="X146" s="39"/>
      <c r="Y146" s="39"/>
      <c r="Z146" s="39"/>
      <c r="AA146" s="39"/>
      <c r="AB146" s="39"/>
      <c r="AC146" s="39"/>
      <c r="AD146" s="39"/>
      <c r="AE146" s="39"/>
      <c r="AR146" s="230" t="s">
        <v>151</v>
      </c>
      <c r="AT146" s="230" t="s">
        <v>146</v>
      </c>
      <c r="AU146" s="230" t="s">
        <v>81</v>
      </c>
      <c r="AY146" s="18" t="s">
        <v>144</v>
      </c>
      <c r="BE146" s="231">
        <f>IF(N146="základní",J146,0)</f>
        <v>0</v>
      </c>
      <c r="BF146" s="231">
        <f>IF(N146="snížená",J146,0)</f>
        <v>0</v>
      </c>
      <c r="BG146" s="231">
        <f>IF(N146="zákl. přenesená",J146,0)</f>
        <v>0</v>
      </c>
      <c r="BH146" s="231">
        <f>IF(N146="sníž. přenesená",J146,0)</f>
        <v>0</v>
      </c>
      <c r="BI146" s="231">
        <f>IF(N146="nulová",J146,0)</f>
        <v>0</v>
      </c>
      <c r="BJ146" s="18" t="s">
        <v>77</v>
      </c>
      <c r="BK146" s="231">
        <f>ROUND(I146*H146,2)</f>
        <v>0</v>
      </c>
      <c r="BL146" s="18" t="s">
        <v>151</v>
      </c>
      <c r="BM146" s="230" t="s">
        <v>290</v>
      </c>
    </row>
    <row r="147" s="2" customFormat="1">
      <c r="A147" s="39"/>
      <c r="B147" s="40"/>
      <c r="C147" s="41"/>
      <c r="D147" s="232" t="s">
        <v>153</v>
      </c>
      <c r="E147" s="41"/>
      <c r="F147" s="233" t="s">
        <v>1123</v>
      </c>
      <c r="G147" s="41"/>
      <c r="H147" s="41"/>
      <c r="I147" s="137"/>
      <c r="J147" s="41"/>
      <c r="K147" s="41"/>
      <c r="L147" s="45"/>
      <c r="M147" s="234"/>
      <c r="N147" s="235"/>
      <c r="O147" s="85"/>
      <c r="P147" s="85"/>
      <c r="Q147" s="85"/>
      <c r="R147" s="85"/>
      <c r="S147" s="85"/>
      <c r="T147" s="86"/>
      <c r="U147" s="39"/>
      <c r="V147" s="39"/>
      <c r="W147" s="39"/>
      <c r="X147" s="39"/>
      <c r="Y147" s="39"/>
      <c r="Z147" s="39"/>
      <c r="AA147" s="39"/>
      <c r="AB147" s="39"/>
      <c r="AC147" s="39"/>
      <c r="AD147" s="39"/>
      <c r="AE147" s="39"/>
      <c r="AT147" s="18" t="s">
        <v>153</v>
      </c>
      <c r="AU147" s="18" t="s">
        <v>81</v>
      </c>
    </row>
    <row r="148" s="13" customFormat="1">
      <c r="A148" s="13"/>
      <c r="B148" s="236"/>
      <c r="C148" s="237"/>
      <c r="D148" s="232" t="s">
        <v>155</v>
      </c>
      <c r="E148" s="238" t="s">
        <v>19</v>
      </c>
      <c r="F148" s="239" t="s">
        <v>1124</v>
      </c>
      <c r="G148" s="237"/>
      <c r="H148" s="240">
        <v>1.1870000000000001</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155</v>
      </c>
      <c r="AU148" s="246" t="s">
        <v>81</v>
      </c>
      <c r="AV148" s="13" t="s">
        <v>81</v>
      </c>
      <c r="AW148" s="13" t="s">
        <v>33</v>
      </c>
      <c r="AX148" s="13" t="s">
        <v>77</v>
      </c>
      <c r="AY148" s="246" t="s">
        <v>144</v>
      </c>
    </row>
    <row r="149" s="2" customFormat="1" ht="16.5" customHeight="1">
      <c r="A149" s="39"/>
      <c r="B149" s="40"/>
      <c r="C149" s="219" t="s">
        <v>221</v>
      </c>
      <c r="D149" s="219" t="s">
        <v>146</v>
      </c>
      <c r="E149" s="220" t="s">
        <v>1125</v>
      </c>
      <c r="F149" s="221" t="s">
        <v>1126</v>
      </c>
      <c r="G149" s="222" t="s">
        <v>149</v>
      </c>
      <c r="H149" s="223">
        <v>1.101</v>
      </c>
      <c r="I149" s="224"/>
      <c r="J149" s="225">
        <f>ROUND(I149*H149,2)</f>
        <v>0</v>
      </c>
      <c r="K149" s="221" t="s">
        <v>150</v>
      </c>
      <c r="L149" s="45"/>
      <c r="M149" s="226" t="s">
        <v>19</v>
      </c>
      <c r="N149" s="227" t="s">
        <v>43</v>
      </c>
      <c r="O149" s="85"/>
      <c r="P149" s="228">
        <f>O149*H149</f>
        <v>0</v>
      </c>
      <c r="Q149" s="228">
        <v>0.040000000000000001</v>
      </c>
      <c r="R149" s="228">
        <f>Q149*H149</f>
        <v>0.044040000000000003</v>
      </c>
      <c r="S149" s="228">
        <v>0</v>
      </c>
      <c r="T149" s="229">
        <f>S149*H149</f>
        <v>0</v>
      </c>
      <c r="U149" s="39"/>
      <c r="V149" s="39"/>
      <c r="W149" s="39"/>
      <c r="X149" s="39"/>
      <c r="Y149" s="39"/>
      <c r="Z149" s="39"/>
      <c r="AA149" s="39"/>
      <c r="AB149" s="39"/>
      <c r="AC149" s="39"/>
      <c r="AD149" s="39"/>
      <c r="AE149" s="39"/>
      <c r="AR149" s="230" t="s">
        <v>151</v>
      </c>
      <c r="AT149" s="230" t="s">
        <v>146</v>
      </c>
      <c r="AU149" s="230" t="s">
        <v>81</v>
      </c>
      <c r="AY149" s="18" t="s">
        <v>144</v>
      </c>
      <c r="BE149" s="231">
        <f>IF(N149="základní",J149,0)</f>
        <v>0</v>
      </c>
      <c r="BF149" s="231">
        <f>IF(N149="snížená",J149,0)</f>
        <v>0</v>
      </c>
      <c r="BG149" s="231">
        <f>IF(N149="zákl. přenesená",J149,0)</f>
        <v>0</v>
      </c>
      <c r="BH149" s="231">
        <f>IF(N149="sníž. přenesená",J149,0)</f>
        <v>0</v>
      </c>
      <c r="BI149" s="231">
        <f>IF(N149="nulová",J149,0)</f>
        <v>0</v>
      </c>
      <c r="BJ149" s="18" t="s">
        <v>77</v>
      </c>
      <c r="BK149" s="231">
        <f>ROUND(I149*H149,2)</f>
        <v>0</v>
      </c>
      <c r="BL149" s="18" t="s">
        <v>151</v>
      </c>
      <c r="BM149" s="230" t="s">
        <v>302</v>
      </c>
    </row>
    <row r="150" s="2" customFormat="1">
      <c r="A150" s="39"/>
      <c r="B150" s="40"/>
      <c r="C150" s="41"/>
      <c r="D150" s="232" t="s">
        <v>153</v>
      </c>
      <c r="E150" s="41"/>
      <c r="F150" s="233" t="s">
        <v>1123</v>
      </c>
      <c r="G150" s="41"/>
      <c r="H150" s="41"/>
      <c r="I150" s="137"/>
      <c r="J150" s="41"/>
      <c r="K150" s="41"/>
      <c r="L150" s="45"/>
      <c r="M150" s="234"/>
      <c r="N150" s="235"/>
      <c r="O150" s="85"/>
      <c r="P150" s="85"/>
      <c r="Q150" s="85"/>
      <c r="R150" s="85"/>
      <c r="S150" s="85"/>
      <c r="T150" s="86"/>
      <c r="U150" s="39"/>
      <c r="V150" s="39"/>
      <c r="W150" s="39"/>
      <c r="X150" s="39"/>
      <c r="Y150" s="39"/>
      <c r="Z150" s="39"/>
      <c r="AA150" s="39"/>
      <c r="AB150" s="39"/>
      <c r="AC150" s="39"/>
      <c r="AD150" s="39"/>
      <c r="AE150" s="39"/>
      <c r="AT150" s="18" t="s">
        <v>153</v>
      </c>
      <c r="AU150" s="18" t="s">
        <v>81</v>
      </c>
    </row>
    <row r="151" s="13" customFormat="1">
      <c r="A151" s="13"/>
      <c r="B151" s="236"/>
      <c r="C151" s="237"/>
      <c r="D151" s="232" t="s">
        <v>155</v>
      </c>
      <c r="E151" s="238" t="s">
        <v>19</v>
      </c>
      <c r="F151" s="239" t="s">
        <v>1127</v>
      </c>
      <c r="G151" s="237"/>
      <c r="H151" s="240">
        <v>1.101</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155</v>
      </c>
      <c r="AU151" s="246" t="s">
        <v>81</v>
      </c>
      <c r="AV151" s="13" t="s">
        <v>81</v>
      </c>
      <c r="AW151" s="13" t="s">
        <v>33</v>
      </c>
      <c r="AX151" s="13" t="s">
        <v>77</v>
      </c>
      <c r="AY151" s="246" t="s">
        <v>144</v>
      </c>
    </row>
    <row r="152" s="2" customFormat="1" ht="16.5" customHeight="1">
      <c r="A152" s="39"/>
      <c r="B152" s="40"/>
      <c r="C152" s="219" t="s">
        <v>227</v>
      </c>
      <c r="D152" s="219" t="s">
        <v>146</v>
      </c>
      <c r="E152" s="220" t="s">
        <v>1128</v>
      </c>
      <c r="F152" s="221" t="s">
        <v>1129</v>
      </c>
      <c r="G152" s="222" t="s">
        <v>149</v>
      </c>
      <c r="H152" s="223">
        <v>0.187</v>
      </c>
      <c r="I152" s="224"/>
      <c r="J152" s="225">
        <f>ROUND(I152*H152,2)</f>
        <v>0</v>
      </c>
      <c r="K152" s="221" t="s">
        <v>150</v>
      </c>
      <c r="L152" s="45"/>
      <c r="M152" s="226" t="s">
        <v>19</v>
      </c>
      <c r="N152" s="227" t="s">
        <v>43</v>
      </c>
      <c r="O152" s="85"/>
      <c r="P152" s="228">
        <f>O152*H152</f>
        <v>0</v>
      </c>
      <c r="Q152" s="228">
        <v>0.038199999999999998</v>
      </c>
      <c r="R152" s="228">
        <f>Q152*H152</f>
        <v>0.0071433999999999994</v>
      </c>
      <c r="S152" s="228">
        <v>0</v>
      </c>
      <c r="T152" s="229">
        <f>S152*H152</f>
        <v>0</v>
      </c>
      <c r="U152" s="39"/>
      <c r="V152" s="39"/>
      <c r="W152" s="39"/>
      <c r="X152" s="39"/>
      <c r="Y152" s="39"/>
      <c r="Z152" s="39"/>
      <c r="AA152" s="39"/>
      <c r="AB152" s="39"/>
      <c r="AC152" s="39"/>
      <c r="AD152" s="39"/>
      <c r="AE152" s="39"/>
      <c r="AR152" s="230" t="s">
        <v>151</v>
      </c>
      <c r="AT152" s="230" t="s">
        <v>146</v>
      </c>
      <c r="AU152" s="230" t="s">
        <v>81</v>
      </c>
      <c r="AY152" s="18" t="s">
        <v>144</v>
      </c>
      <c r="BE152" s="231">
        <f>IF(N152="základní",J152,0)</f>
        <v>0</v>
      </c>
      <c r="BF152" s="231">
        <f>IF(N152="snížená",J152,0)</f>
        <v>0</v>
      </c>
      <c r="BG152" s="231">
        <f>IF(N152="zákl. přenesená",J152,0)</f>
        <v>0</v>
      </c>
      <c r="BH152" s="231">
        <f>IF(N152="sníž. přenesená",J152,0)</f>
        <v>0</v>
      </c>
      <c r="BI152" s="231">
        <f>IF(N152="nulová",J152,0)</f>
        <v>0</v>
      </c>
      <c r="BJ152" s="18" t="s">
        <v>77</v>
      </c>
      <c r="BK152" s="231">
        <f>ROUND(I152*H152,2)</f>
        <v>0</v>
      </c>
      <c r="BL152" s="18" t="s">
        <v>151</v>
      </c>
      <c r="BM152" s="230" t="s">
        <v>311</v>
      </c>
    </row>
    <row r="153" s="2" customFormat="1" ht="16.5" customHeight="1">
      <c r="A153" s="39"/>
      <c r="B153" s="40"/>
      <c r="C153" s="219" t="s">
        <v>8</v>
      </c>
      <c r="D153" s="219" t="s">
        <v>146</v>
      </c>
      <c r="E153" s="220" t="s">
        <v>1130</v>
      </c>
      <c r="F153" s="221" t="s">
        <v>1131</v>
      </c>
      <c r="G153" s="222" t="s">
        <v>149</v>
      </c>
      <c r="H153" s="223">
        <v>1.101</v>
      </c>
      <c r="I153" s="224"/>
      <c r="J153" s="225">
        <f>ROUND(I153*H153,2)</f>
        <v>0</v>
      </c>
      <c r="K153" s="221" t="s">
        <v>150</v>
      </c>
      <c r="L153" s="45"/>
      <c r="M153" s="226" t="s">
        <v>19</v>
      </c>
      <c r="N153" s="227" t="s">
        <v>43</v>
      </c>
      <c r="O153" s="85"/>
      <c r="P153" s="228">
        <f>O153*H153</f>
        <v>0</v>
      </c>
      <c r="Q153" s="228">
        <v>0.038199999999999998</v>
      </c>
      <c r="R153" s="228">
        <f>Q153*H153</f>
        <v>0.042058199999999997</v>
      </c>
      <c r="S153" s="228">
        <v>0</v>
      </c>
      <c r="T153" s="229">
        <f>S153*H153</f>
        <v>0</v>
      </c>
      <c r="U153" s="39"/>
      <c r="V153" s="39"/>
      <c r="W153" s="39"/>
      <c r="X153" s="39"/>
      <c r="Y153" s="39"/>
      <c r="Z153" s="39"/>
      <c r="AA153" s="39"/>
      <c r="AB153" s="39"/>
      <c r="AC153" s="39"/>
      <c r="AD153" s="39"/>
      <c r="AE153" s="39"/>
      <c r="AR153" s="230" t="s">
        <v>151</v>
      </c>
      <c r="AT153" s="230" t="s">
        <v>146</v>
      </c>
      <c r="AU153" s="230" t="s">
        <v>81</v>
      </c>
      <c r="AY153" s="18" t="s">
        <v>144</v>
      </c>
      <c r="BE153" s="231">
        <f>IF(N153="základní",J153,0)</f>
        <v>0</v>
      </c>
      <c r="BF153" s="231">
        <f>IF(N153="snížená",J153,0)</f>
        <v>0</v>
      </c>
      <c r="BG153" s="231">
        <f>IF(N153="zákl. přenesená",J153,0)</f>
        <v>0</v>
      </c>
      <c r="BH153" s="231">
        <f>IF(N153="sníž. přenesená",J153,0)</f>
        <v>0</v>
      </c>
      <c r="BI153" s="231">
        <f>IF(N153="nulová",J153,0)</f>
        <v>0</v>
      </c>
      <c r="BJ153" s="18" t="s">
        <v>77</v>
      </c>
      <c r="BK153" s="231">
        <f>ROUND(I153*H153,2)</f>
        <v>0</v>
      </c>
      <c r="BL153" s="18" t="s">
        <v>151</v>
      </c>
      <c r="BM153" s="230" t="s">
        <v>322</v>
      </c>
    </row>
    <row r="154" s="2" customFormat="1" ht="16.5" customHeight="1">
      <c r="A154" s="39"/>
      <c r="B154" s="40"/>
      <c r="C154" s="219" t="s">
        <v>237</v>
      </c>
      <c r="D154" s="219" t="s">
        <v>146</v>
      </c>
      <c r="E154" s="220" t="s">
        <v>1132</v>
      </c>
      <c r="F154" s="221" t="s">
        <v>1133</v>
      </c>
      <c r="G154" s="222" t="s">
        <v>180</v>
      </c>
      <c r="H154" s="223">
        <v>11.5</v>
      </c>
      <c r="I154" s="224"/>
      <c r="J154" s="225">
        <f>ROUND(I154*H154,2)</f>
        <v>0</v>
      </c>
      <c r="K154" s="221" t="s">
        <v>256</v>
      </c>
      <c r="L154" s="45"/>
      <c r="M154" s="226" t="s">
        <v>19</v>
      </c>
      <c r="N154" s="227" t="s">
        <v>43</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151</v>
      </c>
      <c r="AT154" s="230" t="s">
        <v>146</v>
      </c>
      <c r="AU154" s="230" t="s">
        <v>81</v>
      </c>
      <c r="AY154" s="18" t="s">
        <v>144</v>
      </c>
      <c r="BE154" s="231">
        <f>IF(N154="základní",J154,0)</f>
        <v>0</v>
      </c>
      <c r="BF154" s="231">
        <f>IF(N154="snížená",J154,0)</f>
        <v>0</v>
      </c>
      <c r="BG154" s="231">
        <f>IF(N154="zákl. přenesená",J154,0)</f>
        <v>0</v>
      </c>
      <c r="BH154" s="231">
        <f>IF(N154="sníž. přenesená",J154,0)</f>
        <v>0</v>
      </c>
      <c r="BI154" s="231">
        <f>IF(N154="nulová",J154,0)</f>
        <v>0</v>
      </c>
      <c r="BJ154" s="18" t="s">
        <v>77</v>
      </c>
      <c r="BK154" s="231">
        <f>ROUND(I154*H154,2)</f>
        <v>0</v>
      </c>
      <c r="BL154" s="18" t="s">
        <v>151</v>
      </c>
      <c r="BM154" s="230" t="s">
        <v>332</v>
      </c>
    </row>
    <row r="155" s="13" customFormat="1">
      <c r="A155" s="13"/>
      <c r="B155" s="236"/>
      <c r="C155" s="237"/>
      <c r="D155" s="232" t="s">
        <v>155</v>
      </c>
      <c r="E155" s="238" t="s">
        <v>19</v>
      </c>
      <c r="F155" s="239" t="s">
        <v>1134</v>
      </c>
      <c r="G155" s="237"/>
      <c r="H155" s="240">
        <v>11.5</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155</v>
      </c>
      <c r="AU155" s="246" t="s">
        <v>81</v>
      </c>
      <c r="AV155" s="13" t="s">
        <v>81</v>
      </c>
      <c r="AW155" s="13" t="s">
        <v>33</v>
      </c>
      <c r="AX155" s="13" t="s">
        <v>77</v>
      </c>
      <c r="AY155" s="246" t="s">
        <v>144</v>
      </c>
    </row>
    <row r="156" s="12" customFormat="1" ht="22.8" customHeight="1">
      <c r="A156" s="12"/>
      <c r="B156" s="203"/>
      <c r="C156" s="204"/>
      <c r="D156" s="205" t="s">
        <v>71</v>
      </c>
      <c r="E156" s="217" t="s">
        <v>207</v>
      </c>
      <c r="F156" s="217" t="s">
        <v>1135</v>
      </c>
      <c r="G156" s="204"/>
      <c r="H156" s="204"/>
      <c r="I156" s="207"/>
      <c r="J156" s="218">
        <f>BK156</f>
        <v>0</v>
      </c>
      <c r="K156" s="204"/>
      <c r="L156" s="209"/>
      <c r="M156" s="210"/>
      <c r="N156" s="211"/>
      <c r="O156" s="211"/>
      <c r="P156" s="212">
        <f>SUM(P157:P162)</f>
        <v>0</v>
      </c>
      <c r="Q156" s="211"/>
      <c r="R156" s="212">
        <f>SUM(R157:R162)</f>
        <v>0.97345674000000004</v>
      </c>
      <c r="S156" s="211"/>
      <c r="T156" s="213">
        <f>SUM(T157:T162)</f>
        <v>0</v>
      </c>
      <c r="U156" s="12"/>
      <c r="V156" s="12"/>
      <c r="W156" s="12"/>
      <c r="X156" s="12"/>
      <c r="Y156" s="12"/>
      <c r="Z156" s="12"/>
      <c r="AA156" s="12"/>
      <c r="AB156" s="12"/>
      <c r="AC156" s="12"/>
      <c r="AD156" s="12"/>
      <c r="AE156" s="12"/>
      <c r="AR156" s="214" t="s">
        <v>77</v>
      </c>
      <c r="AT156" s="215" t="s">
        <v>71</v>
      </c>
      <c r="AU156" s="215" t="s">
        <v>77</v>
      </c>
      <c r="AY156" s="214" t="s">
        <v>144</v>
      </c>
      <c r="BK156" s="216">
        <f>SUM(BK157:BK162)</f>
        <v>0</v>
      </c>
    </row>
    <row r="157" s="2" customFormat="1" ht="21.75" customHeight="1">
      <c r="A157" s="39"/>
      <c r="B157" s="40"/>
      <c r="C157" s="219" t="s">
        <v>242</v>
      </c>
      <c r="D157" s="219" t="s">
        <v>146</v>
      </c>
      <c r="E157" s="220" t="s">
        <v>1136</v>
      </c>
      <c r="F157" s="221" t="s">
        <v>1137</v>
      </c>
      <c r="G157" s="222" t="s">
        <v>171</v>
      </c>
      <c r="H157" s="223">
        <v>1</v>
      </c>
      <c r="I157" s="224"/>
      <c r="J157" s="225">
        <f>ROUND(I157*H157,2)</f>
        <v>0</v>
      </c>
      <c r="K157" s="221" t="s">
        <v>150</v>
      </c>
      <c r="L157" s="45"/>
      <c r="M157" s="226" t="s">
        <v>19</v>
      </c>
      <c r="N157" s="227" t="s">
        <v>43</v>
      </c>
      <c r="O157" s="85"/>
      <c r="P157" s="228">
        <f>O157*H157</f>
        <v>0</v>
      </c>
      <c r="Q157" s="228">
        <v>0.04684</v>
      </c>
      <c r="R157" s="228">
        <f>Q157*H157</f>
        <v>0.04684</v>
      </c>
      <c r="S157" s="228">
        <v>0</v>
      </c>
      <c r="T157" s="229">
        <f>S157*H157</f>
        <v>0</v>
      </c>
      <c r="U157" s="39"/>
      <c r="V157" s="39"/>
      <c r="W157" s="39"/>
      <c r="X157" s="39"/>
      <c r="Y157" s="39"/>
      <c r="Z157" s="39"/>
      <c r="AA157" s="39"/>
      <c r="AB157" s="39"/>
      <c r="AC157" s="39"/>
      <c r="AD157" s="39"/>
      <c r="AE157" s="39"/>
      <c r="AR157" s="230" t="s">
        <v>151</v>
      </c>
      <c r="AT157" s="230" t="s">
        <v>146</v>
      </c>
      <c r="AU157" s="230" t="s">
        <v>81</v>
      </c>
      <c r="AY157" s="18" t="s">
        <v>144</v>
      </c>
      <c r="BE157" s="231">
        <f>IF(N157="základní",J157,0)</f>
        <v>0</v>
      </c>
      <c r="BF157" s="231">
        <f>IF(N157="snížená",J157,0)</f>
        <v>0</v>
      </c>
      <c r="BG157" s="231">
        <f>IF(N157="zákl. přenesená",J157,0)</f>
        <v>0</v>
      </c>
      <c r="BH157" s="231">
        <f>IF(N157="sníž. přenesená",J157,0)</f>
        <v>0</v>
      </c>
      <c r="BI157" s="231">
        <f>IF(N157="nulová",J157,0)</f>
        <v>0</v>
      </c>
      <c r="BJ157" s="18" t="s">
        <v>77</v>
      </c>
      <c r="BK157" s="231">
        <f>ROUND(I157*H157,2)</f>
        <v>0</v>
      </c>
      <c r="BL157" s="18" t="s">
        <v>151</v>
      </c>
      <c r="BM157" s="230" t="s">
        <v>351</v>
      </c>
    </row>
    <row r="158" s="2" customFormat="1">
      <c r="A158" s="39"/>
      <c r="B158" s="40"/>
      <c r="C158" s="41"/>
      <c r="D158" s="232" t="s">
        <v>153</v>
      </c>
      <c r="E158" s="41"/>
      <c r="F158" s="233" t="s">
        <v>1138</v>
      </c>
      <c r="G158" s="41"/>
      <c r="H158" s="41"/>
      <c r="I158" s="137"/>
      <c r="J158" s="41"/>
      <c r="K158" s="41"/>
      <c r="L158" s="45"/>
      <c r="M158" s="234"/>
      <c r="N158" s="235"/>
      <c r="O158" s="85"/>
      <c r="P158" s="85"/>
      <c r="Q158" s="85"/>
      <c r="R158" s="85"/>
      <c r="S158" s="85"/>
      <c r="T158" s="86"/>
      <c r="U158" s="39"/>
      <c r="V158" s="39"/>
      <c r="W158" s="39"/>
      <c r="X158" s="39"/>
      <c r="Y158" s="39"/>
      <c r="Z158" s="39"/>
      <c r="AA158" s="39"/>
      <c r="AB158" s="39"/>
      <c r="AC158" s="39"/>
      <c r="AD158" s="39"/>
      <c r="AE158" s="39"/>
      <c r="AT158" s="18" t="s">
        <v>153</v>
      </c>
      <c r="AU158" s="18" t="s">
        <v>81</v>
      </c>
    </row>
    <row r="159" s="2" customFormat="1" ht="16.5" customHeight="1">
      <c r="A159" s="39"/>
      <c r="B159" s="40"/>
      <c r="C159" s="258" t="s">
        <v>248</v>
      </c>
      <c r="D159" s="258" t="s">
        <v>238</v>
      </c>
      <c r="E159" s="259" t="s">
        <v>1139</v>
      </c>
      <c r="F159" s="260" t="s">
        <v>1140</v>
      </c>
      <c r="G159" s="261" t="s">
        <v>171</v>
      </c>
      <c r="H159" s="262">
        <v>1</v>
      </c>
      <c r="I159" s="263"/>
      <c r="J159" s="264">
        <f>ROUND(I159*H159,2)</f>
        <v>0</v>
      </c>
      <c r="K159" s="260" t="s">
        <v>150</v>
      </c>
      <c r="L159" s="265"/>
      <c r="M159" s="266" t="s">
        <v>19</v>
      </c>
      <c r="N159" s="267" t="s">
        <v>43</v>
      </c>
      <c r="O159" s="85"/>
      <c r="P159" s="228">
        <f>O159*H159</f>
        <v>0</v>
      </c>
      <c r="Q159" s="228">
        <v>0.01521</v>
      </c>
      <c r="R159" s="228">
        <f>Q159*H159</f>
        <v>0.01521</v>
      </c>
      <c r="S159" s="228">
        <v>0</v>
      </c>
      <c r="T159" s="229">
        <f>S159*H159</f>
        <v>0</v>
      </c>
      <c r="U159" s="39"/>
      <c r="V159" s="39"/>
      <c r="W159" s="39"/>
      <c r="X159" s="39"/>
      <c r="Y159" s="39"/>
      <c r="Z159" s="39"/>
      <c r="AA159" s="39"/>
      <c r="AB159" s="39"/>
      <c r="AC159" s="39"/>
      <c r="AD159" s="39"/>
      <c r="AE159" s="39"/>
      <c r="AR159" s="230" t="s">
        <v>93</v>
      </c>
      <c r="AT159" s="230" t="s">
        <v>238</v>
      </c>
      <c r="AU159" s="230" t="s">
        <v>81</v>
      </c>
      <c r="AY159" s="18" t="s">
        <v>144</v>
      </c>
      <c r="BE159" s="231">
        <f>IF(N159="základní",J159,0)</f>
        <v>0</v>
      </c>
      <c r="BF159" s="231">
        <f>IF(N159="snížená",J159,0)</f>
        <v>0</v>
      </c>
      <c r="BG159" s="231">
        <f>IF(N159="zákl. přenesená",J159,0)</f>
        <v>0</v>
      </c>
      <c r="BH159" s="231">
        <f>IF(N159="sníž. přenesená",J159,0)</f>
        <v>0</v>
      </c>
      <c r="BI159" s="231">
        <f>IF(N159="nulová",J159,0)</f>
        <v>0</v>
      </c>
      <c r="BJ159" s="18" t="s">
        <v>77</v>
      </c>
      <c r="BK159" s="231">
        <f>ROUND(I159*H159,2)</f>
        <v>0</v>
      </c>
      <c r="BL159" s="18" t="s">
        <v>151</v>
      </c>
      <c r="BM159" s="230" t="s">
        <v>361</v>
      </c>
    </row>
    <row r="160" s="2" customFormat="1" ht="21.75" customHeight="1">
      <c r="A160" s="39"/>
      <c r="B160" s="40"/>
      <c r="C160" s="219" t="s">
        <v>253</v>
      </c>
      <c r="D160" s="219" t="s">
        <v>146</v>
      </c>
      <c r="E160" s="220" t="s">
        <v>1141</v>
      </c>
      <c r="F160" s="221" t="s">
        <v>1142</v>
      </c>
      <c r="G160" s="222" t="s">
        <v>171</v>
      </c>
      <c r="H160" s="223">
        <v>2</v>
      </c>
      <c r="I160" s="224"/>
      <c r="J160" s="225">
        <f>ROUND(I160*H160,2)</f>
        <v>0</v>
      </c>
      <c r="K160" s="221" t="s">
        <v>150</v>
      </c>
      <c r="L160" s="45"/>
      <c r="M160" s="226" t="s">
        <v>19</v>
      </c>
      <c r="N160" s="227" t="s">
        <v>43</v>
      </c>
      <c r="O160" s="85"/>
      <c r="P160" s="228">
        <f>O160*H160</f>
        <v>0</v>
      </c>
      <c r="Q160" s="228">
        <v>0.44170336999999998</v>
      </c>
      <c r="R160" s="228">
        <f>Q160*H160</f>
        <v>0.88340673999999997</v>
      </c>
      <c r="S160" s="228">
        <v>0</v>
      </c>
      <c r="T160" s="229">
        <f>S160*H160</f>
        <v>0</v>
      </c>
      <c r="U160" s="39"/>
      <c r="V160" s="39"/>
      <c r="W160" s="39"/>
      <c r="X160" s="39"/>
      <c r="Y160" s="39"/>
      <c r="Z160" s="39"/>
      <c r="AA160" s="39"/>
      <c r="AB160" s="39"/>
      <c r="AC160" s="39"/>
      <c r="AD160" s="39"/>
      <c r="AE160" s="39"/>
      <c r="AR160" s="230" t="s">
        <v>151</v>
      </c>
      <c r="AT160" s="230" t="s">
        <v>146</v>
      </c>
      <c r="AU160" s="230" t="s">
        <v>81</v>
      </c>
      <c r="AY160" s="18" t="s">
        <v>144</v>
      </c>
      <c r="BE160" s="231">
        <f>IF(N160="základní",J160,0)</f>
        <v>0</v>
      </c>
      <c r="BF160" s="231">
        <f>IF(N160="snížená",J160,0)</f>
        <v>0</v>
      </c>
      <c r="BG160" s="231">
        <f>IF(N160="zákl. přenesená",J160,0)</f>
        <v>0</v>
      </c>
      <c r="BH160" s="231">
        <f>IF(N160="sníž. přenesená",J160,0)</f>
        <v>0</v>
      </c>
      <c r="BI160" s="231">
        <f>IF(N160="nulová",J160,0)</f>
        <v>0</v>
      </c>
      <c r="BJ160" s="18" t="s">
        <v>77</v>
      </c>
      <c r="BK160" s="231">
        <f>ROUND(I160*H160,2)</f>
        <v>0</v>
      </c>
      <c r="BL160" s="18" t="s">
        <v>151</v>
      </c>
      <c r="BM160" s="230" t="s">
        <v>372</v>
      </c>
    </row>
    <row r="161" s="2" customFormat="1">
      <c r="A161" s="39"/>
      <c r="B161" s="40"/>
      <c r="C161" s="41"/>
      <c r="D161" s="232" t="s">
        <v>153</v>
      </c>
      <c r="E161" s="41"/>
      <c r="F161" s="233" t="s">
        <v>1143</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153</v>
      </c>
      <c r="AU161" s="18" t="s">
        <v>81</v>
      </c>
    </row>
    <row r="162" s="2" customFormat="1" ht="16.5" customHeight="1">
      <c r="A162" s="39"/>
      <c r="B162" s="40"/>
      <c r="C162" s="258" t="s">
        <v>258</v>
      </c>
      <c r="D162" s="258" t="s">
        <v>238</v>
      </c>
      <c r="E162" s="259" t="s">
        <v>1144</v>
      </c>
      <c r="F162" s="260" t="s">
        <v>1145</v>
      </c>
      <c r="G162" s="261" t="s">
        <v>171</v>
      </c>
      <c r="H162" s="262">
        <v>2</v>
      </c>
      <c r="I162" s="263"/>
      <c r="J162" s="264">
        <f>ROUND(I162*H162,2)</f>
        <v>0</v>
      </c>
      <c r="K162" s="260" t="s">
        <v>256</v>
      </c>
      <c r="L162" s="265"/>
      <c r="M162" s="266" t="s">
        <v>19</v>
      </c>
      <c r="N162" s="267" t="s">
        <v>43</v>
      </c>
      <c r="O162" s="85"/>
      <c r="P162" s="228">
        <f>O162*H162</f>
        <v>0</v>
      </c>
      <c r="Q162" s="228">
        <v>0.014</v>
      </c>
      <c r="R162" s="228">
        <f>Q162*H162</f>
        <v>0.028000000000000001</v>
      </c>
      <c r="S162" s="228">
        <v>0</v>
      </c>
      <c r="T162" s="229">
        <f>S162*H162</f>
        <v>0</v>
      </c>
      <c r="U162" s="39"/>
      <c r="V162" s="39"/>
      <c r="W162" s="39"/>
      <c r="X162" s="39"/>
      <c r="Y162" s="39"/>
      <c r="Z162" s="39"/>
      <c r="AA162" s="39"/>
      <c r="AB162" s="39"/>
      <c r="AC162" s="39"/>
      <c r="AD162" s="39"/>
      <c r="AE162" s="39"/>
      <c r="AR162" s="230" t="s">
        <v>93</v>
      </c>
      <c r="AT162" s="230" t="s">
        <v>238</v>
      </c>
      <c r="AU162" s="230" t="s">
        <v>81</v>
      </c>
      <c r="AY162" s="18" t="s">
        <v>144</v>
      </c>
      <c r="BE162" s="231">
        <f>IF(N162="základní",J162,0)</f>
        <v>0</v>
      </c>
      <c r="BF162" s="231">
        <f>IF(N162="snížená",J162,0)</f>
        <v>0</v>
      </c>
      <c r="BG162" s="231">
        <f>IF(N162="zákl. přenesená",J162,0)</f>
        <v>0</v>
      </c>
      <c r="BH162" s="231">
        <f>IF(N162="sníž. přenesená",J162,0)</f>
        <v>0</v>
      </c>
      <c r="BI162" s="231">
        <f>IF(N162="nulová",J162,0)</f>
        <v>0</v>
      </c>
      <c r="BJ162" s="18" t="s">
        <v>77</v>
      </c>
      <c r="BK162" s="231">
        <f>ROUND(I162*H162,2)</f>
        <v>0</v>
      </c>
      <c r="BL162" s="18" t="s">
        <v>151</v>
      </c>
      <c r="BM162" s="230" t="s">
        <v>385</v>
      </c>
    </row>
    <row r="163" s="12" customFormat="1" ht="22.8" customHeight="1">
      <c r="A163" s="12"/>
      <c r="B163" s="203"/>
      <c r="C163" s="204"/>
      <c r="D163" s="205" t="s">
        <v>71</v>
      </c>
      <c r="E163" s="217" t="s">
        <v>299</v>
      </c>
      <c r="F163" s="217" t="s">
        <v>1146</v>
      </c>
      <c r="G163" s="204"/>
      <c r="H163" s="204"/>
      <c r="I163" s="207"/>
      <c r="J163" s="218">
        <f>BK163</f>
        <v>0</v>
      </c>
      <c r="K163" s="204"/>
      <c r="L163" s="209"/>
      <c r="M163" s="210"/>
      <c r="N163" s="211"/>
      <c r="O163" s="211"/>
      <c r="P163" s="212">
        <f>SUM(P164:P166)</f>
        <v>0</v>
      </c>
      <c r="Q163" s="211"/>
      <c r="R163" s="212">
        <f>SUM(R164:R166)</f>
        <v>0.028224000000000003</v>
      </c>
      <c r="S163" s="211"/>
      <c r="T163" s="213">
        <f>SUM(T164:T166)</f>
        <v>0</v>
      </c>
      <c r="U163" s="12"/>
      <c r="V163" s="12"/>
      <c r="W163" s="12"/>
      <c r="X163" s="12"/>
      <c r="Y163" s="12"/>
      <c r="Z163" s="12"/>
      <c r="AA163" s="12"/>
      <c r="AB163" s="12"/>
      <c r="AC163" s="12"/>
      <c r="AD163" s="12"/>
      <c r="AE163" s="12"/>
      <c r="AR163" s="214" t="s">
        <v>77</v>
      </c>
      <c r="AT163" s="215" t="s">
        <v>71</v>
      </c>
      <c r="AU163" s="215" t="s">
        <v>77</v>
      </c>
      <c r="AY163" s="214" t="s">
        <v>144</v>
      </c>
      <c r="BK163" s="216">
        <f>SUM(BK164:BK166)</f>
        <v>0</v>
      </c>
    </row>
    <row r="164" s="2" customFormat="1" ht="21.75" customHeight="1">
      <c r="A164" s="39"/>
      <c r="B164" s="40"/>
      <c r="C164" s="219" t="s">
        <v>7</v>
      </c>
      <c r="D164" s="219" t="s">
        <v>146</v>
      </c>
      <c r="E164" s="220" t="s">
        <v>525</v>
      </c>
      <c r="F164" s="221" t="s">
        <v>526</v>
      </c>
      <c r="G164" s="222" t="s">
        <v>149</v>
      </c>
      <c r="H164" s="223">
        <v>134.40000000000001</v>
      </c>
      <c r="I164" s="224"/>
      <c r="J164" s="225">
        <f>ROUND(I164*H164,2)</f>
        <v>0</v>
      </c>
      <c r="K164" s="221" t="s">
        <v>150</v>
      </c>
      <c r="L164" s="45"/>
      <c r="M164" s="226" t="s">
        <v>19</v>
      </c>
      <c r="N164" s="227" t="s">
        <v>43</v>
      </c>
      <c r="O164" s="85"/>
      <c r="P164" s="228">
        <f>O164*H164</f>
        <v>0</v>
      </c>
      <c r="Q164" s="228">
        <v>0.00021000000000000001</v>
      </c>
      <c r="R164" s="228">
        <f>Q164*H164</f>
        <v>0.028224000000000003</v>
      </c>
      <c r="S164" s="228">
        <v>0</v>
      </c>
      <c r="T164" s="229">
        <f>S164*H164</f>
        <v>0</v>
      </c>
      <c r="U164" s="39"/>
      <c r="V164" s="39"/>
      <c r="W164" s="39"/>
      <c r="X164" s="39"/>
      <c r="Y164" s="39"/>
      <c r="Z164" s="39"/>
      <c r="AA164" s="39"/>
      <c r="AB164" s="39"/>
      <c r="AC164" s="39"/>
      <c r="AD164" s="39"/>
      <c r="AE164" s="39"/>
      <c r="AR164" s="230" t="s">
        <v>151</v>
      </c>
      <c r="AT164" s="230" t="s">
        <v>146</v>
      </c>
      <c r="AU164" s="230" t="s">
        <v>81</v>
      </c>
      <c r="AY164" s="18" t="s">
        <v>144</v>
      </c>
      <c r="BE164" s="231">
        <f>IF(N164="základní",J164,0)</f>
        <v>0</v>
      </c>
      <c r="BF164" s="231">
        <f>IF(N164="snížená",J164,0)</f>
        <v>0</v>
      </c>
      <c r="BG164" s="231">
        <f>IF(N164="zákl. přenesená",J164,0)</f>
        <v>0</v>
      </c>
      <c r="BH164" s="231">
        <f>IF(N164="sníž. přenesená",J164,0)</f>
        <v>0</v>
      </c>
      <c r="BI164" s="231">
        <f>IF(N164="nulová",J164,0)</f>
        <v>0</v>
      </c>
      <c r="BJ164" s="18" t="s">
        <v>77</v>
      </c>
      <c r="BK164" s="231">
        <f>ROUND(I164*H164,2)</f>
        <v>0</v>
      </c>
      <c r="BL164" s="18" t="s">
        <v>151</v>
      </c>
      <c r="BM164" s="230" t="s">
        <v>397</v>
      </c>
    </row>
    <row r="165" s="2" customFormat="1">
      <c r="A165" s="39"/>
      <c r="B165" s="40"/>
      <c r="C165" s="41"/>
      <c r="D165" s="232" t="s">
        <v>153</v>
      </c>
      <c r="E165" s="41"/>
      <c r="F165" s="233" t="s">
        <v>528</v>
      </c>
      <c r="G165" s="41"/>
      <c r="H165" s="41"/>
      <c r="I165" s="137"/>
      <c r="J165" s="41"/>
      <c r="K165" s="41"/>
      <c r="L165" s="45"/>
      <c r="M165" s="234"/>
      <c r="N165" s="235"/>
      <c r="O165" s="85"/>
      <c r="P165" s="85"/>
      <c r="Q165" s="85"/>
      <c r="R165" s="85"/>
      <c r="S165" s="85"/>
      <c r="T165" s="86"/>
      <c r="U165" s="39"/>
      <c r="V165" s="39"/>
      <c r="W165" s="39"/>
      <c r="X165" s="39"/>
      <c r="Y165" s="39"/>
      <c r="Z165" s="39"/>
      <c r="AA165" s="39"/>
      <c r="AB165" s="39"/>
      <c r="AC165" s="39"/>
      <c r="AD165" s="39"/>
      <c r="AE165" s="39"/>
      <c r="AT165" s="18" t="s">
        <v>153</v>
      </c>
      <c r="AU165" s="18" t="s">
        <v>81</v>
      </c>
    </row>
    <row r="166" s="13" customFormat="1">
      <c r="A166" s="13"/>
      <c r="B166" s="236"/>
      <c r="C166" s="237"/>
      <c r="D166" s="232" t="s">
        <v>155</v>
      </c>
      <c r="E166" s="238" t="s">
        <v>19</v>
      </c>
      <c r="F166" s="239" t="s">
        <v>1147</v>
      </c>
      <c r="G166" s="237"/>
      <c r="H166" s="240">
        <v>134.40000000000001</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155</v>
      </c>
      <c r="AU166" s="246" t="s">
        <v>81</v>
      </c>
      <c r="AV166" s="13" t="s">
        <v>81</v>
      </c>
      <c r="AW166" s="13" t="s">
        <v>33</v>
      </c>
      <c r="AX166" s="13" t="s">
        <v>77</v>
      </c>
      <c r="AY166" s="246" t="s">
        <v>144</v>
      </c>
    </row>
    <row r="167" s="12" customFormat="1" ht="22.8" customHeight="1">
      <c r="A167" s="12"/>
      <c r="B167" s="203"/>
      <c r="C167" s="204"/>
      <c r="D167" s="205" t="s">
        <v>71</v>
      </c>
      <c r="E167" s="217" t="s">
        <v>1148</v>
      </c>
      <c r="F167" s="217" t="s">
        <v>1149</v>
      </c>
      <c r="G167" s="204"/>
      <c r="H167" s="204"/>
      <c r="I167" s="207"/>
      <c r="J167" s="218">
        <f>BK167</f>
        <v>0</v>
      </c>
      <c r="K167" s="204"/>
      <c r="L167" s="209"/>
      <c r="M167" s="210"/>
      <c r="N167" s="211"/>
      <c r="O167" s="211"/>
      <c r="P167" s="212">
        <f>SUM(P168:P180)</f>
        <v>0</v>
      </c>
      <c r="Q167" s="211"/>
      <c r="R167" s="212">
        <f>SUM(R168:R180)</f>
        <v>0.0061482144999999997</v>
      </c>
      <c r="S167" s="211"/>
      <c r="T167" s="213">
        <f>SUM(T168:T180)</f>
        <v>0</v>
      </c>
      <c r="U167" s="12"/>
      <c r="V167" s="12"/>
      <c r="W167" s="12"/>
      <c r="X167" s="12"/>
      <c r="Y167" s="12"/>
      <c r="Z167" s="12"/>
      <c r="AA167" s="12"/>
      <c r="AB167" s="12"/>
      <c r="AC167" s="12"/>
      <c r="AD167" s="12"/>
      <c r="AE167" s="12"/>
      <c r="AR167" s="214" t="s">
        <v>77</v>
      </c>
      <c r="AT167" s="215" t="s">
        <v>71</v>
      </c>
      <c r="AU167" s="215" t="s">
        <v>77</v>
      </c>
      <c r="AY167" s="214" t="s">
        <v>144</v>
      </c>
      <c r="BK167" s="216">
        <f>SUM(BK168:BK180)</f>
        <v>0</v>
      </c>
    </row>
    <row r="168" s="2" customFormat="1" ht="21.75" customHeight="1">
      <c r="A168" s="39"/>
      <c r="B168" s="40"/>
      <c r="C168" s="219" t="s">
        <v>275</v>
      </c>
      <c r="D168" s="219" t="s">
        <v>146</v>
      </c>
      <c r="E168" s="220" t="s">
        <v>533</v>
      </c>
      <c r="F168" s="221" t="s">
        <v>534</v>
      </c>
      <c r="G168" s="222" t="s">
        <v>149</v>
      </c>
      <c r="H168" s="223">
        <v>155.65100000000001</v>
      </c>
      <c r="I168" s="224"/>
      <c r="J168" s="225">
        <f>ROUND(I168*H168,2)</f>
        <v>0</v>
      </c>
      <c r="K168" s="221" t="s">
        <v>150</v>
      </c>
      <c r="L168" s="45"/>
      <c r="M168" s="226" t="s">
        <v>19</v>
      </c>
      <c r="N168" s="227" t="s">
        <v>43</v>
      </c>
      <c r="O168" s="85"/>
      <c r="P168" s="228">
        <f>O168*H168</f>
        <v>0</v>
      </c>
      <c r="Q168" s="228">
        <v>3.9499999999999998E-05</v>
      </c>
      <c r="R168" s="228">
        <f>Q168*H168</f>
        <v>0.0061482144999999997</v>
      </c>
      <c r="S168" s="228">
        <v>0</v>
      </c>
      <c r="T168" s="229">
        <f>S168*H168</f>
        <v>0</v>
      </c>
      <c r="U168" s="39"/>
      <c r="V168" s="39"/>
      <c r="W168" s="39"/>
      <c r="X168" s="39"/>
      <c r="Y168" s="39"/>
      <c r="Z168" s="39"/>
      <c r="AA168" s="39"/>
      <c r="AB168" s="39"/>
      <c r="AC168" s="39"/>
      <c r="AD168" s="39"/>
      <c r="AE168" s="39"/>
      <c r="AR168" s="230" t="s">
        <v>151</v>
      </c>
      <c r="AT168" s="230" t="s">
        <v>146</v>
      </c>
      <c r="AU168" s="230" t="s">
        <v>81</v>
      </c>
      <c r="AY168" s="18" t="s">
        <v>144</v>
      </c>
      <c r="BE168" s="231">
        <f>IF(N168="základní",J168,0)</f>
        <v>0</v>
      </c>
      <c r="BF168" s="231">
        <f>IF(N168="snížená",J168,0)</f>
        <v>0</v>
      </c>
      <c r="BG168" s="231">
        <f>IF(N168="zákl. přenesená",J168,0)</f>
        <v>0</v>
      </c>
      <c r="BH168" s="231">
        <f>IF(N168="sníž. přenesená",J168,0)</f>
        <v>0</v>
      </c>
      <c r="BI168" s="231">
        <f>IF(N168="nulová",J168,0)</f>
        <v>0</v>
      </c>
      <c r="BJ168" s="18" t="s">
        <v>77</v>
      </c>
      <c r="BK168" s="231">
        <f>ROUND(I168*H168,2)</f>
        <v>0</v>
      </c>
      <c r="BL168" s="18" t="s">
        <v>151</v>
      </c>
      <c r="BM168" s="230" t="s">
        <v>407</v>
      </c>
    </row>
    <row r="169" s="2" customFormat="1">
      <c r="A169" s="39"/>
      <c r="B169" s="40"/>
      <c r="C169" s="41"/>
      <c r="D169" s="232" t="s">
        <v>153</v>
      </c>
      <c r="E169" s="41"/>
      <c r="F169" s="233" t="s">
        <v>536</v>
      </c>
      <c r="G169" s="41"/>
      <c r="H169" s="41"/>
      <c r="I169" s="137"/>
      <c r="J169" s="41"/>
      <c r="K169" s="41"/>
      <c r="L169" s="45"/>
      <c r="M169" s="234"/>
      <c r="N169" s="235"/>
      <c r="O169" s="85"/>
      <c r="P169" s="85"/>
      <c r="Q169" s="85"/>
      <c r="R169" s="85"/>
      <c r="S169" s="85"/>
      <c r="T169" s="86"/>
      <c r="U169" s="39"/>
      <c r="V169" s="39"/>
      <c r="W169" s="39"/>
      <c r="X169" s="39"/>
      <c r="Y169" s="39"/>
      <c r="Z169" s="39"/>
      <c r="AA169" s="39"/>
      <c r="AB169" s="39"/>
      <c r="AC169" s="39"/>
      <c r="AD169" s="39"/>
      <c r="AE169" s="39"/>
      <c r="AT169" s="18" t="s">
        <v>153</v>
      </c>
      <c r="AU169" s="18" t="s">
        <v>81</v>
      </c>
    </row>
    <row r="170" s="13" customFormat="1">
      <c r="A170" s="13"/>
      <c r="B170" s="236"/>
      <c r="C170" s="237"/>
      <c r="D170" s="232" t="s">
        <v>155</v>
      </c>
      <c r="E170" s="238" t="s">
        <v>19</v>
      </c>
      <c r="F170" s="239" t="s">
        <v>1150</v>
      </c>
      <c r="G170" s="237"/>
      <c r="H170" s="240">
        <v>134.40000000000001</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155</v>
      </c>
      <c r="AU170" s="246" t="s">
        <v>81</v>
      </c>
      <c r="AV170" s="13" t="s">
        <v>81</v>
      </c>
      <c r="AW170" s="13" t="s">
        <v>33</v>
      </c>
      <c r="AX170" s="13" t="s">
        <v>72</v>
      </c>
      <c r="AY170" s="246" t="s">
        <v>144</v>
      </c>
    </row>
    <row r="171" s="13" customFormat="1">
      <c r="A171" s="13"/>
      <c r="B171" s="236"/>
      <c r="C171" s="237"/>
      <c r="D171" s="232" t="s">
        <v>155</v>
      </c>
      <c r="E171" s="238" t="s">
        <v>19</v>
      </c>
      <c r="F171" s="239" t="s">
        <v>1151</v>
      </c>
      <c r="G171" s="237"/>
      <c r="H171" s="240">
        <v>21.251000000000001</v>
      </c>
      <c r="I171" s="241"/>
      <c r="J171" s="237"/>
      <c r="K171" s="237"/>
      <c r="L171" s="242"/>
      <c r="M171" s="243"/>
      <c r="N171" s="244"/>
      <c r="O171" s="244"/>
      <c r="P171" s="244"/>
      <c r="Q171" s="244"/>
      <c r="R171" s="244"/>
      <c r="S171" s="244"/>
      <c r="T171" s="245"/>
      <c r="U171" s="13"/>
      <c r="V171" s="13"/>
      <c r="W171" s="13"/>
      <c r="X171" s="13"/>
      <c r="Y171" s="13"/>
      <c r="Z171" s="13"/>
      <c r="AA171" s="13"/>
      <c r="AB171" s="13"/>
      <c r="AC171" s="13"/>
      <c r="AD171" s="13"/>
      <c r="AE171" s="13"/>
      <c r="AT171" s="246" t="s">
        <v>155</v>
      </c>
      <c r="AU171" s="246" t="s">
        <v>81</v>
      </c>
      <c r="AV171" s="13" t="s">
        <v>81</v>
      </c>
      <c r="AW171" s="13" t="s">
        <v>33</v>
      </c>
      <c r="AX171" s="13" t="s">
        <v>72</v>
      </c>
      <c r="AY171" s="246" t="s">
        <v>144</v>
      </c>
    </row>
    <row r="172" s="14" customFormat="1">
      <c r="A172" s="14"/>
      <c r="B172" s="247"/>
      <c r="C172" s="248"/>
      <c r="D172" s="232" t="s">
        <v>155</v>
      </c>
      <c r="E172" s="249" t="s">
        <v>19</v>
      </c>
      <c r="F172" s="250" t="s">
        <v>158</v>
      </c>
      <c r="G172" s="248"/>
      <c r="H172" s="251">
        <v>155.65100000000001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155</v>
      </c>
      <c r="AU172" s="257" t="s">
        <v>81</v>
      </c>
      <c r="AV172" s="14" t="s">
        <v>151</v>
      </c>
      <c r="AW172" s="14" t="s">
        <v>33</v>
      </c>
      <c r="AX172" s="14" t="s">
        <v>77</v>
      </c>
      <c r="AY172" s="257" t="s">
        <v>144</v>
      </c>
    </row>
    <row r="173" s="2" customFormat="1" ht="16.5" customHeight="1">
      <c r="A173" s="39"/>
      <c r="B173" s="40"/>
      <c r="C173" s="219" t="s">
        <v>279</v>
      </c>
      <c r="D173" s="219" t="s">
        <v>146</v>
      </c>
      <c r="E173" s="220" t="s">
        <v>1152</v>
      </c>
      <c r="F173" s="221" t="s">
        <v>1153</v>
      </c>
      <c r="G173" s="222" t="s">
        <v>149</v>
      </c>
      <c r="H173" s="223">
        <v>155.65100000000001</v>
      </c>
      <c r="I173" s="224"/>
      <c r="J173" s="225">
        <f>ROUND(I173*H173,2)</f>
        <v>0</v>
      </c>
      <c r="K173" s="221" t="s">
        <v>150</v>
      </c>
      <c r="L173" s="45"/>
      <c r="M173" s="226" t="s">
        <v>19</v>
      </c>
      <c r="N173" s="227" t="s">
        <v>43</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151</v>
      </c>
      <c r="AT173" s="230" t="s">
        <v>146</v>
      </c>
      <c r="AU173" s="230" t="s">
        <v>81</v>
      </c>
      <c r="AY173" s="18" t="s">
        <v>144</v>
      </c>
      <c r="BE173" s="231">
        <f>IF(N173="základní",J173,0)</f>
        <v>0</v>
      </c>
      <c r="BF173" s="231">
        <f>IF(N173="snížená",J173,0)</f>
        <v>0</v>
      </c>
      <c r="BG173" s="231">
        <f>IF(N173="zákl. přenesená",J173,0)</f>
        <v>0</v>
      </c>
      <c r="BH173" s="231">
        <f>IF(N173="sníž. přenesená",J173,0)</f>
        <v>0</v>
      </c>
      <c r="BI173" s="231">
        <f>IF(N173="nulová",J173,0)</f>
        <v>0</v>
      </c>
      <c r="BJ173" s="18" t="s">
        <v>77</v>
      </c>
      <c r="BK173" s="231">
        <f>ROUND(I173*H173,2)</f>
        <v>0</v>
      </c>
      <c r="BL173" s="18" t="s">
        <v>151</v>
      </c>
      <c r="BM173" s="230" t="s">
        <v>415</v>
      </c>
    </row>
    <row r="174" s="2" customFormat="1">
      <c r="A174" s="39"/>
      <c r="B174" s="40"/>
      <c r="C174" s="41"/>
      <c r="D174" s="232" t="s">
        <v>153</v>
      </c>
      <c r="E174" s="41"/>
      <c r="F174" s="233" t="s">
        <v>376</v>
      </c>
      <c r="G174" s="41"/>
      <c r="H174" s="41"/>
      <c r="I174" s="137"/>
      <c r="J174" s="41"/>
      <c r="K174" s="41"/>
      <c r="L174" s="45"/>
      <c r="M174" s="234"/>
      <c r="N174" s="235"/>
      <c r="O174" s="85"/>
      <c r="P174" s="85"/>
      <c r="Q174" s="85"/>
      <c r="R174" s="85"/>
      <c r="S174" s="85"/>
      <c r="T174" s="86"/>
      <c r="U174" s="39"/>
      <c r="V174" s="39"/>
      <c r="W174" s="39"/>
      <c r="X174" s="39"/>
      <c r="Y174" s="39"/>
      <c r="Z174" s="39"/>
      <c r="AA174" s="39"/>
      <c r="AB174" s="39"/>
      <c r="AC174" s="39"/>
      <c r="AD174" s="39"/>
      <c r="AE174" s="39"/>
      <c r="AT174" s="18" t="s">
        <v>153</v>
      </c>
      <c r="AU174" s="18" t="s">
        <v>81</v>
      </c>
    </row>
    <row r="175" s="13" customFormat="1">
      <c r="A175" s="13"/>
      <c r="B175" s="236"/>
      <c r="C175" s="237"/>
      <c r="D175" s="232" t="s">
        <v>155</v>
      </c>
      <c r="E175" s="238" t="s">
        <v>19</v>
      </c>
      <c r="F175" s="239" t="s">
        <v>1150</v>
      </c>
      <c r="G175" s="237"/>
      <c r="H175" s="240">
        <v>134.40000000000001</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155</v>
      </c>
      <c r="AU175" s="246" t="s">
        <v>81</v>
      </c>
      <c r="AV175" s="13" t="s">
        <v>81</v>
      </c>
      <c r="AW175" s="13" t="s">
        <v>33</v>
      </c>
      <c r="AX175" s="13" t="s">
        <v>72</v>
      </c>
      <c r="AY175" s="246" t="s">
        <v>144</v>
      </c>
    </row>
    <row r="176" s="13" customFormat="1">
      <c r="A176" s="13"/>
      <c r="B176" s="236"/>
      <c r="C176" s="237"/>
      <c r="D176" s="232" t="s">
        <v>155</v>
      </c>
      <c r="E176" s="238" t="s">
        <v>19</v>
      </c>
      <c r="F176" s="239" t="s">
        <v>1151</v>
      </c>
      <c r="G176" s="237"/>
      <c r="H176" s="240">
        <v>21.251000000000001</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155</v>
      </c>
      <c r="AU176" s="246" t="s">
        <v>81</v>
      </c>
      <c r="AV176" s="13" t="s">
        <v>81</v>
      </c>
      <c r="AW176" s="13" t="s">
        <v>33</v>
      </c>
      <c r="AX176" s="13" t="s">
        <v>72</v>
      </c>
      <c r="AY176" s="246" t="s">
        <v>144</v>
      </c>
    </row>
    <row r="177" s="14" customFormat="1">
      <c r="A177" s="14"/>
      <c r="B177" s="247"/>
      <c r="C177" s="248"/>
      <c r="D177" s="232" t="s">
        <v>155</v>
      </c>
      <c r="E177" s="249" t="s">
        <v>19</v>
      </c>
      <c r="F177" s="250" t="s">
        <v>158</v>
      </c>
      <c r="G177" s="248"/>
      <c r="H177" s="251">
        <v>155.65100000000001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155</v>
      </c>
      <c r="AU177" s="257" t="s">
        <v>81</v>
      </c>
      <c r="AV177" s="14" t="s">
        <v>151</v>
      </c>
      <c r="AW177" s="14" t="s">
        <v>33</v>
      </c>
      <c r="AX177" s="14" t="s">
        <v>77</v>
      </c>
      <c r="AY177" s="257" t="s">
        <v>144</v>
      </c>
    </row>
    <row r="178" s="2" customFormat="1" ht="21.75" customHeight="1">
      <c r="A178" s="39"/>
      <c r="B178" s="40"/>
      <c r="C178" s="219" t="s">
        <v>290</v>
      </c>
      <c r="D178" s="219" t="s">
        <v>146</v>
      </c>
      <c r="E178" s="220" t="s">
        <v>373</v>
      </c>
      <c r="F178" s="221" t="s">
        <v>374</v>
      </c>
      <c r="G178" s="222" t="s">
        <v>149</v>
      </c>
      <c r="H178" s="223">
        <v>39.5</v>
      </c>
      <c r="I178" s="224"/>
      <c r="J178" s="225">
        <f>ROUND(I178*H178,2)</f>
        <v>0</v>
      </c>
      <c r="K178" s="221" t="s">
        <v>150</v>
      </c>
      <c r="L178" s="45"/>
      <c r="M178" s="226" t="s">
        <v>19</v>
      </c>
      <c r="N178" s="227" t="s">
        <v>43</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151</v>
      </c>
      <c r="AT178" s="230" t="s">
        <v>146</v>
      </c>
      <c r="AU178" s="230" t="s">
        <v>81</v>
      </c>
      <c r="AY178" s="18" t="s">
        <v>144</v>
      </c>
      <c r="BE178" s="231">
        <f>IF(N178="základní",J178,0)</f>
        <v>0</v>
      </c>
      <c r="BF178" s="231">
        <f>IF(N178="snížená",J178,0)</f>
        <v>0</v>
      </c>
      <c r="BG178" s="231">
        <f>IF(N178="zákl. přenesená",J178,0)</f>
        <v>0</v>
      </c>
      <c r="BH178" s="231">
        <f>IF(N178="sníž. přenesená",J178,0)</f>
        <v>0</v>
      </c>
      <c r="BI178" s="231">
        <f>IF(N178="nulová",J178,0)</f>
        <v>0</v>
      </c>
      <c r="BJ178" s="18" t="s">
        <v>77</v>
      </c>
      <c r="BK178" s="231">
        <f>ROUND(I178*H178,2)</f>
        <v>0</v>
      </c>
      <c r="BL178" s="18" t="s">
        <v>151</v>
      </c>
      <c r="BM178" s="230" t="s">
        <v>425</v>
      </c>
    </row>
    <row r="179" s="2" customFormat="1">
      <c r="A179" s="39"/>
      <c r="B179" s="40"/>
      <c r="C179" s="41"/>
      <c r="D179" s="232" t="s">
        <v>153</v>
      </c>
      <c r="E179" s="41"/>
      <c r="F179" s="233" t="s">
        <v>376</v>
      </c>
      <c r="G179" s="41"/>
      <c r="H179" s="41"/>
      <c r="I179" s="137"/>
      <c r="J179" s="41"/>
      <c r="K179" s="41"/>
      <c r="L179" s="45"/>
      <c r="M179" s="234"/>
      <c r="N179" s="235"/>
      <c r="O179" s="85"/>
      <c r="P179" s="85"/>
      <c r="Q179" s="85"/>
      <c r="R179" s="85"/>
      <c r="S179" s="85"/>
      <c r="T179" s="86"/>
      <c r="U179" s="39"/>
      <c r="V179" s="39"/>
      <c r="W179" s="39"/>
      <c r="X179" s="39"/>
      <c r="Y179" s="39"/>
      <c r="Z179" s="39"/>
      <c r="AA179" s="39"/>
      <c r="AB179" s="39"/>
      <c r="AC179" s="39"/>
      <c r="AD179" s="39"/>
      <c r="AE179" s="39"/>
      <c r="AT179" s="18" t="s">
        <v>153</v>
      </c>
      <c r="AU179" s="18" t="s">
        <v>81</v>
      </c>
    </row>
    <row r="180" s="13" customFormat="1">
      <c r="A180" s="13"/>
      <c r="B180" s="236"/>
      <c r="C180" s="237"/>
      <c r="D180" s="232" t="s">
        <v>155</v>
      </c>
      <c r="E180" s="238" t="s">
        <v>19</v>
      </c>
      <c r="F180" s="239" t="s">
        <v>1154</v>
      </c>
      <c r="G180" s="237"/>
      <c r="H180" s="240">
        <v>39.5</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155</v>
      </c>
      <c r="AU180" s="246" t="s">
        <v>81</v>
      </c>
      <c r="AV180" s="13" t="s">
        <v>81</v>
      </c>
      <c r="AW180" s="13" t="s">
        <v>33</v>
      </c>
      <c r="AX180" s="13" t="s">
        <v>77</v>
      </c>
      <c r="AY180" s="246" t="s">
        <v>144</v>
      </c>
    </row>
    <row r="181" s="12" customFormat="1" ht="22.8" customHeight="1">
      <c r="A181" s="12"/>
      <c r="B181" s="203"/>
      <c r="C181" s="204"/>
      <c r="D181" s="205" t="s">
        <v>71</v>
      </c>
      <c r="E181" s="217" t="s">
        <v>1155</v>
      </c>
      <c r="F181" s="217" t="s">
        <v>1156</v>
      </c>
      <c r="G181" s="204"/>
      <c r="H181" s="204"/>
      <c r="I181" s="207"/>
      <c r="J181" s="218">
        <f>BK181</f>
        <v>0</v>
      </c>
      <c r="K181" s="204"/>
      <c r="L181" s="209"/>
      <c r="M181" s="210"/>
      <c r="N181" s="211"/>
      <c r="O181" s="211"/>
      <c r="P181" s="212">
        <f>SUM(P182:P257)</f>
        <v>0</v>
      </c>
      <c r="Q181" s="211"/>
      <c r="R181" s="212">
        <f>SUM(R182:R257)</f>
        <v>0</v>
      </c>
      <c r="S181" s="211"/>
      <c r="T181" s="213">
        <f>SUM(T182:T257)</f>
        <v>52.273938849999986</v>
      </c>
      <c r="U181" s="12"/>
      <c r="V181" s="12"/>
      <c r="W181" s="12"/>
      <c r="X181" s="12"/>
      <c r="Y181" s="12"/>
      <c r="Z181" s="12"/>
      <c r="AA181" s="12"/>
      <c r="AB181" s="12"/>
      <c r="AC181" s="12"/>
      <c r="AD181" s="12"/>
      <c r="AE181" s="12"/>
      <c r="AR181" s="214" t="s">
        <v>77</v>
      </c>
      <c r="AT181" s="215" t="s">
        <v>71</v>
      </c>
      <c r="AU181" s="215" t="s">
        <v>77</v>
      </c>
      <c r="AY181" s="214" t="s">
        <v>144</v>
      </c>
      <c r="BK181" s="216">
        <f>SUM(BK182:BK257)</f>
        <v>0</v>
      </c>
    </row>
    <row r="182" s="2" customFormat="1" ht="16.5" customHeight="1">
      <c r="A182" s="39"/>
      <c r="B182" s="40"/>
      <c r="C182" s="219" t="s">
        <v>296</v>
      </c>
      <c r="D182" s="219" t="s">
        <v>146</v>
      </c>
      <c r="E182" s="220" t="s">
        <v>1157</v>
      </c>
      <c r="F182" s="221" t="s">
        <v>1158</v>
      </c>
      <c r="G182" s="222" t="s">
        <v>1159</v>
      </c>
      <c r="H182" s="223">
        <v>1</v>
      </c>
      <c r="I182" s="224"/>
      <c r="J182" s="225">
        <f>ROUND(I182*H182,2)</f>
        <v>0</v>
      </c>
      <c r="K182" s="221" t="s">
        <v>150</v>
      </c>
      <c r="L182" s="45"/>
      <c r="M182" s="226" t="s">
        <v>19</v>
      </c>
      <c r="N182" s="227" t="s">
        <v>43</v>
      </c>
      <c r="O182" s="85"/>
      <c r="P182" s="228">
        <f>O182*H182</f>
        <v>0</v>
      </c>
      <c r="Q182" s="228">
        <v>0</v>
      </c>
      <c r="R182" s="228">
        <f>Q182*H182</f>
        <v>0</v>
      </c>
      <c r="S182" s="228">
        <v>0.027199999999999998</v>
      </c>
      <c r="T182" s="229">
        <f>S182*H182</f>
        <v>0.027199999999999998</v>
      </c>
      <c r="U182" s="39"/>
      <c r="V182" s="39"/>
      <c r="W182" s="39"/>
      <c r="X182" s="39"/>
      <c r="Y182" s="39"/>
      <c r="Z182" s="39"/>
      <c r="AA182" s="39"/>
      <c r="AB182" s="39"/>
      <c r="AC182" s="39"/>
      <c r="AD182" s="39"/>
      <c r="AE182" s="39"/>
      <c r="AR182" s="230" t="s">
        <v>151</v>
      </c>
      <c r="AT182" s="230" t="s">
        <v>146</v>
      </c>
      <c r="AU182" s="230" t="s">
        <v>81</v>
      </c>
      <c r="AY182" s="18" t="s">
        <v>144</v>
      </c>
      <c r="BE182" s="231">
        <f>IF(N182="základní",J182,0)</f>
        <v>0</v>
      </c>
      <c r="BF182" s="231">
        <f>IF(N182="snížená",J182,0)</f>
        <v>0</v>
      </c>
      <c r="BG182" s="231">
        <f>IF(N182="zákl. přenesená",J182,0)</f>
        <v>0</v>
      </c>
      <c r="BH182" s="231">
        <f>IF(N182="sníž. přenesená",J182,0)</f>
        <v>0</v>
      </c>
      <c r="BI182" s="231">
        <f>IF(N182="nulová",J182,0)</f>
        <v>0</v>
      </c>
      <c r="BJ182" s="18" t="s">
        <v>77</v>
      </c>
      <c r="BK182" s="231">
        <f>ROUND(I182*H182,2)</f>
        <v>0</v>
      </c>
      <c r="BL182" s="18" t="s">
        <v>151</v>
      </c>
      <c r="BM182" s="230" t="s">
        <v>437</v>
      </c>
    </row>
    <row r="183" s="2" customFormat="1" ht="16.5" customHeight="1">
      <c r="A183" s="39"/>
      <c r="B183" s="40"/>
      <c r="C183" s="219" t="s">
        <v>302</v>
      </c>
      <c r="D183" s="219" t="s">
        <v>146</v>
      </c>
      <c r="E183" s="220" t="s">
        <v>1160</v>
      </c>
      <c r="F183" s="221" t="s">
        <v>1161</v>
      </c>
      <c r="G183" s="222" t="s">
        <v>1159</v>
      </c>
      <c r="H183" s="223">
        <v>1</v>
      </c>
      <c r="I183" s="224"/>
      <c r="J183" s="225">
        <f>ROUND(I183*H183,2)</f>
        <v>0</v>
      </c>
      <c r="K183" s="221" t="s">
        <v>150</v>
      </c>
      <c r="L183" s="45"/>
      <c r="M183" s="226" t="s">
        <v>19</v>
      </c>
      <c r="N183" s="227" t="s">
        <v>43</v>
      </c>
      <c r="O183" s="85"/>
      <c r="P183" s="228">
        <f>O183*H183</f>
        <v>0</v>
      </c>
      <c r="Q183" s="228">
        <v>0</v>
      </c>
      <c r="R183" s="228">
        <f>Q183*H183</f>
        <v>0</v>
      </c>
      <c r="S183" s="228">
        <v>0.00156</v>
      </c>
      <c r="T183" s="229">
        <f>S183*H183</f>
        <v>0.00156</v>
      </c>
      <c r="U183" s="39"/>
      <c r="V183" s="39"/>
      <c r="W183" s="39"/>
      <c r="X183" s="39"/>
      <c r="Y183" s="39"/>
      <c r="Z183" s="39"/>
      <c r="AA183" s="39"/>
      <c r="AB183" s="39"/>
      <c r="AC183" s="39"/>
      <c r="AD183" s="39"/>
      <c r="AE183" s="39"/>
      <c r="AR183" s="230" t="s">
        <v>151</v>
      </c>
      <c r="AT183" s="230" t="s">
        <v>146</v>
      </c>
      <c r="AU183" s="230" t="s">
        <v>81</v>
      </c>
      <c r="AY183" s="18" t="s">
        <v>144</v>
      </c>
      <c r="BE183" s="231">
        <f>IF(N183="základní",J183,0)</f>
        <v>0</v>
      </c>
      <c r="BF183" s="231">
        <f>IF(N183="snížená",J183,0)</f>
        <v>0</v>
      </c>
      <c r="BG183" s="231">
        <f>IF(N183="zákl. přenesená",J183,0)</f>
        <v>0</v>
      </c>
      <c r="BH183" s="231">
        <f>IF(N183="sníž. přenesená",J183,0)</f>
        <v>0</v>
      </c>
      <c r="BI183" s="231">
        <f>IF(N183="nulová",J183,0)</f>
        <v>0</v>
      </c>
      <c r="BJ183" s="18" t="s">
        <v>77</v>
      </c>
      <c r="BK183" s="231">
        <f>ROUND(I183*H183,2)</f>
        <v>0</v>
      </c>
      <c r="BL183" s="18" t="s">
        <v>151</v>
      </c>
      <c r="BM183" s="230" t="s">
        <v>453</v>
      </c>
    </row>
    <row r="184" s="2" customFormat="1" ht="21.75" customHeight="1">
      <c r="A184" s="39"/>
      <c r="B184" s="40"/>
      <c r="C184" s="219" t="s">
        <v>306</v>
      </c>
      <c r="D184" s="219" t="s">
        <v>146</v>
      </c>
      <c r="E184" s="220" t="s">
        <v>1162</v>
      </c>
      <c r="F184" s="221" t="s">
        <v>1163</v>
      </c>
      <c r="G184" s="222" t="s">
        <v>149</v>
      </c>
      <c r="H184" s="223">
        <v>29.266999999999999</v>
      </c>
      <c r="I184" s="224"/>
      <c r="J184" s="225">
        <f>ROUND(I184*H184,2)</f>
        <v>0</v>
      </c>
      <c r="K184" s="221" t="s">
        <v>150</v>
      </c>
      <c r="L184" s="45"/>
      <c r="M184" s="226" t="s">
        <v>19</v>
      </c>
      <c r="N184" s="227" t="s">
        <v>43</v>
      </c>
      <c r="O184" s="85"/>
      <c r="P184" s="228">
        <f>O184*H184</f>
        <v>0</v>
      </c>
      <c r="Q184" s="228">
        <v>0</v>
      </c>
      <c r="R184" s="228">
        <f>Q184*H184</f>
        <v>0</v>
      </c>
      <c r="S184" s="228">
        <v>0.26100000000000001</v>
      </c>
      <c r="T184" s="229">
        <f>S184*H184</f>
        <v>7.638687</v>
      </c>
      <c r="U184" s="39"/>
      <c r="V184" s="39"/>
      <c r="W184" s="39"/>
      <c r="X184" s="39"/>
      <c r="Y184" s="39"/>
      <c r="Z184" s="39"/>
      <c r="AA184" s="39"/>
      <c r="AB184" s="39"/>
      <c r="AC184" s="39"/>
      <c r="AD184" s="39"/>
      <c r="AE184" s="39"/>
      <c r="AR184" s="230" t="s">
        <v>151</v>
      </c>
      <c r="AT184" s="230" t="s">
        <v>146</v>
      </c>
      <c r="AU184" s="230" t="s">
        <v>81</v>
      </c>
      <c r="AY184" s="18" t="s">
        <v>144</v>
      </c>
      <c r="BE184" s="231">
        <f>IF(N184="základní",J184,0)</f>
        <v>0</v>
      </c>
      <c r="BF184" s="231">
        <f>IF(N184="snížená",J184,0)</f>
        <v>0</v>
      </c>
      <c r="BG184" s="231">
        <f>IF(N184="zákl. přenesená",J184,0)</f>
        <v>0</v>
      </c>
      <c r="BH184" s="231">
        <f>IF(N184="sníž. přenesená",J184,0)</f>
        <v>0</v>
      </c>
      <c r="BI184" s="231">
        <f>IF(N184="nulová",J184,0)</f>
        <v>0</v>
      </c>
      <c r="BJ184" s="18" t="s">
        <v>77</v>
      </c>
      <c r="BK184" s="231">
        <f>ROUND(I184*H184,2)</f>
        <v>0</v>
      </c>
      <c r="BL184" s="18" t="s">
        <v>151</v>
      </c>
      <c r="BM184" s="230" t="s">
        <v>181</v>
      </c>
    </row>
    <row r="185" s="13" customFormat="1">
      <c r="A185" s="13"/>
      <c r="B185" s="236"/>
      <c r="C185" s="237"/>
      <c r="D185" s="232" t="s">
        <v>155</v>
      </c>
      <c r="E185" s="238" t="s">
        <v>19</v>
      </c>
      <c r="F185" s="239" t="s">
        <v>1164</v>
      </c>
      <c r="G185" s="237"/>
      <c r="H185" s="240">
        <v>29.266999999999999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155</v>
      </c>
      <c r="AU185" s="246" t="s">
        <v>81</v>
      </c>
      <c r="AV185" s="13" t="s">
        <v>81</v>
      </c>
      <c r="AW185" s="13" t="s">
        <v>33</v>
      </c>
      <c r="AX185" s="13" t="s">
        <v>77</v>
      </c>
      <c r="AY185" s="246" t="s">
        <v>144</v>
      </c>
    </row>
    <row r="186" s="2" customFormat="1" ht="16.5" customHeight="1">
      <c r="A186" s="39"/>
      <c r="B186" s="40"/>
      <c r="C186" s="219" t="s">
        <v>311</v>
      </c>
      <c r="D186" s="219" t="s">
        <v>146</v>
      </c>
      <c r="E186" s="220" t="s">
        <v>1165</v>
      </c>
      <c r="F186" s="221" t="s">
        <v>1166</v>
      </c>
      <c r="G186" s="222" t="s">
        <v>149</v>
      </c>
      <c r="H186" s="223">
        <v>58.533999999999999</v>
      </c>
      <c r="I186" s="224"/>
      <c r="J186" s="225">
        <f>ROUND(I186*H186,2)</f>
        <v>0</v>
      </c>
      <c r="K186" s="221" t="s">
        <v>150</v>
      </c>
      <c r="L186" s="45"/>
      <c r="M186" s="226" t="s">
        <v>19</v>
      </c>
      <c r="N186" s="227" t="s">
        <v>43</v>
      </c>
      <c r="O186" s="85"/>
      <c r="P186" s="228">
        <f>O186*H186</f>
        <v>0</v>
      </c>
      <c r="Q186" s="228">
        <v>0</v>
      </c>
      <c r="R186" s="228">
        <f>Q186*H186</f>
        <v>0</v>
      </c>
      <c r="S186" s="228">
        <v>0.024649999999999998</v>
      </c>
      <c r="T186" s="229">
        <f>S186*H186</f>
        <v>1.4428630999999998</v>
      </c>
      <c r="U186" s="39"/>
      <c r="V186" s="39"/>
      <c r="W186" s="39"/>
      <c r="X186" s="39"/>
      <c r="Y186" s="39"/>
      <c r="Z186" s="39"/>
      <c r="AA186" s="39"/>
      <c r="AB186" s="39"/>
      <c r="AC186" s="39"/>
      <c r="AD186" s="39"/>
      <c r="AE186" s="39"/>
      <c r="AR186" s="230" t="s">
        <v>151</v>
      </c>
      <c r="AT186" s="230" t="s">
        <v>146</v>
      </c>
      <c r="AU186" s="230" t="s">
        <v>81</v>
      </c>
      <c r="AY186" s="18" t="s">
        <v>144</v>
      </c>
      <c r="BE186" s="231">
        <f>IF(N186="základní",J186,0)</f>
        <v>0</v>
      </c>
      <c r="BF186" s="231">
        <f>IF(N186="snížená",J186,0)</f>
        <v>0</v>
      </c>
      <c r="BG186" s="231">
        <f>IF(N186="zákl. přenesená",J186,0)</f>
        <v>0</v>
      </c>
      <c r="BH186" s="231">
        <f>IF(N186="sníž. přenesená",J186,0)</f>
        <v>0</v>
      </c>
      <c r="BI186" s="231">
        <f>IF(N186="nulová",J186,0)</f>
        <v>0</v>
      </c>
      <c r="BJ186" s="18" t="s">
        <v>77</v>
      </c>
      <c r="BK186" s="231">
        <f>ROUND(I186*H186,2)</f>
        <v>0</v>
      </c>
      <c r="BL186" s="18" t="s">
        <v>151</v>
      </c>
      <c r="BM186" s="230" t="s">
        <v>185</v>
      </c>
    </row>
    <row r="187" s="2" customFormat="1">
      <c r="A187" s="39"/>
      <c r="B187" s="40"/>
      <c r="C187" s="41"/>
      <c r="D187" s="232" t="s">
        <v>153</v>
      </c>
      <c r="E187" s="41"/>
      <c r="F187" s="233" t="s">
        <v>1167</v>
      </c>
      <c r="G187" s="41"/>
      <c r="H187" s="41"/>
      <c r="I187" s="137"/>
      <c r="J187" s="41"/>
      <c r="K187" s="41"/>
      <c r="L187" s="45"/>
      <c r="M187" s="234"/>
      <c r="N187" s="235"/>
      <c r="O187" s="85"/>
      <c r="P187" s="85"/>
      <c r="Q187" s="85"/>
      <c r="R187" s="85"/>
      <c r="S187" s="85"/>
      <c r="T187" s="86"/>
      <c r="U187" s="39"/>
      <c r="V187" s="39"/>
      <c r="W187" s="39"/>
      <c r="X187" s="39"/>
      <c r="Y187" s="39"/>
      <c r="Z187" s="39"/>
      <c r="AA187" s="39"/>
      <c r="AB187" s="39"/>
      <c r="AC187" s="39"/>
      <c r="AD187" s="39"/>
      <c r="AE187" s="39"/>
      <c r="AT187" s="18" t="s">
        <v>153</v>
      </c>
      <c r="AU187" s="18" t="s">
        <v>81</v>
      </c>
    </row>
    <row r="188" s="13" customFormat="1">
      <c r="A188" s="13"/>
      <c r="B188" s="236"/>
      <c r="C188" s="237"/>
      <c r="D188" s="232" t="s">
        <v>155</v>
      </c>
      <c r="E188" s="238" t="s">
        <v>19</v>
      </c>
      <c r="F188" s="239" t="s">
        <v>1168</v>
      </c>
      <c r="G188" s="237"/>
      <c r="H188" s="240">
        <v>58.533999999999999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155</v>
      </c>
      <c r="AU188" s="246" t="s">
        <v>81</v>
      </c>
      <c r="AV188" s="13" t="s">
        <v>81</v>
      </c>
      <c r="AW188" s="13" t="s">
        <v>33</v>
      </c>
      <c r="AX188" s="13" t="s">
        <v>77</v>
      </c>
      <c r="AY188" s="246" t="s">
        <v>144</v>
      </c>
    </row>
    <row r="189" s="2" customFormat="1" ht="16.5" customHeight="1">
      <c r="A189" s="39"/>
      <c r="B189" s="40"/>
      <c r="C189" s="219" t="s">
        <v>315</v>
      </c>
      <c r="D189" s="219" t="s">
        <v>146</v>
      </c>
      <c r="E189" s="220" t="s">
        <v>1169</v>
      </c>
      <c r="F189" s="221" t="s">
        <v>1170</v>
      </c>
      <c r="G189" s="222" t="s">
        <v>149</v>
      </c>
      <c r="H189" s="223">
        <v>29.266999999999999</v>
      </c>
      <c r="I189" s="224"/>
      <c r="J189" s="225">
        <f>ROUND(I189*H189,2)</f>
        <v>0</v>
      </c>
      <c r="K189" s="221" t="s">
        <v>150</v>
      </c>
      <c r="L189" s="45"/>
      <c r="M189" s="226" t="s">
        <v>19</v>
      </c>
      <c r="N189" s="227" t="s">
        <v>43</v>
      </c>
      <c r="O189" s="85"/>
      <c r="P189" s="228">
        <f>O189*H189</f>
        <v>0</v>
      </c>
      <c r="Q189" s="228">
        <v>0</v>
      </c>
      <c r="R189" s="228">
        <f>Q189*H189</f>
        <v>0</v>
      </c>
      <c r="S189" s="228">
        <v>0.021999999999999999</v>
      </c>
      <c r="T189" s="229">
        <f>S189*H189</f>
        <v>0.64387399999999995</v>
      </c>
      <c r="U189" s="39"/>
      <c r="V189" s="39"/>
      <c r="W189" s="39"/>
      <c r="X189" s="39"/>
      <c r="Y189" s="39"/>
      <c r="Z189" s="39"/>
      <c r="AA189" s="39"/>
      <c r="AB189" s="39"/>
      <c r="AC189" s="39"/>
      <c r="AD189" s="39"/>
      <c r="AE189" s="39"/>
      <c r="AR189" s="230" t="s">
        <v>151</v>
      </c>
      <c r="AT189" s="230" t="s">
        <v>146</v>
      </c>
      <c r="AU189" s="230" t="s">
        <v>81</v>
      </c>
      <c r="AY189" s="18" t="s">
        <v>144</v>
      </c>
      <c r="BE189" s="231">
        <f>IF(N189="základní",J189,0)</f>
        <v>0</v>
      </c>
      <c r="BF189" s="231">
        <f>IF(N189="snížená",J189,0)</f>
        <v>0</v>
      </c>
      <c r="BG189" s="231">
        <f>IF(N189="zákl. přenesená",J189,0)</f>
        <v>0</v>
      </c>
      <c r="BH189" s="231">
        <f>IF(N189="sníž. přenesená",J189,0)</f>
        <v>0</v>
      </c>
      <c r="BI189" s="231">
        <f>IF(N189="nulová",J189,0)</f>
        <v>0</v>
      </c>
      <c r="BJ189" s="18" t="s">
        <v>77</v>
      </c>
      <c r="BK189" s="231">
        <f>ROUND(I189*H189,2)</f>
        <v>0</v>
      </c>
      <c r="BL189" s="18" t="s">
        <v>151</v>
      </c>
      <c r="BM189" s="230" t="s">
        <v>189</v>
      </c>
    </row>
    <row r="190" s="13" customFormat="1">
      <c r="A190" s="13"/>
      <c r="B190" s="236"/>
      <c r="C190" s="237"/>
      <c r="D190" s="232" t="s">
        <v>155</v>
      </c>
      <c r="E190" s="238" t="s">
        <v>19</v>
      </c>
      <c r="F190" s="239" t="s">
        <v>1164</v>
      </c>
      <c r="G190" s="237"/>
      <c r="H190" s="240">
        <v>29.266999999999999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155</v>
      </c>
      <c r="AU190" s="246" t="s">
        <v>81</v>
      </c>
      <c r="AV190" s="13" t="s">
        <v>81</v>
      </c>
      <c r="AW190" s="13" t="s">
        <v>33</v>
      </c>
      <c r="AX190" s="13" t="s">
        <v>77</v>
      </c>
      <c r="AY190" s="246" t="s">
        <v>144</v>
      </c>
    </row>
    <row r="191" s="2" customFormat="1" ht="21.75" customHeight="1">
      <c r="A191" s="39"/>
      <c r="B191" s="40"/>
      <c r="C191" s="219" t="s">
        <v>322</v>
      </c>
      <c r="D191" s="219" t="s">
        <v>146</v>
      </c>
      <c r="E191" s="220" t="s">
        <v>1171</v>
      </c>
      <c r="F191" s="221" t="s">
        <v>1172</v>
      </c>
      <c r="G191" s="222" t="s">
        <v>149</v>
      </c>
      <c r="H191" s="223">
        <v>29.266999999999999</v>
      </c>
      <c r="I191" s="224"/>
      <c r="J191" s="225">
        <f>ROUND(I191*H191,2)</f>
        <v>0</v>
      </c>
      <c r="K191" s="221" t="s">
        <v>150</v>
      </c>
      <c r="L191" s="45"/>
      <c r="M191" s="226" t="s">
        <v>19</v>
      </c>
      <c r="N191" s="227" t="s">
        <v>43</v>
      </c>
      <c r="O191" s="85"/>
      <c r="P191" s="228">
        <f>O191*H191</f>
        <v>0</v>
      </c>
      <c r="Q191" s="228">
        <v>0</v>
      </c>
      <c r="R191" s="228">
        <f>Q191*H191</f>
        <v>0</v>
      </c>
      <c r="S191" s="228">
        <v>0.00175</v>
      </c>
      <c r="T191" s="229">
        <f>S191*H191</f>
        <v>0.051217249999999999</v>
      </c>
      <c r="U191" s="39"/>
      <c r="V191" s="39"/>
      <c r="W191" s="39"/>
      <c r="X191" s="39"/>
      <c r="Y191" s="39"/>
      <c r="Z191" s="39"/>
      <c r="AA191" s="39"/>
      <c r="AB191" s="39"/>
      <c r="AC191" s="39"/>
      <c r="AD191" s="39"/>
      <c r="AE191" s="39"/>
      <c r="AR191" s="230" t="s">
        <v>151</v>
      </c>
      <c r="AT191" s="230" t="s">
        <v>146</v>
      </c>
      <c r="AU191" s="230" t="s">
        <v>81</v>
      </c>
      <c r="AY191" s="18" t="s">
        <v>144</v>
      </c>
      <c r="BE191" s="231">
        <f>IF(N191="základní",J191,0)</f>
        <v>0</v>
      </c>
      <c r="BF191" s="231">
        <f>IF(N191="snížená",J191,0)</f>
        <v>0</v>
      </c>
      <c r="BG191" s="231">
        <f>IF(N191="zákl. přenesená",J191,0)</f>
        <v>0</v>
      </c>
      <c r="BH191" s="231">
        <f>IF(N191="sníž. přenesená",J191,0)</f>
        <v>0</v>
      </c>
      <c r="BI191" s="231">
        <f>IF(N191="nulová",J191,0)</f>
        <v>0</v>
      </c>
      <c r="BJ191" s="18" t="s">
        <v>77</v>
      </c>
      <c r="BK191" s="231">
        <f>ROUND(I191*H191,2)</f>
        <v>0</v>
      </c>
      <c r="BL191" s="18" t="s">
        <v>151</v>
      </c>
      <c r="BM191" s="230" t="s">
        <v>195</v>
      </c>
    </row>
    <row r="192" s="2" customFormat="1">
      <c r="A192" s="39"/>
      <c r="B192" s="40"/>
      <c r="C192" s="41"/>
      <c r="D192" s="232" t="s">
        <v>153</v>
      </c>
      <c r="E192" s="41"/>
      <c r="F192" s="233" t="s">
        <v>1173</v>
      </c>
      <c r="G192" s="41"/>
      <c r="H192" s="41"/>
      <c r="I192" s="137"/>
      <c r="J192" s="41"/>
      <c r="K192" s="41"/>
      <c r="L192" s="45"/>
      <c r="M192" s="234"/>
      <c r="N192" s="235"/>
      <c r="O192" s="85"/>
      <c r="P192" s="85"/>
      <c r="Q192" s="85"/>
      <c r="R192" s="85"/>
      <c r="S192" s="85"/>
      <c r="T192" s="86"/>
      <c r="U192" s="39"/>
      <c r="V192" s="39"/>
      <c r="W192" s="39"/>
      <c r="X192" s="39"/>
      <c r="Y192" s="39"/>
      <c r="Z192" s="39"/>
      <c r="AA192" s="39"/>
      <c r="AB192" s="39"/>
      <c r="AC192" s="39"/>
      <c r="AD192" s="39"/>
      <c r="AE192" s="39"/>
      <c r="AT192" s="18" t="s">
        <v>153</v>
      </c>
      <c r="AU192" s="18" t="s">
        <v>81</v>
      </c>
    </row>
    <row r="193" s="13" customFormat="1">
      <c r="A193" s="13"/>
      <c r="B193" s="236"/>
      <c r="C193" s="237"/>
      <c r="D193" s="232" t="s">
        <v>155</v>
      </c>
      <c r="E193" s="238" t="s">
        <v>19</v>
      </c>
      <c r="F193" s="239" t="s">
        <v>1164</v>
      </c>
      <c r="G193" s="237"/>
      <c r="H193" s="240">
        <v>29.266999999999999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155</v>
      </c>
      <c r="AU193" s="246" t="s">
        <v>81</v>
      </c>
      <c r="AV193" s="13" t="s">
        <v>81</v>
      </c>
      <c r="AW193" s="13" t="s">
        <v>33</v>
      </c>
      <c r="AX193" s="13" t="s">
        <v>77</v>
      </c>
      <c r="AY193" s="246" t="s">
        <v>144</v>
      </c>
    </row>
    <row r="194" s="2" customFormat="1" ht="16.5" customHeight="1">
      <c r="A194" s="39"/>
      <c r="B194" s="40"/>
      <c r="C194" s="219" t="s">
        <v>327</v>
      </c>
      <c r="D194" s="219" t="s">
        <v>146</v>
      </c>
      <c r="E194" s="220" t="s">
        <v>1174</v>
      </c>
      <c r="F194" s="221" t="s">
        <v>1175</v>
      </c>
      <c r="G194" s="222" t="s">
        <v>149</v>
      </c>
      <c r="H194" s="223">
        <v>46.511000000000003</v>
      </c>
      <c r="I194" s="224"/>
      <c r="J194" s="225">
        <f>ROUND(I194*H194,2)</f>
        <v>0</v>
      </c>
      <c r="K194" s="221" t="s">
        <v>150</v>
      </c>
      <c r="L194" s="45"/>
      <c r="M194" s="226" t="s">
        <v>19</v>
      </c>
      <c r="N194" s="227" t="s">
        <v>43</v>
      </c>
      <c r="O194" s="85"/>
      <c r="P194" s="228">
        <f>O194*H194</f>
        <v>0</v>
      </c>
      <c r="Q194" s="228">
        <v>0</v>
      </c>
      <c r="R194" s="228">
        <f>Q194*H194</f>
        <v>0</v>
      </c>
      <c r="S194" s="228">
        <v>0.029999999999999999</v>
      </c>
      <c r="T194" s="229">
        <f>S194*H194</f>
        <v>1.39533</v>
      </c>
      <c r="U194" s="39"/>
      <c r="V194" s="39"/>
      <c r="W194" s="39"/>
      <c r="X194" s="39"/>
      <c r="Y194" s="39"/>
      <c r="Z194" s="39"/>
      <c r="AA194" s="39"/>
      <c r="AB194" s="39"/>
      <c r="AC194" s="39"/>
      <c r="AD194" s="39"/>
      <c r="AE194" s="39"/>
      <c r="AR194" s="230" t="s">
        <v>151</v>
      </c>
      <c r="AT194" s="230" t="s">
        <v>146</v>
      </c>
      <c r="AU194" s="230" t="s">
        <v>81</v>
      </c>
      <c r="AY194" s="18" t="s">
        <v>144</v>
      </c>
      <c r="BE194" s="231">
        <f>IF(N194="základní",J194,0)</f>
        <v>0</v>
      </c>
      <c r="BF194" s="231">
        <f>IF(N194="snížená",J194,0)</f>
        <v>0</v>
      </c>
      <c r="BG194" s="231">
        <f>IF(N194="zákl. přenesená",J194,0)</f>
        <v>0</v>
      </c>
      <c r="BH194" s="231">
        <f>IF(N194="sníž. přenesená",J194,0)</f>
        <v>0</v>
      </c>
      <c r="BI194" s="231">
        <f>IF(N194="nulová",J194,0)</f>
        <v>0</v>
      </c>
      <c r="BJ194" s="18" t="s">
        <v>77</v>
      </c>
      <c r="BK194" s="231">
        <f>ROUND(I194*H194,2)</f>
        <v>0</v>
      </c>
      <c r="BL194" s="18" t="s">
        <v>151</v>
      </c>
      <c r="BM194" s="230" t="s">
        <v>201</v>
      </c>
    </row>
    <row r="195" s="13" customFormat="1">
      <c r="A195" s="13"/>
      <c r="B195" s="236"/>
      <c r="C195" s="237"/>
      <c r="D195" s="232" t="s">
        <v>155</v>
      </c>
      <c r="E195" s="238" t="s">
        <v>19</v>
      </c>
      <c r="F195" s="239" t="s">
        <v>1176</v>
      </c>
      <c r="G195" s="237"/>
      <c r="H195" s="240">
        <v>35.594999999999999</v>
      </c>
      <c r="I195" s="241"/>
      <c r="J195" s="237"/>
      <c r="K195" s="237"/>
      <c r="L195" s="242"/>
      <c r="M195" s="243"/>
      <c r="N195" s="244"/>
      <c r="O195" s="244"/>
      <c r="P195" s="244"/>
      <c r="Q195" s="244"/>
      <c r="R195" s="244"/>
      <c r="S195" s="244"/>
      <c r="T195" s="245"/>
      <c r="U195" s="13"/>
      <c r="V195" s="13"/>
      <c r="W195" s="13"/>
      <c r="X195" s="13"/>
      <c r="Y195" s="13"/>
      <c r="Z195" s="13"/>
      <c r="AA195" s="13"/>
      <c r="AB195" s="13"/>
      <c r="AC195" s="13"/>
      <c r="AD195" s="13"/>
      <c r="AE195" s="13"/>
      <c r="AT195" s="246" t="s">
        <v>155</v>
      </c>
      <c r="AU195" s="246" t="s">
        <v>81</v>
      </c>
      <c r="AV195" s="13" t="s">
        <v>81</v>
      </c>
      <c r="AW195" s="13" t="s">
        <v>33</v>
      </c>
      <c r="AX195" s="13" t="s">
        <v>72</v>
      </c>
      <c r="AY195" s="246" t="s">
        <v>144</v>
      </c>
    </row>
    <row r="196" s="13" customFormat="1">
      <c r="A196" s="13"/>
      <c r="B196" s="236"/>
      <c r="C196" s="237"/>
      <c r="D196" s="232" t="s">
        <v>155</v>
      </c>
      <c r="E196" s="238" t="s">
        <v>19</v>
      </c>
      <c r="F196" s="239" t="s">
        <v>1177</v>
      </c>
      <c r="G196" s="237"/>
      <c r="H196" s="240">
        <v>10.916</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155</v>
      </c>
      <c r="AU196" s="246" t="s">
        <v>81</v>
      </c>
      <c r="AV196" s="13" t="s">
        <v>81</v>
      </c>
      <c r="AW196" s="13" t="s">
        <v>33</v>
      </c>
      <c r="AX196" s="13" t="s">
        <v>72</v>
      </c>
      <c r="AY196" s="246" t="s">
        <v>144</v>
      </c>
    </row>
    <row r="197" s="14" customFormat="1">
      <c r="A197" s="14"/>
      <c r="B197" s="247"/>
      <c r="C197" s="248"/>
      <c r="D197" s="232" t="s">
        <v>155</v>
      </c>
      <c r="E197" s="249" t="s">
        <v>19</v>
      </c>
      <c r="F197" s="250" t="s">
        <v>1178</v>
      </c>
      <c r="G197" s="248"/>
      <c r="H197" s="251">
        <v>46.510999999999996</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155</v>
      </c>
      <c r="AU197" s="257" t="s">
        <v>81</v>
      </c>
      <c r="AV197" s="14" t="s">
        <v>151</v>
      </c>
      <c r="AW197" s="14" t="s">
        <v>33</v>
      </c>
      <c r="AX197" s="14" t="s">
        <v>77</v>
      </c>
      <c r="AY197" s="257" t="s">
        <v>144</v>
      </c>
    </row>
    <row r="198" s="2" customFormat="1" ht="16.5" customHeight="1">
      <c r="A198" s="39"/>
      <c r="B198" s="40"/>
      <c r="C198" s="219" t="s">
        <v>332</v>
      </c>
      <c r="D198" s="219" t="s">
        <v>146</v>
      </c>
      <c r="E198" s="220" t="s">
        <v>1179</v>
      </c>
      <c r="F198" s="221" t="s">
        <v>1180</v>
      </c>
      <c r="G198" s="222" t="s">
        <v>171</v>
      </c>
      <c r="H198" s="223">
        <v>1</v>
      </c>
      <c r="I198" s="224"/>
      <c r="J198" s="225">
        <f>ROUND(I198*H198,2)</f>
        <v>0</v>
      </c>
      <c r="K198" s="221" t="s">
        <v>256</v>
      </c>
      <c r="L198" s="45"/>
      <c r="M198" s="226" t="s">
        <v>19</v>
      </c>
      <c r="N198" s="227" t="s">
        <v>43</v>
      </c>
      <c r="O198" s="85"/>
      <c r="P198" s="228">
        <f>O198*H198</f>
        <v>0</v>
      </c>
      <c r="Q198" s="228">
        <v>0</v>
      </c>
      <c r="R198" s="228">
        <f>Q198*H198</f>
        <v>0</v>
      </c>
      <c r="S198" s="228">
        <v>0.10000000000000001</v>
      </c>
      <c r="T198" s="229">
        <f>S198*H198</f>
        <v>0.10000000000000001</v>
      </c>
      <c r="U198" s="39"/>
      <c r="V198" s="39"/>
      <c r="W198" s="39"/>
      <c r="X198" s="39"/>
      <c r="Y198" s="39"/>
      <c r="Z198" s="39"/>
      <c r="AA198" s="39"/>
      <c r="AB198" s="39"/>
      <c r="AC198" s="39"/>
      <c r="AD198" s="39"/>
      <c r="AE198" s="39"/>
      <c r="AR198" s="230" t="s">
        <v>151</v>
      </c>
      <c r="AT198" s="230" t="s">
        <v>146</v>
      </c>
      <c r="AU198" s="230" t="s">
        <v>81</v>
      </c>
      <c r="AY198" s="18" t="s">
        <v>144</v>
      </c>
      <c r="BE198" s="231">
        <f>IF(N198="základní",J198,0)</f>
        <v>0</v>
      </c>
      <c r="BF198" s="231">
        <f>IF(N198="snížená",J198,0)</f>
        <v>0</v>
      </c>
      <c r="BG198" s="231">
        <f>IF(N198="zákl. přenesená",J198,0)</f>
        <v>0</v>
      </c>
      <c r="BH198" s="231">
        <f>IF(N198="sníž. přenesená",J198,0)</f>
        <v>0</v>
      </c>
      <c r="BI198" s="231">
        <f>IF(N198="nulová",J198,0)</f>
        <v>0</v>
      </c>
      <c r="BJ198" s="18" t="s">
        <v>77</v>
      </c>
      <c r="BK198" s="231">
        <f>ROUND(I198*H198,2)</f>
        <v>0</v>
      </c>
      <c r="BL198" s="18" t="s">
        <v>151</v>
      </c>
      <c r="BM198" s="230" t="s">
        <v>207</v>
      </c>
    </row>
    <row r="199" s="2" customFormat="1" ht="16.5" customHeight="1">
      <c r="A199" s="39"/>
      <c r="B199" s="40"/>
      <c r="C199" s="219" t="s">
        <v>336</v>
      </c>
      <c r="D199" s="219" t="s">
        <v>146</v>
      </c>
      <c r="E199" s="220" t="s">
        <v>1181</v>
      </c>
      <c r="F199" s="221" t="s">
        <v>1182</v>
      </c>
      <c r="G199" s="222" t="s">
        <v>171</v>
      </c>
      <c r="H199" s="223">
        <v>3</v>
      </c>
      <c r="I199" s="224"/>
      <c r="J199" s="225">
        <f>ROUND(I199*H199,2)</f>
        <v>0</v>
      </c>
      <c r="K199" s="221" t="s">
        <v>150</v>
      </c>
      <c r="L199" s="45"/>
      <c r="M199" s="226" t="s">
        <v>19</v>
      </c>
      <c r="N199" s="227" t="s">
        <v>43</v>
      </c>
      <c r="O199" s="85"/>
      <c r="P199" s="228">
        <f>O199*H199</f>
        <v>0</v>
      </c>
      <c r="Q199" s="228">
        <v>0</v>
      </c>
      <c r="R199" s="228">
        <f>Q199*H199</f>
        <v>0</v>
      </c>
      <c r="S199" s="228">
        <v>0.0018</v>
      </c>
      <c r="T199" s="229">
        <f>S199*H199</f>
        <v>0.0054000000000000003</v>
      </c>
      <c r="U199" s="39"/>
      <c r="V199" s="39"/>
      <c r="W199" s="39"/>
      <c r="X199" s="39"/>
      <c r="Y199" s="39"/>
      <c r="Z199" s="39"/>
      <c r="AA199" s="39"/>
      <c r="AB199" s="39"/>
      <c r="AC199" s="39"/>
      <c r="AD199" s="39"/>
      <c r="AE199" s="39"/>
      <c r="AR199" s="230" t="s">
        <v>151</v>
      </c>
      <c r="AT199" s="230" t="s">
        <v>146</v>
      </c>
      <c r="AU199" s="230" t="s">
        <v>81</v>
      </c>
      <c r="AY199" s="18" t="s">
        <v>144</v>
      </c>
      <c r="BE199" s="231">
        <f>IF(N199="základní",J199,0)</f>
        <v>0</v>
      </c>
      <c r="BF199" s="231">
        <f>IF(N199="snížená",J199,0)</f>
        <v>0</v>
      </c>
      <c r="BG199" s="231">
        <f>IF(N199="zákl. přenesená",J199,0)</f>
        <v>0</v>
      </c>
      <c r="BH199" s="231">
        <f>IF(N199="sníž. přenesená",J199,0)</f>
        <v>0</v>
      </c>
      <c r="BI199" s="231">
        <f>IF(N199="nulová",J199,0)</f>
        <v>0</v>
      </c>
      <c r="BJ199" s="18" t="s">
        <v>77</v>
      </c>
      <c r="BK199" s="231">
        <f>ROUND(I199*H199,2)</f>
        <v>0</v>
      </c>
      <c r="BL199" s="18" t="s">
        <v>151</v>
      </c>
      <c r="BM199" s="230" t="s">
        <v>214</v>
      </c>
    </row>
    <row r="200" s="2" customFormat="1" ht="21.75" customHeight="1">
      <c r="A200" s="39"/>
      <c r="B200" s="40"/>
      <c r="C200" s="219" t="s">
        <v>351</v>
      </c>
      <c r="D200" s="219" t="s">
        <v>146</v>
      </c>
      <c r="E200" s="220" t="s">
        <v>1183</v>
      </c>
      <c r="F200" s="221" t="s">
        <v>1184</v>
      </c>
      <c r="G200" s="222" t="s">
        <v>171</v>
      </c>
      <c r="H200" s="223">
        <v>1</v>
      </c>
      <c r="I200" s="224"/>
      <c r="J200" s="225">
        <f>ROUND(I200*H200,2)</f>
        <v>0</v>
      </c>
      <c r="K200" s="221" t="s">
        <v>150</v>
      </c>
      <c r="L200" s="45"/>
      <c r="M200" s="226" t="s">
        <v>19</v>
      </c>
      <c r="N200" s="227" t="s">
        <v>43</v>
      </c>
      <c r="O200" s="85"/>
      <c r="P200" s="228">
        <f>O200*H200</f>
        <v>0</v>
      </c>
      <c r="Q200" s="228">
        <v>0</v>
      </c>
      <c r="R200" s="228">
        <f>Q200*H200</f>
        <v>0</v>
      </c>
      <c r="S200" s="228">
        <v>0.024</v>
      </c>
      <c r="T200" s="229">
        <f>S200*H200</f>
        <v>0.024</v>
      </c>
      <c r="U200" s="39"/>
      <c r="V200" s="39"/>
      <c r="W200" s="39"/>
      <c r="X200" s="39"/>
      <c r="Y200" s="39"/>
      <c r="Z200" s="39"/>
      <c r="AA200" s="39"/>
      <c r="AB200" s="39"/>
      <c r="AC200" s="39"/>
      <c r="AD200" s="39"/>
      <c r="AE200" s="39"/>
      <c r="AR200" s="230" t="s">
        <v>151</v>
      </c>
      <c r="AT200" s="230" t="s">
        <v>146</v>
      </c>
      <c r="AU200" s="230" t="s">
        <v>81</v>
      </c>
      <c r="AY200" s="18" t="s">
        <v>144</v>
      </c>
      <c r="BE200" s="231">
        <f>IF(N200="základní",J200,0)</f>
        <v>0</v>
      </c>
      <c r="BF200" s="231">
        <f>IF(N200="snížená",J200,0)</f>
        <v>0</v>
      </c>
      <c r="BG200" s="231">
        <f>IF(N200="zákl. přenesená",J200,0)</f>
        <v>0</v>
      </c>
      <c r="BH200" s="231">
        <f>IF(N200="sníž. přenesená",J200,0)</f>
        <v>0</v>
      </c>
      <c r="BI200" s="231">
        <f>IF(N200="nulová",J200,0)</f>
        <v>0</v>
      </c>
      <c r="BJ200" s="18" t="s">
        <v>77</v>
      </c>
      <c r="BK200" s="231">
        <f>ROUND(I200*H200,2)</f>
        <v>0</v>
      </c>
      <c r="BL200" s="18" t="s">
        <v>151</v>
      </c>
      <c r="BM200" s="230" t="s">
        <v>219</v>
      </c>
    </row>
    <row r="201" s="2" customFormat="1">
      <c r="A201" s="39"/>
      <c r="B201" s="40"/>
      <c r="C201" s="41"/>
      <c r="D201" s="232" t="s">
        <v>153</v>
      </c>
      <c r="E201" s="41"/>
      <c r="F201" s="233" t="s">
        <v>1185</v>
      </c>
      <c r="G201" s="41"/>
      <c r="H201" s="41"/>
      <c r="I201" s="137"/>
      <c r="J201" s="41"/>
      <c r="K201" s="41"/>
      <c r="L201" s="45"/>
      <c r="M201" s="234"/>
      <c r="N201" s="235"/>
      <c r="O201" s="85"/>
      <c r="P201" s="85"/>
      <c r="Q201" s="85"/>
      <c r="R201" s="85"/>
      <c r="S201" s="85"/>
      <c r="T201" s="86"/>
      <c r="U201" s="39"/>
      <c r="V201" s="39"/>
      <c r="W201" s="39"/>
      <c r="X201" s="39"/>
      <c r="Y201" s="39"/>
      <c r="Z201" s="39"/>
      <c r="AA201" s="39"/>
      <c r="AB201" s="39"/>
      <c r="AC201" s="39"/>
      <c r="AD201" s="39"/>
      <c r="AE201" s="39"/>
      <c r="AT201" s="18" t="s">
        <v>153</v>
      </c>
      <c r="AU201" s="18" t="s">
        <v>81</v>
      </c>
    </row>
    <row r="202" s="2" customFormat="1" ht="16.5" customHeight="1">
      <c r="A202" s="39"/>
      <c r="B202" s="40"/>
      <c r="C202" s="219" t="s">
        <v>356</v>
      </c>
      <c r="D202" s="219" t="s">
        <v>146</v>
      </c>
      <c r="E202" s="220" t="s">
        <v>1186</v>
      </c>
      <c r="F202" s="221" t="s">
        <v>1187</v>
      </c>
      <c r="G202" s="222" t="s">
        <v>149</v>
      </c>
      <c r="H202" s="223">
        <v>132.255</v>
      </c>
      <c r="I202" s="224"/>
      <c r="J202" s="225">
        <f>ROUND(I202*H202,2)</f>
        <v>0</v>
      </c>
      <c r="K202" s="221" t="s">
        <v>150</v>
      </c>
      <c r="L202" s="45"/>
      <c r="M202" s="226" t="s">
        <v>19</v>
      </c>
      <c r="N202" s="227" t="s">
        <v>43</v>
      </c>
      <c r="O202" s="85"/>
      <c r="P202" s="228">
        <f>O202*H202</f>
        <v>0</v>
      </c>
      <c r="Q202" s="228">
        <v>0</v>
      </c>
      <c r="R202" s="228">
        <f>Q202*H202</f>
        <v>0</v>
      </c>
      <c r="S202" s="228">
        <v>0.0025000000000000001</v>
      </c>
      <c r="T202" s="229">
        <f>S202*H202</f>
        <v>0.33063749999999997</v>
      </c>
      <c r="U202" s="39"/>
      <c r="V202" s="39"/>
      <c r="W202" s="39"/>
      <c r="X202" s="39"/>
      <c r="Y202" s="39"/>
      <c r="Z202" s="39"/>
      <c r="AA202" s="39"/>
      <c r="AB202" s="39"/>
      <c r="AC202" s="39"/>
      <c r="AD202" s="39"/>
      <c r="AE202" s="39"/>
      <c r="AR202" s="230" t="s">
        <v>151</v>
      </c>
      <c r="AT202" s="230" t="s">
        <v>146</v>
      </c>
      <c r="AU202" s="230" t="s">
        <v>81</v>
      </c>
      <c r="AY202" s="18" t="s">
        <v>144</v>
      </c>
      <c r="BE202" s="231">
        <f>IF(N202="základní",J202,0)</f>
        <v>0</v>
      </c>
      <c r="BF202" s="231">
        <f>IF(N202="snížená",J202,0)</f>
        <v>0</v>
      </c>
      <c r="BG202" s="231">
        <f>IF(N202="zákl. přenesená",J202,0)</f>
        <v>0</v>
      </c>
      <c r="BH202" s="231">
        <f>IF(N202="sníž. přenesená",J202,0)</f>
        <v>0</v>
      </c>
      <c r="BI202" s="231">
        <f>IF(N202="nulová",J202,0)</f>
        <v>0</v>
      </c>
      <c r="BJ202" s="18" t="s">
        <v>77</v>
      </c>
      <c r="BK202" s="231">
        <f>ROUND(I202*H202,2)</f>
        <v>0</v>
      </c>
      <c r="BL202" s="18" t="s">
        <v>151</v>
      </c>
      <c r="BM202" s="230" t="s">
        <v>224</v>
      </c>
    </row>
    <row r="203" s="13" customFormat="1">
      <c r="A203" s="13"/>
      <c r="B203" s="236"/>
      <c r="C203" s="237"/>
      <c r="D203" s="232" t="s">
        <v>155</v>
      </c>
      <c r="E203" s="238" t="s">
        <v>19</v>
      </c>
      <c r="F203" s="239" t="s">
        <v>1188</v>
      </c>
      <c r="G203" s="237"/>
      <c r="H203" s="240">
        <v>132.255</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155</v>
      </c>
      <c r="AU203" s="246" t="s">
        <v>81</v>
      </c>
      <c r="AV203" s="13" t="s">
        <v>81</v>
      </c>
      <c r="AW203" s="13" t="s">
        <v>33</v>
      </c>
      <c r="AX203" s="13" t="s">
        <v>77</v>
      </c>
      <c r="AY203" s="246" t="s">
        <v>144</v>
      </c>
    </row>
    <row r="204" s="2" customFormat="1" ht="16.5" customHeight="1">
      <c r="A204" s="39"/>
      <c r="B204" s="40"/>
      <c r="C204" s="219" t="s">
        <v>361</v>
      </c>
      <c r="D204" s="219" t="s">
        <v>146</v>
      </c>
      <c r="E204" s="220" t="s">
        <v>1189</v>
      </c>
      <c r="F204" s="221" t="s">
        <v>1190</v>
      </c>
      <c r="G204" s="222" t="s">
        <v>180</v>
      </c>
      <c r="H204" s="223">
        <v>23.73</v>
      </c>
      <c r="I204" s="224"/>
      <c r="J204" s="225">
        <f>ROUND(I204*H204,2)</f>
        <v>0</v>
      </c>
      <c r="K204" s="221" t="s">
        <v>150</v>
      </c>
      <c r="L204" s="45"/>
      <c r="M204" s="226" t="s">
        <v>19</v>
      </c>
      <c r="N204" s="227" t="s">
        <v>43</v>
      </c>
      <c r="O204" s="85"/>
      <c r="P204" s="228">
        <f>O204*H204</f>
        <v>0</v>
      </c>
      <c r="Q204" s="228">
        <v>0</v>
      </c>
      <c r="R204" s="228">
        <f>Q204*H204</f>
        <v>0</v>
      </c>
      <c r="S204" s="228">
        <v>0.0023</v>
      </c>
      <c r="T204" s="229">
        <f>S204*H204</f>
        <v>0.054579000000000003</v>
      </c>
      <c r="U204" s="39"/>
      <c r="V204" s="39"/>
      <c r="W204" s="39"/>
      <c r="X204" s="39"/>
      <c r="Y204" s="39"/>
      <c r="Z204" s="39"/>
      <c r="AA204" s="39"/>
      <c r="AB204" s="39"/>
      <c r="AC204" s="39"/>
      <c r="AD204" s="39"/>
      <c r="AE204" s="39"/>
      <c r="AR204" s="230" t="s">
        <v>151</v>
      </c>
      <c r="AT204" s="230" t="s">
        <v>146</v>
      </c>
      <c r="AU204" s="230" t="s">
        <v>81</v>
      </c>
      <c r="AY204" s="18" t="s">
        <v>144</v>
      </c>
      <c r="BE204" s="231">
        <f>IF(N204="základní",J204,0)</f>
        <v>0</v>
      </c>
      <c r="BF204" s="231">
        <f>IF(N204="snížená",J204,0)</f>
        <v>0</v>
      </c>
      <c r="BG204" s="231">
        <f>IF(N204="zákl. přenesená",J204,0)</f>
        <v>0</v>
      </c>
      <c r="BH204" s="231">
        <f>IF(N204="sníž. přenesená",J204,0)</f>
        <v>0</v>
      </c>
      <c r="BI204" s="231">
        <f>IF(N204="nulová",J204,0)</f>
        <v>0</v>
      </c>
      <c r="BJ204" s="18" t="s">
        <v>77</v>
      </c>
      <c r="BK204" s="231">
        <f>ROUND(I204*H204,2)</f>
        <v>0</v>
      </c>
      <c r="BL204" s="18" t="s">
        <v>151</v>
      </c>
      <c r="BM204" s="230" t="s">
        <v>230</v>
      </c>
    </row>
    <row r="205" s="13" customFormat="1">
      <c r="A205" s="13"/>
      <c r="B205" s="236"/>
      <c r="C205" s="237"/>
      <c r="D205" s="232" t="s">
        <v>155</v>
      </c>
      <c r="E205" s="238" t="s">
        <v>19</v>
      </c>
      <c r="F205" s="239" t="s">
        <v>1191</v>
      </c>
      <c r="G205" s="237"/>
      <c r="H205" s="240">
        <v>23.73</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155</v>
      </c>
      <c r="AU205" s="246" t="s">
        <v>81</v>
      </c>
      <c r="AV205" s="13" t="s">
        <v>81</v>
      </c>
      <c r="AW205" s="13" t="s">
        <v>33</v>
      </c>
      <c r="AX205" s="13" t="s">
        <v>77</v>
      </c>
      <c r="AY205" s="246" t="s">
        <v>144</v>
      </c>
    </row>
    <row r="206" s="2" customFormat="1" ht="16.5" customHeight="1">
      <c r="A206" s="39"/>
      <c r="B206" s="40"/>
      <c r="C206" s="219" t="s">
        <v>367</v>
      </c>
      <c r="D206" s="219" t="s">
        <v>146</v>
      </c>
      <c r="E206" s="220" t="s">
        <v>1192</v>
      </c>
      <c r="F206" s="221" t="s">
        <v>1193</v>
      </c>
      <c r="G206" s="222" t="s">
        <v>180</v>
      </c>
      <c r="H206" s="223">
        <v>23.73</v>
      </c>
      <c r="I206" s="224"/>
      <c r="J206" s="225">
        <f>ROUND(I206*H206,2)</f>
        <v>0</v>
      </c>
      <c r="K206" s="221" t="s">
        <v>150</v>
      </c>
      <c r="L206" s="45"/>
      <c r="M206" s="226" t="s">
        <v>19</v>
      </c>
      <c r="N206" s="227" t="s">
        <v>43</v>
      </c>
      <c r="O206" s="85"/>
      <c r="P206" s="228">
        <f>O206*H206</f>
        <v>0</v>
      </c>
      <c r="Q206" s="228">
        <v>0</v>
      </c>
      <c r="R206" s="228">
        <f>Q206*H206</f>
        <v>0</v>
      </c>
      <c r="S206" s="228">
        <v>0.00029999999999999997</v>
      </c>
      <c r="T206" s="229">
        <f>S206*H206</f>
        <v>0.0071189999999999995</v>
      </c>
      <c r="U206" s="39"/>
      <c r="V206" s="39"/>
      <c r="W206" s="39"/>
      <c r="X206" s="39"/>
      <c r="Y206" s="39"/>
      <c r="Z206" s="39"/>
      <c r="AA206" s="39"/>
      <c r="AB206" s="39"/>
      <c r="AC206" s="39"/>
      <c r="AD206" s="39"/>
      <c r="AE206" s="39"/>
      <c r="AR206" s="230" t="s">
        <v>151</v>
      </c>
      <c r="AT206" s="230" t="s">
        <v>146</v>
      </c>
      <c r="AU206" s="230" t="s">
        <v>81</v>
      </c>
      <c r="AY206" s="18" t="s">
        <v>144</v>
      </c>
      <c r="BE206" s="231">
        <f>IF(N206="základní",J206,0)</f>
        <v>0</v>
      </c>
      <c r="BF206" s="231">
        <f>IF(N206="snížená",J206,0)</f>
        <v>0</v>
      </c>
      <c r="BG206" s="231">
        <f>IF(N206="zákl. přenesená",J206,0)</f>
        <v>0</v>
      </c>
      <c r="BH206" s="231">
        <f>IF(N206="sníž. přenesená",J206,0)</f>
        <v>0</v>
      </c>
      <c r="BI206" s="231">
        <f>IF(N206="nulová",J206,0)</f>
        <v>0</v>
      </c>
      <c r="BJ206" s="18" t="s">
        <v>77</v>
      </c>
      <c r="BK206" s="231">
        <f>ROUND(I206*H206,2)</f>
        <v>0</v>
      </c>
      <c r="BL206" s="18" t="s">
        <v>151</v>
      </c>
      <c r="BM206" s="230" t="s">
        <v>235</v>
      </c>
    </row>
    <row r="207" s="2" customFormat="1" ht="16.5" customHeight="1">
      <c r="A207" s="39"/>
      <c r="B207" s="40"/>
      <c r="C207" s="219" t="s">
        <v>372</v>
      </c>
      <c r="D207" s="219" t="s">
        <v>146</v>
      </c>
      <c r="E207" s="220" t="s">
        <v>1194</v>
      </c>
      <c r="F207" s="221" t="s">
        <v>1195</v>
      </c>
      <c r="G207" s="222" t="s">
        <v>180</v>
      </c>
      <c r="H207" s="223">
        <v>102.83</v>
      </c>
      <c r="I207" s="224"/>
      <c r="J207" s="225">
        <f>ROUND(I207*H207,2)</f>
        <v>0</v>
      </c>
      <c r="K207" s="221" t="s">
        <v>150</v>
      </c>
      <c r="L207" s="45"/>
      <c r="M207" s="226" t="s">
        <v>19</v>
      </c>
      <c r="N207" s="227" t="s">
        <v>43</v>
      </c>
      <c r="O207" s="85"/>
      <c r="P207" s="228">
        <f>O207*H207</f>
        <v>0</v>
      </c>
      <c r="Q207" s="228">
        <v>0</v>
      </c>
      <c r="R207" s="228">
        <f>Q207*H207</f>
        <v>0</v>
      </c>
      <c r="S207" s="228">
        <v>0.00029999999999999997</v>
      </c>
      <c r="T207" s="229">
        <f>S207*H207</f>
        <v>0.030848999999999998</v>
      </c>
      <c r="U207" s="39"/>
      <c r="V207" s="39"/>
      <c r="W207" s="39"/>
      <c r="X207" s="39"/>
      <c r="Y207" s="39"/>
      <c r="Z207" s="39"/>
      <c r="AA207" s="39"/>
      <c r="AB207" s="39"/>
      <c r="AC207" s="39"/>
      <c r="AD207" s="39"/>
      <c r="AE207" s="39"/>
      <c r="AR207" s="230" t="s">
        <v>151</v>
      </c>
      <c r="AT207" s="230" t="s">
        <v>146</v>
      </c>
      <c r="AU207" s="230" t="s">
        <v>81</v>
      </c>
      <c r="AY207" s="18" t="s">
        <v>144</v>
      </c>
      <c r="BE207" s="231">
        <f>IF(N207="základní",J207,0)</f>
        <v>0</v>
      </c>
      <c r="BF207" s="231">
        <f>IF(N207="snížená",J207,0)</f>
        <v>0</v>
      </c>
      <c r="BG207" s="231">
        <f>IF(N207="zákl. přenesená",J207,0)</f>
        <v>0</v>
      </c>
      <c r="BH207" s="231">
        <f>IF(N207="sníž. přenesená",J207,0)</f>
        <v>0</v>
      </c>
      <c r="BI207" s="231">
        <f>IF(N207="nulová",J207,0)</f>
        <v>0</v>
      </c>
      <c r="BJ207" s="18" t="s">
        <v>77</v>
      </c>
      <c r="BK207" s="231">
        <f>ROUND(I207*H207,2)</f>
        <v>0</v>
      </c>
      <c r="BL207" s="18" t="s">
        <v>151</v>
      </c>
      <c r="BM207" s="230" t="s">
        <v>241</v>
      </c>
    </row>
    <row r="208" s="13" customFormat="1">
      <c r="A208" s="13"/>
      <c r="B208" s="236"/>
      <c r="C208" s="237"/>
      <c r="D208" s="232" t="s">
        <v>155</v>
      </c>
      <c r="E208" s="238" t="s">
        <v>19</v>
      </c>
      <c r="F208" s="239" t="s">
        <v>1196</v>
      </c>
      <c r="G208" s="237"/>
      <c r="H208" s="240">
        <v>106.83</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155</v>
      </c>
      <c r="AU208" s="246" t="s">
        <v>81</v>
      </c>
      <c r="AV208" s="13" t="s">
        <v>81</v>
      </c>
      <c r="AW208" s="13" t="s">
        <v>33</v>
      </c>
      <c r="AX208" s="13" t="s">
        <v>72</v>
      </c>
      <c r="AY208" s="246" t="s">
        <v>144</v>
      </c>
    </row>
    <row r="209" s="13" customFormat="1">
      <c r="A209" s="13"/>
      <c r="B209" s="236"/>
      <c r="C209" s="237"/>
      <c r="D209" s="232" t="s">
        <v>155</v>
      </c>
      <c r="E209" s="238" t="s">
        <v>19</v>
      </c>
      <c r="F209" s="239" t="s">
        <v>1197</v>
      </c>
      <c r="G209" s="237"/>
      <c r="H209" s="240">
        <v>-4</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155</v>
      </c>
      <c r="AU209" s="246" t="s">
        <v>81</v>
      </c>
      <c r="AV209" s="13" t="s">
        <v>81</v>
      </c>
      <c r="AW209" s="13" t="s">
        <v>33</v>
      </c>
      <c r="AX209" s="13" t="s">
        <v>72</v>
      </c>
      <c r="AY209" s="246" t="s">
        <v>144</v>
      </c>
    </row>
    <row r="210" s="14" customFormat="1">
      <c r="A210" s="14"/>
      <c r="B210" s="247"/>
      <c r="C210" s="248"/>
      <c r="D210" s="232" t="s">
        <v>155</v>
      </c>
      <c r="E210" s="249" t="s">
        <v>19</v>
      </c>
      <c r="F210" s="250" t="s">
        <v>158</v>
      </c>
      <c r="G210" s="248"/>
      <c r="H210" s="251">
        <v>102.83</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155</v>
      </c>
      <c r="AU210" s="257" t="s">
        <v>81</v>
      </c>
      <c r="AV210" s="14" t="s">
        <v>151</v>
      </c>
      <c r="AW210" s="14" t="s">
        <v>33</v>
      </c>
      <c r="AX210" s="14" t="s">
        <v>77</v>
      </c>
      <c r="AY210" s="257" t="s">
        <v>144</v>
      </c>
    </row>
    <row r="211" s="2" customFormat="1" ht="16.5" customHeight="1">
      <c r="A211" s="39"/>
      <c r="B211" s="40"/>
      <c r="C211" s="219" t="s">
        <v>379</v>
      </c>
      <c r="D211" s="219" t="s">
        <v>146</v>
      </c>
      <c r="E211" s="220" t="s">
        <v>1198</v>
      </c>
      <c r="F211" s="221" t="s">
        <v>1199</v>
      </c>
      <c r="G211" s="222" t="s">
        <v>149</v>
      </c>
      <c r="H211" s="223">
        <v>133.685</v>
      </c>
      <c r="I211" s="224"/>
      <c r="J211" s="225">
        <f>ROUND(I211*H211,2)</f>
        <v>0</v>
      </c>
      <c r="K211" s="221" t="s">
        <v>150</v>
      </c>
      <c r="L211" s="45"/>
      <c r="M211" s="226" t="s">
        <v>19</v>
      </c>
      <c r="N211" s="227" t="s">
        <v>43</v>
      </c>
      <c r="O211" s="85"/>
      <c r="P211" s="228">
        <f>O211*H211</f>
        <v>0</v>
      </c>
      <c r="Q211" s="228">
        <v>0</v>
      </c>
      <c r="R211" s="228">
        <f>Q211*H211</f>
        <v>0</v>
      </c>
      <c r="S211" s="228">
        <v>0.014999999999999999</v>
      </c>
      <c r="T211" s="229">
        <f>S211*H211</f>
        <v>2.0052750000000001</v>
      </c>
      <c r="U211" s="39"/>
      <c r="V211" s="39"/>
      <c r="W211" s="39"/>
      <c r="X211" s="39"/>
      <c r="Y211" s="39"/>
      <c r="Z211" s="39"/>
      <c r="AA211" s="39"/>
      <c r="AB211" s="39"/>
      <c r="AC211" s="39"/>
      <c r="AD211" s="39"/>
      <c r="AE211" s="39"/>
      <c r="AR211" s="230" t="s">
        <v>151</v>
      </c>
      <c r="AT211" s="230" t="s">
        <v>146</v>
      </c>
      <c r="AU211" s="230" t="s">
        <v>81</v>
      </c>
      <c r="AY211" s="18" t="s">
        <v>144</v>
      </c>
      <c r="BE211" s="231">
        <f>IF(N211="základní",J211,0)</f>
        <v>0</v>
      </c>
      <c r="BF211" s="231">
        <f>IF(N211="snížená",J211,0)</f>
        <v>0</v>
      </c>
      <c r="BG211" s="231">
        <f>IF(N211="zákl. přenesená",J211,0)</f>
        <v>0</v>
      </c>
      <c r="BH211" s="231">
        <f>IF(N211="sníž. přenesená",J211,0)</f>
        <v>0</v>
      </c>
      <c r="BI211" s="231">
        <f>IF(N211="nulová",J211,0)</f>
        <v>0</v>
      </c>
      <c r="BJ211" s="18" t="s">
        <v>77</v>
      </c>
      <c r="BK211" s="231">
        <f>ROUND(I211*H211,2)</f>
        <v>0</v>
      </c>
      <c r="BL211" s="18" t="s">
        <v>151</v>
      </c>
      <c r="BM211" s="230" t="s">
        <v>245</v>
      </c>
    </row>
    <row r="212" s="13" customFormat="1">
      <c r="A212" s="13"/>
      <c r="B212" s="236"/>
      <c r="C212" s="237"/>
      <c r="D212" s="232" t="s">
        <v>155</v>
      </c>
      <c r="E212" s="238" t="s">
        <v>19</v>
      </c>
      <c r="F212" s="239" t="s">
        <v>1200</v>
      </c>
      <c r="G212" s="237"/>
      <c r="H212" s="240">
        <v>132.255</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155</v>
      </c>
      <c r="AU212" s="246" t="s">
        <v>81</v>
      </c>
      <c r="AV212" s="13" t="s">
        <v>81</v>
      </c>
      <c r="AW212" s="13" t="s">
        <v>33</v>
      </c>
      <c r="AX212" s="13" t="s">
        <v>72</v>
      </c>
      <c r="AY212" s="246" t="s">
        <v>144</v>
      </c>
    </row>
    <row r="213" s="13" customFormat="1">
      <c r="A213" s="13"/>
      <c r="B213" s="236"/>
      <c r="C213" s="237"/>
      <c r="D213" s="232" t="s">
        <v>155</v>
      </c>
      <c r="E213" s="238" t="s">
        <v>19</v>
      </c>
      <c r="F213" s="239" t="s">
        <v>1201</v>
      </c>
      <c r="G213" s="237"/>
      <c r="H213" s="240">
        <v>1.4299999999999999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155</v>
      </c>
      <c r="AU213" s="246" t="s">
        <v>81</v>
      </c>
      <c r="AV213" s="13" t="s">
        <v>81</v>
      </c>
      <c r="AW213" s="13" t="s">
        <v>33</v>
      </c>
      <c r="AX213" s="13" t="s">
        <v>72</v>
      </c>
      <c r="AY213" s="246" t="s">
        <v>144</v>
      </c>
    </row>
    <row r="214" s="14" customFormat="1">
      <c r="A214" s="14"/>
      <c r="B214" s="247"/>
      <c r="C214" s="248"/>
      <c r="D214" s="232" t="s">
        <v>155</v>
      </c>
      <c r="E214" s="249" t="s">
        <v>19</v>
      </c>
      <c r="F214" s="250" t="s">
        <v>158</v>
      </c>
      <c r="G214" s="248"/>
      <c r="H214" s="251">
        <v>133.685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155</v>
      </c>
      <c r="AU214" s="257" t="s">
        <v>81</v>
      </c>
      <c r="AV214" s="14" t="s">
        <v>151</v>
      </c>
      <c r="AW214" s="14" t="s">
        <v>33</v>
      </c>
      <c r="AX214" s="14" t="s">
        <v>77</v>
      </c>
      <c r="AY214" s="257" t="s">
        <v>144</v>
      </c>
    </row>
    <row r="215" s="2" customFormat="1" ht="21.75" customHeight="1">
      <c r="A215" s="39"/>
      <c r="B215" s="40"/>
      <c r="C215" s="219" t="s">
        <v>385</v>
      </c>
      <c r="D215" s="219" t="s">
        <v>146</v>
      </c>
      <c r="E215" s="220" t="s">
        <v>1202</v>
      </c>
      <c r="F215" s="221" t="s">
        <v>1203</v>
      </c>
      <c r="G215" s="222" t="s">
        <v>149</v>
      </c>
      <c r="H215" s="223">
        <v>133.685</v>
      </c>
      <c r="I215" s="224"/>
      <c r="J215" s="225">
        <f>ROUND(I215*H215,2)</f>
        <v>0</v>
      </c>
      <c r="K215" s="221" t="s">
        <v>256</v>
      </c>
      <c r="L215" s="45"/>
      <c r="M215" s="226" t="s">
        <v>19</v>
      </c>
      <c r="N215" s="227" t="s">
        <v>43</v>
      </c>
      <c r="O215" s="85"/>
      <c r="P215" s="228">
        <f>O215*H215</f>
        <v>0</v>
      </c>
      <c r="Q215" s="228">
        <v>0</v>
      </c>
      <c r="R215" s="228">
        <f>Q215*H215</f>
        <v>0</v>
      </c>
      <c r="S215" s="228">
        <v>0.029999999999999999</v>
      </c>
      <c r="T215" s="229">
        <f>S215*H215</f>
        <v>4.0105500000000003</v>
      </c>
      <c r="U215" s="39"/>
      <c r="V215" s="39"/>
      <c r="W215" s="39"/>
      <c r="X215" s="39"/>
      <c r="Y215" s="39"/>
      <c r="Z215" s="39"/>
      <c r="AA215" s="39"/>
      <c r="AB215" s="39"/>
      <c r="AC215" s="39"/>
      <c r="AD215" s="39"/>
      <c r="AE215" s="39"/>
      <c r="AR215" s="230" t="s">
        <v>151</v>
      </c>
      <c r="AT215" s="230" t="s">
        <v>146</v>
      </c>
      <c r="AU215" s="230" t="s">
        <v>81</v>
      </c>
      <c r="AY215" s="18" t="s">
        <v>144</v>
      </c>
      <c r="BE215" s="231">
        <f>IF(N215="základní",J215,0)</f>
        <v>0</v>
      </c>
      <c r="BF215" s="231">
        <f>IF(N215="snížená",J215,0)</f>
        <v>0</v>
      </c>
      <c r="BG215" s="231">
        <f>IF(N215="zákl. přenesená",J215,0)</f>
        <v>0</v>
      </c>
      <c r="BH215" s="231">
        <f>IF(N215="sníž. přenesená",J215,0)</f>
        <v>0</v>
      </c>
      <c r="BI215" s="231">
        <f>IF(N215="nulová",J215,0)</f>
        <v>0</v>
      </c>
      <c r="BJ215" s="18" t="s">
        <v>77</v>
      </c>
      <c r="BK215" s="231">
        <f>ROUND(I215*H215,2)</f>
        <v>0</v>
      </c>
      <c r="BL215" s="18" t="s">
        <v>151</v>
      </c>
      <c r="BM215" s="230" t="s">
        <v>251</v>
      </c>
    </row>
    <row r="216" s="2" customFormat="1" ht="16.5" customHeight="1">
      <c r="A216" s="39"/>
      <c r="B216" s="40"/>
      <c r="C216" s="219" t="s">
        <v>390</v>
      </c>
      <c r="D216" s="219" t="s">
        <v>146</v>
      </c>
      <c r="E216" s="220" t="s">
        <v>1204</v>
      </c>
      <c r="F216" s="221" t="s">
        <v>1205</v>
      </c>
      <c r="G216" s="222" t="s">
        <v>206</v>
      </c>
      <c r="H216" s="223">
        <v>21.390000000000001</v>
      </c>
      <c r="I216" s="224"/>
      <c r="J216" s="225">
        <f>ROUND(I216*H216,2)</f>
        <v>0</v>
      </c>
      <c r="K216" s="221" t="s">
        <v>150</v>
      </c>
      <c r="L216" s="45"/>
      <c r="M216" s="226" t="s">
        <v>19</v>
      </c>
      <c r="N216" s="227" t="s">
        <v>43</v>
      </c>
      <c r="O216" s="85"/>
      <c r="P216" s="228">
        <f>O216*H216</f>
        <v>0</v>
      </c>
      <c r="Q216" s="228">
        <v>0</v>
      </c>
      <c r="R216" s="228">
        <f>Q216*H216</f>
        <v>0</v>
      </c>
      <c r="S216" s="228">
        <v>1.3999999999999999</v>
      </c>
      <c r="T216" s="229">
        <f>S216*H216</f>
        <v>29.945999999999998</v>
      </c>
      <c r="U216" s="39"/>
      <c r="V216" s="39"/>
      <c r="W216" s="39"/>
      <c r="X216" s="39"/>
      <c r="Y216" s="39"/>
      <c r="Z216" s="39"/>
      <c r="AA216" s="39"/>
      <c r="AB216" s="39"/>
      <c r="AC216" s="39"/>
      <c r="AD216" s="39"/>
      <c r="AE216" s="39"/>
      <c r="AR216" s="230" t="s">
        <v>151</v>
      </c>
      <c r="AT216" s="230" t="s">
        <v>146</v>
      </c>
      <c r="AU216" s="230" t="s">
        <v>81</v>
      </c>
      <c r="AY216" s="18" t="s">
        <v>144</v>
      </c>
      <c r="BE216" s="231">
        <f>IF(N216="základní",J216,0)</f>
        <v>0</v>
      </c>
      <c r="BF216" s="231">
        <f>IF(N216="snížená",J216,0)</f>
        <v>0</v>
      </c>
      <c r="BG216" s="231">
        <f>IF(N216="zákl. přenesená",J216,0)</f>
        <v>0</v>
      </c>
      <c r="BH216" s="231">
        <f>IF(N216="sníž. přenesená",J216,0)</f>
        <v>0</v>
      </c>
      <c r="BI216" s="231">
        <f>IF(N216="nulová",J216,0)</f>
        <v>0</v>
      </c>
      <c r="BJ216" s="18" t="s">
        <v>77</v>
      </c>
      <c r="BK216" s="231">
        <f>ROUND(I216*H216,2)</f>
        <v>0</v>
      </c>
      <c r="BL216" s="18" t="s">
        <v>151</v>
      </c>
      <c r="BM216" s="230" t="s">
        <v>257</v>
      </c>
    </row>
    <row r="217" s="13" customFormat="1">
      <c r="A217" s="13"/>
      <c r="B217" s="236"/>
      <c r="C217" s="237"/>
      <c r="D217" s="232" t="s">
        <v>155</v>
      </c>
      <c r="E217" s="238" t="s">
        <v>19</v>
      </c>
      <c r="F217" s="239" t="s">
        <v>1206</v>
      </c>
      <c r="G217" s="237"/>
      <c r="H217" s="240">
        <v>21.390000000000001</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155</v>
      </c>
      <c r="AU217" s="246" t="s">
        <v>81</v>
      </c>
      <c r="AV217" s="13" t="s">
        <v>81</v>
      </c>
      <c r="AW217" s="13" t="s">
        <v>33</v>
      </c>
      <c r="AX217" s="13" t="s">
        <v>72</v>
      </c>
      <c r="AY217" s="246" t="s">
        <v>144</v>
      </c>
    </row>
    <row r="218" s="14" customFormat="1">
      <c r="A218" s="14"/>
      <c r="B218" s="247"/>
      <c r="C218" s="248"/>
      <c r="D218" s="232" t="s">
        <v>155</v>
      </c>
      <c r="E218" s="249" t="s">
        <v>19</v>
      </c>
      <c r="F218" s="250" t="s">
        <v>158</v>
      </c>
      <c r="G218" s="248"/>
      <c r="H218" s="251">
        <v>21.390000000000001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155</v>
      </c>
      <c r="AU218" s="257" t="s">
        <v>81</v>
      </c>
      <c r="AV218" s="14" t="s">
        <v>151</v>
      </c>
      <c r="AW218" s="14" t="s">
        <v>33</v>
      </c>
      <c r="AX218" s="14" t="s">
        <v>77</v>
      </c>
      <c r="AY218" s="257" t="s">
        <v>144</v>
      </c>
    </row>
    <row r="219" s="2" customFormat="1" ht="21.75" customHeight="1">
      <c r="A219" s="39"/>
      <c r="B219" s="40"/>
      <c r="C219" s="219" t="s">
        <v>397</v>
      </c>
      <c r="D219" s="219" t="s">
        <v>146</v>
      </c>
      <c r="E219" s="220" t="s">
        <v>606</v>
      </c>
      <c r="F219" s="221" t="s">
        <v>607</v>
      </c>
      <c r="G219" s="222" t="s">
        <v>149</v>
      </c>
      <c r="H219" s="223">
        <v>29.555</v>
      </c>
      <c r="I219" s="224"/>
      <c r="J219" s="225">
        <f>ROUND(I219*H219,2)</f>
        <v>0</v>
      </c>
      <c r="K219" s="221" t="s">
        <v>150</v>
      </c>
      <c r="L219" s="45"/>
      <c r="M219" s="226" t="s">
        <v>19</v>
      </c>
      <c r="N219" s="227" t="s">
        <v>43</v>
      </c>
      <c r="O219" s="85"/>
      <c r="P219" s="228">
        <f>O219*H219</f>
        <v>0</v>
      </c>
      <c r="Q219" s="228">
        <v>0</v>
      </c>
      <c r="R219" s="228">
        <f>Q219*H219</f>
        <v>0</v>
      </c>
      <c r="S219" s="228">
        <v>0.053999999999999999</v>
      </c>
      <c r="T219" s="229">
        <f>S219*H219</f>
        <v>1.5959699999999999</v>
      </c>
      <c r="U219" s="39"/>
      <c r="V219" s="39"/>
      <c r="W219" s="39"/>
      <c r="X219" s="39"/>
      <c r="Y219" s="39"/>
      <c r="Z219" s="39"/>
      <c r="AA219" s="39"/>
      <c r="AB219" s="39"/>
      <c r="AC219" s="39"/>
      <c r="AD219" s="39"/>
      <c r="AE219" s="39"/>
      <c r="AR219" s="230" t="s">
        <v>151</v>
      </c>
      <c r="AT219" s="230" t="s">
        <v>146</v>
      </c>
      <c r="AU219" s="230" t="s">
        <v>81</v>
      </c>
      <c r="AY219" s="18" t="s">
        <v>144</v>
      </c>
      <c r="BE219" s="231">
        <f>IF(N219="základní",J219,0)</f>
        <v>0</v>
      </c>
      <c r="BF219" s="231">
        <f>IF(N219="snížená",J219,0)</f>
        <v>0</v>
      </c>
      <c r="BG219" s="231">
        <f>IF(N219="zákl. přenesená",J219,0)</f>
        <v>0</v>
      </c>
      <c r="BH219" s="231">
        <f>IF(N219="sníž. přenesená",J219,0)</f>
        <v>0</v>
      </c>
      <c r="BI219" s="231">
        <f>IF(N219="nulová",J219,0)</f>
        <v>0</v>
      </c>
      <c r="BJ219" s="18" t="s">
        <v>77</v>
      </c>
      <c r="BK219" s="231">
        <f>ROUND(I219*H219,2)</f>
        <v>0</v>
      </c>
      <c r="BL219" s="18" t="s">
        <v>151</v>
      </c>
      <c r="BM219" s="230" t="s">
        <v>261</v>
      </c>
    </row>
    <row r="220" s="2" customFormat="1">
      <c r="A220" s="39"/>
      <c r="B220" s="40"/>
      <c r="C220" s="41"/>
      <c r="D220" s="232" t="s">
        <v>153</v>
      </c>
      <c r="E220" s="41"/>
      <c r="F220" s="233" t="s">
        <v>609</v>
      </c>
      <c r="G220" s="41"/>
      <c r="H220" s="41"/>
      <c r="I220" s="137"/>
      <c r="J220" s="41"/>
      <c r="K220" s="41"/>
      <c r="L220" s="45"/>
      <c r="M220" s="234"/>
      <c r="N220" s="235"/>
      <c r="O220" s="85"/>
      <c r="P220" s="85"/>
      <c r="Q220" s="85"/>
      <c r="R220" s="85"/>
      <c r="S220" s="85"/>
      <c r="T220" s="86"/>
      <c r="U220" s="39"/>
      <c r="V220" s="39"/>
      <c r="W220" s="39"/>
      <c r="X220" s="39"/>
      <c r="Y220" s="39"/>
      <c r="Z220" s="39"/>
      <c r="AA220" s="39"/>
      <c r="AB220" s="39"/>
      <c r="AC220" s="39"/>
      <c r="AD220" s="39"/>
      <c r="AE220" s="39"/>
      <c r="AT220" s="18" t="s">
        <v>153</v>
      </c>
      <c r="AU220" s="18" t="s">
        <v>81</v>
      </c>
    </row>
    <row r="221" s="13" customFormat="1">
      <c r="A221" s="13"/>
      <c r="B221" s="236"/>
      <c r="C221" s="237"/>
      <c r="D221" s="232" t="s">
        <v>155</v>
      </c>
      <c r="E221" s="238" t="s">
        <v>19</v>
      </c>
      <c r="F221" s="239" t="s">
        <v>1207</v>
      </c>
      <c r="G221" s="237"/>
      <c r="H221" s="240">
        <v>7.71</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155</v>
      </c>
      <c r="AU221" s="246" t="s">
        <v>81</v>
      </c>
      <c r="AV221" s="13" t="s">
        <v>81</v>
      </c>
      <c r="AW221" s="13" t="s">
        <v>33</v>
      </c>
      <c r="AX221" s="13" t="s">
        <v>72</v>
      </c>
      <c r="AY221" s="246" t="s">
        <v>144</v>
      </c>
    </row>
    <row r="222" s="13" customFormat="1">
      <c r="A222" s="13"/>
      <c r="B222" s="236"/>
      <c r="C222" s="237"/>
      <c r="D222" s="232" t="s">
        <v>155</v>
      </c>
      <c r="E222" s="238" t="s">
        <v>19</v>
      </c>
      <c r="F222" s="239" t="s">
        <v>1208</v>
      </c>
      <c r="G222" s="237"/>
      <c r="H222" s="240">
        <v>21.844999999999999</v>
      </c>
      <c r="I222" s="241"/>
      <c r="J222" s="237"/>
      <c r="K222" s="237"/>
      <c r="L222" s="242"/>
      <c r="M222" s="243"/>
      <c r="N222" s="244"/>
      <c r="O222" s="244"/>
      <c r="P222" s="244"/>
      <c r="Q222" s="244"/>
      <c r="R222" s="244"/>
      <c r="S222" s="244"/>
      <c r="T222" s="245"/>
      <c r="U222" s="13"/>
      <c r="V222" s="13"/>
      <c r="W222" s="13"/>
      <c r="X222" s="13"/>
      <c r="Y222" s="13"/>
      <c r="Z222" s="13"/>
      <c r="AA222" s="13"/>
      <c r="AB222" s="13"/>
      <c r="AC222" s="13"/>
      <c r="AD222" s="13"/>
      <c r="AE222" s="13"/>
      <c r="AT222" s="246" t="s">
        <v>155</v>
      </c>
      <c r="AU222" s="246" t="s">
        <v>81</v>
      </c>
      <c r="AV222" s="13" t="s">
        <v>81</v>
      </c>
      <c r="AW222" s="13" t="s">
        <v>33</v>
      </c>
      <c r="AX222" s="13" t="s">
        <v>72</v>
      </c>
      <c r="AY222" s="246" t="s">
        <v>144</v>
      </c>
    </row>
    <row r="223" s="14" customFormat="1">
      <c r="A223" s="14"/>
      <c r="B223" s="247"/>
      <c r="C223" s="248"/>
      <c r="D223" s="232" t="s">
        <v>155</v>
      </c>
      <c r="E223" s="249" t="s">
        <v>19</v>
      </c>
      <c r="F223" s="250" t="s">
        <v>158</v>
      </c>
      <c r="G223" s="248"/>
      <c r="H223" s="251">
        <v>29.555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155</v>
      </c>
      <c r="AU223" s="257" t="s">
        <v>81</v>
      </c>
      <c r="AV223" s="14" t="s">
        <v>151</v>
      </c>
      <c r="AW223" s="14" t="s">
        <v>33</v>
      </c>
      <c r="AX223" s="14" t="s">
        <v>77</v>
      </c>
      <c r="AY223" s="257" t="s">
        <v>144</v>
      </c>
    </row>
    <row r="224" s="2" customFormat="1" ht="21.75" customHeight="1">
      <c r="A224" s="39"/>
      <c r="B224" s="40"/>
      <c r="C224" s="219" t="s">
        <v>402</v>
      </c>
      <c r="D224" s="219" t="s">
        <v>146</v>
      </c>
      <c r="E224" s="220" t="s">
        <v>1209</v>
      </c>
      <c r="F224" s="221" t="s">
        <v>1210</v>
      </c>
      <c r="G224" s="222" t="s">
        <v>149</v>
      </c>
      <c r="H224" s="223">
        <v>17.693999999999999</v>
      </c>
      <c r="I224" s="224"/>
      <c r="J224" s="225">
        <f>ROUND(I224*H224,2)</f>
        <v>0</v>
      </c>
      <c r="K224" s="221" t="s">
        <v>150</v>
      </c>
      <c r="L224" s="45"/>
      <c r="M224" s="226" t="s">
        <v>19</v>
      </c>
      <c r="N224" s="227" t="s">
        <v>43</v>
      </c>
      <c r="O224" s="85"/>
      <c r="P224" s="228">
        <f>O224*H224</f>
        <v>0</v>
      </c>
      <c r="Q224" s="228">
        <v>0</v>
      </c>
      <c r="R224" s="228">
        <f>Q224*H224</f>
        <v>0</v>
      </c>
      <c r="S224" s="228">
        <v>0.0040000000000000001</v>
      </c>
      <c r="T224" s="229">
        <f>S224*H224</f>
        <v>0.070775999999999992</v>
      </c>
      <c r="U224" s="39"/>
      <c r="V224" s="39"/>
      <c r="W224" s="39"/>
      <c r="X224" s="39"/>
      <c r="Y224" s="39"/>
      <c r="Z224" s="39"/>
      <c r="AA224" s="39"/>
      <c r="AB224" s="39"/>
      <c r="AC224" s="39"/>
      <c r="AD224" s="39"/>
      <c r="AE224" s="39"/>
      <c r="AR224" s="230" t="s">
        <v>151</v>
      </c>
      <c r="AT224" s="230" t="s">
        <v>146</v>
      </c>
      <c r="AU224" s="230" t="s">
        <v>81</v>
      </c>
      <c r="AY224" s="18" t="s">
        <v>144</v>
      </c>
      <c r="BE224" s="231">
        <f>IF(N224="základní",J224,0)</f>
        <v>0</v>
      </c>
      <c r="BF224" s="231">
        <f>IF(N224="snížená",J224,0)</f>
        <v>0</v>
      </c>
      <c r="BG224" s="231">
        <f>IF(N224="zákl. přenesená",J224,0)</f>
        <v>0</v>
      </c>
      <c r="BH224" s="231">
        <f>IF(N224="sníž. přenesená",J224,0)</f>
        <v>0</v>
      </c>
      <c r="BI224" s="231">
        <f>IF(N224="nulová",J224,0)</f>
        <v>0</v>
      </c>
      <c r="BJ224" s="18" t="s">
        <v>77</v>
      </c>
      <c r="BK224" s="231">
        <f>ROUND(I224*H224,2)</f>
        <v>0</v>
      </c>
      <c r="BL224" s="18" t="s">
        <v>151</v>
      </c>
      <c r="BM224" s="230" t="s">
        <v>270</v>
      </c>
    </row>
    <row r="225" s="2" customFormat="1">
      <c r="A225" s="39"/>
      <c r="B225" s="40"/>
      <c r="C225" s="41"/>
      <c r="D225" s="232" t="s">
        <v>153</v>
      </c>
      <c r="E225" s="41"/>
      <c r="F225" s="233" t="s">
        <v>609</v>
      </c>
      <c r="G225" s="41"/>
      <c r="H225" s="41"/>
      <c r="I225" s="137"/>
      <c r="J225" s="41"/>
      <c r="K225" s="41"/>
      <c r="L225" s="45"/>
      <c r="M225" s="234"/>
      <c r="N225" s="235"/>
      <c r="O225" s="85"/>
      <c r="P225" s="85"/>
      <c r="Q225" s="85"/>
      <c r="R225" s="85"/>
      <c r="S225" s="85"/>
      <c r="T225" s="86"/>
      <c r="U225" s="39"/>
      <c r="V225" s="39"/>
      <c r="W225" s="39"/>
      <c r="X225" s="39"/>
      <c r="Y225" s="39"/>
      <c r="Z225" s="39"/>
      <c r="AA225" s="39"/>
      <c r="AB225" s="39"/>
      <c r="AC225" s="39"/>
      <c r="AD225" s="39"/>
      <c r="AE225" s="39"/>
      <c r="AT225" s="18" t="s">
        <v>153</v>
      </c>
      <c r="AU225" s="18" t="s">
        <v>81</v>
      </c>
    </row>
    <row r="226" s="13" customFormat="1">
      <c r="A226" s="13"/>
      <c r="B226" s="236"/>
      <c r="C226" s="237"/>
      <c r="D226" s="232" t="s">
        <v>155</v>
      </c>
      <c r="E226" s="238" t="s">
        <v>19</v>
      </c>
      <c r="F226" s="239" t="s">
        <v>1118</v>
      </c>
      <c r="G226" s="237"/>
      <c r="H226" s="240">
        <v>4.8840000000000003</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155</v>
      </c>
      <c r="AU226" s="246" t="s">
        <v>81</v>
      </c>
      <c r="AV226" s="13" t="s">
        <v>81</v>
      </c>
      <c r="AW226" s="13" t="s">
        <v>33</v>
      </c>
      <c r="AX226" s="13" t="s">
        <v>72</v>
      </c>
      <c r="AY226" s="246" t="s">
        <v>144</v>
      </c>
    </row>
    <row r="227" s="13" customFormat="1">
      <c r="A227" s="13"/>
      <c r="B227" s="236"/>
      <c r="C227" s="237"/>
      <c r="D227" s="232" t="s">
        <v>155</v>
      </c>
      <c r="E227" s="238" t="s">
        <v>19</v>
      </c>
      <c r="F227" s="239" t="s">
        <v>1119</v>
      </c>
      <c r="G227" s="237"/>
      <c r="H227" s="240">
        <v>12.810000000000001</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155</v>
      </c>
      <c r="AU227" s="246" t="s">
        <v>81</v>
      </c>
      <c r="AV227" s="13" t="s">
        <v>81</v>
      </c>
      <c r="AW227" s="13" t="s">
        <v>33</v>
      </c>
      <c r="AX227" s="13" t="s">
        <v>72</v>
      </c>
      <c r="AY227" s="246" t="s">
        <v>144</v>
      </c>
    </row>
    <row r="228" s="14" customFormat="1">
      <c r="A228" s="14"/>
      <c r="B228" s="247"/>
      <c r="C228" s="248"/>
      <c r="D228" s="232" t="s">
        <v>155</v>
      </c>
      <c r="E228" s="249" t="s">
        <v>19</v>
      </c>
      <c r="F228" s="250" t="s">
        <v>158</v>
      </c>
      <c r="G228" s="248"/>
      <c r="H228" s="251">
        <v>17.694000000000003</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155</v>
      </c>
      <c r="AU228" s="257" t="s">
        <v>81</v>
      </c>
      <c r="AV228" s="14" t="s">
        <v>151</v>
      </c>
      <c r="AW228" s="14" t="s">
        <v>33</v>
      </c>
      <c r="AX228" s="14" t="s">
        <v>77</v>
      </c>
      <c r="AY228" s="257" t="s">
        <v>144</v>
      </c>
    </row>
    <row r="229" s="2" customFormat="1" ht="16.5" customHeight="1">
      <c r="A229" s="39"/>
      <c r="B229" s="40"/>
      <c r="C229" s="219" t="s">
        <v>407</v>
      </c>
      <c r="D229" s="219" t="s">
        <v>146</v>
      </c>
      <c r="E229" s="220" t="s">
        <v>561</v>
      </c>
      <c r="F229" s="221" t="s">
        <v>562</v>
      </c>
      <c r="G229" s="222" t="s">
        <v>171</v>
      </c>
      <c r="H229" s="223">
        <v>7</v>
      </c>
      <c r="I229" s="224"/>
      <c r="J229" s="225">
        <f>ROUND(I229*H229,2)</f>
        <v>0</v>
      </c>
      <c r="K229" s="221" t="s">
        <v>150</v>
      </c>
      <c r="L229" s="45"/>
      <c r="M229" s="226" t="s">
        <v>19</v>
      </c>
      <c r="N229" s="227" t="s">
        <v>43</v>
      </c>
      <c r="O229" s="85"/>
      <c r="P229" s="228">
        <f>O229*H229</f>
        <v>0</v>
      </c>
      <c r="Q229" s="228">
        <v>0</v>
      </c>
      <c r="R229" s="228">
        <f>Q229*H229</f>
        <v>0</v>
      </c>
      <c r="S229" s="228">
        <v>0.0050000000000000001</v>
      </c>
      <c r="T229" s="229">
        <f>S229*H229</f>
        <v>0.035000000000000003</v>
      </c>
      <c r="U229" s="39"/>
      <c r="V229" s="39"/>
      <c r="W229" s="39"/>
      <c r="X229" s="39"/>
      <c r="Y229" s="39"/>
      <c r="Z229" s="39"/>
      <c r="AA229" s="39"/>
      <c r="AB229" s="39"/>
      <c r="AC229" s="39"/>
      <c r="AD229" s="39"/>
      <c r="AE229" s="39"/>
      <c r="AR229" s="230" t="s">
        <v>151</v>
      </c>
      <c r="AT229" s="230" t="s">
        <v>146</v>
      </c>
      <c r="AU229" s="230" t="s">
        <v>81</v>
      </c>
      <c r="AY229" s="18" t="s">
        <v>144</v>
      </c>
      <c r="BE229" s="231">
        <f>IF(N229="základní",J229,0)</f>
        <v>0</v>
      </c>
      <c r="BF229" s="231">
        <f>IF(N229="snížená",J229,0)</f>
        <v>0</v>
      </c>
      <c r="BG229" s="231">
        <f>IF(N229="zákl. přenesená",J229,0)</f>
        <v>0</v>
      </c>
      <c r="BH229" s="231">
        <f>IF(N229="sníž. přenesená",J229,0)</f>
        <v>0</v>
      </c>
      <c r="BI229" s="231">
        <f>IF(N229="nulová",J229,0)</f>
        <v>0</v>
      </c>
      <c r="BJ229" s="18" t="s">
        <v>77</v>
      </c>
      <c r="BK229" s="231">
        <f>ROUND(I229*H229,2)</f>
        <v>0</v>
      </c>
      <c r="BL229" s="18" t="s">
        <v>151</v>
      </c>
      <c r="BM229" s="230" t="s">
        <v>278</v>
      </c>
    </row>
    <row r="230" s="2" customFormat="1" ht="21.75" customHeight="1">
      <c r="A230" s="39"/>
      <c r="B230" s="40"/>
      <c r="C230" s="219" t="s">
        <v>411</v>
      </c>
      <c r="D230" s="219" t="s">
        <v>146</v>
      </c>
      <c r="E230" s="220" t="s">
        <v>1211</v>
      </c>
      <c r="F230" s="221" t="s">
        <v>1212</v>
      </c>
      <c r="G230" s="222" t="s">
        <v>149</v>
      </c>
      <c r="H230" s="223">
        <v>3.1520000000000001</v>
      </c>
      <c r="I230" s="224"/>
      <c r="J230" s="225">
        <f>ROUND(I230*H230,2)</f>
        <v>0</v>
      </c>
      <c r="K230" s="221" t="s">
        <v>150</v>
      </c>
      <c r="L230" s="45"/>
      <c r="M230" s="226" t="s">
        <v>19</v>
      </c>
      <c r="N230" s="227" t="s">
        <v>43</v>
      </c>
      <c r="O230" s="85"/>
      <c r="P230" s="228">
        <f>O230*H230</f>
        <v>0</v>
      </c>
      <c r="Q230" s="228">
        <v>0</v>
      </c>
      <c r="R230" s="228">
        <f>Q230*H230</f>
        <v>0</v>
      </c>
      <c r="S230" s="228">
        <v>0.075999999999999998</v>
      </c>
      <c r="T230" s="229">
        <f>S230*H230</f>
        <v>0.23955200000000002</v>
      </c>
      <c r="U230" s="39"/>
      <c r="V230" s="39"/>
      <c r="W230" s="39"/>
      <c r="X230" s="39"/>
      <c r="Y230" s="39"/>
      <c r="Z230" s="39"/>
      <c r="AA230" s="39"/>
      <c r="AB230" s="39"/>
      <c r="AC230" s="39"/>
      <c r="AD230" s="39"/>
      <c r="AE230" s="39"/>
      <c r="AR230" s="230" t="s">
        <v>151</v>
      </c>
      <c r="AT230" s="230" t="s">
        <v>146</v>
      </c>
      <c r="AU230" s="230" t="s">
        <v>81</v>
      </c>
      <c r="AY230" s="18" t="s">
        <v>144</v>
      </c>
      <c r="BE230" s="231">
        <f>IF(N230="základní",J230,0)</f>
        <v>0</v>
      </c>
      <c r="BF230" s="231">
        <f>IF(N230="snížená",J230,0)</f>
        <v>0</v>
      </c>
      <c r="BG230" s="231">
        <f>IF(N230="zákl. přenesená",J230,0)</f>
        <v>0</v>
      </c>
      <c r="BH230" s="231">
        <f>IF(N230="sníž. přenesená",J230,0)</f>
        <v>0</v>
      </c>
      <c r="BI230" s="231">
        <f>IF(N230="nulová",J230,0)</f>
        <v>0</v>
      </c>
      <c r="BJ230" s="18" t="s">
        <v>77</v>
      </c>
      <c r="BK230" s="231">
        <f>ROUND(I230*H230,2)</f>
        <v>0</v>
      </c>
      <c r="BL230" s="18" t="s">
        <v>151</v>
      </c>
      <c r="BM230" s="230" t="s">
        <v>282</v>
      </c>
    </row>
    <row r="231" s="2" customFormat="1">
      <c r="A231" s="39"/>
      <c r="B231" s="40"/>
      <c r="C231" s="41"/>
      <c r="D231" s="232" t="s">
        <v>153</v>
      </c>
      <c r="E231" s="41"/>
      <c r="F231" s="233" t="s">
        <v>1213</v>
      </c>
      <c r="G231" s="41"/>
      <c r="H231" s="41"/>
      <c r="I231" s="137"/>
      <c r="J231" s="41"/>
      <c r="K231" s="41"/>
      <c r="L231" s="45"/>
      <c r="M231" s="234"/>
      <c r="N231" s="235"/>
      <c r="O231" s="85"/>
      <c r="P231" s="85"/>
      <c r="Q231" s="85"/>
      <c r="R231" s="85"/>
      <c r="S231" s="85"/>
      <c r="T231" s="86"/>
      <c r="U231" s="39"/>
      <c r="V231" s="39"/>
      <c r="W231" s="39"/>
      <c r="X231" s="39"/>
      <c r="Y231" s="39"/>
      <c r="Z231" s="39"/>
      <c r="AA231" s="39"/>
      <c r="AB231" s="39"/>
      <c r="AC231" s="39"/>
      <c r="AD231" s="39"/>
      <c r="AE231" s="39"/>
      <c r="AT231" s="18" t="s">
        <v>153</v>
      </c>
      <c r="AU231" s="18" t="s">
        <v>81</v>
      </c>
    </row>
    <row r="232" s="13" customFormat="1">
      <c r="A232" s="13"/>
      <c r="B232" s="236"/>
      <c r="C232" s="237"/>
      <c r="D232" s="232" t="s">
        <v>155</v>
      </c>
      <c r="E232" s="238" t="s">
        <v>19</v>
      </c>
      <c r="F232" s="239" t="s">
        <v>1214</v>
      </c>
      <c r="G232" s="237"/>
      <c r="H232" s="240">
        <v>3.1520000000000001</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155</v>
      </c>
      <c r="AU232" s="246" t="s">
        <v>81</v>
      </c>
      <c r="AV232" s="13" t="s">
        <v>81</v>
      </c>
      <c r="AW232" s="13" t="s">
        <v>33</v>
      </c>
      <c r="AX232" s="13" t="s">
        <v>72</v>
      </c>
      <c r="AY232" s="246" t="s">
        <v>144</v>
      </c>
    </row>
    <row r="233" s="14" customFormat="1">
      <c r="A233" s="14"/>
      <c r="B233" s="247"/>
      <c r="C233" s="248"/>
      <c r="D233" s="232" t="s">
        <v>155</v>
      </c>
      <c r="E233" s="249" t="s">
        <v>19</v>
      </c>
      <c r="F233" s="250" t="s">
        <v>158</v>
      </c>
      <c r="G233" s="248"/>
      <c r="H233" s="251">
        <v>3.1520000000000001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155</v>
      </c>
      <c r="AU233" s="257" t="s">
        <v>81</v>
      </c>
      <c r="AV233" s="14" t="s">
        <v>151</v>
      </c>
      <c r="AW233" s="14" t="s">
        <v>33</v>
      </c>
      <c r="AX233" s="14" t="s">
        <v>77</v>
      </c>
      <c r="AY233" s="257" t="s">
        <v>144</v>
      </c>
    </row>
    <row r="234" s="2" customFormat="1" ht="21.75" customHeight="1">
      <c r="A234" s="39"/>
      <c r="B234" s="40"/>
      <c r="C234" s="219" t="s">
        <v>415</v>
      </c>
      <c r="D234" s="219" t="s">
        <v>146</v>
      </c>
      <c r="E234" s="220" t="s">
        <v>1215</v>
      </c>
      <c r="F234" s="221" t="s">
        <v>1216</v>
      </c>
      <c r="G234" s="222" t="s">
        <v>180</v>
      </c>
      <c r="H234" s="223">
        <v>1.2</v>
      </c>
      <c r="I234" s="224"/>
      <c r="J234" s="225">
        <f>ROUND(I234*H234,2)</f>
        <v>0</v>
      </c>
      <c r="K234" s="221" t="s">
        <v>150</v>
      </c>
      <c r="L234" s="45"/>
      <c r="M234" s="226" t="s">
        <v>19</v>
      </c>
      <c r="N234" s="227" t="s">
        <v>43</v>
      </c>
      <c r="O234" s="85"/>
      <c r="P234" s="228">
        <f>O234*H234</f>
        <v>0</v>
      </c>
      <c r="Q234" s="228">
        <v>0</v>
      </c>
      <c r="R234" s="228">
        <f>Q234*H234</f>
        <v>0</v>
      </c>
      <c r="S234" s="228">
        <v>0.042000000000000003</v>
      </c>
      <c r="T234" s="229">
        <f>S234*H234</f>
        <v>0.0504</v>
      </c>
      <c r="U234" s="39"/>
      <c r="V234" s="39"/>
      <c r="W234" s="39"/>
      <c r="X234" s="39"/>
      <c r="Y234" s="39"/>
      <c r="Z234" s="39"/>
      <c r="AA234" s="39"/>
      <c r="AB234" s="39"/>
      <c r="AC234" s="39"/>
      <c r="AD234" s="39"/>
      <c r="AE234" s="39"/>
      <c r="AR234" s="230" t="s">
        <v>151</v>
      </c>
      <c r="AT234" s="230" t="s">
        <v>146</v>
      </c>
      <c r="AU234" s="230" t="s">
        <v>81</v>
      </c>
      <c r="AY234" s="18" t="s">
        <v>144</v>
      </c>
      <c r="BE234" s="231">
        <f>IF(N234="základní",J234,0)</f>
        <v>0</v>
      </c>
      <c r="BF234" s="231">
        <f>IF(N234="snížená",J234,0)</f>
        <v>0</v>
      </c>
      <c r="BG234" s="231">
        <f>IF(N234="zákl. přenesená",J234,0)</f>
        <v>0</v>
      </c>
      <c r="BH234" s="231">
        <f>IF(N234="sníž. přenesená",J234,0)</f>
        <v>0</v>
      </c>
      <c r="BI234" s="231">
        <f>IF(N234="nulová",J234,0)</f>
        <v>0</v>
      </c>
      <c r="BJ234" s="18" t="s">
        <v>77</v>
      </c>
      <c r="BK234" s="231">
        <f>ROUND(I234*H234,2)</f>
        <v>0</v>
      </c>
      <c r="BL234" s="18" t="s">
        <v>151</v>
      </c>
      <c r="BM234" s="230" t="s">
        <v>293</v>
      </c>
    </row>
    <row r="235" s="13" customFormat="1">
      <c r="A235" s="13"/>
      <c r="B235" s="236"/>
      <c r="C235" s="237"/>
      <c r="D235" s="232" t="s">
        <v>155</v>
      </c>
      <c r="E235" s="238" t="s">
        <v>19</v>
      </c>
      <c r="F235" s="239" t="s">
        <v>1217</v>
      </c>
      <c r="G235" s="237"/>
      <c r="H235" s="240">
        <v>1.2</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155</v>
      </c>
      <c r="AU235" s="246" t="s">
        <v>81</v>
      </c>
      <c r="AV235" s="13" t="s">
        <v>81</v>
      </c>
      <c r="AW235" s="13" t="s">
        <v>33</v>
      </c>
      <c r="AX235" s="13" t="s">
        <v>72</v>
      </c>
      <c r="AY235" s="246" t="s">
        <v>144</v>
      </c>
    </row>
    <row r="236" s="14" customFormat="1">
      <c r="A236" s="14"/>
      <c r="B236" s="247"/>
      <c r="C236" s="248"/>
      <c r="D236" s="232" t="s">
        <v>155</v>
      </c>
      <c r="E236" s="249" t="s">
        <v>19</v>
      </c>
      <c r="F236" s="250" t="s">
        <v>158</v>
      </c>
      <c r="G236" s="248"/>
      <c r="H236" s="251">
        <v>1.2</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155</v>
      </c>
      <c r="AU236" s="257" t="s">
        <v>81</v>
      </c>
      <c r="AV236" s="14" t="s">
        <v>151</v>
      </c>
      <c r="AW236" s="14" t="s">
        <v>33</v>
      </c>
      <c r="AX236" s="14" t="s">
        <v>77</v>
      </c>
      <c r="AY236" s="257" t="s">
        <v>144</v>
      </c>
    </row>
    <row r="237" s="2" customFormat="1" ht="21.75" customHeight="1">
      <c r="A237" s="39"/>
      <c r="B237" s="40"/>
      <c r="C237" s="219" t="s">
        <v>419</v>
      </c>
      <c r="D237" s="219" t="s">
        <v>146</v>
      </c>
      <c r="E237" s="220" t="s">
        <v>1218</v>
      </c>
      <c r="F237" s="221" t="s">
        <v>1219</v>
      </c>
      <c r="G237" s="222" t="s">
        <v>149</v>
      </c>
      <c r="H237" s="223">
        <v>1.845</v>
      </c>
      <c r="I237" s="224"/>
      <c r="J237" s="225">
        <f>ROUND(I237*H237,2)</f>
        <v>0</v>
      </c>
      <c r="K237" s="221" t="s">
        <v>150</v>
      </c>
      <c r="L237" s="45"/>
      <c r="M237" s="226" t="s">
        <v>19</v>
      </c>
      <c r="N237" s="227" t="s">
        <v>43</v>
      </c>
      <c r="O237" s="85"/>
      <c r="P237" s="228">
        <f>O237*H237</f>
        <v>0</v>
      </c>
      <c r="Q237" s="228">
        <v>0</v>
      </c>
      <c r="R237" s="228">
        <f>Q237*H237</f>
        <v>0</v>
      </c>
      <c r="S237" s="228">
        <v>0.27000000000000002</v>
      </c>
      <c r="T237" s="229">
        <f>S237*H237</f>
        <v>0.49815000000000004</v>
      </c>
      <c r="U237" s="39"/>
      <c r="V237" s="39"/>
      <c r="W237" s="39"/>
      <c r="X237" s="39"/>
      <c r="Y237" s="39"/>
      <c r="Z237" s="39"/>
      <c r="AA237" s="39"/>
      <c r="AB237" s="39"/>
      <c r="AC237" s="39"/>
      <c r="AD237" s="39"/>
      <c r="AE237" s="39"/>
      <c r="AR237" s="230" t="s">
        <v>151</v>
      </c>
      <c r="AT237" s="230" t="s">
        <v>146</v>
      </c>
      <c r="AU237" s="230" t="s">
        <v>81</v>
      </c>
      <c r="AY237" s="18" t="s">
        <v>144</v>
      </c>
      <c r="BE237" s="231">
        <f>IF(N237="základní",J237,0)</f>
        <v>0</v>
      </c>
      <c r="BF237" s="231">
        <f>IF(N237="snížená",J237,0)</f>
        <v>0</v>
      </c>
      <c r="BG237" s="231">
        <f>IF(N237="zákl. přenesená",J237,0)</f>
        <v>0</v>
      </c>
      <c r="BH237" s="231">
        <f>IF(N237="sníž. přenesená",J237,0)</f>
        <v>0</v>
      </c>
      <c r="BI237" s="231">
        <f>IF(N237="nulová",J237,0)</f>
        <v>0</v>
      </c>
      <c r="BJ237" s="18" t="s">
        <v>77</v>
      </c>
      <c r="BK237" s="231">
        <f>ROUND(I237*H237,2)</f>
        <v>0</v>
      </c>
      <c r="BL237" s="18" t="s">
        <v>151</v>
      </c>
      <c r="BM237" s="230" t="s">
        <v>299</v>
      </c>
    </row>
    <row r="238" s="13" customFormat="1">
      <c r="A238" s="13"/>
      <c r="B238" s="236"/>
      <c r="C238" s="237"/>
      <c r="D238" s="232" t="s">
        <v>155</v>
      </c>
      <c r="E238" s="238" t="s">
        <v>19</v>
      </c>
      <c r="F238" s="239" t="s">
        <v>1220</v>
      </c>
      <c r="G238" s="237"/>
      <c r="H238" s="240">
        <v>1.845</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155</v>
      </c>
      <c r="AU238" s="246" t="s">
        <v>81</v>
      </c>
      <c r="AV238" s="13" t="s">
        <v>81</v>
      </c>
      <c r="AW238" s="13" t="s">
        <v>33</v>
      </c>
      <c r="AX238" s="13" t="s">
        <v>72</v>
      </c>
      <c r="AY238" s="246" t="s">
        <v>144</v>
      </c>
    </row>
    <row r="239" s="14" customFormat="1">
      <c r="A239" s="14"/>
      <c r="B239" s="247"/>
      <c r="C239" s="248"/>
      <c r="D239" s="232" t="s">
        <v>155</v>
      </c>
      <c r="E239" s="249" t="s">
        <v>19</v>
      </c>
      <c r="F239" s="250" t="s">
        <v>158</v>
      </c>
      <c r="G239" s="248"/>
      <c r="H239" s="251">
        <v>1.845</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155</v>
      </c>
      <c r="AU239" s="257" t="s">
        <v>81</v>
      </c>
      <c r="AV239" s="14" t="s">
        <v>151</v>
      </c>
      <c r="AW239" s="14" t="s">
        <v>33</v>
      </c>
      <c r="AX239" s="14" t="s">
        <v>77</v>
      </c>
      <c r="AY239" s="257" t="s">
        <v>144</v>
      </c>
    </row>
    <row r="240" s="2" customFormat="1" ht="21.75" customHeight="1">
      <c r="A240" s="39"/>
      <c r="B240" s="40"/>
      <c r="C240" s="219" t="s">
        <v>425</v>
      </c>
      <c r="D240" s="219" t="s">
        <v>146</v>
      </c>
      <c r="E240" s="220" t="s">
        <v>639</v>
      </c>
      <c r="F240" s="221" t="s">
        <v>640</v>
      </c>
      <c r="G240" s="222" t="s">
        <v>149</v>
      </c>
      <c r="H240" s="223">
        <v>0.40000000000000002</v>
      </c>
      <c r="I240" s="224"/>
      <c r="J240" s="225">
        <f>ROUND(I240*H240,2)</f>
        <v>0</v>
      </c>
      <c r="K240" s="221" t="s">
        <v>150</v>
      </c>
      <c r="L240" s="45"/>
      <c r="M240" s="226" t="s">
        <v>19</v>
      </c>
      <c r="N240" s="227" t="s">
        <v>43</v>
      </c>
      <c r="O240" s="85"/>
      <c r="P240" s="228">
        <f>O240*H240</f>
        <v>0</v>
      </c>
      <c r="Q240" s="228">
        <v>0</v>
      </c>
      <c r="R240" s="228">
        <f>Q240*H240</f>
        <v>0</v>
      </c>
      <c r="S240" s="228">
        <v>0.055</v>
      </c>
      <c r="T240" s="229">
        <f>S240*H240</f>
        <v>0.022000000000000002</v>
      </c>
      <c r="U240" s="39"/>
      <c r="V240" s="39"/>
      <c r="W240" s="39"/>
      <c r="X240" s="39"/>
      <c r="Y240" s="39"/>
      <c r="Z240" s="39"/>
      <c r="AA240" s="39"/>
      <c r="AB240" s="39"/>
      <c r="AC240" s="39"/>
      <c r="AD240" s="39"/>
      <c r="AE240" s="39"/>
      <c r="AR240" s="230" t="s">
        <v>151</v>
      </c>
      <c r="AT240" s="230" t="s">
        <v>146</v>
      </c>
      <c r="AU240" s="230" t="s">
        <v>81</v>
      </c>
      <c r="AY240" s="18" t="s">
        <v>144</v>
      </c>
      <c r="BE240" s="231">
        <f>IF(N240="základní",J240,0)</f>
        <v>0</v>
      </c>
      <c r="BF240" s="231">
        <f>IF(N240="snížená",J240,0)</f>
        <v>0</v>
      </c>
      <c r="BG240" s="231">
        <f>IF(N240="zákl. přenesená",J240,0)</f>
        <v>0</v>
      </c>
      <c r="BH240" s="231">
        <f>IF(N240="sníž. přenesená",J240,0)</f>
        <v>0</v>
      </c>
      <c r="BI240" s="231">
        <f>IF(N240="nulová",J240,0)</f>
        <v>0</v>
      </c>
      <c r="BJ240" s="18" t="s">
        <v>77</v>
      </c>
      <c r="BK240" s="231">
        <f>ROUND(I240*H240,2)</f>
        <v>0</v>
      </c>
      <c r="BL240" s="18" t="s">
        <v>151</v>
      </c>
      <c r="BM240" s="230" t="s">
        <v>305</v>
      </c>
    </row>
    <row r="241" s="13" customFormat="1">
      <c r="A241" s="13"/>
      <c r="B241" s="236"/>
      <c r="C241" s="237"/>
      <c r="D241" s="232" t="s">
        <v>155</v>
      </c>
      <c r="E241" s="238" t="s">
        <v>19</v>
      </c>
      <c r="F241" s="239" t="s">
        <v>1221</v>
      </c>
      <c r="G241" s="237"/>
      <c r="H241" s="240">
        <v>0.40000000000000002</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155</v>
      </c>
      <c r="AU241" s="246" t="s">
        <v>81</v>
      </c>
      <c r="AV241" s="13" t="s">
        <v>81</v>
      </c>
      <c r="AW241" s="13" t="s">
        <v>33</v>
      </c>
      <c r="AX241" s="13" t="s">
        <v>72</v>
      </c>
      <c r="AY241" s="246" t="s">
        <v>144</v>
      </c>
    </row>
    <row r="242" s="14" customFormat="1">
      <c r="A242" s="14"/>
      <c r="B242" s="247"/>
      <c r="C242" s="248"/>
      <c r="D242" s="232" t="s">
        <v>155</v>
      </c>
      <c r="E242" s="249" t="s">
        <v>19</v>
      </c>
      <c r="F242" s="250" t="s">
        <v>158</v>
      </c>
      <c r="G242" s="248"/>
      <c r="H242" s="251">
        <v>0.40000000000000002</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155</v>
      </c>
      <c r="AU242" s="257" t="s">
        <v>81</v>
      </c>
      <c r="AV242" s="14" t="s">
        <v>151</v>
      </c>
      <c r="AW242" s="14" t="s">
        <v>33</v>
      </c>
      <c r="AX242" s="14" t="s">
        <v>77</v>
      </c>
      <c r="AY242" s="257" t="s">
        <v>144</v>
      </c>
    </row>
    <row r="243" s="2" customFormat="1" ht="21.75" customHeight="1">
      <c r="A243" s="39"/>
      <c r="B243" s="40"/>
      <c r="C243" s="219" t="s">
        <v>429</v>
      </c>
      <c r="D243" s="219" t="s">
        <v>146</v>
      </c>
      <c r="E243" s="220" t="s">
        <v>645</v>
      </c>
      <c r="F243" s="221" t="s">
        <v>646</v>
      </c>
      <c r="G243" s="222" t="s">
        <v>149</v>
      </c>
      <c r="H243" s="223">
        <v>0.80000000000000004</v>
      </c>
      <c r="I243" s="224"/>
      <c r="J243" s="225">
        <f>ROUND(I243*H243,2)</f>
        <v>0</v>
      </c>
      <c r="K243" s="221" t="s">
        <v>150</v>
      </c>
      <c r="L243" s="45"/>
      <c r="M243" s="226" t="s">
        <v>19</v>
      </c>
      <c r="N243" s="227" t="s">
        <v>43</v>
      </c>
      <c r="O243" s="85"/>
      <c r="P243" s="228">
        <f>O243*H243</f>
        <v>0</v>
      </c>
      <c r="Q243" s="228">
        <v>0</v>
      </c>
      <c r="R243" s="228">
        <f>Q243*H243</f>
        <v>0</v>
      </c>
      <c r="S243" s="228">
        <v>0.183</v>
      </c>
      <c r="T243" s="229">
        <f>S243*H243</f>
        <v>0.1464</v>
      </c>
      <c r="U243" s="39"/>
      <c r="V243" s="39"/>
      <c r="W243" s="39"/>
      <c r="X243" s="39"/>
      <c r="Y243" s="39"/>
      <c r="Z243" s="39"/>
      <c r="AA243" s="39"/>
      <c r="AB243" s="39"/>
      <c r="AC243" s="39"/>
      <c r="AD243" s="39"/>
      <c r="AE243" s="39"/>
      <c r="AR243" s="230" t="s">
        <v>151</v>
      </c>
      <c r="AT243" s="230" t="s">
        <v>146</v>
      </c>
      <c r="AU243" s="230" t="s">
        <v>81</v>
      </c>
      <c r="AY243" s="18" t="s">
        <v>144</v>
      </c>
      <c r="BE243" s="231">
        <f>IF(N243="základní",J243,0)</f>
        <v>0</v>
      </c>
      <c r="BF243" s="231">
        <f>IF(N243="snížená",J243,0)</f>
        <v>0</v>
      </c>
      <c r="BG243" s="231">
        <f>IF(N243="zákl. přenesená",J243,0)</f>
        <v>0</v>
      </c>
      <c r="BH243" s="231">
        <f>IF(N243="sníž. přenesená",J243,0)</f>
        <v>0</v>
      </c>
      <c r="BI243" s="231">
        <f>IF(N243="nulová",J243,0)</f>
        <v>0</v>
      </c>
      <c r="BJ243" s="18" t="s">
        <v>77</v>
      </c>
      <c r="BK243" s="231">
        <f>ROUND(I243*H243,2)</f>
        <v>0</v>
      </c>
      <c r="BL243" s="18" t="s">
        <v>151</v>
      </c>
      <c r="BM243" s="230" t="s">
        <v>309</v>
      </c>
    </row>
    <row r="244" s="13" customFormat="1">
      <c r="A244" s="13"/>
      <c r="B244" s="236"/>
      <c r="C244" s="237"/>
      <c r="D244" s="232" t="s">
        <v>155</v>
      </c>
      <c r="E244" s="238" t="s">
        <v>19</v>
      </c>
      <c r="F244" s="239" t="s">
        <v>1222</v>
      </c>
      <c r="G244" s="237"/>
      <c r="H244" s="240">
        <v>0.80000000000000004</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155</v>
      </c>
      <c r="AU244" s="246" t="s">
        <v>81</v>
      </c>
      <c r="AV244" s="13" t="s">
        <v>81</v>
      </c>
      <c r="AW244" s="13" t="s">
        <v>33</v>
      </c>
      <c r="AX244" s="13" t="s">
        <v>72</v>
      </c>
      <c r="AY244" s="246" t="s">
        <v>144</v>
      </c>
    </row>
    <row r="245" s="14" customFormat="1">
      <c r="A245" s="14"/>
      <c r="B245" s="247"/>
      <c r="C245" s="248"/>
      <c r="D245" s="232" t="s">
        <v>155</v>
      </c>
      <c r="E245" s="249" t="s">
        <v>19</v>
      </c>
      <c r="F245" s="250" t="s">
        <v>158</v>
      </c>
      <c r="G245" s="248"/>
      <c r="H245" s="251">
        <v>0.80000000000000004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155</v>
      </c>
      <c r="AU245" s="257" t="s">
        <v>81</v>
      </c>
      <c r="AV245" s="14" t="s">
        <v>151</v>
      </c>
      <c r="AW245" s="14" t="s">
        <v>33</v>
      </c>
      <c r="AX245" s="14" t="s">
        <v>77</v>
      </c>
      <c r="AY245" s="257" t="s">
        <v>144</v>
      </c>
    </row>
    <row r="246" s="2" customFormat="1" ht="21.75" customHeight="1">
      <c r="A246" s="39"/>
      <c r="B246" s="40"/>
      <c r="C246" s="219" t="s">
        <v>437</v>
      </c>
      <c r="D246" s="219" t="s">
        <v>146</v>
      </c>
      <c r="E246" s="220" t="s">
        <v>615</v>
      </c>
      <c r="F246" s="221" t="s">
        <v>616</v>
      </c>
      <c r="G246" s="222" t="s">
        <v>171</v>
      </c>
      <c r="H246" s="223">
        <v>2</v>
      </c>
      <c r="I246" s="224"/>
      <c r="J246" s="225">
        <f>ROUND(I246*H246,2)</f>
        <v>0</v>
      </c>
      <c r="K246" s="221" t="s">
        <v>150</v>
      </c>
      <c r="L246" s="45"/>
      <c r="M246" s="226" t="s">
        <v>19</v>
      </c>
      <c r="N246" s="227" t="s">
        <v>43</v>
      </c>
      <c r="O246" s="85"/>
      <c r="P246" s="228">
        <f>O246*H246</f>
        <v>0</v>
      </c>
      <c r="Q246" s="228">
        <v>0</v>
      </c>
      <c r="R246" s="228">
        <f>Q246*H246</f>
        <v>0</v>
      </c>
      <c r="S246" s="228">
        <v>0.031</v>
      </c>
      <c r="T246" s="229">
        <f>S246*H246</f>
        <v>0.062</v>
      </c>
      <c r="U246" s="39"/>
      <c r="V246" s="39"/>
      <c r="W246" s="39"/>
      <c r="X246" s="39"/>
      <c r="Y246" s="39"/>
      <c r="Z246" s="39"/>
      <c r="AA246" s="39"/>
      <c r="AB246" s="39"/>
      <c r="AC246" s="39"/>
      <c r="AD246" s="39"/>
      <c r="AE246" s="39"/>
      <c r="AR246" s="230" t="s">
        <v>151</v>
      </c>
      <c r="AT246" s="230" t="s">
        <v>146</v>
      </c>
      <c r="AU246" s="230" t="s">
        <v>81</v>
      </c>
      <c r="AY246" s="18" t="s">
        <v>144</v>
      </c>
      <c r="BE246" s="231">
        <f>IF(N246="základní",J246,0)</f>
        <v>0</v>
      </c>
      <c r="BF246" s="231">
        <f>IF(N246="snížená",J246,0)</f>
        <v>0</v>
      </c>
      <c r="BG246" s="231">
        <f>IF(N246="zákl. přenesená",J246,0)</f>
        <v>0</v>
      </c>
      <c r="BH246" s="231">
        <f>IF(N246="sníž. přenesená",J246,0)</f>
        <v>0</v>
      </c>
      <c r="BI246" s="231">
        <f>IF(N246="nulová",J246,0)</f>
        <v>0</v>
      </c>
      <c r="BJ246" s="18" t="s">
        <v>77</v>
      </c>
      <c r="BK246" s="231">
        <f>ROUND(I246*H246,2)</f>
        <v>0</v>
      </c>
      <c r="BL246" s="18" t="s">
        <v>151</v>
      </c>
      <c r="BM246" s="230" t="s">
        <v>314</v>
      </c>
    </row>
    <row r="247" s="13" customFormat="1">
      <c r="A247" s="13"/>
      <c r="B247" s="236"/>
      <c r="C247" s="237"/>
      <c r="D247" s="232" t="s">
        <v>155</v>
      </c>
      <c r="E247" s="238" t="s">
        <v>19</v>
      </c>
      <c r="F247" s="239" t="s">
        <v>1223</v>
      </c>
      <c r="G247" s="237"/>
      <c r="H247" s="240">
        <v>2</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155</v>
      </c>
      <c r="AU247" s="246" t="s">
        <v>81</v>
      </c>
      <c r="AV247" s="13" t="s">
        <v>81</v>
      </c>
      <c r="AW247" s="13" t="s">
        <v>33</v>
      </c>
      <c r="AX247" s="13" t="s">
        <v>72</v>
      </c>
      <c r="AY247" s="246" t="s">
        <v>144</v>
      </c>
    </row>
    <row r="248" s="14" customFormat="1">
      <c r="A248" s="14"/>
      <c r="B248" s="247"/>
      <c r="C248" s="248"/>
      <c r="D248" s="232" t="s">
        <v>155</v>
      </c>
      <c r="E248" s="249" t="s">
        <v>19</v>
      </c>
      <c r="F248" s="250" t="s">
        <v>158</v>
      </c>
      <c r="G248" s="248"/>
      <c r="H248" s="251">
        <v>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155</v>
      </c>
      <c r="AU248" s="257" t="s">
        <v>81</v>
      </c>
      <c r="AV248" s="14" t="s">
        <v>151</v>
      </c>
      <c r="AW248" s="14" t="s">
        <v>33</v>
      </c>
      <c r="AX248" s="14" t="s">
        <v>77</v>
      </c>
      <c r="AY248" s="257" t="s">
        <v>144</v>
      </c>
    </row>
    <row r="249" s="2" customFormat="1" ht="21.75" customHeight="1">
      <c r="A249" s="39"/>
      <c r="B249" s="40"/>
      <c r="C249" s="219" t="s">
        <v>448</v>
      </c>
      <c r="D249" s="219" t="s">
        <v>146</v>
      </c>
      <c r="E249" s="220" t="s">
        <v>1224</v>
      </c>
      <c r="F249" s="221" t="s">
        <v>1225</v>
      </c>
      <c r="G249" s="222" t="s">
        <v>149</v>
      </c>
      <c r="H249" s="223">
        <v>163.85499999999999</v>
      </c>
      <c r="I249" s="224"/>
      <c r="J249" s="225">
        <f>ROUND(I249*H249,2)</f>
        <v>0</v>
      </c>
      <c r="K249" s="221" t="s">
        <v>150</v>
      </c>
      <c r="L249" s="45"/>
      <c r="M249" s="226" t="s">
        <v>19</v>
      </c>
      <c r="N249" s="227" t="s">
        <v>43</v>
      </c>
      <c r="O249" s="85"/>
      <c r="P249" s="228">
        <f>O249*H249</f>
        <v>0</v>
      </c>
      <c r="Q249" s="228">
        <v>0</v>
      </c>
      <c r="R249" s="228">
        <f>Q249*H249</f>
        <v>0</v>
      </c>
      <c r="S249" s="228">
        <v>0.01</v>
      </c>
      <c r="T249" s="229">
        <f>S249*H249</f>
        <v>1.63855</v>
      </c>
      <c r="U249" s="39"/>
      <c r="V249" s="39"/>
      <c r="W249" s="39"/>
      <c r="X249" s="39"/>
      <c r="Y249" s="39"/>
      <c r="Z249" s="39"/>
      <c r="AA249" s="39"/>
      <c r="AB249" s="39"/>
      <c r="AC249" s="39"/>
      <c r="AD249" s="39"/>
      <c r="AE249" s="39"/>
      <c r="AR249" s="230" t="s">
        <v>151</v>
      </c>
      <c r="AT249" s="230" t="s">
        <v>146</v>
      </c>
      <c r="AU249" s="230" t="s">
        <v>81</v>
      </c>
      <c r="AY249" s="18" t="s">
        <v>144</v>
      </c>
      <c r="BE249" s="231">
        <f>IF(N249="základní",J249,0)</f>
        <v>0</v>
      </c>
      <c r="BF249" s="231">
        <f>IF(N249="snížená",J249,0)</f>
        <v>0</v>
      </c>
      <c r="BG249" s="231">
        <f>IF(N249="zákl. přenesená",J249,0)</f>
        <v>0</v>
      </c>
      <c r="BH249" s="231">
        <f>IF(N249="sníž. přenesená",J249,0)</f>
        <v>0</v>
      </c>
      <c r="BI249" s="231">
        <f>IF(N249="nulová",J249,0)</f>
        <v>0</v>
      </c>
      <c r="BJ249" s="18" t="s">
        <v>77</v>
      </c>
      <c r="BK249" s="231">
        <f>ROUND(I249*H249,2)</f>
        <v>0</v>
      </c>
      <c r="BL249" s="18" t="s">
        <v>151</v>
      </c>
      <c r="BM249" s="230" t="s">
        <v>318</v>
      </c>
    </row>
    <row r="250" s="2" customFormat="1">
      <c r="A250" s="39"/>
      <c r="B250" s="40"/>
      <c r="C250" s="41"/>
      <c r="D250" s="232" t="s">
        <v>153</v>
      </c>
      <c r="E250" s="41"/>
      <c r="F250" s="233" t="s">
        <v>668</v>
      </c>
      <c r="G250" s="41"/>
      <c r="H250" s="41"/>
      <c r="I250" s="137"/>
      <c r="J250" s="41"/>
      <c r="K250" s="41"/>
      <c r="L250" s="45"/>
      <c r="M250" s="234"/>
      <c r="N250" s="235"/>
      <c r="O250" s="85"/>
      <c r="P250" s="85"/>
      <c r="Q250" s="85"/>
      <c r="R250" s="85"/>
      <c r="S250" s="85"/>
      <c r="T250" s="86"/>
      <c r="U250" s="39"/>
      <c r="V250" s="39"/>
      <c r="W250" s="39"/>
      <c r="X250" s="39"/>
      <c r="Y250" s="39"/>
      <c r="Z250" s="39"/>
      <c r="AA250" s="39"/>
      <c r="AB250" s="39"/>
      <c r="AC250" s="39"/>
      <c r="AD250" s="39"/>
      <c r="AE250" s="39"/>
      <c r="AT250" s="18" t="s">
        <v>153</v>
      </c>
      <c r="AU250" s="18" t="s">
        <v>81</v>
      </c>
    </row>
    <row r="251" s="13" customFormat="1">
      <c r="A251" s="13"/>
      <c r="B251" s="236"/>
      <c r="C251" s="237"/>
      <c r="D251" s="232" t="s">
        <v>155</v>
      </c>
      <c r="E251" s="238" t="s">
        <v>19</v>
      </c>
      <c r="F251" s="239" t="s">
        <v>1095</v>
      </c>
      <c r="G251" s="237"/>
      <c r="H251" s="240">
        <v>182.76599999999999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155</v>
      </c>
      <c r="AU251" s="246" t="s">
        <v>81</v>
      </c>
      <c r="AV251" s="13" t="s">
        <v>81</v>
      </c>
      <c r="AW251" s="13" t="s">
        <v>33</v>
      </c>
      <c r="AX251" s="13" t="s">
        <v>72</v>
      </c>
      <c r="AY251" s="246" t="s">
        <v>144</v>
      </c>
    </row>
    <row r="252" s="13" customFormat="1">
      <c r="A252" s="13"/>
      <c r="B252" s="236"/>
      <c r="C252" s="237"/>
      <c r="D252" s="232" t="s">
        <v>155</v>
      </c>
      <c r="E252" s="238" t="s">
        <v>19</v>
      </c>
      <c r="F252" s="239" t="s">
        <v>1096</v>
      </c>
      <c r="G252" s="237"/>
      <c r="H252" s="240">
        <v>-34.677</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155</v>
      </c>
      <c r="AU252" s="246" t="s">
        <v>81</v>
      </c>
      <c r="AV252" s="13" t="s">
        <v>81</v>
      </c>
      <c r="AW252" s="13" t="s">
        <v>33</v>
      </c>
      <c r="AX252" s="13" t="s">
        <v>72</v>
      </c>
      <c r="AY252" s="246" t="s">
        <v>144</v>
      </c>
    </row>
    <row r="253" s="13" customFormat="1">
      <c r="A253" s="13"/>
      <c r="B253" s="236"/>
      <c r="C253" s="237"/>
      <c r="D253" s="232" t="s">
        <v>155</v>
      </c>
      <c r="E253" s="238" t="s">
        <v>19</v>
      </c>
      <c r="F253" s="239" t="s">
        <v>1097</v>
      </c>
      <c r="G253" s="237"/>
      <c r="H253" s="240">
        <v>2.6560000000000001</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155</v>
      </c>
      <c r="AU253" s="246" t="s">
        <v>81</v>
      </c>
      <c r="AV253" s="13" t="s">
        <v>81</v>
      </c>
      <c r="AW253" s="13" t="s">
        <v>33</v>
      </c>
      <c r="AX253" s="13" t="s">
        <v>72</v>
      </c>
      <c r="AY253" s="246" t="s">
        <v>144</v>
      </c>
    </row>
    <row r="254" s="13" customFormat="1">
      <c r="A254" s="13"/>
      <c r="B254" s="236"/>
      <c r="C254" s="237"/>
      <c r="D254" s="232" t="s">
        <v>155</v>
      </c>
      <c r="E254" s="238" t="s">
        <v>19</v>
      </c>
      <c r="F254" s="239" t="s">
        <v>1098</v>
      </c>
      <c r="G254" s="237"/>
      <c r="H254" s="240">
        <v>6.8399999999999999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155</v>
      </c>
      <c r="AU254" s="246" t="s">
        <v>81</v>
      </c>
      <c r="AV254" s="13" t="s">
        <v>81</v>
      </c>
      <c r="AW254" s="13" t="s">
        <v>33</v>
      </c>
      <c r="AX254" s="13" t="s">
        <v>72</v>
      </c>
      <c r="AY254" s="246" t="s">
        <v>144</v>
      </c>
    </row>
    <row r="255" s="13" customFormat="1">
      <c r="A255" s="13"/>
      <c r="B255" s="236"/>
      <c r="C255" s="237"/>
      <c r="D255" s="232" t="s">
        <v>155</v>
      </c>
      <c r="E255" s="238" t="s">
        <v>19</v>
      </c>
      <c r="F255" s="239" t="s">
        <v>1099</v>
      </c>
      <c r="G255" s="237"/>
      <c r="H255" s="240">
        <v>6.2699999999999996</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155</v>
      </c>
      <c r="AU255" s="246" t="s">
        <v>81</v>
      </c>
      <c r="AV255" s="13" t="s">
        <v>81</v>
      </c>
      <c r="AW255" s="13" t="s">
        <v>33</v>
      </c>
      <c r="AX255" s="13" t="s">
        <v>72</v>
      </c>
      <c r="AY255" s="246" t="s">
        <v>144</v>
      </c>
    </row>
    <row r="256" s="14" customFormat="1">
      <c r="A256" s="14"/>
      <c r="B256" s="247"/>
      <c r="C256" s="248"/>
      <c r="D256" s="232" t="s">
        <v>155</v>
      </c>
      <c r="E256" s="249" t="s">
        <v>19</v>
      </c>
      <c r="F256" s="250" t="s">
        <v>158</v>
      </c>
      <c r="G256" s="248"/>
      <c r="H256" s="251">
        <v>163.85500000000002</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155</v>
      </c>
      <c r="AU256" s="257" t="s">
        <v>81</v>
      </c>
      <c r="AV256" s="14" t="s">
        <v>151</v>
      </c>
      <c r="AW256" s="14" t="s">
        <v>33</v>
      </c>
      <c r="AX256" s="14" t="s">
        <v>77</v>
      </c>
      <c r="AY256" s="257" t="s">
        <v>144</v>
      </c>
    </row>
    <row r="257" s="2" customFormat="1" ht="16.5" customHeight="1">
      <c r="A257" s="39"/>
      <c r="B257" s="40"/>
      <c r="C257" s="219" t="s">
        <v>453</v>
      </c>
      <c r="D257" s="219" t="s">
        <v>146</v>
      </c>
      <c r="E257" s="220" t="s">
        <v>1226</v>
      </c>
      <c r="F257" s="221" t="s">
        <v>1227</v>
      </c>
      <c r="G257" s="222" t="s">
        <v>171</v>
      </c>
      <c r="H257" s="223">
        <v>2</v>
      </c>
      <c r="I257" s="224"/>
      <c r="J257" s="225">
        <f>ROUND(I257*H257,2)</f>
        <v>0</v>
      </c>
      <c r="K257" s="221" t="s">
        <v>256</v>
      </c>
      <c r="L257" s="45"/>
      <c r="M257" s="226" t="s">
        <v>19</v>
      </c>
      <c r="N257" s="227" t="s">
        <v>43</v>
      </c>
      <c r="O257" s="85"/>
      <c r="P257" s="228">
        <f>O257*H257</f>
        <v>0</v>
      </c>
      <c r="Q257" s="228">
        <v>0</v>
      </c>
      <c r="R257" s="228">
        <f>Q257*H257</f>
        <v>0</v>
      </c>
      <c r="S257" s="228">
        <v>0.10000000000000001</v>
      </c>
      <c r="T257" s="229">
        <f>S257*H257</f>
        <v>0.20000000000000001</v>
      </c>
      <c r="U257" s="39"/>
      <c r="V257" s="39"/>
      <c r="W257" s="39"/>
      <c r="X257" s="39"/>
      <c r="Y257" s="39"/>
      <c r="Z257" s="39"/>
      <c r="AA257" s="39"/>
      <c r="AB257" s="39"/>
      <c r="AC257" s="39"/>
      <c r="AD257" s="39"/>
      <c r="AE257" s="39"/>
      <c r="AR257" s="230" t="s">
        <v>151</v>
      </c>
      <c r="AT257" s="230" t="s">
        <v>146</v>
      </c>
      <c r="AU257" s="230" t="s">
        <v>81</v>
      </c>
      <c r="AY257" s="18" t="s">
        <v>144</v>
      </c>
      <c r="BE257" s="231">
        <f>IF(N257="základní",J257,0)</f>
        <v>0</v>
      </c>
      <c r="BF257" s="231">
        <f>IF(N257="snížená",J257,0)</f>
        <v>0</v>
      </c>
      <c r="BG257" s="231">
        <f>IF(N257="zákl. přenesená",J257,0)</f>
        <v>0</v>
      </c>
      <c r="BH257" s="231">
        <f>IF(N257="sníž. přenesená",J257,0)</f>
        <v>0</v>
      </c>
      <c r="BI257" s="231">
        <f>IF(N257="nulová",J257,0)</f>
        <v>0</v>
      </c>
      <c r="BJ257" s="18" t="s">
        <v>77</v>
      </c>
      <c r="BK257" s="231">
        <f>ROUND(I257*H257,2)</f>
        <v>0</v>
      </c>
      <c r="BL257" s="18" t="s">
        <v>151</v>
      </c>
      <c r="BM257" s="230" t="s">
        <v>325</v>
      </c>
    </row>
    <row r="258" s="12" customFormat="1" ht="22.8" customHeight="1">
      <c r="A258" s="12"/>
      <c r="B258" s="203"/>
      <c r="C258" s="204"/>
      <c r="D258" s="205" t="s">
        <v>71</v>
      </c>
      <c r="E258" s="217" t="s">
        <v>669</v>
      </c>
      <c r="F258" s="217" t="s">
        <v>670</v>
      </c>
      <c r="G258" s="204"/>
      <c r="H258" s="204"/>
      <c r="I258" s="207"/>
      <c r="J258" s="218">
        <f>BK258</f>
        <v>0</v>
      </c>
      <c r="K258" s="204"/>
      <c r="L258" s="209"/>
      <c r="M258" s="210"/>
      <c r="N258" s="211"/>
      <c r="O258" s="211"/>
      <c r="P258" s="212">
        <f>SUM(P259:P278)</f>
        <v>0</v>
      </c>
      <c r="Q258" s="211"/>
      <c r="R258" s="212">
        <f>SUM(R259:R278)</f>
        <v>0</v>
      </c>
      <c r="S258" s="211"/>
      <c r="T258" s="213">
        <f>SUM(T259:T278)</f>
        <v>0</v>
      </c>
      <c r="U258" s="12"/>
      <c r="V258" s="12"/>
      <c r="W258" s="12"/>
      <c r="X258" s="12"/>
      <c r="Y258" s="12"/>
      <c r="Z258" s="12"/>
      <c r="AA258" s="12"/>
      <c r="AB258" s="12"/>
      <c r="AC258" s="12"/>
      <c r="AD258" s="12"/>
      <c r="AE258" s="12"/>
      <c r="AR258" s="214" t="s">
        <v>77</v>
      </c>
      <c r="AT258" s="215" t="s">
        <v>71</v>
      </c>
      <c r="AU258" s="215" t="s">
        <v>77</v>
      </c>
      <c r="AY258" s="214" t="s">
        <v>144</v>
      </c>
      <c r="BK258" s="216">
        <f>SUM(BK259:BK278)</f>
        <v>0</v>
      </c>
    </row>
    <row r="259" s="2" customFormat="1" ht="16.5" customHeight="1">
      <c r="A259" s="39"/>
      <c r="B259" s="40"/>
      <c r="C259" s="219" t="s">
        <v>458</v>
      </c>
      <c r="D259" s="219" t="s">
        <v>146</v>
      </c>
      <c r="E259" s="220" t="s">
        <v>1228</v>
      </c>
      <c r="F259" s="221" t="s">
        <v>1229</v>
      </c>
      <c r="G259" s="222" t="s">
        <v>180</v>
      </c>
      <c r="H259" s="223">
        <v>8</v>
      </c>
      <c r="I259" s="224"/>
      <c r="J259" s="225">
        <f>ROUND(I259*H259,2)</f>
        <v>0</v>
      </c>
      <c r="K259" s="221" t="s">
        <v>150</v>
      </c>
      <c r="L259" s="45"/>
      <c r="M259" s="226" t="s">
        <v>19</v>
      </c>
      <c r="N259" s="227" t="s">
        <v>43</v>
      </c>
      <c r="O259" s="85"/>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151</v>
      </c>
      <c r="AT259" s="230" t="s">
        <v>146</v>
      </c>
      <c r="AU259" s="230" t="s">
        <v>81</v>
      </c>
      <c r="AY259" s="18" t="s">
        <v>144</v>
      </c>
      <c r="BE259" s="231">
        <f>IF(N259="základní",J259,0)</f>
        <v>0</v>
      </c>
      <c r="BF259" s="231">
        <f>IF(N259="snížená",J259,0)</f>
        <v>0</v>
      </c>
      <c r="BG259" s="231">
        <f>IF(N259="zákl. přenesená",J259,0)</f>
        <v>0</v>
      </c>
      <c r="BH259" s="231">
        <f>IF(N259="sníž. přenesená",J259,0)</f>
        <v>0</v>
      </c>
      <c r="BI259" s="231">
        <f>IF(N259="nulová",J259,0)</f>
        <v>0</v>
      </c>
      <c r="BJ259" s="18" t="s">
        <v>77</v>
      </c>
      <c r="BK259" s="231">
        <f>ROUND(I259*H259,2)</f>
        <v>0</v>
      </c>
      <c r="BL259" s="18" t="s">
        <v>151</v>
      </c>
      <c r="BM259" s="230" t="s">
        <v>330</v>
      </c>
    </row>
    <row r="260" s="2" customFormat="1">
      <c r="A260" s="39"/>
      <c r="B260" s="40"/>
      <c r="C260" s="41"/>
      <c r="D260" s="232" t="s">
        <v>153</v>
      </c>
      <c r="E260" s="41"/>
      <c r="F260" s="233" t="s">
        <v>1230</v>
      </c>
      <c r="G260" s="41"/>
      <c r="H260" s="41"/>
      <c r="I260" s="137"/>
      <c r="J260" s="41"/>
      <c r="K260" s="41"/>
      <c r="L260" s="45"/>
      <c r="M260" s="234"/>
      <c r="N260" s="235"/>
      <c r="O260" s="85"/>
      <c r="P260" s="85"/>
      <c r="Q260" s="85"/>
      <c r="R260" s="85"/>
      <c r="S260" s="85"/>
      <c r="T260" s="86"/>
      <c r="U260" s="39"/>
      <c r="V260" s="39"/>
      <c r="W260" s="39"/>
      <c r="X260" s="39"/>
      <c r="Y260" s="39"/>
      <c r="Z260" s="39"/>
      <c r="AA260" s="39"/>
      <c r="AB260" s="39"/>
      <c r="AC260" s="39"/>
      <c r="AD260" s="39"/>
      <c r="AE260" s="39"/>
      <c r="AT260" s="18" t="s">
        <v>153</v>
      </c>
      <c r="AU260" s="18" t="s">
        <v>81</v>
      </c>
    </row>
    <row r="261" s="2" customFormat="1" ht="21.75" customHeight="1">
      <c r="A261" s="39"/>
      <c r="B261" s="40"/>
      <c r="C261" s="219" t="s">
        <v>181</v>
      </c>
      <c r="D261" s="219" t="s">
        <v>146</v>
      </c>
      <c r="E261" s="220" t="s">
        <v>1231</v>
      </c>
      <c r="F261" s="221" t="s">
        <v>1232</v>
      </c>
      <c r="G261" s="222" t="s">
        <v>180</v>
      </c>
      <c r="H261" s="223">
        <v>160</v>
      </c>
      <c r="I261" s="224"/>
      <c r="J261" s="225">
        <f>ROUND(I261*H261,2)</f>
        <v>0</v>
      </c>
      <c r="K261" s="221" t="s">
        <v>150</v>
      </c>
      <c r="L261" s="45"/>
      <c r="M261" s="226" t="s">
        <v>19</v>
      </c>
      <c r="N261" s="227" t="s">
        <v>43</v>
      </c>
      <c r="O261" s="85"/>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151</v>
      </c>
      <c r="AT261" s="230" t="s">
        <v>146</v>
      </c>
      <c r="AU261" s="230" t="s">
        <v>81</v>
      </c>
      <c r="AY261" s="18" t="s">
        <v>144</v>
      </c>
      <c r="BE261" s="231">
        <f>IF(N261="základní",J261,0)</f>
        <v>0</v>
      </c>
      <c r="BF261" s="231">
        <f>IF(N261="snížená",J261,0)</f>
        <v>0</v>
      </c>
      <c r="BG261" s="231">
        <f>IF(N261="zákl. přenesená",J261,0)</f>
        <v>0</v>
      </c>
      <c r="BH261" s="231">
        <f>IF(N261="sníž. přenesená",J261,0)</f>
        <v>0</v>
      </c>
      <c r="BI261" s="231">
        <f>IF(N261="nulová",J261,0)</f>
        <v>0</v>
      </c>
      <c r="BJ261" s="18" t="s">
        <v>77</v>
      </c>
      <c r="BK261" s="231">
        <f>ROUND(I261*H261,2)</f>
        <v>0</v>
      </c>
      <c r="BL261" s="18" t="s">
        <v>151</v>
      </c>
      <c r="BM261" s="230" t="s">
        <v>335</v>
      </c>
    </row>
    <row r="262" s="2" customFormat="1">
      <c r="A262" s="39"/>
      <c r="B262" s="40"/>
      <c r="C262" s="41"/>
      <c r="D262" s="232" t="s">
        <v>153</v>
      </c>
      <c r="E262" s="41"/>
      <c r="F262" s="233" t="s">
        <v>1230</v>
      </c>
      <c r="G262" s="41"/>
      <c r="H262" s="41"/>
      <c r="I262" s="137"/>
      <c r="J262" s="41"/>
      <c r="K262" s="41"/>
      <c r="L262" s="45"/>
      <c r="M262" s="234"/>
      <c r="N262" s="235"/>
      <c r="O262" s="85"/>
      <c r="P262" s="85"/>
      <c r="Q262" s="85"/>
      <c r="R262" s="85"/>
      <c r="S262" s="85"/>
      <c r="T262" s="86"/>
      <c r="U262" s="39"/>
      <c r="V262" s="39"/>
      <c r="W262" s="39"/>
      <c r="X262" s="39"/>
      <c r="Y262" s="39"/>
      <c r="Z262" s="39"/>
      <c r="AA262" s="39"/>
      <c r="AB262" s="39"/>
      <c r="AC262" s="39"/>
      <c r="AD262" s="39"/>
      <c r="AE262" s="39"/>
      <c r="AT262" s="18" t="s">
        <v>153</v>
      </c>
      <c r="AU262" s="18" t="s">
        <v>81</v>
      </c>
    </row>
    <row r="263" s="13" customFormat="1">
      <c r="A263" s="13"/>
      <c r="B263" s="236"/>
      <c r="C263" s="237"/>
      <c r="D263" s="232" t="s">
        <v>155</v>
      </c>
      <c r="E263" s="238" t="s">
        <v>19</v>
      </c>
      <c r="F263" s="239" t="s">
        <v>1233</v>
      </c>
      <c r="G263" s="237"/>
      <c r="H263" s="240">
        <v>160</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155</v>
      </c>
      <c r="AU263" s="246" t="s">
        <v>81</v>
      </c>
      <c r="AV263" s="13" t="s">
        <v>81</v>
      </c>
      <c r="AW263" s="13" t="s">
        <v>33</v>
      </c>
      <c r="AX263" s="13" t="s">
        <v>72</v>
      </c>
      <c r="AY263" s="246" t="s">
        <v>144</v>
      </c>
    </row>
    <row r="264" s="14" customFormat="1">
      <c r="A264" s="14"/>
      <c r="B264" s="247"/>
      <c r="C264" s="248"/>
      <c r="D264" s="232" t="s">
        <v>155</v>
      </c>
      <c r="E264" s="249" t="s">
        <v>19</v>
      </c>
      <c r="F264" s="250" t="s">
        <v>158</v>
      </c>
      <c r="G264" s="248"/>
      <c r="H264" s="251">
        <v>160</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155</v>
      </c>
      <c r="AU264" s="257" t="s">
        <v>81</v>
      </c>
      <c r="AV264" s="14" t="s">
        <v>151</v>
      </c>
      <c r="AW264" s="14" t="s">
        <v>33</v>
      </c>
      <c r="AX264" s="14" t="s">
        <v>77</v>
      </c>
      <c r="AY264" s="257" t="s">
        <v>144</v>
      </c>
    </row>
    <row r="265" s="2" customFormat="1" ht="16.5" customHeight="1">
      <c r="A265" s="39"/>
      <c r="B265" s="40"/>
      <c r="C265" s="219" t="s">
        <v>466</v>
      </c>
      <c r="D265" s="219" t="s">
        <v>146</v>
      </c>
      <c r="E265" s="220" t="s">
        <v>671</v>
      </c>
      <c r="F265" s="221" t="s">
        <v>672</v>
      </c>
      <c r="G265" s="222" t="s">
        <v>194</v>
      </c>
      <c r="H265" s="223">
        <v>52.314</v>
      </c>
      <c r="I265" s="224"/>
      <c r="J265" s="225">
        <f>ROUND(I265*H265,2)</f>
        <v>0</v>
      </c>
      <c r="K265" s="221" t="s">
        <v>150</v>
      </c>
      <c r="L265" s="45"/>
      <c r="M265" s="226" t="s">
        <v>19</v>
      </c>
      <c r="N265" s="227" t="s">
        <v>43</v>
      </c>
      <c r="O265" s="85"/>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151</v>
      </c>
      <c r="AT265" s="230" t="s">
        <v>146</v>
      </c>
      <c r="AU265" s="230" t="s">
        <v>81</v>
      </c>
      <c r="AY265" s="18" t="s">
        <v>144</v>
      </c>
      <c r="BE265" s="231">
        <f>IF(N265="základní",J265,0)</f>
        <v>0</v>
      </c>
      <c r="BF265" s="231">
        <f>IF(N265="snížená",J265,0)</f>
        <v>0</v>
      </c>
      <c r="BG265" s="231">
        <f>IF(N265="zákl. přenesená",J265,0)</f>
        <v>0</v>
      </c>
      <c r="BH265" s="231">
        <f>IF(N265="sníž. přenesená",J265,0)</f>
        <v>0</v>
      </c>
      <c r="BI265" s="231">
        <f>IF(N265="nulová",J265,0)</f>
        <v>0</v>
      </c>
      <c r="BJ265" s="18" t="s">
        <v>77</v>
      </c>
      <c r="BK265" s="231">
        <f>ROUND(I265*H265,2)</f>
        <v>0</v>
      </c>
      <c r="BL265" s="18" t="s">
        <v>151</v>
      </c>
      <c r="BM265" s="230" t="s">
        <v>1234</v>
      </c>
    </row>
    <row r="266" s="2" customFormat="1">
      <c r="A266" s="39"/>
      <c r="B266" s="40"/>
      <c r="C266" s="41"/>
      <c r="D266" s="232" t="s">
        <v>153</v>
      </c>
      <c r="E266" s="41"/>
      <c r="F266" s="233" t="s">
        <v>674</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153</v>
      </c>
      <c r="AU266" s="18" t="s">
        <v>81</v>
      </c>
    </row>
    <row r="267" s="2" customFormat="1" ht="21.75" customHeight="1">
      <c r="A267" s="39"/>
      <c r="B267" s="40"/>
      <c r="C267" s="219" t="s">
        <v>185</v>
      </c>
      <c r="D267" s="219" t="s">
        <v>146</v>
      </c>
      <c r="E267" s="220" t="s">
        <v>676</v>
      </c>
      <c r="F267" s="221" t="s">
        <v>677</v>
      </c>
      <c r="G267" s="222" t="s">
        <v>194</v>
      </c>
      <c r="H267" s="223">
        <v>732.39599999999996</v>
      </c>
      <c r="I267" s="224"/>
      <c r="J267" s="225">
        <f>ROUND(I267*H267,2)</f>
        <v>0</v>
      </c>
      <c r="K267" s="221" t="s">
        <v>150</v>
      </c>
      <c r="L267" s="45"/>
      <c r="M267" s="226" t="s">
        <v>19</v>
      </c>
      <c r="N267" s="227" t="s">
        <v>43</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151</v>
      </c>
      <c r="AT267" s="230" t="s">
        <v>146</v>
      </c>
      <c r="AU267" s="230" t="s">
        <v>81</v>
      </c>
      <c r="AY267" s="18" t="s">
        <v>144</v>
      </c>
      <c r="BE267" s="231">
        <f>IF(N267="základní",J267,0)</f>
        <v>0</v>
      </c>
      <c r="BF267" s="231">
        <f>IF(N267="snížená",J267,0)</f>
        <v>0</v>
      </c>
      <c r="BG267" s="231">
        <f>IF(N267="zákl. přenesená",J267,0)</f>
        <v>0</v>
      </c>
      <c r="BH267" s="231">
        <f>IF(N267="sníž. přenesená",J267,0)</f>
        <v>0</v>
      </c>
      <c r="BI267" s="231">
        <f>IF(N267="nulová",J267,0)</f>
        <v>0</v>
      </c>
      <c r="BJ267" s="18" t="s">
        <v>77</v>
      </c>
      <c r="BK267" s="231">
        <f>ROUND(I267*H267,2)</f>
        <v>0</v>
      </c>
      <c r="BL267" s="18" t="s">
        <v>151</v>
      </c>
      <c r="BM267" s="230" t="s">
        <v>1235</v>
      </c>
    </row>
    <row r="268" s="2" customFormat="1">
      <c r="A268" s="39"/>
      <c r="B268" s="40"/>
      <c r="C268" s="41"/>
      <c r="D268" s="232" t="s">
        <v>153</v>
      </c>
      <c r="E268" s="41"/>
      <c r="F268" s="233" t="s">
        <v>674</v>
      </c>
      <c r="G268" s="41"/>
      <c r="H268" s="41"/>
      <c r="I268" s="137"/>
      <c r="J268" s="41"/>
      <c r="K268" s="41"/>
      <c r="L268" s="45"/>
      <c r="M268" s="234"/>
      <c r="N268" s="235"/>
      <c r="O268" s="85"/>
      <c r="P268" s="85"/>
      <c r="Q268" s="85"/>
      <c r="R268" s="85"/>
      <c r="S268" s="85"/>
      <c r="T268" s="86"/>
      <c r="U268" s="39"/>
      <c r="V268" s="39"/>
      <c r="W268" s="39"/>
      <c r="X268" s="39"/>
      <c r="Y268" s="39"/>
      <c r="Z268" s="39"/>
      <c r="AA268" s="39"/>
      <c r="AB268" s="39"/>
      <c r="AC268" s="39"/>
      <c r="AD268" s="39"/>
      <c r="AE268" s="39"/>
      <c r="AT268" s="18" t="s">
        <v>153</v>
      </c>
      <c r="AU268" s="18" t="s">
        <v>81</v>
      </c>
    </row>
    <row r="269" s="13" customFormat="1">
      <c r="A269" s="13"/>
      <c r="B269" s="236"/>
      <c r="C269" s="237"/>
      <c r="D269" s="232" t="s">
        <v>155</v>
      </c>
      <c r="E269" s="237"/>
      <c r="F269" s="239" t="s">
        <v>1236</v>
      </c>
      <c r="G269" s="237"/>
      <c r="H269" s="240">
        <v>732.39599999999996</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155</v>
      </c>
      <c r="AU269" s="246" t="s">
        <v>81</v>
      </c>
      <c r="AV269" s="13" t="s">
        <v>81</v>
      </c>
      <c r="AW269" s="13" t="s">
        <v>4</v>
      </c>
      <c r="AX269" s="13" t="s">
        <v>77</v>
      </c>
      <c r="AY269" s="246" t="s">
        <v>144</v>
      </c>
    </row>
    <row r="270" s="2" customFormat="1" ht="16.5" customHeight="1">
      <c r="A270" s="39"/>
      <c r="B270" s="40"/>
      <c r="C270" s="258" t="s">
        <v>477</v>
      </c>
      <c r="D270" s="258" t="s">
        <v>238</v>
      </c>
      <c r="E270" s="259" t="s">
        <v>680</v>
      </c>
      <c r="F270" s="260" t="s">
        <v>1237</v>
      </c>
      <c r="G270" s="261" t="s">
        <v>194</v>
      </c>
      <c r="H270" s="262">
        <v>0.050999999999999997</v>
      </c>
      <c r="I270" s="263"/>
      <c r="J270" s="264">
        <f>ROUND(I270*H270,2)</f>
        <v>0</v>
      </c>
      <c r="K270" s="260" t="s">
        <v>150</v>
      </c>
      <c r="L270" s="265"/>
      <c r="M270" s="266" t="s">
        <v>19</v>
      </c>
      <c r="N270" s="267" t="s">
        <v>43</v>
      </c>
      <c r="O270" s="85"/>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93</v>
      </c>
      <c r="AT270" s="230" t="s">
        <v>238</v>
      </c>
      <c r="AU270" s="230" t="s">
        <v>81</v>
      </c>
      <c r="AY270" s="18" t="s">
        <v>144</v>
      </c>
      <c r="BE270" s="231">
        <f>IF(N270="základní",J270,0)</f>
        <v>0</v>
      </c>
      <c r="BF270" s="231">
        <f>IF(N270="snížená",J270,0)</f>
        <v>0</v>
      </c>
      <c r="BG270" s="231">
        <f>IF(N270="zákl. přenesená",J270,0)</f>
        <v>0</v>
      </c>
      <c r="BH270" s="231">
        <f>IF(N270="sníž. přenesená",J270,0)</f>
        <v>0</v>
      </c>
      <c r="BI270" s="231">
        <f>IF(N270="nulová",J270,0)</f>
        <v>0</v>
      </c>
      <c r="BJ270" s="18" t="s">
        <v>77</v>
      </c>
      <c r="BK270" s="231">
        <f>ROUND(I270*H270,2)</f>
        <v>0</v>
      </c>
      <c r="BL270" s="18" t="s">
        <v>151</v>
      </c>
      <c r="BM270" s="230" t="s">
        <v>359</v>
      </c>
    </row>
    <row r="271" s="2" customFormat="1" ht="16.5" customHeight="1">
      <c r="A271" s="39"/>
      <c r="B271" s="40"/>
      <c r="C271" s="258" t="s">
        <v>189</v>
      </c>
      <c r="D271" s="258" t="s">
        <v>238</v>
      </c>
      <c r="E271" s="259" t="s">
        <v>687</v>
      </c>
      <c r="F271" s="260" t="s">
        <v>1238</v>
      </c>
      <c r="G271" s="261" t="s">
        <v>194</v>
      </c>
      <c r="H271" s="262">
        <v>11.566000000000001</v>
      </c>
      <c r="I271" s="263"/>
      <c r="J271" s="264">
        <f>ROUND(I271*H271,2)</f>
        <v>0</v>
      </c>
      <c r="K271" s="260" t="s">
        <v>150</v>
      </c>
      <c r="L271" s="265"/>
      <c r="M271" s="266" t="s">
        <v>19</v>
      </c>
      <c r="N271" s="267" t="s">
        <v>43</v>
      </c>
      <c r="O271" s="85"/>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93</v>
      </c>
      <c r="AT271" s="230" t="s">
        <v>238</v>
      </c>
      <c r="AU271" s="230" t="s">
        <v>81</v>
      </c>
      <c r="AY271" s="18" t="s">
        <v>144</v>
      </c>
      <c r="BE271" s="231">
        <f>IF(N271="základní",J271,0)</f>
        <v>0</v>
      </c>
      <c r="BF271" s="231">
        <f>IF(N271="snížená",J271,0)</f>
        <v>0</v>
      </c>
      <c r="BG271" s="231">
        <f>IF(N271="zákl. přenesená",J271,0)</f>
        <v>0</v>
      </c>
      <c r="BH271" s="231">
        <f>IF(N271="sníž. přenesená",J271,0)</f>
        <v>0</v>
      </c>
      <c r="BI271" s="231">
        <f>IF(N271="nulová",J271,0)</f>
        <v>0</v>
      </c>
      <c r="BJ271" s="18" t="s">
        <v>77</v>
      </c>
      <c r="BK271" s="231">
        <f>ROUND(I271*H271,2)</f>
        <v>0</v>
      </c>
      <c r="BL271" s="18" t="s">
        <v>151</v>
      </c>
      <c r="BM271" s="230" t="s">
        <v>364</v>
      </c>
    </row>
    <row r="272" s="2" customFormat="1" ht="16.5" customHeight="1">
      <c r="A272" s="39"/>
      <c r="B272" s="40"/>
      <c r="C272" s="258" t="s">
        <v>487</v>
      </c>
      <c r="D272" s="258" t="s">
        <v>238</v>
      </c>
      <c r="E272" s="259" t="s">
        <v>684</v>
      </c>
      <c r="F272" s="260" t="s">
        <v>1239</v>
      </c>
      <c r="G272" s="261" t="s">
        <v>194</v>
      </c>
      <c r="H272" s="262">
        <v>0.41399999999999998</v>
      </c>
      <c r="I272" s="263"/>
      <c r="J272" s="264">
        <f>ROUND(I272*H272,2)</f>
        <v>0</v>
      </c>
      <c r="K272" s="260" t="s">
        <v>150</v>
      </c>
      <c r="L272" s="265"/>
      <c r="M272" s="266" t="s">
        <v>19</v>
      </c>
      <c r="N272" s="267" t="s">
        <v>43</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93</v>
      </c>
      <c r="AT272" s="230" t="s">
        <v>238</v>
      </c>
      <c r="AU272" s="230" t="s">
        <v>81</v>
      </c>
      <c r="AY272" s="18" t="s">
        <v>144</v>
      </c>
      <c r="BE272" s="231">
        <f>IF(N272="základní",J272,0)</f>
        <v>0</v>
      </c>
      <c r="BF272" s="231">
        <f>IF(N272="snížená",J272,0)</f>
        <v>0</v>
      </c>
      <c r="BG272" s="231">
        <f>IF(N272="zákl. přenesená",J272,0)</f>
        <v>0</v>
      </c>
      <c r="BH272" s="231">
        <f>IF(N272="sníž. přenesená",J272,0)</f>
        <v>0</v>
      </c>
      <c r="BI272" s="231">
        <f>IF(N272="nulová",J272,0)</f>
        <v>0</v>
      </c>
      <c r="BJ272" s="18" t="s">
        <v>77</v>
      </c>
      <c r="BK272" s="231">
        <f>ROUND(I272*H272,2)</f>
        <v>0</v>
      </c>
      <c r="BL272" s="18" t="s">
        <v>151</v>
      </c>
      <c r="BM272" s="230" t="s">
        <v>370</v>
      </c>
    </row>
    <row r="273" s="2" customFormat="1" ht="16.5" customHeight="1">
      <c r="A273" s="39"/>
      <c r="B273" s="40"/>
      <c r="C273" s="258" t="s">
        <v>195</v>
      </c>
      <c r="D273" s="258" t="s">
        <v>238</v>
      </c>
      <c r="E273" s="259" t="s">
        <v>1240</v>
      </c>
      <c r="F273" s="260" t="s">
        <v>1241</v>
      </c>
      <c r="G273" s="261" t="s">
        <v>194</v>
      </c>
      <c r="H273" s="262">
        <v>0.42399999999999999</v>
      </c>
      <c r="I273" s="263"/>
      <c r="J273" s="264">
        <f>ROUND(I273*H273,2)</f>
        <v>0</v>
      </c>
      <c r="K273" s="260" t="s">
        <v>150</v>
      </c>
      <c r="L273" s="265"/>
      <c r="M273" s="266" t="s">
        <v>19</v>
      </c>
      <c r="N273" s="267" t="s">
        <v>43</v>
      </c>
      <c r="O273" s="85"/>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93</v>
      </c>
      <c r="AT273" s="230" t="s">
        <v>238</v>
      </c>
      <c r="AU273" s="230" t="s">
        <v>81</v>
      </c>
      <c r="AY273" s="18" t="s">
        <v>144</v>
      </c>
      <c r="BE273" s="231">
        <f>IF(N273="základní",J273,0)</f>
        <v>0</v>
      </c>
      <c r="BF273" s="231">
        <f>IF(N273="snížená",J273,0)</f>
        <v>0</v>
      </c>
      <c r="BG273" s="231">
        <f>IF(N273="zákl. přenesená",J273,0)</f>
        <v>0</v>
      </c>
      <c r="BH273" s="231">
        <f>IF(N273="sníž. přenesená",J273,0)</f>
        <v>0</v>
      </c>
      <c r="BI273" s="231">
        <f>IF(N273="nulová",J273,0)</f>
        <v>0</v>
      </c>
      <c r="BJ273" s="18" t="s">
        <v>77</v>
      </c>
      <c r="BK273" s="231">
        <f>ROUND(I273*H273,2)</f>
        <v>0</v>
      </c>
      <c r="BL273" s="18" t="s">
        <v>151</v>
      </c>
      <c r="BM273" s="230" t="s">
        <v>375</v>
      </c>
    </row>
    <row r="274" s="2" customFormat="1" ht="16.5" customHeight="1">
      <c r="A274" s="39"/>
      <c r="B274" s="40"/>
      <c r="C274" s="258" t="s">
        <v>320</v>
      </c>
      <c r="D274" s="258" t="s">
        <v>238</v>
      </c>
      <c r="E274" s="259" t="s">
        <v>698</v>
      </c>
      <c r="F274" s="260" t="s">
        <v>1242</v>
      </c>
      <c r="G274" s="261" t="s">
        <v>194</v>
      </c>
      <c r="H274" s="262">
        <v>42.075000000000003</v>
      </c>
      <c r="I274" s="263"/>
      <c r="J274" s="264">
        <f>ROUND(I274*H274,2)</f>
        <v>0</v>
      </c>
      <c r="K274" s="260" t="s">
        <v>150</v>
      </c>
      <c r="L274" s="265"/>
      <c r="M274" s="266" t="s">
        <v>19</v>
      </c>
      <c r="N274" s="267" t="s">
        <v>43</v>
      </c>
      <c r="O274" s="85"/>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93</v>
      </c>
      <c r="AT274" s="230" t="s">
        <v>238</v>
      </c>
      <c r="AU274" s="230" t="s">
        <v>81</v>
      </c>
      <c r="AY274" s="18" t="s">
        <v>144</v>
      </c>
      <c r="BE274" s="231">
        <f>IF(N274="základní",J274,0)</f>
        <v>0</v>
      </c>
      <c r="BF274" s="231">
        <f>IF(N274="snížená",J274,0)</f>
        <v>0</v>
      </c>
      <c r="BG274" s="231">
        <f>IF(N274="zákl. přenesená",J274,0)</f>
        <v>0</v>
      </c>
      <c r="BH274" s="231">
        <f>IF(N274="sníž. přenesená",J274,0)</f>
        <v>0</v>
      </c>
      <c r="BI274" s="231">
        <f>IF(N274="nulová",J274,0)</f>
        <v>0</v>
      </c>
      <c r="BJ274" s="18" t="s">
        <v>77</v>
      </c>
      <c r="BK274" s="231">
        <f>ROUND(I274*H274,2)</f>
        <v>0</v>
      </c>
      <c r="BL274" s="18" t="s">
        <v>151</v>
      </c>
      <c r="BM274" s="230" t="s">
        <v>382</v>
      </c>
    </row>
    <row r="275" s="13" customFormat="1">
      <c r="A275" s="13"/>
      <c r="B275" s="236"/>
      <c r="C275" s="237"/>
      <c r="D275" s="232" t="s">
        <v>155</v>
      </c>
      <c r="E275" s="238" t="s">
        <v>19</v>
      </c>
      <c r="F275" s="239" t="s">
        <v>1243</v>
      </c>
      <c r="G275" s="237"/>
      <c r="H275" s="240">
        <v>54.770000000000003</v>
      </c>
      <c r="I275" s="241"/>
      <c r="J275" s="237"/>
      <c r="K275" s="237"/>
      <c r="L275" s="242"/>
      <c r="M275" s="243"/>
      <c r="N275" s="244"/>
      <c r="O275" s="244"/>
      <c r="P275" s="244"/>
      <c r="Q275" s="244"/>
      <c r="R275" s="244"/>
      <c r="S275" s="244"/>
      <c r="T275" s="245"/>
      <c r="U275" s="13"/>
      <c r="V275" s="13"/>
      <c r="W275" s="13"/>
      <c r="X275" s="13"/>
      <c r="Y275" s="13"/>
      <c r="Z275" s="13"/>
      <c r="AA275" s="13"/>
      <c r="AB275" s="13"/>
      <c r="AC275" s="13"/>
      <c r="AD275" s="13"/>
      <c r="AE275" s="13"/>
      <c r="AT275" s="246" t="s">
        <v>155</v>
      </c>
      <c r="AU275" s="246" t="s">
        <v>81</v>
      </c>
      <c r="AV275" s="13" t="s">
        <v>81</v>
      </c>
      <c r="AW275" s="13" t="s">
        <v>33</v>
      </c>
      <c r="AX275" s="13" t="s">
        <v>72</v>
      </c>
      <c r="AY275" s="246" t="s">
        <v>144</v>
      </c>
    </row>
    <row r="276" s="13" customFormat="1">
      <c r="A276" s="13"/>
      <c r="B276" s="236"/>
      <c r="C276" s="237"/>
      <c r="D276" s="232" t="s">
        <v>155</v>
      </c>
      <c r="E276" s="238" t="s">
        <v>19</v>
      </c>
      <c r="F276" s="239" t="s">
        <v>1244</v>
      </c>
      <c r="G276" s="237"/>
      <c r="H276" s="240">
        <v>-12.455</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155</v>
      </c>
      <c r="AU276" s="246" t="s">
        <v>81</v>
      </c>
      <c r="AV276" s="13" t="s">
        <v>81</v>
      </c>
      <c r="AW276" s="13" t="s">
        <v>33</v>
      </c>
      <c r="AX276" s="13" t="s">
        <v>72</v>
      </c>
      <c r="AY276" s="246" t="s">
        <v>144</v>
      </c>
    </row>
    <row r="277" s="13" customFormat="1">
      <c r="A277" s="13"/>
      <c r="B277" s="236"/>
      <c r="C277" s="237"/>
      <c r="D277" s="232" t="s">
        <v>155</v>
      </c>
      <c r="E277" s="238" t="s">
        <v>19</v>
      </c>
      <c r="F277" s="239" t="s">
        <v>1245</v>
      </c>
      <c r="G277" s="237"/>
      <c r="H277" s="240">
        <v>-0.23999999999999999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155</v>
      </c>
      <c r="AU277" s="246" t="s">
        <v>81</v>
      </c>
      <c r="AV277" s="13" t="s">
        <v>81</v>
      </c>
      <c r="AW277" s="13" t="s">
        <v>33</v>
      </c>
      <c r="AX277" s="13" t="s">
        <v>72</v>
      </c>
      <c r="AY277" s="246" t="s">
        <v>144</v>
      </c>
    </row>
    <row r="278" s="14" customFormat="1">
      <c r="A278" s="14"/>
      <c r="B278" s="247"/>
      <c r="C278" s="248"/>
      <c r="D278" s="232" t="s">
        <v>155</v>
      </c>
      <c r="E278" s="249" t="s">
        <v>19</v>
      </c>
      <c r="F278" s="250" t="s">
        <v>158</v>
      </c>
      <c r="G278" s="248"/>
      <c r="H278" s="251">
        <v>42.075000000000003</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155</v>
      </c>
      <c r="AU278" s="257" t="s">
        <v>81</v>
      </c>
      <c r="AV278" s="14" t="s">
        <v>151</v>
      </c>
      <c r="AW278" s="14" t="s">
        <v>33</v>
      </c>
      <c r="AX278" s="14" t="s">
        <v>77</v>
      </c>
      <c r="AY278" s="257" t="s">
        <v>144</v>
      </c>
    </row>
    <row r="279" s="12" customFormat="1" ht="22.8" customHeight="1">
      <c r="A279" s="12"/>
      <c r="B279" s="203"/>
      <c r="C279" s="204"/>
      <c r="D279" s="205" t="s">
        <v>71</v>
      </c>
      <c r="E279" s="217" t="s">
        <v>701</v>
      </c>
      <c r="F279" s="217" t="s">
        <v>702</v>
      </c>
      <c r="G279" s="204"/>
      <c r="H279" s="204"/>
      <c r="I279" s="207"/>
      <c r="J279" s="218">
        <f>BK279</f>
        <v>0</v>
      </c>
      <c r="K279" s="204"/>
      <c r="L279" s="209"/>
      <c r="M279" s="210"/>
      <c r="N279" s="211"/>
      <c r="O279" s="211"/>
      <c r="P279" s="212">
        <f>SUM(P280:P281)</f>
        <v>0</v>
      </c>
      <c r="Q279" s="211"/>
      <c r="R279" s="212">
        <f>SUM(R280:R281)</f>
        <v>0</v>
      </c>
      <c r="S279" s="211"/>
      <c r="T279" s="213">
        <f>SUM(T280:T281)</f>
        <v>0</v>
      </c>
      <c r="U279" s="12"/>
      <c r="V279" s="12"/>
      <c r="W279" s="12"/>
      <c r="X279" s="12"/>
      <c r="Y279" s="12"/>
      <c r="Z279" s="12"/>
      <c r="AA279" s="12"/>
      <c r="AB279" s="12"/>
      <c r="AC279" s="12"/>
      <c r="AD279" s="12"/>
      <c r="AE279" s="12"/>
      <c r="AR279" s="214" t="s">
        <v>77</v>
      </c>
      <c r="AT279" s="215" t="s">
        <v>71</v>
      </c>
      <c r="AU279" s="215" t="s">
        <v>77</v>
      </c>
      <c r="AY279" s="214" t="s">
        <v>144</v>
      </c>
      <c r="BK279" s="216">
        <f>SUM(BK280:BK281)</f>
        <v>0</v>
      </c>
    </row>
    <row r="280" s="2" customFormat="1" ht="21.75" customHeight="1">
      <c r="A280" s="39"/>
      <c r="B280" s="40"/>
      <c r="C280" s="219" t="s">
        <v>201</v>
      </c>
      <c r="D280" s="219" t="s">
        <v>146</v>
      </c>
      <c r="E280" s="220" t="s">
        <v>703</v>
      </c>
      <c r="F280" s="221" t="s">
        <v>704</v>
      </c>
      <c r="G280" s="222" t="s">
        <v>194</v>
      </c>
      <c r="H280" s="223">
        <v>5.5810000000000004</v>
      </c>
      <c r="I280" s="224"/>
      <c r="J280" s="225">
        <f>ROUND(I280*H280,2)</f>
        <v>0</v>
      </c>
      <c r="K280" s="221" t="s">
        <v>150</v>
      </c>
      <c r="L280" s="45"/>
      <c r="M280" s="226" t="s">
        <v>19</v>
      </c>
      <c r="N280" s="227" t="s">
        <v>43</v>
      </c>
      <c r="O280" s="85"/>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151</v>
      </c>
      <c r="AT280" s="230" t="s">
        <v>146</v>
      </c>
      <c r="AU280" s="230" t="s">
        <v>81</v>
      </c>
      <c r="AY280" s="18" t="s">
        <v>144</v>
      </c>
      <c r="BE280" s="231">
        <f>IF(N280="základní",J280,0)</f>
        <v>0</v>
      </c>
      <c r="BF280" s="231">
        <f>IF(N280="snížená",J280,0)</f>
        <v>0</v>
      </c>
      <c r="BG280" s="231">
        <f>IF(N280="zákl. přenesená",J280,0)</f>
        <v>0</v>
      </c>
      <c r="BH280" s="231">
        <f>IF(N280="sníž. přenesená",J280,0)</f>
        <v>0</v>
      </c>
      <c r="BI280" s="231">
        <f>IF(N280="nulová",J280,0)</f>
        <v>0</v>
      </c>
      <c r="BJ280" s="18" t="s">
        <v>77</v>
      </c>
      <c r="BK280" s="231">
        <f>ROUND(I280*H280,2)</f>
        <v>0</v>
      </c>
      <c r="BL280" s="18" t="s">
        <v>151</v>
      </c>
      <c r="BM280" s="230" t="s">
        <v>1246</v>
      </c>
    </row>
    <row r="281" s="2" customFormat="1">
      <c r="A281" s="39"/>
      <c r="B281" s="40"/>
      <c r="C281" s="41"/>
      <c r="D281" s="232" t="s">
        <v>153</v>
      </c>
      <c r="E281" s="41"/>
      <c r="F281" s="233" t="s">
        <v>706</v>
      </c>
      <c r="G281" s="41"/>
      <c r="H281" s="41"/>
      <c r="I281" s="137"/>
      <c r="J281" s="41"/>
      <c r="K281" s="41"/>
      <c r="L281" s="45"/>
      <c r="M281" s="234"/>
      <c r="N281" s="235"/>
      <c r="O281" s="85"/>
      <c r="P281" s="85"/>
      <c r="Q281" s="85"/>
      <c r="R281" s="85"/>
      <c r="S281" s="85"/>
      <c r="T281" s="86"/>
      <c r="U281" s="39"/>
      <c r="V281" s="39"/>
      <c r="W281" s="39"/>
      <c r="X281" s="39"/>
      <c r="Y281" s="39"/>
      <c r="Z281" s="39"/>
      <c r="AA281" s="39"/>
      <c r="AB281" s="39"/>
      <c r="AC281" s="39"/>
      <c r="AD281" s="39"/>
      <c r="AE281" s="39"/>
      <c r="AT281" s="18" t="s">
        <v>153</v>
      </c>
      <c r="AU281" s="18" t="s">
        <v>81</v>
      </c>
    </row>
    <row r="282" s="12" customFormat="1" ht="25.92" customHeight="1">
      <c r="A282" s="12"/>
      <c r="B282" s="203"/>
      <c r="C282" s="204"/>
      <c r="D282" s="205" t="s">
        <v>71</v>
      </c>
      <c r="E282" s="206" t="s">
        <v>707</v>
      </c>
      <c r="F282" s="206" t="s">
        <v>708</v>
      </c>
      <c r="G282" s="204"/>
      <c r="H282" s="204"/>
      <c r="I282" s="207"/>
      <c r="J282" s="208">
        <f>BK282</f>
        <v>0</v>
      </c>
      <c r="K282" s="204"/>
      <c r="L282" s="209"/>
      <c r="M282" s="210"/>
      <c r="N282" s="211"/>
      <c r="O282" s="211"/>
      <c r="P282" s="212">
        <f>P283+P299+P319+P331+P339+P351+P388+P395+P410+P423+P453</f>
        <v>0</v>
      </c>
      <c r="Q282" s="211"/>
      <c r="R282" s="212">
        <f>R283+R299+R319+R331+R339+R351+R388+R395+R410+R423+R453</f>
        <v>2.9232782069300005</v>
      </c>
      <c r="S282" s="211"/>
      <c r="T282" s="213">
        <f>T283+T299+T319+T331+T339+T351+T388+T395+T410+T423+T453</f>
        <v>0.03966016</v>
      </c>
      <c r="U282" s="12"/>
      <c r="V282" s="12"/>
      <c r="W282" s="12"/>
      <c r="X282" s="12"/>
      <c r="Y282" s="12"/>
      <c r="Z282" s="12"/>
      <c r="AA282" s="12"/>
      <c r="AB282" s="12"/>
      <c r="AC282" s="12"/>
      <c r="AD282" s="12"/>
      <c r="AE282" s="12"/>
      <c r="AR282" s="214" t="s">
        <v>81</v>
      </c>
      <c r="AT282" s="215" t="s">
        <v>71</v>
      </c>
      <c r="AU282" s="215" t="s">
        <v>72</v>
      </c>
      <c r="AY282" s="214" t="s">
        <v>144</v>
      </c>
      <c r="BK282" s="216">
        <f>BK283+BK299+BK319+BK331+BK339+BK351+BK388+BK395+BK410+BK423+BK453</f>
        <v>0</v>
      </c>
    </row>
    <row r="283" s="12" customFormat="1" ht="22.8" customHeight="1">
      <c r="A283" s="12"/>
      <c r="B283" s="203"/>
      <c r="C283" s="204"/>
      <c r="D283" s="205" t="s">
        <v>71</v>
      </c>
      <c r="E283" s="217" t="s">
        <v>1247</v>
      </c>
      <c r="F283" s="217" t="s">
        <v>1248</v>
      </c>
      <c r="G283" s="204"/>
      <c r="H283" s="204"/>
      <c r="I283" s="207"/>
      <c r="J283" s="218">
        <f>BK283</f>
        <v>0</v>
      </c>
      <c r="K283" s="204"/>
      <c r="L283" s="209"/>
      <c r="M283" s="210"/>
      <c r="N283" s="211"/>
      <c r="O283" s="211"/>
      <c r="P283" s="212">
        <f>SUM(P284:P298)</f>
        <v>0</v>
      </c>
      <c r="Q283" s="211"/>
      <c r="R283" s="212">
        <f>SUM(R284:R298)</f>
        <v>0.016076899999999998</v>
      </c>
      <c r="S283" s="211"/>
      <c r="T283" s="213">
        <f>SUM(T284:T298)</f>
        <v>0</v>
      </c>
      <c r="U283" s="12"/>
      <c r="V283" s="12"/>
      <c r="W283" s="12"/>
      <c r="X283" s="12"/>
      <c r="Y283" s="12"/>
      <c r="Z283" s="12"/>
      <c r="AA283" s="12"/>
      <c r="AB283" s="12"/>
      <c r="AC283" s="12"/>
      <c r="AD283" s="12"/>
      <c r="AE283" s="12"/>
      <c r="AR283" s="214" t="s">
        <v>81</v>
      </c>
      <c r="AT283" s="215" t="s">
        <v>71</v>
      </c>
      <c r="AU283" s="215" t="s">
        <v>77</v>
      </c>
      <c r="AY283" s="214" t="s">
        <v>144</v>
      </c>
      <c r="BK283" s="216">
        <f>SUM(BK284:BK298)</f>
        <v>0</v>
      </c>
    </row>
    <row r="284" s="2" customFormat="1" ht="16.5" customHeight="1">
      <c r="A284" s="39"/>
      <c r="B284" s="40"/>
      <c r="C284" s="219" t="s">
        <v>435</v>
      </c>
      <c r="D284" s="219" t="s">
        <v>146</v>
      </c>
      <c r="E284" s="220" t="s">
        <v>1249</v>
      </c>
      <c r="F284" s="221" t="s">
        <v>1250</v>
      </c>
      <c r="G284" s="222" t="s">
        <v>171</v>
      </c>
      <c r="H284" s="223">
        <v>2</v>
      </c>
      <c r="I284" s="224"/>
      <c r="J284" s="225">
        <f>ROUND(I284*H284,2)</f>
        <v>0</v>
      </c>
      <c r="K284" s="221" t="s">
        <v>256</v>
      </c>
      <c r="L284" s="45"/>
      <c r="M284" s="226" t="s">
        <v>19</v>
      </c>
      <c r="N284" s="227" t="s">
        <v>43</v>
      </c>
      <c r="O284" s="85"/>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237</v>
      </c>
      <c r="AT284" s="230" t="s">
        <v>146</v>
      </c>
      <c r="AU284" s="230" t="s">
        <v>81</v>
      </c>
      <c r="AY284" s="18" t="s">
        <v>144</v>
      </c>
      <c r="BE284" s="231">
        <f>IF(N284="základní",J284,0)</f>
        <v>0</v>
      </c>
      <c r="BF284" s="231">
        <f>IF(N284="snížená",J284,0)</f>
        <v>0</v>
      </c>
      <c r="BG284" s="231">
        <f>IF(N284="zákl. přenesená",J284,0)</f>
        <v>0</v>
      </c>
      <c r="BH284" s="231">
        <f>IF(N284="sníž. přenesená",J284,0)</f>
        <v>0</v>
      </c>
      <c r="BI284" s="231">
        <f>IF(N284="nulová",J284,0)</f>
        <v>0</v>
      </c>
      <c r="BJ284" s="18" t="s">
        <v>77</v>
      </c>
      <c r="BK284" s="231">
        <f>ROUND(I284*H284,2)</f>
        <v>0</v>
      </c>
      <c r="BL284" s="18" t="s">
        <v>237</v>
      </c>
      <c r="BM284" s="230" t="s">
        <v>393</v>
      </c>
    </row>
    <row r="285" s="2" customFormat="1" ht="16.5" customHeight="1">
      <c r="A285" s="39"/>
      <c r="B285" s="40"/>
      <c r="C285" s="219" t="s">
        <v>207</v>
      </c>
      <c r="D285" s="219" t="s">
        <v>146</v>
      </c>
      <c r="E285" s="220" t="s">
        <v>1251</v>
      </c>
      <c r="F285" s="221" t="s">
        <v>1252</v>
      </c>
      <c r="G285" s="222" t="s">
        <v>180</v>
      </c>
      <c r="H285" s="223">
        <v>26</v>
      </c>
      <c r="I285" s="224"/>
      <c r="J285" s="225">
        <f>ROUND(I285*H285,2)</f>
        <v>0</v>
      </c>
      <c r="K285" s="221" t="s">
        <v>150</v>
      </c>
      <c r="L285" s="45"/>
      <c r="M285" s="226" t="s">
        <v>19</v>
      </c>
      <c r="N285" s="227" t="s">
        <v>43</v>
      </c>
      <c r="O285" s="85"/>
      <c r="P285" s="228">
        <f>O285*H285</f>
        <v>0</v>
      </c>
      <c r="Q285" s="228">
        <v>0.00035399999999999999</v>
      </c>
      <c r="R285" s="228">
        <f>Q285*H285</f>
        <v>0.0092040000000000004</v>
      </c>
      <c r="S285" s="228">
        <v>0</v>
      </c>
      <c r="T285" s="229">
        <f>S285*H285</f>
        <v>0</v>
      </c>
      <c r="U285" s="39"/>
      <c r="V285" s="39"/>
      <c r="W285" s="39"/>
      <c r="X285" s="39"/>
      <c r="Y285" s="39"/>
      <c r="Z285" s="39"/>
      <c r="AA285" s="39"/>
      <c r="AB285" s="39"/>
      <c r="AC285" s="39"/>
      <c r="AD285" s="39"/>
      <c r="AE285" s="39"/>
      <c r="AR285" s="230" t="s">
        <v>237</v>
      </c>
      <c r="AT285" s="230" t="s">
        <v>146</v>
      </c>
      <c r="AU285" s="230" t="s">
        <v>81</v>
      </c>
      <c r="AY285" s="18" t="s">
        <v>144</v>
      </c>
      <c r="BE285" s="231">
        <f>IF(N285="základní",J285,0)</f>
        <v>0</v>
      </c>
      <c r="BF285" s="231">
        <f>IF(N285="snížená",J285,0)</f>
        <v>0</v>
      </c>
      <c r="BG285" s="231">
        <f>IF(N285="zákl. přenesená",J285,0)</f>
        <v>0</v>
      </c>
      <c r="BH285" s="231">
        <f>IF(N285="sníž. přenesená",J285,0)</f>
        <v>0</v>
      </c>
      <c r="BI285" s="231">
        <f>IF(N285="nulová",J285,0)</f>
        <v>0</v>
      </c>
      <c r="BJ285" s="18" t="s">
        <v>77</v>
      </c>
      <c r="BK285" s="231">
        <f>ROUND(I285*H285,2)</f>
        <v>0</v>
      </c>
      <c r="BL285" s="18" t="s">
        <v>237</v>
      </c>
      <c r="BM285" s="230" t="s">
        <v>400</v>
      </c>
    </row>
    <row r="286" s="2" customFormat="1">
      <c r="A286" s="39"/>
      <c r="B286" s="40"/>
      <c r="C286" s="41"/>
      <c r="D286" s="232" t="s">
        <v>153</v>
      </c>
      <c r="E286" s="41"/>
      <c r="F286" s="233" t="s">
        <v>1253</v>
      </c>
      <c r="G286" s="41"/>
      <c r="H286" s="41"/>
      <c r="I286" s="137"/>
      <c r="J286" s="41"/>
      <c r="K286" s="41"/>
      <c r="L286" s="45"/>
      <c r="M286" s="234"/>
      <c r="N286" s="235"/>
      <c r="O286" s="85"/>
      <c r="P286" s="85"/>
      <c r="Q286" s="85"/>
      <c r="R286" s="85"/>
      <c r="S286" s="85"/>
      <c r="T286" s="86"/>
      <c r="U286" s="39"/>
      <c r="V286" s="39"/>
      <c r="W286" s="39"/>
      <c r="X286" s="39"/>
      <c r="Y286" s="39"/>
      <c r="Z286" s="39"/>
      <c r="AA286" s="39"/>
      <c r="AB286" s="39"/>
      <c r="AC286" s="39"/>
      <c r="AD286" s="39"/>
      <c r="AE286" s="39"/>
      <c r="AT286" s="18" t="s">
        <v>153</v>
      </c>
      <c r="AU286" s="18" t="s">
        <v>81</v>
      </c>
    </row>
    <row r="287" s="2" customFormat="1" ht="16.5" customHeight="1">
      <c r="A287" s="39"/>
      <c r="B287" s="40"/>
      <c r="C287" s="219" t="s">
        <v>511</v>
      </c>
      <c r="D287" s="219" t="s">
        <v>146</v>
      </c>
      <c r="E287" s="220" t="s">
        <v>1254</v>
      </c>
      <c r="F287" s="221" t="s">
        <v>1255</v>
      </c>
      <c r="G287" s="222" t="s">
        <v>180</v>
      </c>
      <c r="H287" s="223">
        <v>8</v>
      </c>
      <c r="I287" s="224"/>
      <c r="J287" s="225">
        <f>ROUND(I287*H287,2)</f>
        <v>0</v>
      </c>
      <c r="K287" s="221" t="s">
        <v>150</v>
      </c>
      <c r="L287" s="45"/>
      <c r="M287" s="226" t="s">
        <v>19</v>
      </c>
      <c r="N287" s="227" t="s">
        <v>43</v>
      </c>
      <c r="O287" s="85"/>
      <c r="P287" s="228">
        <f>O287*H287</f>
        <v>0</v>
      </c>
      <c r="Q287" s="228">
        <v>0.00056919999999999996</v>
      </c>
      <c r="R287" s="228">
        <f>Q287*H287</f>
        <v>0.0045535999999999997</v>
      </c>
      <c r="S287" s="228">
        <v>0</v>
      </c>
      <c r="T287" s="229">
        <f>S287*H287</f>
        <v>0</v>
      </c>
      <c r="U287" s="39"/>
      <c r="V287" s="39"/>
      <c r="W287" s="39"/>
      <c r="X287" s="39"/>
      <c r="Y287" s="39"/>
      <c r="Z287" s="39"/>
      <c r="AA287" s="39"/>
      <c r="AB287" s="39"/>
      <c r="AC287" s="39"/>
      <c r="AD287" s="39"/>
      <c r="AE287" s="39"/>
      <c r="AR287" s="230" t="s">
        <v>237</v>
      </c>
      <c r="AT287" s="230" t="s">
        <v>146</v>
      </c>
      <c r="AU287" s="230" t="s">
        <v>81</v>
      </c>
      <c r="AY287" s="18" t="s">
        <v>144</v>
      </c>
      <c r="BE287" s="231">
        <f>IF(N287="základní",J287,0)</f>
        <v>0</v>
      </c>
      <c r="BF287" s="231">
        <f>IF(N287="snížená",J287,0)</f>
        <v>0</v>
      </c>
      <c r="BG287" s="231">
        <f>IF(N287="zákl. přenesená",J287,0)</f>
        <v>0</v>
      </c>
      <c r="BH287" s="231">
        <f>IF(N287="sníž. přenesená",J287,0)</f>
        <v>0</v>
      </c>
      <c r="BI287" s="231">
        <f>IF(N287="nulová",J287,0)</f>
        <v>0</v>
      </c>
      <c r="BJ287" s="18" t="s">
        <v>77</v>
      </c>
      <c r="BK287" s="231">
        <f>ROUND(I287*H287,2)</f>
        <v>0</v>
      </c>
      <c r="BL287" s="18" t="s">
        <v>237</v>
      </c>
      <c r="BM287" s="230" t="s">
        <v>405</v>
      </c>
    </row>
    <row r="288" s="2" customFormat="1">
      <c r="A288" s="39"/>
      <c r="B288" s="40"/>
      <c r="C288" s="41"/>
      <c r="D288" s="232" t="s">
        <v>153</v>
      </c>
      <c r="E288" s="41"/>
      <c r="F288" s="233" t="s">
        <v>1253</v>
      </c>
      <c r="G288" s="41"/>
      <c r="H288" s="41"/>
      <c r="I288" s="137"/>
      <c r="J288" s="41"/>
      <c r="K288" s="41"/>
      <c r="L288" s="45"/>
      <c r="M288" s="234"/>
      <c r="N288" s="235"/>
      <c r="O288" s="85"/>
      <c r="P288" s="85"/>
      <c r="Q288" s="85"/>
      <c r="R288" s="85"/>
      <c r="S288" s="85"/>
      <c r="T288" s="86"/>
      <c r="U288" s="39"/>
      <c r="V288" s="39"/>
      <c r="W288" s="39"/>
      <c r="X288" s="39"/>
      <c r="Y288" s="39"/>
      <c r="Z288" s="39"/>
      <c r="AA288" s="39"/>
      <c r="AB288" s="39"/>
      <c r="AC288" s="39"/>
      <c r="AD288" s="39"/>
      <c r="AE288" s="39"/>
      <c r="AT288" s="18" t="s">
        <v>153</v>
      </c>
      <c r="AU288" s="18" t="s">
        <v>81</v>
      </c>
    </row>
    <row r="289" s="2" customFormat="1" ht="16.5" customHeight="1">
      <c r="A289" s="39"/>
      <c r="B289" s="40"/>
      <c r="C289" s="219" t="s">
        <v>214</v>
      </c>
      <c r="D289" s="219" t="s">
        <v>146</v>
      </c>
      <c r="E289" s="220" t="s">
        <v>1256</v>
      </c>
      <c r="F289" s="221" t="s">
        <v>1257</v>
      </c>
      <c r="G289" s="222" t="s">
        <v>180</v>
      </c>
      <c r="H289" s="223">
        <v>4</v>
      </c>
      <c r="I289" s="224"/>
      <c r="J289" s="225">
        <f>ROUND(I289*H289,2)</f>
        <v>0</v>
      </c>
      <c r="K289" s="221" t="s">
        <v>150</v>
      </c>
      <c r="L289" s="45"/>
      <c r="M289" s="226" t="s">
        <v>19</v>
      </c>
      <c r="N289" s="227" t="s">
        <v>43</v>
      </c>
      <c r="O289" s="85"/>
      <c r="P289" s="228">
        <f>O289*H289</f>
        <v>0</v>
      </c>
      <c r="Q289" s="228">
        <v>0.00053419999999999997</v>
      </c>
      <c r="R289" s="228">
        <f>Q289*H289</f>
        <v>0.0021367999999999999</v>
      </c>
      <c r="S289" s="228">
        <v>0</v>
      </c>
      <c r="T289" s="229">
        <f>S289*H289</f>
        <v>0</v>
      </c>
      <c r="U289" s="39"/>
      <c r="V289" s="39"/>
      <c r="W289" s="39"/>
      <c r="X289" s="39"/>
      <c r="Y289" s="39"/>
      <c r="Z289" s="39"/>
      <c r="AA289" s="39"/>
      <c r="AB289" s="39"/>
      <c r="AC289" s="39"/>
      <c r="AD289" s="39"/>
      <c r="AE289" s="39"/>
      <c r="AR289" s="230" t="s">
        <v>237</v>
      </c>
      <c r="AT289" s="230" t="s">
        <v>146</v>
      </c>
      <c r="AU289" s="230" t="s">
        <v>81</v>
      </c>
      <c r="AY289" s="18" t="s">
        <v>144</v>
      </c>
      <c r="BE289" s="231">
        <f>IF(N289="základní",J289,0)</f>
        <v>0</v>
      </c>
      <c r="BF289" s="231">
        <f>IF(N289="snížená",J289,0)</f>
        <v>0</v>
      </c>
      <c r="BG289" s="231">
        <f>IF(N289="zákl. přenesená",J289,0)</f>
        <v>0</v>
      </c>
      <c r="BH289" s="231">
        <f>IF(N289="sníž. přenesená",J289,0)</f>
        <v>0</v>
      </c>
      <c r="BI289" s="231">
        <f>IF(N289="nulová",J289,0)</f>
        <v>0</v>
      </c>
      <c r="BJ289" s="18" t="s">
        <v>77</v>
      </c>
      <c r="BK289" s="231">
        <f>ROUND(I289*H289,2)</f>
        <v>0</v>
      </c>
      <c r="BL289" s="18" t="s">
        <v>237</v>
      </c>
      <c r="BM289" s="230" t="s">
        <v>410</v>
      </c>
    </row>
    <row r="290" s="2" customFormat="1">
      <c r="A290" s="39"/>
      <c r="B290" s="40"/>
      <c r="C290" s="41"/>
      <c r="D290" s="232" t="s">
        <v>153</v>
      </c>
      <c r="E290" s="41"/>
      <c r="F290" s="233" t="s">
        <v>1253</v>
      </c>
      <c r="G290" s="41"/>
      <c r="H290" s="41"/>
      <c r="I290" s="137"/>
      <c r="J290" s="41"/>
      <c r="K290" s="41"/>
      <c r="L290" s="45"/>
      <c r="M290" s="234"/>
      <c r="N290" s="235"/>
      <c r="O290" s="85"/>
      <c r="P290" s="85"/>
      <c r="Q290" s="85"/>
      <c r="R290" s="85"/>
      <c r="S290" s="85"/>
      <c r="T290" s="86"/>
      <c r="U290" s="39"/>
      <c r="V290" s="39"/>
      <c r="W290" s="39"/>
      <c r="X290" s="39"/>
      <c r="Y290" s="39"/>
      <c r="Z290" s="39"/>
      <c r="AA290" s="39"/>
      <c r="AB290" s="39"/>
      <c r="AC290" s="39"/>
      <c r="AD290" s="39"/>
      <c r="AE290" s="39"/>
      <c r="AT290" s="18" t="s">
        <v>153</v>
      </c>
      <c r="AU290" s="18" t="s">
        <v>81</v>
      </c>
    </row>
    <row r="291" s="2" customFormat="1" ht="16.5" customHeight="1">
      <c r="A291" s="39"/>
      <c r="B291" s="40"/>
      <c r="C291" s="219" t="s">
        <v>520</v>
      </c>
      <c r="D291" s="219" t="s">
        <v>146</v>
      </c>
      <c r="E291" s="220" t="s">
        <v>1258</v>
      </c>
      <c r="F291" s="221" t="s">
        <v>1259</v>
      </c>
      <c r="G291" s="222" t="s">
        <v>171</v>
      </c>
      <c r="H291" s="223">
        <v>2</v>
      </c>
      <c r="I291" s="224"/>
      <c r="J291" s="225">
        <f>ROUND(I291*H291,2)</f>
        <v>0</v>
      </c>
      <c r="K291" s="221" t="s">
        <v>150</v>
      </c>
      <c r="L291" s="45"/>
      <c r="M291" s="226" t="s">
        <v>19</v>
      </c>
      <c r="N291" s="227" t="s">
        <v>43</v>
      </c>
      <c r="O291" s="85"/>
      <c r="P291" s="228">
        <f>O291*H291</f>
        <v>0</v>
      </c>
      <c r="Q291" s="228">
        <v>9.1249999999999995E-05</v>
      </c>
      <c r="R291" s="228">
        <f>Q291*H291</f>
        <v>0.00018249999999999999</v>
      </c>
      <c r="S291" s="228">
        <v>0</v>
      </c>
      <c r="T291" s="229">
        <f>S291*H291</f>
        <v>0</v>
      </c>
      <c r="U291" s="39"/>
      <c r="V291" s="39"/>
      <c r="W291" s="39"/>
      <c r="X291" s="39"/>
      <c r="Y291" s="39"/>
      <c r="Z291" s="39"/>
      <c r="AA291" s="39"/>
      <c r="AB291" s="39"/>
      <c r="AC291" s="39"/>
      <c r="AD291" s="39"/>
      <c r="AE291" s="39"/>
      <c r="AR291" s="230" t="s">
        <v>237</v>
      </c>
      <c r="AT291" s="230" t="s">
        <v>146</v>
      </c>
      <c r="AU291" s="230" t="s">
        <v>81</v>
      </c>
      <c r="AY291" s="18" t="s">
        <v>144</v>
      </c>
      <c r="BE291" s="231">
        <f>IF(N291="základní",J291,0)</f>
        <v>0</v>
      </c>
      <c r="BF291" s="231">
        <f>IF(N291="snížená",J291,0)</f>
        <v>0</v>
      </c>
      <c r="BG291" s="231">
        <f>IF(N291="zákl. přenesená",J291,0)</f>
        <v>0</v>
      </c>
      <c r="BH291" s="231">
        <f>IF(N291="sníž. přenesená",J291,0)</f>
        <v>0</v>
      </c>
      <c r="BI291" s="231">
        <f>IF(N291="nulová",J291,0)</f>
        <v>0</v>
      </c>
      <c r="BJ291" s="18" t="s">
        <v>77</v>
      </c>
      <c r="BK291" s="231">
        <f>ROUND(I291*H291,2)</f>
        <v>0</v>
      </c>
      <c r="BL291" s="18" t="s">
        <v>237</v>
      </c>
      <c r="BM291" s="230" t="s">
        <v>414</v>
      </c>
    </row>
    <row r="292" s="2" customFormat="1" ht="16.5" customHeight="1">
      <c r="A292" s="39"/>
      <c r="B292" s="40"/>
      <c r="C292" s="219" t="s">
        <v>219</v>
      </c>
      <c r="D292" s="219" t="s">
        <v>146</v>
      </c>
      <c r="E292" s="220" t="s">
        <v>1260</v>
      </c>
      <c r="F292" s="221" t="s">
        <v>1261</v>
      </c>
      <c r="G292" s="222" t="s">
        <v>171</v>
      </c>
      <c r="H292" s="223">
        <v>8</v>
      </c>
      <c r="I292" s="224"/>
      <c r="J292" s="225">
        <f>ROUND(I292*H292,2)</f>
        <v>0</v>
      </c>
      <c r="K292" s="221" t="s">
        <v>150</v>
      </c>
      <c r="L292" s="45"/>
      <c r="M292" s="226" t="s">
        <v>19</v>
      </c>
      <c r="N292" s="227" t="s">
        <v>43</v>
      </c>
      <c r="O292" s="85"/>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237</v>
      </c>
      <c r="AT292" s="230" t="s">
        <v>146</v>
      </c>
      <c r="AU292" s="230" t="s">
        <v>81</v>
      </c>
      <c r="AY292" s="18" t="s">
        <v>144</v>
      </c>
      <c r="BE292" s="231">
        <f>IF(N292="základní",J292,0)</f>
        <v>0</v>
      </c>
      <c r="BF292" s="231">
        <f>IF(N292="snížená",J292,0)</f>
        <v>0</v>
      </c>
      <c r="BG292" s="231">
        <f>IF(N292="zákl. přenesená",J292,0)</f>
        <v>0</v>
      </c>
      <c r="BH292" s="231">
        <f>IF(N292="sníž. přenesená",J292,0)</f>
        <v>0</v>
      </c>
      <c r="BI292" s="231">
        <f>IF(N292="nulová",J292,0)</f>
        <v>0</v>
      </c>
      <c r="BJ292" s="18" t="s">
        <v>77</v>
      </c>
      <c r="BK292" s="231">
        <f>ROUND(I292*H292,2)</f>
        <v>0</v>
      </c>
      <c r="BL292" s="18" t="s">
        <v>237</v>
      </c>
      <c r="BM292" s="230" t="s">
        <v>418</v>
      </c>
    </row>
    <row r="293" s="2" customFormat="1">
      <c r="A293" s="39"/>
      <c r="B293" s="40"/>
      <c r="C293" s="41"/>
      <c r="D293" s="232" t="s">
        <v>153</v>
      </c>
      <c r="E293" s="41"/>
      <c r="F293" s="233" t="s">
        <v>1262</v>
      </c>
      <c r="G293" s="41"/>
      <c r="H293" s="41"/>
      <c r="I293" s="137"/>
      <c r="J293" s="41"/>
      <c r="K293" s="41"/>
      <c r="L293" s="45"/>
      <c r="M293" s="234"/>
      <c r="N293" s="235"/>
      <c r="O293" s="85"/>
      <c r="P293" s="85"/>
      <c r="Q293" s="85"/>
      <c r="R293" s="85"/>
      <c r="S293" s="85"/>
      <c r="T293" s="86"/>
      <c r="U293" s="39"/>
      <c r="V293" s="39"/>
      <c r="W293" s="39"/>
      <c r="X293" s="39"/>
      <c r="Y293" s="39"/>
      <c r="Z293" s="39"/>
      <c r="AA293" s="39"/>
      <c r="AB293" s="39"/>
      <c r="AC293" s="39"/>
      <c r="AD293" s="39"/>
      <c r="AE293" s="39"/>
      <c r="AT293" s="18" t="s">
        <v>153</v>
      </c>
      <c r="AU293" s="18" t="s">
        <v>81</v>
      </c>
    </row>
    <row r="294" s="2" customFormat="1" ht="16.5" customHeight="1">
      <c r="A294" s="39"/>
      <c r="B294" s="40"/>
      <c r="C294" s="219" t="s">
        <v>532</v>
      </c>
      <c r="D294" s="219" t="s">
        <v>146</v>
      </c>
      <c r="E294" s="220" t="s">
        <v>1263</v>
      </c>
      <c r="F294" s="221" t="s">
        <v>1264</v>
      </c>
      <c r="G294" s="222" t="s">
        <v>180</v>
      </c>
      <c r="H294" s="223">
        <v>38</v>
      </c>
      <c r="I294" s="224"/>
      <c r="J294" s="225">
        <f>ROUND(I294*H294,2)</f>
        <v>0</v>
      </c>
      <c r="K294" s="221" t="s">
        <v>150</v>
      </c>
      <c r="L294" s="45"/>
      <c r="M294" s="226" t="s">
        <v>19</v>
      </c>
      <c r="N294" s="227" t="s">
        <v>43</v>
      </c>
      <c r="O294" s="85"/>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237</v>
      </c>
      <c r="AT294" s="230" t="s">
        <v>146</v>
      </c>
      <c r="AU294" s="230" t="s">
        <v>81</v>
      </c>
      <c r="AY294" s="18" t="s">
        <v>144</v>
      </c>
      <c r="BE294" s="231">
        <f>IF(N294="základní",J294,0)</f>
        <v>0</v>
      </c>
      <c r="BF294" s="231">
        <f>IF(N294="snížená",J294,0)</f>
        <v>0</v>
      </c>
      <c r="BG294" s="231">
        <f>IF(N294="zákl. přenesená",J294,0)</f>
        <v>0</v>
      </c>
      <c r="BH294" s="231">
        <f>IF(N294="sníž. přenesená",J294,0)</f>
        <v>0</v>
      </c>
      <c r="BI294" s="231">
        <f>IF(N294="nulová",J294,0)</f>
        <v>0</v>
      </c>
      <c r="BJ294" s="18" t="s">
        <v>77</v>
      </c>
      <c r="BK294" s="231">
        <f>ROUND(I294*H294,2)</f>
        <v>0</v>
      </c>
      <c r="BL294" s="18" t="s">
        <v>237</v>
      </c>
      <c r="BM294" s="230" t="s">
        <v>422</v>
      </c>
    </row>
    <row r="295" s="2" customFormat="1">
      <c r="A295" s="39"/>
      <c r="B295" s="40"/>
      <c r="C295" s="41"/>
      <c r="D295" s="232" t="s">
        <v>153</v>
      </c>
      <c r="E295" s="41"/>
      <c r="F295" s="233" t="s">
        <v>1265</v>
      </c>
      <c r="G295" s="41"/>
      <c r="H295" s="41"/>
      <c r="I295" s="137"/>
      <c r="J295" s="41"/>
      <c r="K295" s="41"/>
      <c r="L295" s="45"/>
      <c r="M295" s="234"/>
      <c r="N295" s="235"/>
      <c r="O295" s="85"/>
      <c r="P295" s="85"/>
      <c r="Q295" s="85"/>
      <c r="R295" s="85"/>
      <c r="S295" s="85"/>
      <c r="T295" s="86"/>
      <c r="U295" s="39"/>
      <c r="V295" s="39"/>
      <c r="W295" s="39"/>
      <c r="X295" s="39"/>
      <c r="Y295" s="39"/>
      <c r="Z295" s="39"/>
      <c r="AA295" s="39"/>
      <c r="AB295" s="39"/>
      <c r="AC295" s="39"/>
      <c r="AD295" s="39"/>
      <c r="AE295" s="39"/>
      <c r="AT295" s="18" t="s">
        <v>153</v>
      </c>
      <c r="AU295" s="18" t="s">
        <v>81</v>
      </c>
    </row>
    <row r="296" s="2" customFormat="1" ht="16.5" customHeight="1">
      <c r="A296" s="39"/>
      <c r="B296" s="40"/>
      <c r="C296" s="219" t="s">
        <v>224</v>
      </c>
      <c r="D296" s="219" t="s">
        <v>146</v>
      </c>
      <c r="E296" s="220" t="s">
        <v>1266</v>
      </c>
      <c r="F296" s="221" t="s">
        <v>1267</v>
      </c>
      <c r="G296" s="222" t="s">
        <v>1268</v>
      </c>
      <c r="H296" s="284"/>
      <c r="I296" s="224"/>
      <c r="J296" s="225">
        <f>ROUND(I296*H296,2)</f>
        <v>0</v>
      </c>
      <c r="K296" s="221" t="s">
        <v>256</v>
      </c>
      <c r="L296" s="45"/>
      <c r="M296" s="226" t="s">
        <v>19</v>
      </c>
      <c r="N296" s="227" t="s">
        <v>43</v>
      </c>
      <c r="O296" s="85"/>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237</v>
      </c>
      <c r="AT296" s="230" t="s">
        <v>146</v>
      </c>
      <c r="AU296" s="230" t="s">
        <v>81</v>
      </c>
      <c r="AY296" s="18" t="s">
        <v>144</v>
      </c>
      <c r="BE296" s="231">
        <f>IF(N296="základní",J296,0)</f>
        <v>0</v>
      </c>
      <c r="BF296" s="231">
        <f>IF(N296="snížená",J296,0)</f>
        <v>0</v>
      </c>
      <c r="BG296" s="231">
        <f>IF(N296="zákl. přenesená",J296,0)</f>
        <v>0</v>
      </c>
      <c r="BH296" s="231">
        <f>IF(N296="sníž. přenesená",J296,0)</f>
        <v>0</v>
      </c>
      <c r="BI296" s="231">
        <f>IF(N296="nulová",J296,0)</f>
        <v>0</v>
      </c>
      <c r="BJ296" s="18" t="s">
        <v>77</v>
      </c>
      <c r="BK296" s="231">
        <f>ROUND(I296*H296,2)</f>
        <v>0</v>
      </c>
      <c r="BL296" s="18" t="s">
        <v>237</v>
      </c>
      <c r="BM296" s="230" t="s">
        <v>432</v>
      </c>
    </row>
    <row r="297" s="2" customFormat="1" ht="21.75" customHeight="1">
      <c r="A297" s="39"/>
      <c r="B297" s="40"/>
      <c r="C297" s="219" t="s">
        <v>543</v>
      </c>
      <c r="D297" s="219" t="s">
        <v>146</v>
      </c>
      <c r="E297" s="220" t="s">
        <v>1269</v>
      </c>
      <c r="F297" s="221" t="s">
        <v>1270</v>
      </c>
      <c r="G297" s="222" t="s">
        <v>1268</v>
      </c>
      <c r="H297" s="284"/>
      <c r="I297" s="224"/>
      <c r="J297" s="225">
        <f>ROUND(I297*H297,2)</f>
        <v>0</v>
      </c>
      <c r="K297" s="221" t="s">
        <v>150</v>
      </c>
      <c r="L297" s="45"/>
      <c r="M297" s="226" t="s">
        <v>19</v>
      </c>
      <c r="N297" s="227" t="s">
        <v>43</v>
      </c>
      <c r="O297" s="85"/>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237</v>
      </c>
      <c r="AT297" s="230" t="s">
        <v>146</v>
      </c>
      <c r="AU297" s="230" t="s">
        <v>81</v>
      </c>
      <c r="AY297" s="18" t="s">
        <v>144</v>
      </c>
      <c r="BE297" s="231">
        <f>IF(N297="základní",J297,0)</f>
        <v>0</v>
      </c>
      <c r="BF297" s="231">
        <f>IF(N297="snížená",J297,0)</f>
        <v>0</v>
      </c>
      <c r="BG297" s="231">
        <f>IF(N297="zákl. přenesená",J297,0)</f>
        <v>0</v>
      </c>
      <c r="BH297" s="231">
        <f>IF(N297="sníž. přenesená",J297,0)</f>
        <v>0</v>
      </c>
      <c r="BI297" s="231">
        <f>IF(N297="nulová",J297,0)</f>
        <v>0</v>
      </c>
      <c r="BJ297" s="18" t="s">
        <v>77</v>
      </c>
      <c r="BK297" s="231">
        <f>ROUND(I297*H297,2)</f>
        <v>0</v>
      </c>
      <c r="BL297" s="18" t="s">
        <v>237</v>
      </c>
      <c r="BM297" s="230" t="s">
        <v>1271</v>
      </c>
    </row>
    <row r="298" s="2" customFormat="1">
      <c r="A298" s="39"/>
      <c r="B298" s="40"/>
      <c r="C298" s="41"/>
      <c r="D298" s="232" t="s">
        <v>153</v>
      </c>
      <c r="E298" s="41"/>
      <c r="F298" s="233" t="s">
        <v>752</v>
      </c>
      <c r="G298" s="41"/>
      <c r="H298" s="41"/>
      <c r="I298" s="137"/>
      <c r="J298" s="41"/>
      <c r="K298" s="41"/>
      <c r="L298" s="45"/>
      <c r="M298" s="234"/>
      <c r="N298" s="235"/>
      <c r="O298" s="85"/>
      <c r="P298" s="85"/>
      <c r="Q298" s="85"/>
      <c r="R298" s="85"/>
      <c r="S298" s="85"/>
      <c r="T298" s="86"/>
      <c r="U298" s="39"/>
      <c r="V298" s="39"/>
      <c r="W298" s="39"/>
      <c r="X298" s="39"/>
      <c r="Y298" s="39"/>
      <c r="Z298" s="39"/>
      <c r="AA298" s="39"/>
      <c r="AB298" s="39"/>
      <c r="AC298" s="39"/>
      <c r="AD298" s="39"/>
      <c r="AE298" s="39"/>
      <c r="AT298" s="18" t="s">
        <v>153</v>
      </c>
      <c r="AU298" s="18" t="s">
        <v>81</v>
      </c>
    </row>
    <row r="299" s="12" customFormat="1" ht="22.8" customHeight="1">
      <c r="A299" s="12"/>
      <c r="B299" s="203"/>
      <c r="C299" s="204"/>
      <c r="D299" s="205" t="s">
        <v>71</v>
      </c>
      <c r="E299" s="217" t="s">
        <v>1272</v>
      </c>
      <c r="F299" s="217" t="s">
        <v>1273</v>
      </c>
      <c r="G299" s="204"/>
      <c r="H299" s="204"/>
      <c r="I299" s="207"/>
      <c r="J299" s="218">
        <f>BK299</f>
        <v>0</v>
      </c>
      <c r="K299" s="204"/>
      <c r="L299" s="209"/>
      <c r="M299" s="210"/>
      <c r="N299" s="211"/>
      <c r="O299" s="211"/>
      <c r="P299" s="212">
        <f>SUM(P300:P318)</f>
        <v>0</v>
      </c>
      <c r="Q299" s="211"/>
      <c r="R299" s="212">
        <f>SUM(R300:R318)</f>
        <v>0.032534781999999998</v>
      </c>
      <c r="S299" s="211"/>
      <c r="T299" s="213">
        <f>SUM(T300:T318)</f>
        <v>0</v>
      </c>
      <c r="U299" s="12"/>
      <c r="V299" s="12"/>
      <c r="W299" s="12"/>
      <c r="X299" s="12"/>
      <c r="Y299" s="12"/>
      <c r="Z299" s="12"/>
      <c r="AA299" s="12"/>
      <c r="AB299" s="12"/>
      <c r="AC299" s="12"/>
      <c r="AD299" s="12"/>
      <c r="AE299" s="12"/>
      <c r="AR299" s="214" t="s">
        <v>81</v>
      </c>
      <c r="AT299" s="215" t="s">
        <v>71</v>
      </c>
      <c r="AU299" s="215" t="s">
        <v>77</v>
      </c>
      <c r="AY299" s="214" t="s">
        <v>144</v>
      </c>
      <c r="BK299" s="216">
        <f>SUM(BK300:BK318)</f>
        <v>0</v>
      </c>
    </row>
    <row r="300" s="2" customFormat="1" ht="16.5" customHeight="1">
      <c r="A300" s="39"/>
      <c r="B300" s="40"/>
      <c r="C300" s="219" t="s">
        <v>230</v>
      </c>
      <c r="D300" s="219" t="s">
        <v>146</v>
      </c>
      <c r="E300" s="220" t="s">
        <v>1274</v>
      </c>
      <c r="F300" s="221" t="s">
        <v>1275</v>
      </c>
      <c r="G300" s="222" t="s">
        <v>171</v>
      </c>
      <c r="H300" s="223">
        <v>4</v>
      </c>
      <c r="I300" s="224"/>
      <c r="J300" s="225">
        <f>ROUND(I300*H300,2)</f>
        <v>0</v>
      </c>
      <c r="K300" s="221" t="s">
        <v>256</v>
      </c>
      <c r="L300" s="45"/>
      <c r="M300" s="226" t="s">
        <v>19</v>
      </c>
      <c r="N300" s="227" t="s">
        <v>43</v>
      </c>
      <c r="O300" s="85"/>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237</v>
      </c>
      <c r="AT300" s="230" t="s">
        <v>146</v>
      </c>
      <c r="AU300" s="230" t="s">
        <v>81</v>
      </c>
      <c r="AY300" s="18" t="s">
        <v>144</v>
      </c>
      <c r="BE300" s="231">
        <f>IF(N300="základní",J300,0)</f>
        <v>0</v>
      </c>
      <c r="BF300" s="231">
        <f>IF(N300="snížená",J300,0)</f>
        <v>0</v>
      </c>
      <c r="BG300" s="231">
        <f>IF(N300="zákl. přenesená",J300,0)</f>
        <v>0</v>
      </c>
      <c r="BH300" s="231">
        <f>IF(N300="sníž. přenesená",J300,0)</f>
        <v>0</v>
      </c>
      <c r="BI300" s="231">
        <f>IF(N300="nulová",J300,0)</f>
        <v>0</v>
      </c>
      <c r="BJ300" s="18" t="s">
        <v>77</v>
      </c>
      <c r="BK300" s="231">
        <f>ROUND(I300*H300,2)</f>
        <v>0</v>
      </c>
      <c r="BL300" s="18" t="s">
        <v>237</v>
      </c>
      <c r="BM300" s="230" t="s">
        <v>440</v>
      </c>
    </row>
    <row r="301" s="2" customFormat="1" ht="16.5" customHeight="1">
      <c r="A301" s="39"/>
      <c r="B301" s="40"/>
      <c r="C301" s="219" t="s">
        <v>551</v>
      </c>
      <c r="D301" s="219" t="s">
        <v>146</v>
      </c>
      <c r="E301" s="220" t="s">
        <v>1276</v>
      </c>
      <c r="F301" s="221" t="s">
        <v>1277</v>
      </c>
      <c r="G301" s="222" t="s">
        <v>180</v>
      </c>
      <c r="H301" s="223">
        <v>28</v>
      </c>
      <c r="I301" s="224"/>
      <c r="J301" s="225">
        <f>ROUND(I301*H301,2)</f>
        <v>0</v>
      </c>
      <c r="K301" s="221" t="s">
        <v>150</v>
      </c>
      <c r="L301" s="45"/>
      <c r="M301" s="226" t="s">
        <v>19</v>
      </c>
      <c r="N301" s="227" t="s">
        <v>43</v>
      </c>
      <c r="O301" s="85"/>
      <c r="P301" s="228">
        <f>O301*H301</f>
        <v>0</v>
      </c>
      <c r="Q301" s="228">
        <v>0.00066330000000000002</v>
      </c>
      <c r="R301" s="228">
        <f>Q301*H301</f>
        <v>0.018572399999999999</v>
      </c>
      <c r="S301" s="228">
        <v>0</v>
      </c>
      <c r="T301" s="229">
        <f>S301*H301</f>
        <v>0</v>
      </c>
      <c r="U301" s="39"/>
      <c r="V301" s="39"/>
      <c r="W301" s="39"/>
      <c r="X301" s="39"/>
      <c r="Y301" s="39"/>
      <c r="Z301" s="39"/>
      <c r="AA301" s="39"/>
      <c r="AB301" s="39"/>
      <c r="AC301" s="39"/>
      <c r="AD301" s="39"/>
      <c r="AE301" s="39"/>
      <c r="AR301" s="230" t="s">
        <v>237</v>
      </c>
      <c r="AT301" s="230" t="s">
        <v>146</v>
      </c>
      <c r="AU301" s="230" t="s">
        <v>81</v>
      </c>
      <c r="AY301" s="18" t="s">
        <v>144</v>
      </c>
      <c r="BE301" s="231">
        <f>IF(N301="základní",J301,0)</f>
        <v>0</v>
      </c>
      <c r="BF301" s="231">
        <f>IF(N301="snížená",J301,0)</f>
        <v>0</v>
      </c>
      <c r="BG301" s="231">
        <f>IF(N301="zákl. přenesená",J301,0)</f>
        <v>0</v>
      </c>
      <c r="BH301" s="231">
        <f>IF(N301="sníž. přenesená",J301,0)</f>
        <v>0</v>
      </c>
      <c r="BI301" s="231">
        <f>IF(N301="nulová",J301,0)</f>
        <v>0</v>
      </c>
      <c r="BJ301" s="18" t="s">
        <v>77</v>
      </c>
      <c r="BK301" s="231">
        <f>ROUND(I301*H301,2)</f>
        <v>0</v>
      </c>
      <c r="BL301" s="18" t="s">
        <v>237</v>
      </c>
      <c r="BM301" s="230" t="s">
        <v>451</v>
      </c>
    </row>
    <row r="302" s="2" customFormat="1">
      <c r="A302" s="39"/>
      <c r="B302" s="40"/>
      <c r="C302" s="41"/>
      <c r="D302" s="232" t="s">
        <v>153</v>
      </c>
      <c r="E302" s="41"/>
      <c r="F302" s="233" t="s">
        <v>1278</v>
      </c>
      <c r="G302" s="41"/>
      <c r="H302" s="41"/>
      <c r="I302" s="137"/>
      <c r="J302" s="41"/>
      <c r="K302" s="41"/>
      <c r="L302" s="45"/>
      <c r="M302" s="234"/>
      <c r="N302" s="235"/>
      <c r="O302" s="85"/>
      <c r="P302" s="85"/>
      <c r="Q302" s="85"/>
      <c r="R302" s="85"/>
      <c r="S302" s="85"/>
      <c r="T302" s="86"/>
      <c r="U302" s="39"/>
      <c r="V302" s="39"/>
      <c r="W302" s="39"/>
      <c r="X302" s="39"/>
      <c r="Y302" s="39"/>
      <c r="Z302" s="39"/>
      <c r="AA302" s="39"/>
      <c r="AB302" s="39"/>
      <c r="AC302" s="39"/>
      <c r="AD302" s="39"/>
      <c r="AE302" s="39"/>
      <c r="AT302" s="18" t="s">
        <v>153</v>
      </c>
      <c r="AU302" s="18" t="s">
        <v>81</v>
      </c>
    </row>
    <row r="303" s="2" customFormat="1" ht="16.5" customHeight="1">
      <c r="A303" s="39"/>
      <c r="B303" s="40"/>
      <c r="C303" s="219" t="s">
        <v>235</v>
      </c>
      <c r="D303" s="219" t="s">
        <v>146</v>
      </c>
      <c r="E303" s="220" t="s">
        <v>1279</v>
      </c>
      <c r="F303" s="221" t="s">
        <v>1280</v>
      </c>
      <c r="G303" s="222" t="s">
        <v>180</v>
      </c>
      <c r="H303" s="223">
        <v>6</v>
      </c>
      <c r="I303" s="224"/>
      <c r="J303" s="225">
        <f>ROUND(I303*H303,2)</f>
        <v>0</v>
      </c>
      <c r="K303" s="221" t="s">
        <v>150</v>
      </c>
      <c r="L303" s="45"/>
      <c r="M303" s="226" t="s">
        <v>19</v>
      </c>
      <c r="N303" s="227" t="s">
        <v>43</v>
      </c>
      <c r="O303" s="85"/>
      <c r="P303" s="228">
        <f>O303*H303</f>
        <v>0</v>
      </c>
      <c r="Q303" s="228">
        <v>0.00090993200000000002</v>
      </c>
      <c r="R303" s="228">
        <f>Q303*H303</f>
        <v>0.0054595920000000001</v>
      </c>
      <c r="S303" s="228">
        <v>0</v>
      </c>
      <c r="T303" s="229">
        <f>S303*H303</f>
        <v>0</v>
      </c>
      <c r="U303" s="39"/>
      <c r="V303" s="39"/>
      <c r="W303" s="39"/>
      <c r="X303" s="39"/>
      <c r="Y303" s="39"/>
      <c r="Z303" s="39"/>
      <c r="AA303" s="39"/>
      <c r="AB303" s="39"/>
      <c r="AC303" s="39"/>
      <c r="AD303" s="39"/>
      <c r="AE303" s="39"/>
      <c r="AR303" s="230" t="s">
        <v>237</v>
      </c>
      <c r="AT303" s="230" t="s">
        <v>146</v>
      </c>
      <c r="AU303" s="230" t="s">
        <v>81</v>
      </c>
      <c r="AY303" s="18" t="s">
        <v>144</v>
      </c>
      <c r="BE303" s="231">
        <f>IF(N303="základní",J303,0)</f>
        <v>0</v>
      </c>
      <c r="BF303" s="231">
        <f>IF(N303="snížená",J303,0)</f>
        <v>0</v>
      </c>
      <c r="BG303" s="231">
        <f>IF(N303="zákl. přenesená",J303,0)</f>
        <v>0</v>
      </c>
      <c r="BH303" s="231">
        <f>IF(N303="sníž. přenesená",J303,0)</f>
        <v>0</v>
      </c>
      <c r="BI303" s="231">
        <f>IF(N303="nulová",J303,0)</f>
        <v>0</v>
      </c>
      <c r="BJ303" s="18" t="s">
        <v>77</v>
      </c>
      <c r="BK303" s="231">
        <f>ROUND(I303*H303,2)</f>
        <v>0</v>
      </c>
      <c r="BL303" s="18" t="s">
        <v>237</v>
      </c>
      <c r="BM303" s="230" t="s">
        <v>456</v>
      </c>
    </row>
    <row r="304" s="2" customFormat="1">
      <c r="A304" s="39"/>
      <c r="B304" s="40"/>
      <c r="C304" s="41"/>
      <c r="D304" s="232" t="s">
        <v>153</v>
      </c>
      <c r="E304" s="41"/>
      <c r="F304" s="233" t="s">
        <v>1278</v>
      </c>
      <c r="G304" s="41"/>
      <c r="H304" s="41"/>
      <c r="I304" s="137"/>
      <c r="J304" s="41"/>
      <c r="K304" s="41"/>
      <c r="L304" s="45"/>
      <c r="M304" s="234"/>
      <c r="N304" s="235"/>
      <c r="O304" s="85"/>
      <c r="P304" s="85"/>
      <c r="Q304" s="85"/>
      <c r="R304" s="85"/>
      <c r="S304" s="85"/>
      <c r="T304" s="86"/>
      <c r="U304" s="39"/>
      <c r="V304" s="39"/>
      <c r="W304" s="39"/>
      <c r="X304" s="39"/>
      <c r="Y304" s="39"/>
      <c r="Z304" s="39"/>
      <c r="AA304" s="39"/>
      <c r="AB304" s="39"/>
      <c r="AC304" s="39"/>
      <c r="AD304" s="39"/>
      <c r="AE304" s="39"/>
      <c r="AT304" s="18" t="s">
        <v>153</v>
      </c>
      <c r="AU304" s="18" t="s">
        <v>81</v>
      </c>
    </row>
    <row r="305" s="2" customFormat="1" ht="21.75" customHeight="1">
      <c r="A305" s="39"/>
      <c r="B305" s="40"/>
      <c r="C305" s="219" t="s">
        <v>560</v>
      </c>
      <c r="D305" s="219" t="s">
        <v>146</v>
      </c>
      <c r="E305" s="220" t="s">
        <v>1281</v>
      </c>
      <c r="F305" s="221" t="s">
        <v>1282</v>
      </c>
      <c r="G305" s="222" t="s">
        <v>180</v>
      </c>
      <c r="H305" s="223">
        <v>28</v>
      </c>
      <c r="I305" s="224"/>
      <c r="J305" s="225">
        <f>ROUND(I305*H305,2)</f>
        <v>0</v>
      </c>
      <c r="K305" s="221" t="s">
        <v>150</v>
      </c>
      <c r="L305" s="45"/>
      <c r="M305" s="226" t="s">
        <v>19</v>
      </c>
      <c r="N305" s="227" t="s">
        <v>43</v>
      </c>
      <c r="O305" s="85"/>
      <c r="P305" s="228">
        <f>O305*H305</f>
        <v>0</v>
      </c>
      <c r="Q305" s="228">
        <v>4.6619999999999997E-05</v>
      </c>
      <c r="R305" s="228">
        <f>Q305*H305</f>
        <v>0.00130536</v>
      </c>
      <c r="S305" s="228">
        <v>0</v>
      </c>
      <c r="T305" s="229">
        <f>S305*H305</f>
        <v>0</v>
      </c>
      <c r="U305" s="39"/>
      <c r="V305" s="39"/>
      <c r="W305" s="39"/>
      <c r="X305" s="39"/>
      <c r="Y305" s="39"/>
      <c r="Z305" s="39"/>
      <c r="AA305" s="39"/>
      <c r="AB305" s="39"/>
      <c r="AC305" s="39"/>
      <c r="AD305" s="39"/>
      <c r="AE305" s="39"/>
      <c r="AR305" s="230" t="s">
        <v>237</v>
      </c>
      <c r="AT305" s="230" t="s">
        <v>146</v>
      </c>
      <c r="AU305" s="230" t="s">
        <v>81</v>
      </c>
      <c r="AY305" s="18" t="s">
        <v>144</v>
      </c>
      <c r="BE305" s="231">
        <f>IF(N305="základní",J305,0)</f>
        <v>0</v>
      </c>
      <c r="BF305" s="231">
        <f>IF(N305="snížená",J305,0)</f>
        <v>0</v>
      </c>
      <c r="BG305" s="231">
        <f>IF(N305="zákl. přenesená",J305,0)</f>
        <v>0</v>
      </c>
      <c r="BH305" s="231">
        <f>IF(N305="sníž. přenesená",J305,0)</f>
        <v>0</v>
      </c>
      <c r="BI305" s="231">
        <f>IF(N305="nulová",J305,0)</f>
        <v>0</v>
      </c>
      <c r="BJ305" s="18" t="s">
        <v>77</v>
      </c>
      <c r="BK305" s="231">
        <f>ROUND(I305*H305,2)</f>
        <v>0</v>
      </c>
      <c r="BL305" s="18" t="s">
        <v>237</v>
      </c>
      <c r="BM305" s="230" t="s">
        <v>461</v>
      </c>
    </row>
    <row r="306" s="2" customFormat="1">
      <c r="A306" s="39"/>
      <c r="B306" s="40"/>
      <c r="C306" s="41"/>
      <c r="D306" s="232" t="s">
        <v>153</v>
      </c>
      <c r="E306" s="41"/>
      <c r="F306" s="233" t="s">
        <v>1283</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153</v>
      </c>
      <c r="AU306" s="18" t="s">
        <v>81</v>
      </c>
    </row>
    <row r="307" s="2" customFormat="1" ht="21.75" customHeight="1">
      <c r="A307" s="39"/>
      <c r="B307" s="40"/>
      <c r="C307" s="219" t="s">
        <v>241</v>
      </c>
      <c r="D307" s="219" t="s">
        <v>146</v>
      </c>
      <c r="E307" s="220" t="s">
        <v>1284</v>
      </c>
      <c r="F307" s="221" t="s">
        <v>1285</v>
      </c>
      <c r="G307" s="222" t="s">
        <v>180</v>
      </c>
      <c r="H307" s="223">
        <v>6</v>
      </c>
      <c r="I307" s="224"/>
      <c r="J307" s="225">
        <f>ROUND(I307*H307,2)</f>
        <v>0</v>
      </c>
      <c r="K307" s="221" t="s">
        <v>150</v>
      </c>
      <c r="L307" s="45"/>
      <c r="M307" s="226" t="s">
        <v>19</v>
      </c>
      <c r="N307" s="227" t="s">
        <v>43</v>
      </c>
      <c r="O307" s="85"/>
      <c r="P307" s="228">
        <f>O307*H307</f>
        <v>0</v>
      </c>
      <c r="Q307" s="228">
        <v>6.7399999999999998E-05</v>
      </c>
      <c r="R307" s="228">
        <f>Q307*H307</f>
        <v>0.00040439999999999996</v>
      </c>
      <c r="S307" s="228">
        <v>0</v>
      </c>
      <c r="T307" s="229">
        <f>S307*H307</f>
        <v>0</v>
      </c>
      <c r="U307" s="39"/>
      <c r="V307" s="39"/>
      <c r="W307" s="39"/>
      <c r="X307" s="39"/>
      <c r="Y307" s="39"/>
      <c r="Z307" s="39"/>
      <c r="AA307" s="39"/>
      <c r="AB307" s="39"/>
      <c r="AC307" s="39"/>
      <c r="AD307" s="39"/>
      <c r="AE307" s="39"/>
      <c r="AR307" s="230" t="s">
        <v>237</v>
      </c>
      <c r="AT307" s="230" t="s">
        <v>146</v>
      </c>
      <c r="AU307" s="230" t="s">
        <v>81</v>
      </c>
      <c r="AY307" s="18" t="s">
        <v>144</v>
      </c>
      <c r="BE307" s="231">
        <f>IF(N307="základní",J307,0)</f>
        <v>0</v>
      </c>
      <c r="BF307" s="231">
        <f>IF(N307="snížená",J307,0)</f>
        <v>0</v>
      </c>
      <c r="BG307" s="231">
        <f>IF(N307="zákl. přenesená",J307,0)</f>
        <v>0</v>
      </c>
      <c r="BH307" s="231">
        <f>IF(N307="sníž. přenesená",J307,0)</f>
        <v>0</v>
      </c>
      <c r="BI307" s="231">
        <f>IF(N307="nulová",J307,0)</f>
        <v>0</v>
      </c>
      <c r="BJ307" s="18" t="s">
        <v>77</v>
      </c>
      <c r="BK307" s="231">
        <f>ROUND(I307*H307,2)</f>
        <v>0</v>
      </c>
      <c r="BL307" s="18" t="s">
        <v>237</v>
      </c>
      <c r="BM307" s="230" t="s">
        <v>465</v>
      </c>
    </row>
    <row r="308" s="2" customFormat="1">
      <c r="A308" s="39"/>
      <c r="B308" s="40"/>
      <c r="C308" s="41"/>
      <c r="D308" s="232" t="s">
        <v>153</v>
      </c>
      <c r="E308" s="41"/>
      <c r="F308" s="233" t="s">
        <v>1283</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153</v>
      </c>
      <c r="AU308" s="18" t="s">
        <v>81</v>
      </c>
    </row>
    <row r="309" s="2" customFormat="1" ht="16.5" customHeight="1">
      <c r="A309" s="39"/>
      <c r="B309" s="40"/>
      <c r="C309" s="219" t="s">
        <v>569</v>
      </c>
      <c r="D309" s="219" t="s">
        <v>146</v>
      </c>
      <c r="E309" s="220" t="s">
        <v>1286</v>
      </c>
      <c r="F309" s="221" t="s">
        <v>1287</v>
      </c>
      <c r="G309" s="222" t="s">
        <v>171</v>
      </c>
      <c r="H309" s="223">
        <v>12</v>
      </c>
      <c r="I309" s="224"/>
      <c r="J309" s="225">
        <f>ROUND(I309*H309,2)</f>
        <v>0</v>
      </c>
      <c r="K309" s="221" t="s">
        <v>150</v>
      </c>
      <c r="L309" s="45"/>
      <c r="M309" s="226" t="s">
        <v>19</v>
      </c>
      <c r="N309" s="227" t="s">
        <v>43</v>
      </c>
      <c r="O309" s="85"/>
      <c r="P309" s="228">
        <f>O309*H309</f>
        <v>0</v>
      </c>
      <c r="Q309" s="228">
        <v>0</v>
      </c>
      <c r="R309" s="228">
        <f>Q309*H309</f>
        <v>0</v>
      </c>
      <c r="S309" s="228">
        <v>0</v>
      </c>
      <c r="T309" s="229">
        <f>S309*H309</f>
        <v>0</v>
      </c>
      <c r="U309" s="39"/>
      <c r="V309" s="39"/>
      <c r="W309" s="39"/>
      <c r="X309" s="39"/>
      <c r="Y309" s="39"/>
      <c r="Z309" s="39"/>
      <c r="AA309" s="39"/>
      <c r="AB309" s="39"/>
      <c r="AC309" s="39"/>
      <c r="AD309" s="39"/>
      <c r="AE309" s="39"/>
      <c r="AR309" s="230" t="s">
        <v>237</v>
      </c>
      <c r="AT309" s="230" t="s">
        <v>146</v>
      </c>
      <c r="AU309" s="230" t="s">
        <v>81</v>
      </c>
      <c r="AY309" s="18" t="s">
        <v>144</v>
      </c>
      <c r="BE309" s="231">
        <f>IF(N309="základní",J309,0)</f>
        <v>0</v>
      </c>
      <c r="BF309" s="231">
        <f>IF(N309="snížená",J309,0)</f>
        <v>0</v>
      </c>
      <c r="BG309" s="231">
        <f>IF(N309="zákl. přenesená",J309,0)</f>
        <v>0</v>
      </c>
      <c r="BH309" s="231">
        <f>IF(N309="sníž. přenesená",J309,0)</f>
        <v>0</v>
      </c>
      <c r="BI309" s="231">
        <f>IF(N309="nulová",J309,0)</f>
        <v>0</v>
      </c>
      <c r="BJ309" s="18" t="s">
        <v>77</v>
      </c>
      <c r="BK309" s="231">
        <f>ROUND(I309*H309,2)</f>
        <v>0</v>
      </c>
      <c r="BL309" s="18" t="s">
        <v>237</v>
      </c>
      <c r="BM309" s="230" t="s">
        <v>469</v>
      </c>
    </row>
    <row r="310" s="2" customFormat="1">
      <c r="A310" s="39"/>
      <c r="B310" s="40"/>
      <c r="C310" s="41"/>
      <c r="D310" s="232" t="s">
        <v>153</v>
      </c>
      <c r="E310" s="41"/>
      <c r="F310" s="233" t="s">
        <v>1288</v>
      </c>
      <c r="G310" s="41"/>
      <c r="H310" s="41"/>
      <c r="I310" s="137"/>
      <c r="J310" s="41"/>
      <c r="K310" s="41"/>
      <c r="L310" s="45"/>
      <c r="M310" s="234"/>
      <c r="N310" s="235"/>
      <c r="O310" s="85"/>
      <c r="P310" s="85"/>
      <c r="Q310" s="85"/>
      <c r="R310" s="85"/>
      <c r="S310" s="85"/>
      <c r="T310" s="86"/>
      <c r="U310" s="39"/>
      <c r="V310" s="39"/>
      <c r="W310" s="39"/>
      <c r="X310" s="39"/>
      <c r="Y310" s="39"/>
      <c r="Z310" s="39"/>
      <c r="AA310" s="39"/>
      <c r="AB310" s="39"/>
      <c r="AC310" s="39"/>
      <c r="AD310" s="39"/>
      <c r="AE310" s="39"/>
      <c r="AT310" s="18" t="s">
        <v>153</v>
      </c>
      <c r="AU310" s="18" t="s">
        <v>81</v>
      </c>
    </row>
    <row r="311" s="2" customFormat="1" ht="21.75" customHeight="1">
      <c r="A311" s="39"/>
      <c r="B311" s="40"/>
      <c r="C311" s="219" t="s">
        <v>245</v>
      </c>
      <c r="D311" s="219" t="s">
        <v>146</v>
      </c>
      <c r="E311" s="220" t="s">
        <v>1289</v>
      </c>
      <c r="F311" s="221" t="s">
        <v>1290</v>
      </c>
      <c r="G311" s="222" t="s">
        <v>180</v>
      </c>
      <c r="H311" s="223">
        <v>34</v>
      </c>
      <c r="I311" s="224"/>
      <c r="J311" s="225">
        <f>ROUND(I311*H311,2)</f>
        <v>0</v>
      </c>
      <c r="K311" s="221" t="s">
        <v>150</v>
      </c>
      <c r="L311" s="45"/>
      <c r="M311" s="226" t="s">
        <v>19</v>
      </c>
      <c r="N311" s="227" t="s">
        <v>43</v>
      </c>
      <c r="O311" s="85"/>
      <c r="P311" s="228">
        <f>O311*H311</f>
        <v>0</v>
      </c>
      <c r="Q311" s="228">
        <v>0.00018979500000000001</v>
      </c>
      <c r="R311" s="228">
        <f>Q311*H311</f>
        <v>0.0064530300000000002</v>
      </c>
      <c r="S311" s="228">
        <v>0</v>
      </c>
      <c r="T311" s="229">
        <f>S311*H311</f>
        <v>0</v>
      </c>
      <c r="U311" s="39"/>
      <c r="V311" s="39"/>
      <c r="W311" s="39"/>
      <c r="X311" s="39"/>
      <c r="Y311" s="39"/>
      <c r="Z311" s="39"/>
      <c r="AA311" s="39"/>
      <c r="AB311" s="39"/>
      <c r="AC311" s="39"/>
      <c r="AD311" s="39"/>
      <c r="AE311" s="39"/>
      <c r="AR311" s="230" t="s">
        <v>237</v>
      </c>
      <c r="AT311" s="230" t="s">
        <v>146</v>
      </c>
      <c r="AU311" s="230" t="s">
        <v>81</v>
      </c>
      <c r="AY311" s="18" t="s">
        <v>144</v>
      </c>
      <c r="BE311" s="231">
        <f>IF(N311="základní",J311,0)</f>
        <v>0</v>
      </c>
      <c r="BF311" s="231">
        <f>IF(N311="snížená",J311,0)</f>
        <v>0</v>
      </c>
      <c r="BG311" s="231">
        <f>IF(N311="zákl. přenesená",J311,0)</f>
        <v>0</v>
      </c>
      <c r="BH311" s="231">
        <f>IF(N311="sníž. přenesená",J311,0)</f>
        <v>0</v>
      </c>
      <c r="BI311" s="231">
        <f>IF(N311="nulová",J311,0)</f>
        <v>0</v>
      </c>
      <c r="BJ311" s="18" t="s">
        <v>77</v>
      </c>
      <c r="BK311" s="231">
        <f>ROUND(I311*H311,2)</f>
        <v>0</v>
      </c>
      <c r="BL311" s="18" t="s">
        <v>237</v>
      </c>
      <c r="BM311" s="230" t="s">
        <v>474</v>
      </c>
    </row>
    <row r="312" s="2" customFormat="1">
      <c r="A312" s="39"/>
      <c r="B312" s="40"/>
      <c r="C312" s="41"/>
      <c r="D312" s="232" t="s">
        <v>153</v>
      </c>
      <c r="E312" s="41"/>
      <c r="F312" s="233" t="s">
        <v>1291</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153</v>
      </c>
      <c r="AU312" s="18" t="s">
        <v>81</v>
      </c>
    </row>
    <row r="313" s="2" customFormat="1" ht="16.5" customHeight="1">
      <c r="A313" s="39"/>
      <c r="B313" s="40"/>
      <c r="C313" s="219" t="s">
        <v>576</v>
      </c>
      <c r="D313" s="219" t="s">
        <v>146</v>
      </c>
      <c r="E313" s="220" t="s">
        <v>1292</v>
      </c>
      <c r="F313" s="221" t="s">
        <v>1293</v>
      </c>
      <c r="G313" s="222" t="s">
        <v>180</v>
      </c>
      <c r="H313" s="223">
        <v>34</v>
      </c>
      <c r="I313" s="224"/>
      <c r="J313" s="225">
        <f>ROUND(I313*H313,2)</f>
        <v>0</v>
      </c>
      <c r="K313" s="221" t="s">
        <v>150</v>
      </c>
      <c r="L313" s="45"/>
      <c r="M313" s="226" t="s">
        <v>19</v>
      </c>
      <c r="N313" s="227" t="s">
        <v>43</v>
      </c>
      <c r="O313" s="85"/>
      <c r="P313" s="228">
        <f>O313*H313</f>
        <v>0</v>
      </c>
      <c r="Q313" s="228">
        <v>1.0000000000000001E-05</v>
      </c>
      <c r="R313" s="228">
        <f>Q313*H313</f>
        <v>0.00034000000000000002</v>
      </c>
      <c r="S313" s="228">
        <v>0</v>
      </c>
      <c r="T313" s="229">
        <f>S313*H313</f>
        <v>0</v>
      </c>
      <c r="U313" s="39"/>
      <c r="V313" s="39"/>
      <c r="W313" s="39"/>
      <c r="X313" s="39"/>
      <c r="Y313" s="39"/>
      <c r="Z313" s="39"/>
      <c r="AA313" s="39"/>
      <c r="AB313" s="39"/>
      <c r="AC313" s="39"/>
      <c r="AD313" s="39"/>
      <c r="AE313" s="39"/>
      <c r="AR313" s="230" t="s">
        <v>237</v>
      </c>
      <c r="AT313" s="230" t="s">
        <v>146</v>
      </c>
      <c r="AU313" s="230" t="s">
        <v>81</v>
      </c>
      <c r="AY313" s="18" t="s">
        <v>144</v>
      </c>
      <c r="BE313" s="231">
        <f>IF(N313="základní",J313,0)</f>
        <v>0</v>
      </c>
      <c r="BF313" s="231">
        <f>IF(N313="snížená",J313,0)</f>
        <v>0</v>
      </c>
      <c r="BG313" s="231">
        <f>IF(N313="zákl. přenesená",J313,0)</f>
        <v>0</v>
      </c>
      <c r="BH313" s="231">
        <f>IF(N313="sníž. přenesená",J313,0)</f>
        <v>0</v>
      </c>
      <c r="BI313" s="231">
        <f>IF(N313="nulová",J313,0)</f>
        <v>0</v>
      </c>
      <c r="BJ313" s="18" t="s">
        <v>77</v>
      </c>
      <c r="BK313" s="231">
        <f>ROUND(I313*H313,2)</f>
        <v>0</v>
      </c>
      <c r="BL313" s="18" t="s">
        <v>237</v>
      </c>
      <c r="BM313" s="230" t="s">
        <v>480</v>
      </c>
    </row>
    <row r="314" s="2" customFormat="1">
      <c r="A314" s="39"/>
      <c r="B314" s="40"/>
      <c r="C314" s="41"/>
      <c r="D314" s="232" t="s">
        <v>153</v>
      </c>
      <c r="E314" s="41"/>
      <c r="F314" s="233" t="s">
        <v>1291</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153</v>
      </c>
      <c r="AU314" s="18" t="s">
        <v>81</v>
      </c>
    </row>
    <row r="315" s="2" customFormat="1" ht="16.5" customHeight="1">
      <c r="A315" s="39"/>
      <c r="B315" s="40"/>
      <c r="C315" s="219" t="s">
        <v>251</v>
      </c>
      <c r="D315" s="219" t="s">
        <v>146</v>
      </c>
      <c r="E315" s="220" t="s">
        <v>1294</v>
      </c>
      <c r="F315" s="221" t="s">
        <v>1295</v>
      </c>
      <c r="G315" s="222" t="s">
        <v>1159</v>
      </c>
      <c r="H315" s="223">
        <v>1</v>
      </c>
      <c r="I315" s="224"/>
      <c r="J315" s="225">
        <f>ROUND(I315*H315,2)</f>
        <v>0</v>
      </c>
      <c r="K315" s="221" t="s">
        <v>256</v>
      </c>
      <c r="L315" s="45"/>
      <c r="M315" s="226" t="s">
        <v>19</v>
      </c>
      <c r="N315" s="227" t="s">
        <v>43</v>
      </c>
      <c r="O315" s="85"/>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237</v>
      </c>
      <c r="AT315" s="230" t="s">
        <v>146</v>
      </c>
      <c r="AU315" s="230" t="s">
        <v>81</v>
      </c>
      <c r="AY315" s="18" t="s">
        <v>144</v>
      </c>
      <c r="BE315" s="231">
        <f>IF(N315="základní",J315,0)</f>
        <v>0</v>
      </c>
      <c r="BF315" s="231">
        <f>IF(N315="snížená",J315,0)</f>
        <v>0</v>
      </c>
      <c r="BG315" s="231">
        <f>IF(N315="zákl. přenesená",J315,0)</f>
        <v>0</v>
      </c>
      <c r="BH315" s="231">
        <f>IF(N315="sníž. přenesená",J315,0)</f>
        <v>0</v>
      </c>
      <c r="BI315" s="231">
        <f>IF(N315="nulová",J315,0)</f>
        <v>0</v>
      </c>
      <c r="BJ315" s="18" t="s">
        <v>77</v>
      </c>
      <c r="BK315" s="231">
        <f>ROUND(I315*H315,2)</f>
        <v>0</v>
      </c>
      <c r="BL315" s="18" t="s">
        <v>237</v>
      </c>
      <c r="BM315" s="230" t="s">
        <v>485</v>
      </c>
    </row>
    <row r="316" s="2" customFormat="1" ht="16.5" customHeight="1">
      <c r="A316" s="39"/>
      <c r="B316" s="40"/>
      <c r="C316" s="219" t="s">
        <v>584</v>
      </c>
      <c r="D316" s="219" t="s">
        <v>146</v>
      </c>
      <c r="E316" s="220" t="s">
        <v>1296</v>
      </c>
      <c r="F316" s="221" t="s">
        <v>1297</v>
      </c>
      <c r="G316" s="222" t="s">
        <v>1268</v>
      </c>
      <c r="H316" s="284"/>
      <c r="I316" s="224"/>
      <c r="J316" s="225">
        <f>ROUND(I316*H316,2)</f>
        <v>0</v>
      </c>
      <c r="K316" s="221" t="s">
        <v>256</v>
      </c>
      <c r="L316" s="45"/>
      <c r="M316" s="226" t="s">
        <v>19</v>
      </c>
      <c r="N316" s="227" t="s">
        <v>43</v>
      </c>
      <c r="O316" s="85"/>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237</v>
      </c>
      <c r="AT316" s="230" t="s">
        <v>146</v>
      </c>
      <c r="AU316" s="230" t="s">
        <v>81</v>
      </c>
      <c r="AY316" s="18" t="s">
        <v>144</v>
      </c>
      <c r="BE316" s="231">
        <f>IF(N316="základní",J316,0)</f>
        <v>0</v>
      </c>
      <c r="BF316" s="231">
        <f>IF(N316="snížená",J316,0)</f>
        <v>0</v>
      </c>
      <c r="BG316" s="231">
        <f>IF(N316="zákl. přenesená",J316,0)</f>
        <v>0</v>
      </c>
      <c r="BH316" s="231">
        <f>IF(N316="sníž. přenesená",J316,0)</f>
        <v>0</v>
      </c>
      <c r="BI316" s="231">
        <f>IF(N316="nulová",J316,0)</f>
        <v>0</v>
      </c>
      <c r="BJ316" s="18" t="s">
        <v>77</v>
      </c>
      <c r="BK316" s="231">
        <f>ROUND(I316*H316,2)</f>
        <v>0</v>
      </c>
      <c r="BL316" s="18" t="s">
        <v>237</v>
      </c>
      <c r="BM316" s="230" t="s">
        <v>494</v>
      </c>
    </row>
    <row r="317" s="2" customFormat="1" ht="21.75" customHeight="1">
      <c r="A317" s="39"/>
      <c r="B317" s="40"/>
      <c r="C317" s="219" t="s">
        <v>257</v>
      </c>
      <c r="D317" s="219" t="s">
        <v>146</v>
      </c>
      <c r="E317" s="220" t="s">
        <v>1298</v>
      </c>
      <c r="F317" s="221" t="s">
        <v>1299</v>
      </c>
      <c r="G317" s="222" t="s">
        <v>1268</v>
      </c>
      <c r="H317" s="284"/>
      <c r="I317" s="224"/>
      <c r="J317" s="225">
        <f>ROUND(I317*H317,2)</f>
        <v>0</v>
      </c>
      <c r="K317" s="221" t="s">
        <v>150</v>
      </c>
      <c r="L317" s="45"/>
      <c r="M317" s="226" t="s">
        <v>19</v>
      </c>
      <c r="N317" s="227" t="s">
        <v>43</v>
      </c>
      <c r="O317" s="85"/>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237</v>
      </c>
      <c r="AT317" s="230" t="s">
        <v>146</v>
      </c>
      <c r="AU317" s="230" t="s">
        <v>81</v>
      </c>
      <c r="AY317" s="18" t="s">
        <v>144</v>
      </c>
      <c r="BE317" s="231">
        <f>IF(N317="základní",J317,0)</f>
        <v>0</v>
      </c>
      <c r="BF317" s="231">
        <f>IF(N317="snížená",J317,0)</f>
        <v>0</v>
      </c>
      <c r="BG317" s="231">
        <f>IF(N317="zákl. přenesená",J317,0)</f>
        <v>0</v>
      </c>
      <c r="BH317" s="231">
        <f>IF(N317="sníž. přenesená",J317,0)</f>
        <v>0</v>
      </c>
      <c r="BI317" s="231">
        <f>IF(N317="nulová",J317,0)</f>
        <v>0</v>
      </c>
      <c r="BJ317" s="18" t="s">
        <v>77</v>
      </c>
      <c r="BK317" s="231">
        <f>ROUND(I317*H317,2)</f>
        <v>0</v>
      </c>
      <c r="BL317" s="18" t="s">
        <v>237</v>
      </c>
      <c r="BM317" s="230" t="s">
        <v>1300</v>
      </c>
    </row>
    <row r="318" s="2" customFormat="1">
      <c r="A318" s="39"/>
      <c r="B318" s="40"/>
      <c r="C318" s="41"/>
      <c r="D318" s="232" t="s">
        <v>153</v>
      </c>
      <c r="E318" s="41"/>
      <c r="F318" s="233" t="s">
        <v>891</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153</v>
      </c>
      <c r="AU318" s="18" t="s">
        <v>81</v>
      </c>
    </row>
    <row r="319" s="12" customFormat="1" ht="22.8" customHeight="1">
      <c r="A319" s="12"/>
      <c r="B319" s="203"/>
      <c r="C319" s="204"/>
      <c r="D319" s="205" t="s">
        <v>71</v>
      </c>
      <c r="E319" s="217" t="s">
        <v>1301</v>
      </c>
      <c r="F319" s="217" t="s">
        <v>1302</v>
      </c>
      <c r="G319" s="204"/>
      <c r="H319" s="204"/>
      <c r="I319" s="207"/>
      <c r="J319" s="218">
        <f>BK319</f>
        <v>0</v>
      </c>
      <c r="K319" s="204"/>
      <c r="L319" s="209"/>
      <c r="M319" s="210"/>
      <c r="N319" s="211"/>
      <c r="O319" s="211"/>
      <c r="P319" s="212">
        <f>SUM(P320:P330)</f>
        <v>0</v>
      </c>
      <c r="Q319" s="211"/>
      <c r="R319" s="212">
        <f>SUM(R320:R330)</f>
        <v>0.0336979554</v>
      </c>
      <c r="S319" s="211"/>
      <c r="T319" s="213">
        <f>SUM(T320:T330)</f>
        <v>0</v>
      </c>
      <c r="U319" s="12"/>
      <c r="V319" s="12"/>
      <c r="W319" s="12"/>
      <c r="X319" s="12"/>
      <c r="Y319" s="12"/>
      <c r="Z319" s="12"/>
      <c r="AA319" s="12"/>
      <c r="AB319" s="12"/>
      <c r="AC319" s="12"/>
      <c r="AD319" s="12"/>
      <c r="AE319" s="12"/>
      <c r="AR319" s="214" t="s">
        <v>81</v>
      </c>
      <c r="AT319" s="215" t="s">
        <v>71</v>
      </c>
      <c r="AU319" s="215" t="s">
        <v>77</v>
      </c>
      <c r="AY319" s="214" t="s">
        <v>144</v>
      </c>
      <c r="BK319" s="216">
        <f>SUM(BK320:BK330)</f>
        <v>0</v>
      </c>
    </row>
    <row r="320" s="2" customFormat="1" ht="16.5" customHeight="1">
      <c r="A320" s="39"/>
      <c r="B320" s="40"/>
      <c r="C320" s="258" t="s">
        <v>597</v>
      </c>
      <c r="D320" s="258" t="s">
        <v>238</v>
      </c>
      <c r="E320" s="259" t="s">
        <v>1303</v>
      </c>
      <c r="F320" s="260" t="s">
        <v>1304</v>
      </c>
      <c r="G320" s="261" t="s">
        <v>171</v>
      </c>
      <c r="H320" s="262">
        <v>6</v>
      </c>
      <c r="I320" s="263"/>
      <c r="J320" s="264">
        <f>ROUND(I320*H320,2)</f>
        <v>0</v>
      </c>
      <c r="K320" s="260" t="s">
        <v>1305</v>
      </c>
      <c r="L320" s="265"/>
      <c r="M320" s="266" t="s">
        <v>19</v>
      </c>
      <c r="N320" s="267" t="s">
        <v>43</v>
      </c>
      <c r="O320" s="85"/>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332</v>
      </c>
      <c r="AT320" s="230" t="s">
        <v>238</v>
      </c>
      <c r="AU320" s="230" t="s">
        <v>81</v>
      </c>
      <c r="AY320" s="18" t="s">
        <v>144</v>
      </c>
      <c r="BE320" s="231">
        <f>IF(N320="základní",J320,0)</f>
        <v>0</v>
      </c>
      <c r="BF320" s="231">
        <f>IF(N320="snížená",J320,0)</f>
        <v>0</v>
      </c>
      <c r="BG320" s="231">
        <f>IF(N320="zákl. přenesená",J320,0)</f>
        <v>0</v>
      </c>
      <c r="BH320" s="231">
        <f>IF(N320="sníž. přenesená",J320,0)</f>
        <v>0</v>
      </c>
      <c r="BI320" s="231">
        <f>IF(N320="nulová",J320,0)</f>
        <v>0</v>
      </c>
      <c r="BJ320" s="18" t="s">
        <v>77</v>
      </c>
      <c r="BK320" s="231">
        <f>ROUND(I320*H320,2)</f>
        <v>0</v>
      </c>
      <c r="BL320" s="18" t="s">
        <v>237</v>
      </c>
      <c r="BM320" s="230" t="s">
        <v>497</v>
      </c>
    </row>
    <row r="321" s="2" customFormat="1" ht="16.5" customHeight="1">
      <c r="A321" s="39"/>
      <c r="B321" s="40"/>
      <c r="C321" s="219" t="s">
        <v>261</v>
      </c>
      <c r="D321" s="219" t="s">
        <v>146</v>
      </c>
      <c r="E321" s="220" t="s">
        <v>1306</v>
      </c>
      <c r="F321" s="221" t="s">
        <v>1307</v>
      </c>
      <c r="G321" s="222" t="s">
        <v>1159</v>
      </c>
      <c r="H321" s="223">
        <v>2</v>
      </c>
      <c r="I321" s="224"/>
      <c r="J321" s="225">
        <f>ROUND(I321*H321,2)</f>
        <v>0</v>
      </c>
      <c r="K321" s="221" t="s">
        <v>150</v>
      </c>
      <c r="L321" s="45"/>
      <c r="M321" s="226" t="s">
        <v>19</v>
      </c>
      <c r="N321" s="227" t="s">
        <v>43</v>
      </c>
      <c r="O321" s="85"/>
      <c r="P321" s="228">
        <f>O321*H321</f>
        <v>0</v>
      </c>
      <c r="Q321" s="228">
        <v>0.0018485896999999999</v>
      </c>
      <c r="R321" s="228">
        <f>Q321*H321</f>
        <v>0.0036971793999999998</v>
      </c>
      <c r="S321" s="228">
        <v>0</v>
      </c>
      <c r="T321" s="229">
        <f>S321*H321</f>
        <v>0</v>
      </c>
      <c r="U321" s="39"/>
      <c r="V321" s="39"/>
      <c r="W321" s="39"/>
      <c r="X321" s="39"/>
      <c r="Y321" s="39"/>
      <c r="Z321" s="39"/>
      <c r="AA321" s="39"/>
      <c r="AB321" s="39"/>
      <c r="AC321" s="39"/>
      <c r="AD321" s="39"/>
      <c r="AE321" s="39"/>
      <c r="AR321" s="230" t="s">
        <v>237</v>
      </c>
      <c r="AT321" s="230" t="s">
        <v>146</v>
      </c>
      <c r="AU321" s="230" t="s">
        <v>81</v>
      </c>
      <c r="AY321" s="18" t="s">
        <v>144</v>
      </c>
      <c r="BE321" s="231">
        <f>IF(N321="základní",J321,0)</f>
        <v>0</v>
      </c>
      <c r="BF321" s="231">
        <f>IF(N321="snížená",J321,0)</f>
        <v>0</v>
      </c>
      <c r="BG321" s="231">
        <f>IF(N321="zákl. přenesená",J321,0)</f>
        <v>0</v>
      </c>
      <c r="BH321" s="231">
        <f>IF(N321="sníž. přenesená",J321,0)</f>
        <v>0</v>
      </c>
      <c r="BI321" s="231">
        <f>IF(N321="nulová",J321,0)</f>
        <v>0</v>
      </c>
      <c r="BJ321" s="18" t="s">
        <v>77</v>
      </c>
      <c r="BK321" s="231">
        <f>ROUND(I321*H321,2)</f>
        <v>0</v>
      </c>
      <c r="BL321" s="18" t="s">
        <v>237</v>
      </c>
      <c r="BM321" s="230" t="s">
        <v>500</v>
      </c>
    </row>
    <row r="322" s="2" customFormat="1">
      <c r="A322" s="39"/>
      <c r="B322" s="40"/>
      <c r="C322" s="41"/>
      <c r="D322" s="232" t="s">
        <v>153</v>
      </c>
      <c r="E322" s="41"/>
      <c r="F322" s="233" t="s">
        <v>1308</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153</v>
      </c>
      <c r="AU322" s="18" t="s">
        <v>81</v>
      </c>
    </row>
    <row r="323" s="2" customFormat="1" ht="16.5" customHeight="1">
      <c r="A323" s="39"/>
      <c r="B323" s="40"/>
      <c r="C323" s="258" t="s">
        <v>605</v>
      </c>
      <c r="D323" s="258" t="s">
        <v>238</v>
      </c>
      <c r="E323" s="259" t="s">
        <v>1309</v>
      </c>
      <c r="F323" s="260" t="s">
        <v>1310</v>
      </c>
      <c r="G323" s="261" t="s">
        <v>171</v>
      </c>
      <c r="H323" s="262">
        <v>2</v>
      </c>
      <c r="I323" s="263"/>
      <c r="J323" s="264">
        <f>ROUND(I323*H323,2)</f>
        <v>0</v>
      </c>
      <c r="K323" s="260" t="s">
        <v>150</v>
      </c>
      <c r="L323" s="265"/>
      <c r="M323" s="266" t="s">
        <v>19</v>
      </c>
      <c r="N323" s="267" t="s">
        <v>43</v>
      </c>
      <c r="O323" s="85"/>
      <c r="P323" s="228">
        <f>O323*H323</f>
        <v>0</v>
      </c>
      <c r="Q323" s="228">
        <v>0.012</v>
      </c>
      <c r="R323" s="228">
        <f>Q323*H323</f>
        <v>0.024</v>
      </c>
      <c r="S323" s="228">
        <v>0</v>
      </c>
      <c r="T323" s="229">
        <f>S323*H323</f>
        <v>0</v>
      </c>
      <c r="U323" s="39"/>
      <c r="V323" s="39"/>
      <c r="W323" s="39"/>
      <c r="X323" s="39"/>
      <c r="Y323" s="39"/>
      <c r="Z323" s="39"/>
      <c r="AA323" s="39"/>
      <c r="AB323" s="39"/>
      <c r="AC323" s="39"/>
      <c r="AD323" s="39"/>
      <c r="AE323" s="39"/>
      <c r="AR323" s="230" t="s">
        <v>332</v>
      </c>
      <c r="AT323" s="230" t="s">
        <v>238</v>
      </c>
      <c r="AU323" s="230" t="s">
        <v>81</v>
      </c>
      <c r="AY323" s="18" t="s">
        <v>144</v>
      </c>
      <c r="BE323" s="231">
        <f>IF(N323="základní",J323,0)</f>
        <v>0</v>
      </c>
      <c r="BF323" s="231">
        <f>IF(N323="snížená",J323,0)</f>
        <v>0</v>
      </c>
      <c r="BG323" s="231">
        <f>IF(N323="zákl. přenesená",J323,0)</f>
        <v>0</v>
      </c>
      <c r="BH323" s="231">
        <f>IF(N323="sníž. přenesená",J323,0)</f>
        <v>0</v>
      </c>
      <c r="BI323" s="231">
        <f>IF(N323="nulová",J323,0)</f>
        <v>0</v>
      </c>
      <c r="BJ323" s="18" t="s">
        <v>77</v>
      </c>
      <c r="BK323" s="231">
        <f>ROUND(I323*H323,2)</f>
        <v>0</v>
      </c>
      <c r="BL323" s="18" t="s">
        <v>237</v>
      </c>
      <c r="BM323" s="230" t="s">
        <v>505</v>
      </c>
    </row>
    <row r="324" s="2" customFormat="1" ht="16.5" customHeight="1">
      <c r="A324" s="39"/>
      <c r="B324" s="40"/>
      <c r="C324" s="219" t="s">
        <v>270</v>
      </c>
      <c r="D324" s="219" t="s">
        <v>146</v>
      </c>
      <c r="E324" s="220" t="s">
        <v>1311</v>
      </c>
      <c r="F324" s="221" t="s">
        <v>1312</v>
      </c>
      <c r="G324" s="222" t="s">
        <v>1159</v>
      </c>
      <c r="H324" s="223">
        <v>8</v>
      </c>
      <c r="I324" s="224"/>
      <c r="J324" s="225">
        <f>ROUND(I324*H324,2)</f>
        <v>0</v>
      </c>
      <c r="K324" s="221" t="s">
        <v>150</v>
      </c>
      <c r="L324" s="45"/>
      <c r="M324" s="226" t="s">
        <v>19</v>
      </c>
      <c r="N324" s="227" t="s">
        <v>43</v>
      </c>
      <c r="O324" s="85"/>
      <c r="P324" s="228">
        <f>O324*H324</f>
        <v>0</v>
      </c>
      <c r="Q324" s="228">
        <v>0.00030009699999999998</v>
      </c>
      <c r="R324" s="228">
        <f>Q324*H324</f>
        <v>0.0024007759999999999</v>
      </c>
      <c r="S324" s="228">
        <v>0</v>
      </c>
      <c r="T324" s="229">
        <f>S324*H324</f>
        <v>0</v>
      </c>
      <c r="U324" s="39"/>
      <c r="V324" s="39"/>
      <c r="W324" s="39"/>
      <c r="X324" s="39"/>
      <c r="Y324" s="39"/>
      <c r="Z324" s="39"/>
      <c r="AA324" s="39"/>
      <c r="AB324" s="39"/>
      <c r="AC324" s="39"/>
      <c r="AD324" s="39"/>
      <c r="AE324" s="39"/>
      <c r="AR324" s="230" t="s">
        <v>237</v>
      </c>
      <c r="AT324" s="230" t="s">
        <v>146</v>
      </c>
      <c r="AU324" s="230" t="s">
        <v>81</v>
      </c>
      <c r="AY324" s="18" t="s">
        <v>144</v>
      </c>
      <c r="BE324" s="231">
        <f>IF(N324="základní",J324,0)</f>
        <v>0</v>
      </c>
      <c r="BF324" s="231">
        <f>IF(N324="snížená",J324,0)</f>
        <v>0</v>
      </c>
      <c r="BG324" s="231">
        <f>IF(N324="zákl. přenesená",J324,0)</f>
        <v>0</v>
      </c>
      <c r="BH324" s="231">
        <f>IF(N324="sníž. přenesená",J324,0)</f>
        <v>0</v>
      </c>
      <c r="BI324" s="231">
        <f>IF(N324="nulová",J324,0)</f>
        <v>0</v>
      </c>
      <c r="BJ324" s="18" t="s">
        <v>77</v>
      </c>
      <c r="BK324" s="231">
        <f>ROUND(I324*H324,2)</f>
        <v>0</v>
      </c>
      <c r="BL324" s="18" t="s">
        <v>237</v>
      </c>
      <c r="BM324" s="230" t="s">
        <v>509</v>
      </c>
    </row>
    <row r="325" s="2" customFormat="1" ht="16.5" customHeight="1">
      <c r="A325" s="39"/>
      <c r="B325" s="40"/>
      <c r="C325" s="219" t="s">
        <v>614</v>
      </c>
      <c r="D325" s="219" t="s">
        <v>146</v>
      </c>
      <c r="E325" s="220" t="s">
        <v>1313</v>
      </c>
      <c r="F325" s="221" t="s">
        <v>1314</v>
      </c>
      <c r="G325" s="222" t="s">
        <v>1159</v>
      </c>
      <c r="H325" s="223">
        <v>6</v>
      </c>
      <c r="I325" s="224"/>
      <c r="J325" s="225">
        <f>ROUND(I325*H325,2)</f>
        <v>0</v>
      </c>
      <c r="K325" s="221" t="s">
        <v>1305</v>
      </c>
      <c r="L325" s="45"/>
      <c r="M325" s="226" t="s">
        <v>19</v>
      </c>
      <c r="N325" s="227" t="s">
        <v>43</v>
      </c>
      <c r="O325" s="85"/>
      <c r="P325" s="228">
        <f>O325*H325</f>
        <v>0</v>
      </c>
      <c r="Q325" s="228">
        <v>0</v>
      </c>
      <c r="R325" s="228">
        <f>Q325*H325</f>
        <v>0</v>
      </c>
      <c r="S325" s="228">
        <v>0</v>
      </c>
      <c r="T325" s="229">
        <f>S325*H325</f>
        <v>0</v>
      </c>
      <c r="U325" s="39"/>
      <c r="V325" s="39"/>
      <c r="W325" s="39"/>
      <c r="X325" s="39"/>
      <c r="Y325" s="39"/>
      <c r="Z325" s="39"/>
      <c r="AA325" s="39"/>
      <c r="AB325" s="39"/>
      <c r="AC325" s="39"/>
      <c r="AD325" s="39"/>
      <c r="AE325" s="39"/>
      <c r="AR325" s="230" t="s">
        <v>237</v>
      </c>
      <c r="AT325" s="230" t="s">
        <v>146</v>
      </c>
      <c r="AU325" s="230" t="s">
        <v>81</v>
      </c>
      <c r="AY325" s="18" t="s">
        <v>144</v>
      </c>
      <c r="BE325" s="231">
        <f>IF(N325="základní",J325,0)</f>
        <v>0</v>
      </c>
      <c r="BF325" s="231">
        <f>IF(N325="snížená",J325,0)</f>
        <v>0</v>
      </c>
      <c r="BG325" s="231">
        <f>IF(N325="zákl. přenesená",J325,0)</f>
        <v>0</v>
      </c>
      <c r="BH325" s="231">
        <f>IF(N325="sníž. přenesená",J325,0)</f>
        <v>0</v>
      </c>
      <c r="BI325" s="231">
        <f>IF(N325="nulová",J325,0)</f>
        <v>0</v>
      </c>
      <c r="BJ325" s="18" t="s">
        <v>77</v>
      </c>
      <c r="BK325" s="231">
        <f>ROUND(I325*H325,2)</f>
        <v>0</v>
      </c>
      <c r="BL325" s="18" t="s">
        <v>237</v>
      </c>
      <c r="BM325" s="230" t="s">
        <v>514</v>
      </c>
    </row>
    <row r="326" s="2" customFormat="1" ht="16.5" customHeight="1">
      <c r="A326" s="39"/>
      <c r="B326" s="40"/>
      <c r="C326" s="219" t="s">
        <v>278</v>
      </c>
      <c r="D326" s="219" t="s">
        <v>146</v>
      </c>
      <c r="E326" s="220" t="s">
        <v>1315</v>
      </c>
      <c r="F326" s="221" t="s">
        <v>1316</v>
      </c>
      <c r="G326" s="222" t="s">
        <v>1159</v>
      </c>
      <c r="H326" s="223">
        <v>2</v>
      </c>
      <c r="I326" s="224"/>
      <c r="J326" s="225">
        <f>ROUND(I326*H326,2)</f>
        <v>0</v>
      </c>
      <c r="K326" s="221" t="s">
        <v>150</v>
      </c>
      <c r="L326" s="45"/>
      <c r="M326" s="226" t="s">
        <v>19</v>
      </c>
      <c r="N326" s="227" t="s">
        <v>43</v>
      </c>
      <c r="O326" s="85"/>
      <c r="P326" s="228">
        <f>O326*H326</f>
        <v>0</v>
      </c>
      <c r="Q326" s="228">
        <v>0.0018</v>
      </c>
      <c r="R326" s="228">
        <f>Q326*H326</f>
        <v>0.0035999999999999999</v>
      </c>
      <c r="S326" s="228">
        <v>0</v>
      </c>
      <c r="T326" s="229">
        <f>S326*H326</f>
        <v>0</v>
      </c>
      <c r="U326" s="39"/>
      <c r="V326" s="39"/>
      <c r="W326" s="39"/>
      <c r="X326" s="39"/>
      <c r="Y326" s="39"/>
      <c r="Z326" s="39"/>
      <c r="AA326" s="39"/>
      <c r="AB326" s="39"/>
      <c r="AC326" s="39"/>
      <c r="AD326" s="39"/>
      <c r="AE326" s="39"/>
      <c r="AR326" s="230" t="s">
        <v>237</v>
      </c>
      <c r="AT326" s="230" t="s">
        <v>146</v>
      </c>
      <c r="AU326" s="230" t="s">
        <v>81</v>
      </c>
      <c r="AY326" s="18" t="s">
        <v>144</v>
      </c>
      <c r="BE326" s="231">
        <f>IF(N326="základní",J326,0)</f>
        <v>0</v>
      </c>
      <c r="BF326" s="231">
        <f>IF(N326="snížená",J326,0)</f>
        <v>0</v>
      </c>
      <c r="BG326" s="231">
        <f>IF(N326="zákl. přenesená",J326,0)</f>
        <v>0</v>
      </c>
      <c r="BH326" s="231">
        <f>IF(N326="sníž. přenesená",J326,0)</f>
        <v>0</v>
      </c>
      <c r="BI326" s="231">
        <f>IF(N326="nulová",J326,0)</f>
        <v>0</v>
      </c>
      <c r="BJ326" s="18" t="s">
        <v>77</v>
      </c>
      <c r="BK326" s="231">
        <f>ROUND(I326*H326,2)</f>
        <v>0</v>
      </c>
      <c r="BL326" s="18" t="s">
        <v>237</v>
      </c>
      <c r="BM326" s="230" t="s">
        <v>519</v>
      </c>
    </row>
    <row r="327" s="2" customFormat="1">
      <c r="A327" s="39"/>
      <c r="B327" s="40"/>
      <c r="C327" s="41"/>
      <c r="D327" s="232" t="s">
        <v>153</v>
      </c>
      <c r="E327" s="41"/>
      <c r="F327" s="233" t="s">
        <v>1317</v>
      </c>
      <c r="G327" s="41"/>
      <c r="H327" s="41"/>
      <c r="I327" s="137"/>
      <c r="J327" s="41"/>
      <c r="K327" s="41"/>
      <c r="L327" s="45"/>
      <c r="M327" s="234"/>
      <c r="N327" s="235"/>
      <c r="O327" s="85"/>
      <c r="P327" s="85"/>
      <c r="Q327" s="85"/>
      <c r="R327" s="85"/>
      <c r="S327" s="85"/>
      <c r="T327" s="86"/>
      <c r="U327" s="39"/>
      <c r="V327" s="39"/>
      <c r="W327" s="39"/>
      <c r="X327" s="39"/>
      <c r="Y327" s="39"/>
      <c r="Z327" s="39"/>
      <c r="AA327" s="39"/>
      <c r="AB327" s="39"/>
      <c r="AC327" s="39"/>
      <c r="AD327" s="39"/>
      <c r="AE327" s="39"/>
      <c r="AT327" s="18" t="s">
        <v>153</v>
      </c>
      <c r="AU327" s="18" t="s">
        <v>81</v>
      </c>
    </row>
    <row r="328" s="2" customFormat="1" ht="16.5" customHeight="1">
      <c r="A328" s="39"/>
      <c r="B328" s="40"/>
      <c r="C328" s="219" t="s">
        <v>624</v>
      </c>
      <c r="D328" s="219" t="s">
        <v>146</v>
      </c>
      <c r="E328" s="220" t="s">
        <v>1318</v>
      </c>
      <c r="F328" s="221" t="s">
        <v>1319</v>
      </c>
      <c r="G328" s="222" t="s">
        <v>1268</v>
      </c>
      <c r="H328" s="284"/>
      <c r="I328" s="224"/>
      <c r="J328" s="225">
        <f>ROUND(I328*H328,2)</f>
        <v>0</v>
      </c>
      <c r="K328" s="221" t="s">
        <v>256</v>
      </c>
      <c r="L328" s="45"/>
      <c r="M328" s="226" t="s">
        <v>19</v>
      </c>
      <c r="N328" s="227" t="s">
        <v>43</v>
      </c>
      <c r="O328" s="85"/>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237</v>
      </c>
      <c r="AT328" s="230" t="s">
        <v>146</v>
      </c>
      <c r="AU328" s="230" t="s">
        <v>81</v>
      </c>
      <c r="AY328" s="18" t="s">
        <v>144</v>
      </c>
      <c r="BE328" s="231">
        <f>IF(N328="základní",J328,0)</f>
        <v>0</v>
      </c>
      <c r="BF328" s="231">
        <f>IF(N328="snížená",J328,0)</f>
        <v>0</v>
      </c>
      <c r="BG328" s="231">
        <f>IF(N328="zákl. přenesená",J328,0)</f>
        <v>0</v>
      </c>
      <c r="BH328" s="231">
        <f>IF(N328="sníž. přenesená",J328,0)</f>
        <v>0</v>
      </c>
      <c r="BI328" s="231">
        <f>IF(N328="nulová",J328,0)</f>
        <v>0</v>
      </c>
      <c r="BJ328" s="18" t="s">
        <v>77</v>
      </c>
      <c r="BK328" s="231">
        <f>ROUND(I328*H328,2)</f>
        <v>0</v>
      </c>
      <c r="BL328" s="18" t="s">
        <v>237</v>
      </c>
      <c r="BM328" s="230" t="s">
        <v>527</v>
      </c>
    </row>
    <row r="329" s="2" customFormat="1" ht="21.75" customHeight="1">
      <c r="A329" s="39"/>
      <c r="B329" s="40"/>
      <c r="C329" s="219" t="s">
        <v>282</v>
      </c>
      <c r="D329" s="219" t="s">
        <v>146</v>
      </c>
      <c r="E329" s="220" t="s">
        <v>1320</v>
      </c>
      <c r="F329" s="221" t="s">
        <v>1321</v>
      </c>
      <c r="G329" s="222" t="s">
        <v>1268</v>
      </c>
      <c r="H329" s="284"/>
      <c r="I329" s="224"/>
      <c r="J329" s="225">
        <f>ROUND(I329*H329,2)</f>
        <v>0</v>
      </c>
      <c r="K329" s="221" t="s">
        <v>150</v>
      </c>
      <c r="L329" s="45"/>
      <c r="M329" s="226" t="s">
        <v>19</v>
      </c>
      <c r="N329" s="227" t="s">
        <v>43</v>
      </c>
      <c r="O329" s="85"/>
      <c r="P329" s="228">
        <f>O329*H329</f>
        <v>0</v>
      </c>
      <c r="Q329" s="228">
        <v>0</v>
      </c>
      <c r="R329" s="228">
        <f>Q329*H329</f>
        <v>0</v>
      </c>
      <c r="S329" s="228">
        <v>0</v>
      </c>
      <c r="T329" s="229">
        <f>S329*H329</f>
        <v>0</v>
      </c>
      <c r="U329" s="39"/>
      <c r="V329" s="39"/>
      <c r="W329" s="39"/>
      <c r="X329" s="39"/>
      <c r="Y329" s="39"/>
      <c r="Z329" s="39"/>
      <c r="AA329" s="39"/>
      <c r="AB329" s="39"/>
      <c r="AC329" s="39"/>
      <c r="AD329" s="39"/>
      <c r="AE329" s="39"/>
      <c r="AR329" s="230" t="s">
        <v>237</v>
      </c>
      <c r="AT329" s="230" t="s">
        <v>146</v>
      </c>
      <c r="AU329" s="230" t="s">
        <v>81</v>
      </c>
      <c r="AY329" s="18" t="s">
        <v>144</v>
      </c>
      <c r="BE329" s="231">
        <f>IF(N329="základní",J329,0)</f>
        <v>0</v>
      </c>
      <c r="BF329" s="231">
        <f>IF(N329="snížená",J329,0)</f>
        <v>0</v>
      </c>
      <c r="BG329" s="231">
        <f>IF(N329="zákl. přenesená",J329,0)</f>
        <v>0</v>
      </c>
      <c r="BH329" s="231">
        <f>IF(N329="sníž. přenesená",J329,0)</f>
        <v>0</v>
      </c>
      <c r="BI329" s="231">
        <f>IF(N329="nulová",J329,0)</f>
        <v>0</v>
      </c>
      <c r="BJ329" s="18" t="s">
        <v>77</v>
      </c>
      <c r="BK329" s="231">
        <f>ROUND(I329*H329,2)</f>
        <v>0</v>
      </c>
      <c r="BL329" s="18" t="s">
        <v>237</v>
      </c>
      <c r="BM329" s="230" t="s">
        <v>1322</v>
      </c>
    </row>
    <row r="330" s="2" customFormat="1">
      <c r="A330" s="39"/>
      <c r="B330" s="40"/>
      <c r="C330" s="41"/>
      <c r="D330" s="232" t="s">
        <v>153</v>
      </c>
      <c r="E330" s="41"/>
      <c r="F330" s="233" t="s">
        <v>1323</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153</v>
      </c>
      <c r="AU330" s="18" t="s">
        <v>81</v>
      </c>
    </row>
    <row r="331" s="12" customFormat="1" ht="22.8" customHeight="1">
      <c r="A331" s="12"/>
      <c r="B331" s="203"/>
      <c r="C331" s="204"/>
      <c r="D331" s="205" t="s">
        <v>71</v>
      </c>
      <c r="E331" s="217" t="s">
        <v>780</v>
      </c>
      <c r="F331" s="217" t="s">
        <v>781</v>
      </c>
      <c r="G331" s="204"/>
      <c r="H331" s="204"/>
      <c r="I331" s="207"/>
      <c r="J331" s="218">
        <f>BK331</f>
        <v>0</v>
      </c>
      <c r="K331" s="204"/>
      <c r="L331" s="209"/>
      <c r="M331" s="210"/>
      <c r="N331" s="211"/>
      <c r="O331" s="211"/>
      <c r="P331" s="212">
        <f>SUM(P332:P338)</f>
        <v>0</v>
      </c>
      <c r="Q331" s="211"/>
      <c r="R331" s="212">
        <f>SUM(R332:R338)</f>
        <v>1.8922176000000002</v>
      </c>
      <c r="S331" s="211"/>
      <c r="T331" s="213">
        <f>SUM(T332:T338)</f>
        <v>0</v>
      </c>
      <c r="U331" s="12"/>
      <c r="V331" s="12"/>
      <c r="W331" s="12"/>
      <c r="X331" s="12"/>
      <c r="Y331" s="12"/>
      <c r="Z331" s="12"/>
      <c r="AA331" s="12"/>
      <c r="AB331" s="12"/>
      <c r="AC331" s="12"/>
      <c r="AD331" s="12"/>
      <c r="AE331" s="12"/>
      <c r="AR331" s="214" t="s">
        <v>81</v>
      </c>
      <c r="AT331" s="215" t="s">
        <v>71</v>
      </c>
      <c r="AU331" s="215" t="s">
        <v>77</v>
      </c>
      <c r="AY331" s="214" t="s">
        <v>144</v>
      </c>
      <c r="BK331" s="216">
        <f>SUM(BK332:BK338)</f>
        <v>0</v>
      </c>
    </row>
    <row r="332" s="2" customFormat="1" ht="21.75" customHeight="1">
      <c r="A332" s="39"/>
      <c r="B332" s="40"/>
      <c r="C332" s="219" t="s">
        <v>634</v>
      </c>
      <c r="D332" s="219" t="s">
        <v>146</v>
      </c>
      <c r="E332" s="220" t="s">
        <v>1324</v>
      </c>
      <c r="F332" s="221" t="s">
        <v>1325</v>
      </c>
      <c r="G332" s="222" t="s">
        <v>149</v>
      </c>
      <c r="H332" s="223">
        <v>134.40000000000001</v>
      </c>
      <c r="I332" s="224"/>
      <c r="J332" s="225">
        <f>ROUND(I332*H332,2)</f>
        <v>0</v>
      </c>
      <c r="K332" s="221" t="s">
        <v>150</v>
      </c>
      <c r="L332" s="45"/>
      <c r="M332" s="226" t="s">
        <v>19</v>
      </c>
      <c r="N332" s="227" t="s">
        <v>43</v>
      </c>
      <c r="O332" s="85"/>
      <c r="P332" s="228">
        <f>O332*H332</f>
        <v>0</v>
      </c>
      <c r="Q332" s="228">
        <v>0.013882</v>
      </c>
      <c r="R332" s="228">
        <f>Q332*H332</f>
        <v>1.8657408000000002</v>
      </c>
      <c r="S332" s="228">
        <v>0</v>
      </c>
      <c r="T332" s="229">
        <f>S332*H332</f>
        <v>0</v>
      </c>
      <c r="U332" s="39"/>
      <c r="V332" s="39"/>
      <c r="W332" s="39"/>
      <c r="X332" s="39"/>
      <c r="Y332" s="39"/>
      <c r="Z332" s="39"/>
      <c r="AA332" s="39"/>
      <c r="AB332" s="39"/>
      <c r="AC332" s="39"/>
      <c r="AD332" s="39"/>
      <c r="AE332" s="39"/>
      <c r="AR332" s="230" t="s">
        <v>237</v>
      </c>
      <c r="AT332" s="230" t="s">
        <v>146</v>
      </c>
      <c r="AU332" s="230" t="s">
        <v>81</v>
      </c>
      <c r="AY332" s="18" t="s">
        <v>144</v>
      </c>
      <c r="BE332" s="231">
        <f>IF(N332="základní",J332,0)</f>
        <v>0</v>
      </c>
      <c r="BF332" s="231">
        <f>IF(N332="snížená",J332,0)</f>
        <v>0</v>
      </c>
      <c r="BG332" s="231">
        <f>IF(N332="zákl. přenesená",J332,0)</f>
        <v>0</v>
      </c>
      <c r="BH332" s="231">
        <f>IF(N332="sníž. přenesená",J332,0)</f>
        <v>0</v>
      </c>
      <c r="BI332" s="231">
        <f>IF(N332="nulová",J332,0)</f>
        <v>0</v>
      </c>
      <c r="BJ332" s="18" t="s">
        <v>77</v>
      </c>
      <c r="BK332" s="231">
        <f>ROUND(I332*H332,2)</f>
        <v>0</v>
      </c>
      <c r="BL332" s="18" t="s">
        <v>237</v>
      </c>
      <c r="BM332" s="230" t="s">
        <v>535</v>
      </c>
    </row>
    <row r="333" s="2" customFormat="1">
      <c r="A333" s="39"/>
      <c r="B333" s="40"/>
      <c r="C333" s="41"/>
      <c r="D333" s="232" t="s">
        <v>153</v>
      </c>
      <c r="E333" s="41"/>
      <c r="F333" s="233" t="s">
        <v>1326</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153</v>
      </c>
      <c r="AU333" s="18" t="s">
        <v>81</v>
      </c>
    </row>
    <row r="334" s="13" customFormat="1">
      <c r="A334" s="13"/>
      <c r="B334" s="236"/>
      <c r="C334" s="237"/>
      <c r="D334" s="232" t="s">
        <v>155</v>
      </c>
      <c r="E334" s="238" t="s">
        <v>19</v>
      </c>
      <c r="F334" s="239" t="s">
        <v>1147</v>
      </c>
      <c r="G334" s="237"/>
      <c r="H334" s="240">
        <v>134.40000000000001</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155</v>
      </c>
      <c r="AU334" s="246" t="s">
        <v>81</v>
      </c>
      <c r="AV334" s="13" t="s">
        <v>81</v>
      </c>
      <c r="AW334" s="13" t="s">
        <v>33</v>
      </c>
      <c r="AX334" s="13" t="s">
        <v>77</v>
      </c>
      <c r="AY334" s="246" t="s">
        <v>144</v>
      </c>
    </row>
    <row r="335" s="2" customFormat="1" ht="16.5" customHeight="1">
      <c r="A335" s="39"/>
      <c r="B335" s="40"/>
      <c r="C335" s="219" t="s">
        <v>293</v>
      </c>
      <c r="D335" s="219" t="s">
        <v>146</v>
      </c>
      <c r="E335" s="220" t="s">
        <v>1327</v>
      </c>
      <c r="F335" s="221" t="s">
        <v>1328</v>
      </c>
      <c r="G335" s="222" t="s">
        <v>149</v>
      </c>
      <c r="H335" s="223">
        <v>134.40000000000001</v>
      </c>
      <c r="I335" s="224"/>
      <c r="J335" s="225">
        <f>ROUND(I335*H335,2)</f>
        <v>0</v>
      </c>
      <c r="K335" s="221" t="s">
        <v>150</v>
      </c>
      <c r="L335" s="45"/>
      <c r="M335" s="226" t="s">
        <v>19</v>
      </c>
      <c r="N335" s="227" t="s">
        <v>43</v>
      </c>
      <c r="O335" s="85"/>
      <c r="P335" s="228">
        <f>O335*H335</f>
        <v>0</v>
      </c>
      <c r="Q335" s="228">
        <v>0.00019699999999999999</v>
      </c>
      <c r="R335" s="228">
        <f>Q335*H335</f>
        <v>0.026476799999999998</v>
      </c>
      <c r="S335" s="228">
        <v>0</v>
      </c>
      <c r="T335" s="229">
        <f>S335*H335</f>
        <v>0</v>
      </c>
      <c r="U335" s="39"/>
      <c r="V335" s="39"/>
      <c r="W335" s="39"/>
      <c r="X335" s="39"/>
      <c r="Y335" s="39"/>
      <c r="Z335" s="39"/>
      <c r="AA335" s="39"/>
      <c r="AB335" s="39"/>
      <c r="AC335" s="39"/>
      <c r="AD335" s="39"/>
      <c r="AE335" s="39"/>
      <c r="AR335" s="230" t="s">
        <v>237</v>
      </c>
      <c r="AT335" s="230" t="s">
        <v>146</v>
      </c>
      <c r="AU335" s="230" t="s">
        <v>81</v>
      </c>
      <c r="AY335" s="18" t="s">
        <v>144</v>
      </c>
      <c r="BE335" s="231">
        <f>IF(N335="základní",J335,0)</f>
        <v>0</v>
      </c>
      <c r="BF335" s="231">
        <f>IF(N335="snížená",J335,0)</f>
        <v>0</v>
      </c>
      <c r="BG335" s="231">
        <f>IF(N335="zákl. přenesená",J335,0)</f>
        <v>0</v>
      </c>
      <c r="BH335" s="231">
        <f>IF(N335="sníž. přenesená",J335,0)</f>
        <v>0</v>
      </c>
      <c r="BI335" s="231">
        <f>IF(N335="nulová",J335,0)</f>
        <v>0</v>
      </c>
      <c r="BJ335" s="18" t="s">
        <v>77</v>
      </c>
      <c r="BK335" s="231">
        <f>ROUND(I335*H335,2)</f>
        <v>0</v>
      </c>
      <c r="BL335" s="18" t="s">
        <v>237</v>
      </c>
      <c r="BM335" s="230" t="s">
        <v>541</v>
      </c>
    </row>
    <row r="336" s="2" customFormat="1">
      <c r="A336" s="39"/>
      <c r="B336" s="40"/>
      <c r="C336" s="41"/>
      <c r="D336" s="232" t="s">
        <v>153</v>
      </c>
      <c r="E336" s="41"/>
      <c r="F336" s="233" t="s">
        <v>1329</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153</v>
      </c>
      <c r="AU336" s="18" t="s">
        <v>81</v>
      </c>
    </row>
    <row r="337" s="2" customFormat="1" ht="21.75" customHeight="1">
      <c r="A337" s="39"/>
      <c r="B337" s="40"/>
      <c r="C337" s="219" t="s">
        <v>644</v>
      </c>
      <c r="D337" s="219" t="s">
        <v>146</v>
      </c>
      <c r="E337" s="220" t="s">
        <v>1330</v>
      </c>
      <c r="F337" s="221" t="s">
        <v>1331</v>
      </c>
      <c r="G337" s="222" t="s">
        <v>1268</v>
      </c>
      <c r="H337" s="284"/>
      <c r="I337" s="224"/>
      <c r="J337" s="225">
        <f>ROUND(I337*H337,2)</f>
        <v>0</v>
      </c>
      <c r="K337" s="221" t="s">
        <v>150</v>
      </c>
      <c r="L337" s="45"/>
      <c r="M337" s="226" t="s">
        <v>19</v>
      </c>
      <c r="N337" s="227" t="s">
        <v>43</v>
      </c>
      <c r="O337" s="85"/>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237</v>
      </c>
      <c r="AT337" s="230" t="s">
        <v>146</v>
      </c>
      <c r="AU337" s="230" t="s">
        <v>81</v>
      </c>
      <c r="AY337" s="18" t="s">
        <v>144</v>
      </c>
      <c r="BE337" s="231">
        <f>IF(N337="základní",J337,0)</f>
        <v>0</v>
      </c>
      <c r="BF337" s="231">
        <f>IF(N337="snížená",J337,0)</f>
        <v>0</v>
      </c>
      <c r="BG337" s="231">
        <f>IF(N337="zákl. přenesená",J337,0)</f>
        <v>0</v>
      </c>
      <c r="BH337" s="231">
        <f>IF(N337="sníž. přenesená",J337,0)</f>
        <v>0</v>
      </c>
      <c r="BI337" s="231">
        <f>IF(N337="nulová",J337,0)</f>
        <v>0</v>
      </c>
      <c r="BJ337" s="18" t="s">
        <v>77</v>
      </c>
      <c r="BK337" s="231">
        <f>ROUND(I337*H337,2)</f>
        <v>0</v>
      </c>
      <c r="BL337" s="18" t="s">
        <v>237</v>
      </c>
      <c r="BM337" s="230" t="s">
        <v>1332</v>
      </c>
    </row>
    <row r="338" s="2" customFormat="1">
      <c r="A338" s="39"/>
      <c r="B338" s="40"/>
      <c r="C338" s="41"/>
      <c r="D338" s="232" t="s">
        <v>153</v>
      </c>
      <c r="E338" s="41"/>
      <c r="F338" s="233" t="s">
        <v>891</v>
      </c>
      <c r="G338" s="41"/>
      <c r="H338" s="41"/>
      <c r="I338" s="137"/>
      <c r="J338" s="41"/>
      <c r="K338" s="41"/>
      <c r="L338" s="45"/>
      <c r="M338" s="234"/>
      <c r="N338" s="235"/>
      <c r="O338" s="85"/>
      <c r="P338" s="85"/>
      <c r="Q338" s="85"/>
      <c r="R338" s="85"/>
      <c r="S338" s="85"/>
      <c r="T338" s="86"/>
      <c r="U338" s="39"/>
      <c r="V338" s="39"/>
      <c r="W338" s="39"/>
      <c r="X338" s="39"/>
      <c r="Y338" s="39"/>
      <c r="Z338" s="39"/>
      <c r="AA338" s="39"/>
      <c r="AB338" s="39"/>
      <c r="AC338" s="39"/>
      <c r="AD338" s="39"/>
      <c r="AE338" s="39"/>
      <c r="AT338" s="18" t="s">
        <v>153</v>
      </c>
      <c r="AU338" s="18" t="s">
        <v>81</v>
      </c>
    </row>
    <row r="339" s="12" customFormat="1" ht="22.8" customHeight="1">
      <c r="A339" s="12"/>
      <c r="B339" s="203"/>
      <c r="C339" s="204"/>
      <c r="D339" s="205" t="s">
        <v>71</v>
      </c>
      <c r="E339" s="217" t="s">
        <v>892</v>
      </c>
      <c r="F339" s="217" t="s">
        <v>893</v>
      </c>
      <c r="G339" s="204"/>
      <c r="H339" s="204"/>
      <c r="I339" s="207"/>
      <c r="J339" s="218">
        <f>BK339</f>
        <v>0</v>
      </c>
      <c r="K339" s="204"/>
      <c r="L339" s="209"/>
      <c r="M339" s="210"/>
      <c r="N339" s="211"/>
      <c r="O339" s="211"/>
      <c r="P339" s="212">
        <f>SUM(P340:P350)</f>
        <v>0</v>
      </c>
      <c r="Q339" s="211"/>
      <c r="R339" s="212">
        <f>SUM(R340:R350)</f>
        <v>0.46276881000000003</v>
      </c>
      <c r="S339" s="211"/>
      <c r="T339" s="213">
        <f>SUM(T340:T350)</f>
        <v>0</v>
      </c>
      <c r="U339" s="12"/>
      <c r="V339" s="12"/>
      <c r="W339" s="12"/>
      <c r="X339" s="12"/>
      <c r="Y339" s="12"/>
      <c r="Z339" s="12"/>
      <c r="AA339" s="12"/>
      <c r="AB339" s="12"/>
      <c r="AC339" s="12"/>
      <c r="AD339" s="12"/>
      <c r="AE339" s="12"/>
      <c r="AR339" s="214" t="s">
        <v>81</v>
      </c>
      <c r="AT339" s="215" t="s">
        <v>71</v>
      </c>
      <c r="AU339" s="215" t="s">
        <v>77</v>
      </c>
      <c r="AY339" s="214" t="s">
        <v>144</v>
      </c>
      <c r="BK339" s="216">
        <f>SUM(BK340:BK350)</f>
        <v>0</v>
      </c>
    </row>
    <row r="340" s="2" customFormat="1" ht="21.75" customHeight="1">
      <c r="A340" s="39"/>
      <c r="B340" s="40"/>
      <c r="C340" s="219" t="s">
        <v>299</v>
      </c>
      <c r="D340" s="219" t="s">
        <v>146</v>
      </c>
      <c r="E340" s="220" t="s">
        <v>1333</v>
      </c>
      <c r="F340" s="221" t="s">
        <v>1334</v>
      </c>
      <c r="G340" s="222" t="s">
        <v>149</v>
      </c>
      <c r="H340" s="223">
        <v>134.40000000000001</v>
      </c>
      <c r="I340" s="224"/>
      <c r="J340" s="225">
        <f>ROUND(I340*H340,2)</f>
        <v>0</v>
      </c>
      <c r="K340" s="221" t="s">
        <v>150</v>
      </c>
      <c r="L340" s="45"/>
      <c r="M340" s="226" t="s">
        <v>19</v>
      </c>
      <c r="N340" s="227" t="s">
        <v>43</v>
      </c>
      <c r="O340" s="85"/>
      <c r="P340" s="228">
        <f>O340*H340</f>
        <v>0</v>
      </c>
      <c r="Q340" s="228">
        <v>0.00117</v>
      </c>
      <c r="R340" s="228">
        <f>Q340*H340</f>
        <v>0.157248</v>
      </c>
      <c r="S340" s="228">
        <v>0</v>
      </c>
      <c r="T340" s="229">
        <f>S340*H340</f>
        <v>0</v>
      </c>
      <c r="U340" s="39"/>
      <c r="V340" s="39"/>
      <c r="W340" s="39"/>
      <c r="X340" s="39"/>
      <c r="Y340" s="39"/>
      <c r="Z340" s="39"/>
      <c r="AA340" s="39"/>
      <c r="AB340" s="39"/>
      <c r="AC340" s="39"/>
      <c r="AD340" s="39"/>
      <c r="AE340" s="39"/>
      <c r="AR340" s="230" t="s">
        <v>237</v>
      </c>
      <c r="AT340" s="230" t="s">
        <v>146</v>
      </c>
      <c r="AU340" s="230" t="s">
        <v>81</v>
      </c>
      <c r="AY340" s="18" t="s">
        <v>144</v>
      </c>
      <c r="BE340" s="231">
        <f>IF(N340="základní",J340,0)</f>
        <v>0</v>
      </c>
      <c r="BF340" s="231">
        <f>IF(N340="snížená",J340,0)</f>
        <v>0</v>
      </c>
      <c r="BG340" s="231">
        <f>IF(N340="zákl. přenesená",J340,0)</f>
        <v>0</v>
      </c>
      <c r="BH340" s="231">
        <f>IF(N340="sníž. přenesená",J340,0)</f>
        <v>0</v>
      </c>
      <c r="BI340" s="231">
        <f>IF(N340="nulová",J340,0)</f>
        <v>0</v>
      </c>
      <c r="BJ340" s="18" t="s">
        <v>77</v>
      </c>
      <c r="BK340" s="231">
        <f>ROUND(I340*H340,2)</f>
        <v>0</v>
      </c>
      <c r="BL340" s="18" t="s">
        <v>237</v>
      </c>
      <c r="BM340" s="230" t="s">
        <v>587</v>
      </c>
    </row>
    <row r="341" s="2" customFormat="1">
      <c r="A341" s="39"/>
      <c r="B341" s="40"/>
      <c r="C341" s="41"/>
      <c r="D341" s="232" t="s">
        <v>153</v>
      </c>
      <c r="E341" s="41"/>
      <c r="F341" s="233" t="s">
        <v>1335</v>
      </c>
      <c r="G341" s="41"/>
      <c r="H341" s="41"/>
      <c r="I341" s="137"/>
      <c r="J341" s="41"/>
      <c r="K341" s="41"/>
      <c r="L341" s="45"/>
      <c r="M341" s="234"/>
      <c r="N341" s="235"/>
      <c r="O341" s="85"/>
      <c r="P341" s="85"/>
      <c r="Q341" s="85"/>
      <c r="R341" s="85"/>
      <c r="S341" s="85"/>
      <c r="T341" s="86"/>
      <c r="U341" s="39"/>
      <c r="V341" s="39"/>
      <c r="W341" s="39"/>
      <c r="X341" s="39"/>
      <c r="Y341" s="39"/>
      <c r="Z341" s="39"/>
      <c r="AA341" s="39"/>
      <c r="AB341" s="39"/>
      <c r="AC341" s="39"/>
      <c r="AD341" s="39"/>
      <c r="AE341" s="39"/>
      <c r="AT341" s="18" t="s">
        <v>153</v>
      </c>
      <c r="AU341" s="18" t="s">
        <v>81</v>
      </c>
    </row>
    <row r="342" s="13" customFormat="1">
      <c r="A342" s="13"/>
      <c r="B342" s="236"/>
      <c r="C342" s="237"/>
      <c r="D342" s="232" t="s">
        <v>155</v>
      </c>
      <c r="E342" s="238" t="s">
        <v>19</v>
      </c>
      <c r="F342" s="239" t="s">
        <v>1147</v>
      </c>
      <c r="G342" s="237"/>
      <c r="H342" s="240">
        <v>134.40000000000001</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155</v>
      </c>
      <c r="AU342" s="246" t="s">
        <v>81</v>
      </c>
      <c r="AV342" s="13" t="s">
        <v>81</v>
      </c>
      <c r="AW342" s="13" t="s">
        <v>33</v>
      </c>
      <c r="AX342" s="13" t="s">
        <v>77</v>
      </c>
      <c r="AY342" s="246" t="s">
        <v>144</v>
      </c>
    </row>
    <row r="343" s="2" customFormat="1" ht="16.5" customHeight="1">
      <c r="A343" s="39"/>
      <c r="B343" s="40"/>
      <c r="C343" s="258" t="s">
        <v>530</v>
      </c>
      <c r="D343" s="258" t="s">
        <v>238</v>
      </c>
      <c r="E343" s="259" t="s">
        <v>1336</v>
      </c>
      <c r="F343" s="260" t="s">
        <v>1337</v>
      </c>
      <c r="G343" s="261" t="s">
        <v>149</v>
      </c>
      <c r="H343" s="262">
        <v>66.465000000000003</v>
      </c>
      <c r="I343" s="263"/>
      <c r="J343" s="264">
        <f>ROUND(I343*H343,2)</f>
        <v>0</v>
      </c>
      <c r="K343" s="260" t="s">
        <v>150</v>
      </c>
      <c r="L343" s="265"/>
      <c r="M343" s="266" t="s">
        <v>19</v>
      </c>
      <c r="N343" s="267" t="s">
        <v>43</v>
      </c>
      <c r="O343" s="85"/>
      <c r="P343" s="228">
        <f>O343*H343</f>
        <v>0</v>
      </c>
      <c r="Q343" s="228">
        <v>0.00132</v>
      </c>
      <c r="R343" s="228">
        <f>Q343*H343</f>
        <v>0.087733800000000001</v>
      </c>
      <c r="S343" s="228">
        <v>0</v>
      </c>
      <c r="T343" s="229">
        <f>S343*H343</f>
        <v>0</v>
      </c>
      <c r="U343" s="39"/>
      <c r="V343" s="39"/>
      <c r="W343" s="39"/>
      <c r="X343" s="39"/>
      <c r="Y343" s="39"/>
      <c r="Z343" s="39"/>
      <c r="AA343" s="39"/>
      <c r="AB343" s="39"/>
      <c r="AC343" s="39"/>
      <c r="AD343" s="39"/>
      <c r="AE343" s="39"/>
      <c r="AR343" s="230" t="s">
        <v>332</v>
      </c>
      <c r="AT343" s="230" t="s">
        <v>238</v>
      </c>
      <c r="AU343" s="230" t="s">
        <v>81</v>
      </c>
      <c r="AY343" s="18" t="s">
        <v>144</v>
      </c>
      <c r="BE343" s="231">
        <f>IF(N343="základní",J343,0)</f>
        <v>0</v>
      </c>
      <c r="BF343" s="231">
        <f>IF(N343="snížená",J343,0)</f>
        <v>0</v>
      </c>
      <c r="BG343" s="231">
        <f>IF(N343="zákl. přenesená",J343,0)</f>
        <v>0</v>
      </c>
      <c r="BH343" s="231">
        <f>IF(N343="sníž. přenesená",J343,0)</f>
        <v>0</v>
      </c>
      <c r="BI343" s="231">
        <f>IF(N343="nulová",J343,0)</f>
        <v>0</v>
      </c>
      <c r="BJ343" s="18" t="s">
        <v>77</v>
      </c>
      <c r="BK343" s="231">
        <f>ROUND(I343*H343,2)</f>
        <v>0</v>
      </c>
      <c r="BL343" s="18" t="s">
        <v>237</v>
      </c>
      <c r="BM343" s="230" t="s">
        <v>1338</v>
      </c>
    </row>
    <row r="344" s="13" customFormat="1">
      <c r="A344" s="13"/>
      <c r="B344" s="236"/>
      <c r="C344" s="237"/>
      <c r="D344" s="232" t="s">
        <v>155</v>
      </c>
      <c r="E344" s="238" t="s">
        <v>19</v>
      </c>
      <c r="F344" s="239" t="s">
        <v>1339</v>
      </c>
      <c r="G344" s="237"/>
      <c r="H344" s="240">
        <v>66.465000000000003</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155</v>
      </c>
      <c r="AU344" s="246" t="s">
        <v>81</v>
      </c>
      <c r="AV344" s="13" t="s">
        <v>81</v>
      </c>
      <c r="AW344" s="13" t="s">
        <v>33</v>
      </c>
      <c r="AX344" s="13" t="s">
        <v>77</v>
      </c>
      <c r="AY344" s="246" t="s">
        <v>144</v>
      </c>
    </row>
    <row r="345" s="2" customFormat="1" ht="16.5" customHeight="1">
      <c r="A345" s="39"/>
      <c r="B345" s="40"/>
      <c r="C345" s="258" t="s">
        <v>305</v>
      </c>
      <c r="D345" s="258" t="s">
        <v>238</v>
      </c>
      <c r="E345" s="259" t="s">
        <v>1340</v>
      </c>
      <c r="F345" s="260" t="s">
        <v>1341</v>
      </c>
      <c r="G345" s="261" t="s">
        <v>149</v>
      </c>
      <c r="H345" s="262">
        <v>74.655000000000001</v>
      </c>
      <c r="I345" s="263"/>
      <c r="J345" s="264">
        <f>ROUND(I345*H345,2)</f>
        <v>0</v>
      </c>
      <c r="K345" s="260" t="s">
        <v>256</v>
      </c>
      <c r="L345" s="265"/>
      <c r="M345" s="266" t="s">
        <v>19</v>
      </c>
      <c r="N345" s="267" t="s">
        <v>43</v>
      </c>
      <c r="O345" s="85"/>
      <c r="P345" s="228">
        <f>O345*H345</f>
        <v>0</v>
      </c>
      <c r="Q345" s="228">
        <v>0.00123</v>
      </c>
      <c r="R345" s="228">
        <f>Q345*H345</f>
        <v>0.091825649999999995</v>
      </c>
      <c r="S345" s="228">
        <v>0</v>
      </c>
      <c r="T345" s="229">
        <f>S345*H345</f>
        <v>0</v>
      </c>
      <c r="U345" s="39"/>
      <c r="V345" s="39"/>
      <c r="W345" s="39"/>
      <c r="X345" s="39"/>
      <c r="Y345" s="39"/>
      <c r="Z345" s="39"/>
      <c r="AA345" s="39"/>
      <c r="AB345" s="39"/>
      <c r="AC345" s="39"/>
      <c r="AD345" s="39"/>
      <c r="AE345" s="39"/>
      <c r="AR345" s="230" t="s">
        <v>332</v>
      </c>
      <c r="AT345" s="230" t="s">
        <v>238</v>
      </c>
      <c r="AU345" s="230" t="s">
        <v>81</v>
      </c>
      <c r="AY345" s="18" t="s">
        <v>144</v>
      </c>
      <c r="BE345" s="231">
        <f>IF(N345="základní",J345,0)</f>
        <v>0</v>
      </c>
      <c r="BF345" s="231">
        <f>IF(N345="snížená",J345,0)</f>
        <v>0</v>
      </c>
      <c r="BG345" s="231">
        <f>IF(N345="zákl. přenesená",J345,0)</f>
        <v>0</v>
      </c>
      <c r="BH345" s="231">
        <f>IF(N345="sníž. přenesená",J345,0)</f>
        <v>0</v>
      </c>
      <c r="BI345" s="231">
        <f>IF(N345="nulová",J345,0)</f>
        <v>0</v>
      </c>
      <c r="BJ345" s="18" t="s">
        <v>77</v>
      </c>
      <c r="BK345" s="231">
        <f>ROUND(I345*H345,2)</f>
        <v>0</v>
      </c>
      <c r="BL345" s="18" t="s">
        <v>237</v>
      </c>
      <c r="BM345" s="230" t="s">
        <v>1342</v>
      </c>
    </row>
    <row r="346" s="13" customFormat="1">
      <c r="A346" s="13"/>
      <c r="B346" s="236"/>
      <c r="C346" s="237"/>
      <c r="D346" s="232" t="s">
        <v>155</v>
      </c>
      <c r="E346" s="238" t="s">
        <v>19</v>
      </c>
      <c r="F346" s="239" t="s">
        <v>1343</v>
      </c>
      <c r="G346" s="237"/>
      <c r="H346" s="240">
        <v>74.655000000000001</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155</v>
      </c>
      <c r="AU346" s="246" t="s">
        <v>81</v>
      </c>
      <c r="AV346" s="13" t="s">
        <v>81</v>
      </c>
      <c r="AW346" s="13" t="s">
        <v>33</v>
      </c>
      <c r="AX346" s="13" t="s">
        <v>77</v>
      </c>
      <c r="AY346" s="246" t="s">
        <v>144</v>
      </c>
    </row>
    <row r="347" s="2" customFormat="1" ht="21.75" customHeight="1">
      <c r="A347" s="39"/>
      <c r="B347" s="40"/>
      <c r="C347" s="219" t="s">
        <v>664</v>
      </c>
      <c r="D347" s="219" t="s">
        <v>146</v>
      </c>
      <c r="E347" s="220" t="s">
        <v>1344</v>
      </c>
      <c r="F347" s="221" t="s">
        <v>1345</v>
      </c>
      <c r="G347" s="222" t="s">
        <v>180</v>
      </c>
      <c r="H347" s="223">
        <v>8.4000000000000004</v>
      </c>
      <c r="I347" s="224"/>
      <c r="J347" s="225">
        <f>ROUND(I347*H347,2)</f>
        <v>0</v>
      </c>
      <c r="K347" s="221" t="s">
        <v>150</v>
      </c>
      <c r="L347" s="45"/>
      <c r="M347" s="226" t="s">
        <v>19</v>
      </c>
      <c r="N347" s="227" t="s">
        <v>43</v>
      </c>
      <c r="O347" s="85"/>
      <c r="P347" s="228">
        <f>O347*H347</f>
        <v>0</v>
      </c>
      <c r="Q347" s="228">
        <v>0.014995400000000001</v>
      </c>
      <c r="R347" s="228">
        <f>Q347*H347</f>
        <v>0.12596136000000002</v>
      </c>
      <c r="S347" s="228">
        <v>0</v>
      </c>
      <c r="T347" s="229">
        <f>S347*H347</f>
        <v>0</v>
      </c>
      <c r="U347" s="39"/>
      <c r="V347" s="39"/>
      <c r="W347" s="39"/>
      <c r="X347" s="39"/>
      <c r="Y347" s="39"/>
      <c r="Z347" s="39"/>
      <c r="AA347" s="39"/>
      <c r="AB347" s="39"/>
      <c r="AC347" s="39"/>
      <c r="AD347" s="39"/>
      <c r="AE347" s="39"/>
      <c r="AR347" s="230" t="s">
        <v>237</v>
      </c>
      <c r="AT347" s="230" t="s">
        <v>146</v>
      </c>
      <c r="AU347" s="230" t="s">
        <v>81</v>
      </c>
      <c r="AY347" s="18" t="s">
        <v>144</v>
      </c>
      <c r="BE347" s="231">
        <f>IF(N347="základní",J347,0)</f>
        <v>0</v>
      </c>
      <c r="BF347" s="231">
        <f>IF(N347="snížená",J347,0)</f>
        <v>0</v>
      </c>
      <c r="BG347" s="231">
        <f>IF(N347="zákl. přenesená",J347,0)</f>
        <v>0</v>
      </c>
      <c r="BH347" s="231">
        <f>IF(N347="sníž. přenesená",J347,0)</f>
        <v>0</v>
      </c>
      <c r="BI347" s="231">
        <f>IF(N347="nulová",J347,0)</f>
        <v>0</v>
      </c>
      <c r="BJ347" s="18" t="s">
        <v>77</v>
      </c>
      <c r="BK347" s="231">
        <f>ROUND(I347*H347,2)</f>
        <v>0</v>
      </c>
      <c r="BL347" s="18" t="s">
        <v>237</v>
      </c>
      <c r="BM347" s="230" t="s">
        <v>593</v>
      </c>
    </row>
    <row r="348" s="2" customFormat="1">
      <c r="A348" s="39"/>
      <c r="B348" s="40"/>
      <c r="C348" s="41"/>
      <c r="D348" s="232" t="s">
        <v>153</v>
      </c>
      <c r="E348" s="41"/>
      <c r="F348" s="233" t="s">
        <v>1346</v>
      </c>
      <c r="G348" s="41"/>
      <c r="H348" s="41"/>
      <c r="I348" s="137"/>
      <c r="J348" s="41"/>
      <c r="K348" s="41"/>
      <c r="L348" s="45"/>
      <c r="M348" s="234"/>
      <c r="N348" s="235"/>
      <c r="O348" s="85"/>
      <c r="P348" s="85"/>
      <c r="Q348" s="85"/>
      <c r="R348" s="85"/>
      <c r="S348" s="85"/>
      <c r="T348" s="86"/>
      <c r="U348" s="39"/>
      <c r="V348" s="39"/>
      <c r="W348" s="39"/>
      <c r="X348" s="39"/>
      <c r="Y348" s="39"/>
      <c r="Z348" s="39"/>
      <c r="AA348" s="39"/>
      <c r="AB348" s="39"/>
      <c r="AC348" s="39"/>
      <c r="AD348" s="39"/>
      <c r="AE348" s="39"/>
      <c r="AT348" s="18" t="s">
        <v>153</v>
      </c>
      <c r="AU348" s="18" t="s">
        <v>81</v>
      </c>
    </row>
    <row r="349" s="2" customFormat="1" ht="21.75" customHeight="1">
      <c r="A349" s="39"/>
      <c r="B349" s="40"/>
      <c r="C349" s="219" t="s">
        <v>309</v>
      </c>
      <c r="D349" s="219" t="s">
        <v>146</v>
      </c>
      <c r="E349" s="220" t="s">
        <v>1347</v>
      </c>
      <c r="F349" s="221" t="s">
        <v>1348</v>
      </c>
      <c r="G349" s="222" t="s">
        <v>1268</v>
      </c>
      <c r="H349" s="284"/>
      <c r="I349" s="224"/>
      <c r="J349" s="225">
        <f>ROUND(I349*H349,2)</f>
        <v>0</v>
      </c>
      <c r="K349" s="221" t="s">
        <v>150</v>
      </c>
      <c r="L349" s="45"/>
      <c r="M349" s="226" t="s">
        <v>19</v>
      </c>
      <c r="N349" s="227" t="s">
        <v>43</v>
      </c>
      <c r="O349" s="85"/>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237</v>
      </c>
      <c r="AT349" s="230" t="s">
        <v>146</v>
      </c>
      <c r="AU349" s="230" t="s">
        <v>81</v>
      </c>
      <c r="AY349" s="18" t="s">
        <v>144</v>
      </c>
      <c r="BE349" s="231">
        <f>IF(N349="základní",J349,0)</f>
        <v>0</v>
      </c>
      <c r="BF349" s="231">
        <f>IF(N349="snížená",J349,0)</f>
        <v>0</v>
      </c>
      <c r="BG349" s="231">
        <f>IF(N349="zákl. přenesená",J349,0)</f>
        <v>0</v>
      </c>
      <c r="BH349" s="231">
        <f>IF(N349="sníž. přenesená",J349,0)</f>
        <v>0</v>
      </c>
      <c r="BI349" s="231">
        <f>IF(N349="nulová",J349,0)</f>
        <v>0</v>
      </c>
      <c r="BJ349" s="18" t="s">
        <v>77</v>
      </c>
      <c r="BK349" s="231">
        <f>ROUND(I349*H349,2)</f>
        <v>0</v>
      </c>
      <c r="BL349" s="18" t="s">
        <v>237</v>
      </c>
      <c r="BM349" s="230" t="s">
        <v>1349</v>
      </c>
    </row>
    <row r="350" s="2" customFormat="1">
      <c r="A350" s="39"/>
      <c r="B350" s="40"/>
      <c r="C350" s="41"/>
      <c r="D350" s="232" t="s">
        <v>153</v>
      </c>
      <c r="E350" s="41"/>
      <c r="F350" s="233" t="s">
        <v>907</v>
      </c>
      <c r="G350" s="41"/>
      <c r="H350" s="41"/>
      <c r="I350" s="137"/>
      <c r="J350" s="41"/>
      <c r="K350" s="41"/>
      <c r="L350" s="45"/>
      <c r="M350" s="234"/>
      <c r="N350" s="235"/>
      <c r="O350" s="85"/>
      <c r="P350" s="85"/>
      <c r="Q350" s="85"/>
      <c r="R350" s="85"/>
      <c r="S350" s="85"/>
      <c r="T350" s="86"/>
      <c r="U350" s="39"/>
      <c r="V350" s="39"/>
      <c r="W350" s="39"/>
      <c r="X350" s="39"/>
      <c r="Y350" s="39"/>
      <c r="Z350" s="39"/>
      <c r="AA350" s="39"/>
      <c r="AB350" s="39"/>
      <c r="AC350" s="39"/>
      <c r="AD350" s="39"/>
      <c r="AE350" s="39"/>
      <c r="AT350" s="18" t="s">
        <v>153</v>
      </c>
      <c r="AU350" s="18" t="s">
        <v>81</v>
      </c>
    </row>
    <row r="351" s="12" customFormat="1" ht="22.8" customHeight="1">
      <c r="A351" s="12"/>
      <c r="B351" s="203"/>
      <c r="C351" s="204"/>
      <c r="D351" s="205" t="s">
        <v>71</v>
      </c>
      <c r="E351" s="217" t="s">
        <v>1350</v>
      </c>
      <c r="F351" s="217" t="s">
        <v>1351</v>
      </c>
      <c r="G351" s="204"/>
      <c r="H351" s="204"/>
      <c r="I351" s="207"/>
      <c r="J351" s="218">
        <f>BK351</f>
        <v>0</v>
      </c>
      <c r="K351" s="204"/>
      <c r="L351" s="209"/>
      <c r="M351" s="210"/>
      <c r="N351" s="211"/>
      <c r="O351" s="211"/>
      <c r="P351" s="212">
        <f>SUM(P352:P387)</f>
        <v>0</v>
      </c>
      <c r="Q351" s="211"/>
      <c r="R351" s="212">
        <f>SUM(R352:R387)</f>
        <v>0.21505027824999998</v>
      </c>
      <c r="S351" s="211"/>
      <c r="T351" s="213">
        <f>SUM(T352:T387)</f>
        <v>0</v>
      </c>
      <c r="U351" s="12"/>
      <c r="V351" s="12"/>
      <c r="W351" s="12"/>
      <c r="X351" s="12"/>
      <c r="Y351" s="12"/>
      <c r="Z351" s="12"/>
      <c r="AA351" s="12"/>
      <c r="AB351" s="12"/>
      <c r="AC351" s="12"/>
      <c r="AD351" s="12"/>
      <c r="AE351" s="12"/>
      <c r="AR351" s="214" t="s">
        <v>81</v>
      </c>
      <c r="AT351" s="215" t="s">
        <v>71</v>
      </c>
      <c r="AU351" s="215" t="s">
        <v>77</v>
      </c>
      <c r="AY351" s="214" t="s">
        <v>144</v>
      </c>
      <c r="BK351" s="216">
        <f>SUM(BK352:BK387)</f>
        <v>0</v>
      </c>
    </row>
    <row r="352" s="2" customFormat="1" ht="21.75" customHeight="1">
      <c r="A352" s="39"/>
      <c r="B352" s="40"/>
      <c r="C352" s="219" t="s">
        <v>675</v>
      </c>
      <c r="D352" s="219" t="s">
        <v>146</v>
      </c>
      <c r="E352" s="220" t="s">
        <v>1352</v>
      </c>
      <c r="F352" s="221" t="s">
        <v>1353</v>
      </c>
      <c r="G352" s="222" t="s">
        <v>171</v>
      </c>
      <c r="H352" s="223">
        <v>1</v>
      </c>
      <c r="I352" s="224"/>
      <c r="J352" s="225">
        <f>ROUND(I352*H352,2)</f>
        <v>0</v>
      </c>
      <c r="K352" s="221" t="s">
        <v>150</v>
      </c>
      <c r="L352" s="45"/>
      <c r="M352" s="226" t="s">
        <v>19</v>
      </c>
      <c r="N352" s="227" t="s">
        <v>43</v>
      </c>
      <c r="O352" s="85"/>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237</v>
      </c>
      <c r="AT352" s="230" t="s">
        <v>146</v>
      </c>
      <c r="AU352" s="230" t="s">
        <v>81</v>
      </c>
      <c r="AY352" s="18" t="s">
        <v>144</v>
      </c>
      <c r="BE352" s="231">
        <f>IF(N352="základní",J352,0)</f>
        <v>0</v>
      </c>
      <c r="BF352" s="231">
        <f>IF(N352="snížená",J352,0)</f>
        <v>0</v>
      </c>
      <c r="BG352" s="231">
        <f>IF(N352="zákl. přenesená",J352,0)</f>
        <v>0</v>
      </c>
      <c r="BH352" s="231">
        <f>IF(N352="sníž. přenesená",J352,0)</f>
        <v>0</v>
      </c>
      <c r="BI352" s="231">
        <f>IF(N352="nulová",J352,0)</f>
        <v>0</v>
      </c>
      <c r="BJ352" s="18" t="s">
        <v>77</v>
      </c>
      <c r="BK352" s="231">
        <f>ROUND(I352*H352,2)</f>
        <v>0</v>
      </c>
      <c r="BL352" s="18" t="s">
        <v>237</v>
      </c>
      <c r="BM352" s="230" t="s">
        <v>600</v>
      </c>
    </row>
    <row r="353" s="2" customFormat="1">
      <c r="A353" s="39"/>
      <c r="B353" s="40"/>
      <c r="C353" s="41"/>
      <c r="D353" s="232" t="s">
        <v>153</v>
      </c>
      <c r="E353" s="41"/>
      <c r="F353" s="233" t="s">
        <v>1354</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153</v>
      </c>
      <c r="AU353" s="18" t="s">
        <v>81</v>
      </c>
    </row>
    <row r="354" s="2" customFormat="1" ht="16.5" customHeight="1">
      <c r="A354" s="39"/>
      <c r="B354" s="40"/>
      <c r="C354" s="258" t="s">
        <v>314</v>
      </c>
      <c r="D354" s="258" t="s">
        <v>238</v>
      </c>
      <c r="E354" s="259" t="s">
        <v>1355</v>
      </c>
      <c r="F354" s="260" t="s">
        <v>1356</v>
      </c>
      <c r="G354" s="261" t="s">
        <v>171</v>
      </c>
      <c r="H354" s="262">
        <v>1</v>
      </c>
      <c r="I354" s="263"/>
      <c r="J354" s="264">
        <f>ROUND(I354*H354,2)</f>
        <v>0</v>
      </c>
      <c r="K354" s="260" t="s">
        <v>150</v>
      </c>
      <c r="L354" s="265"/>
      <c r="M354" s="266" t="s">
        <v>19</v>
      </c>
      <c r="N354" s="267" t="s">
        <v>43</v>
      </c>
      <c r="O354" s="85"/>
      <c r="P354" s="228">
        <f>O354*H354</f>
        <v>0</v>
      </c>
      <c r="Q354" s="228">
        <v>0.016</v>
      </c>
      <c r="R354" s="228">
        <f>Q354*H354</f>
        <v>0.016</v>
      </c>
      <c r="S354" s="228">
        <v>0</v>
      </c>
      <c r="T354" s="229">
        <f>S354*H354</f>
        <v>0</v>
      </c>
      <c r="U354" s="39"/>
      <c r="V354" s="39"/>
      <c r="W354" s="39"/>
      <c r="X354" s="39"/>
      <c r="Y354" s="39"/>
      <c r="Z354" s="39"/>
      <c r="AA354" s="39"/>
      <c r="AB354" s="39"/>
      <c r="AC354" s="39"/>
      <c r="AD354" s="39"/>
      <c r="AE354" s="39"/>
      <c r="AR354" s="230" t="s">
        <v>332</v>
      </c>
      <c r="AT354" s="230" t="s">
        <v>238</v>
      </c>
      <c r="AU354" s="230" t="s">
        <v>81</v>
      </c>
      <c r="AY354" s="18" t="s">
        <v>144</v>
      </c>
      <c r="BE354" s="231">
        <f>IF(N354="základní",J354,0)</f>
        <v>0</v>
      </c>
      <c r="BF354" s="231">
        <f>IF(N354="snížená",J354,0)</f>
        <v>0</v>
      </c>
      <c r="BG354" s="231">
        <f>IF(N354="zákl. přenesená",J354,0)</f>
        <v>0</v>
      </c>
      <c r="BH354" s="231">
        <f>IF(N354="sníž. přenesená",J354,0)</f>
        <v>0</v>
      </c>
      <c r="BI354" s="231">
        <f>IF(N354="nulová",J354,0)</f>
        <v>0</v>
      </c>
      <c r="BJ354" s="18" t="s">
        <v>77</v>
      </c>
      <c r="BK354" s="231">
        <f>ROUND(I354*H354,2)</f>
        <v>0</v>
      </c>
      <c r="BL354" s="18" t="s">
        <v>237</v>
      </c>
      <c r="BM354" s="230" t="s">
        <v>604</v>
      </c>
    </row>
    <row r="355" s="2" customFormat="1" ht="21.75" customHeight="1">
      <c r="A355" s="39"/>
      <c r="B355" s="40"/>
      <c r="C355" s="219" t="s">
        <v>683</v>
      </c>
      <c r="D355" s="219" t="s">
        <v>146</v>
      </c>
      <c r="E355" s="220" t="s">
        <v>1357</v>
      </c>
      <c r="F355" s="221" t="s">
        <v>1358</v>
      </c>
      <c r="G355" s="222" t="s">
        <v>171</v>
      </c>
      <c r="H355" s="223">
        <v>1</v>
      </c>
      <c r="I355" s="224"/>
      <c r="J355" s="225">
        <f>ROUND(I355*H355,2)</f>
        <v>0</v>
      </c>
      <c r="K355" s="221" t="s">
        <v>150</v>
      </c>
      <c r="L355" s="45"/>
      <c r="M355" s="226" t="s">
        <v>19</v>
      </c>
      <c r="N355" s="227" t="s">
        <v>43</v>
      </c>
      <c r="O355" s="85"/>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237</v>
      </c>
      <c r="AT355" s="230" t="s">
        <v>146</v>
      </c>
      <c r="AU355" s="230" t="s">
        <v>81</v>
      </c>
      <c r="AY355" s="18" t="s">
        <v>144</v>
      </c>
      <c r="BE355" s="231">
        <f>IF(N355="základní",J355,0)</f>
        <v>0</v>
      </c>
      <c r="BF355" s="231">
        <f>IF(N355="snížená",J355,0)</f>
        <v>0</v>
      </c>
      <c r="BG355" s="231">
        <f>IF(N355="zákl. přenesená",J355,0)</f>
        <v>0</v>
      </c>
      <c r="BH355" s="231">
        <f>IF(N355="sníž. přenesená",J355,0)</f>
        <v>0</v>
      </c>
      <c r="BI355" s="231">
        <f>IF(N355="nulová",J355,0)</f>
        <v>0</v>
      </c>
      <c r="BJ355" s="18" t="s">
        <v>77</v>
      </c>
      <c r="BK355" s="231">
        <f>ROUND(I355*H355,2)</f>
        <v>0</v>
      </c>
      <c r="BL355" s="18" t="s">
        <v>237</v>
      </c>
      <c r="BM355" s="230" t="s">
        <v>608</v>
      </c>
    </row>
    <row r="356" s="2" customFormat="1">
      <c r="A356" s="39"/>
      <c r="B356" s="40"/>
      <c r="C356" s="41"/>
      <c r="D356" s="232" t="s">
        <v>153</v>
      </c>
      <c r="E356" s="41"/>
      <c r="F356" s="233" t="s">
        <v>1354</v>
      </c>
      <c r="G356" s="41"/>
      <c r="H356" s="41"/>
      <c r="I356" s="137"/>
      <c r="J356" s="41"/>
      <c r="K356" s="41"/>
      <c r="L356" s="45"/>
      <c r="M356" s="234"/>
      <c r="N356" s="235"/>
      <c r="O356" s="85"/>
      <c r="P356" s="85"/>
      <c r="Q356" s="85"/>
      <c r="R356" s="85"/>
      <c r="S356" s="85"/>
      <c r="T356" s="86"/>
      <c r="U356" s="39"/>
      <c r="V356" s="39"/>
      <c r="W356" s="39"/>
      <c r="X356" s="39"/>
      <c r="Y356" s="39"/>
      <c r="Z356" s="39"/>
      <c r="AA356" s="39"/>
      <c r="AB356" s="39"/>
      <c r="AC356" s="39"/>
      <c r="AD356" s="39"/>
      <c r="AE356" s="39"/>
      <c r="AT356" s="18" t="s">
        <v>153</v>
      </c>
      <c r="AU356" s="18" t="s">
        <v>81</v>
      </c>
    </row>
    <row r="357" s="2" customFormat="1" ht="16.5" customHeight="1">
      <c r="A357" s="39"/>
      <c r="B357" s="40"/>
      <c r="C357" s="258" t="s">
        <v>318</v>
      </c>
      <c r="D357" s="258" t="s">
        <v>238</v>
      </c>
      <c r="E357" s="259" t="s">
        <v>1359</v>
      </c>
      <c r="F357" s="260" t="s">
        <v>1360</v>
      </c>
      <c r="G357" s="261" t="s">
        <v>171</v>
      </c>
      <c r="H357" s="262">
        <v>1</v>
      </c>
      <c r="I357" s="263"/>
      <c r="J357" s="264">
        <f>ROUND(I357*H357,2)</f>
        <v>0</v>
      </c>
      <c r="K357" s="260" t="s">
        <v>150</v>
      </c>
      <c r="L357" s="265"/>
      <c r="M357" s="266" t="s">
        <v>19</v>
      </c>
      <c r="N357" s="267" t="s">
        <v>43</v>
      </c>
      <c r="O357" s="85"/>
      <c r="P357" s="228">
        <f>O357*H357</f>
        <v>0</v>
      </c>
      <c r="Q357" s="228">
        <v>0.037999999999999999</v>
      </c>
      <c r="R357" s="228">
        <f>Q357*H357</f>
        <v>0.037999999999999999</v>
      </c>
      <c r="S357" s="228">
        <v>0</v>
      </c>
      <c r="T357" s="229">
        <f>S357*H357</f>
        <v>0</v>
      </c>
      <c r="U357" s="39"/>
      <c r="V357" s="39"/>
      <c r="W357" s="39"/>
      <c r="X357" s="39"/>
      <c r="Y357" s="39"/>
      <c r="Z357" s="39"/>
      <c r="AA357" s="39"/>
      <c r="AB357" s="39"/>
      <c r="AC357" s="39"/>
      <c r="AD357" s="39"/>
      <c r="AE357" s="39"/>
      <c r="AR357" s="230" t="s">
        <v>332</v>
      </c>
      <c r="AT357" s="230" t="s">
        <v>238</v>
      </c>
      <c r="AU357" s="230" t="s">
        <v>81</v>
      </c>
      <c r="AY357" s="18" t="s">
        <v>144</v>
      </c>
      <c r="BE357" s="231">
        <f>IF(N357="základní",J357,0)</f>
        <v>0</v>
      </c>
      <c r="BF357" s="231">
        <f>IF(N357="snížená",J357,0)</f>
        <v>0</v>
      </c>
      <c r="BG357" s="231">
        <f>IF(N357="zákl. přenesená",J357,0)</f>
        <v>0</v>
      </c>
      <c r="BH357" s="231">
        <f>IF(N357="sníž. přenesená",J357,0)</f>
        <v>0</v>
      </c>
      <c r="BI357" s="231">
        <f>IF(N357="nulová",J357,0)</f>
        <v>0</v>
      </c>
      <c r="BJ357" s="18" t="s">
        <v>77</v>
      </c>
      <c r="BK357" s="231">
        <f>ROUND(I357*H357,2)</f>
        <v>0</v>
      </c>
      <c r="BL357" s="18" t="s">
        <v>237</v>
      </c>
      <c r="BM357" s="230" t="s">
        <v>613</v>
      </c>
    </row>
    <row r="358" s="2" customFormat="1" ht="21.75" customHeight="1">
      <c r="A358" s="39"/>
      <c r="B358" s="40"/>
      <c r="C358" s="219" t="s">
        <v>690</v>
      </c>
      <c r="D358" s="219" t="s">
        <v>146</v>
      </c>
      <c r="E358" s="220" t="s">
        <v>1361</v>
      </c>
      <c r="F358" s="221" t="s">
        <v>1362</v>
      </c>
      <c r="G358" s="222" t="s">
        <v>171</v>
      </c>
      <c r="H358" s="223">
        <v>2</v>
      </c>
      <c r="I358" s="224"/>
      <c r="J358" s="225">
        <f>ROUND(I358*H358,2)</f>
        <v>0</v>
      </c>
      <c r="K358" s="221" t="s">
        <v>150</v>
      </c>
      <c r="L358" s="45"/>
      <c r="M358" s="226" t="s">
        <v>19</v>
      </c>
      <c r="N358" s="227" t="s">
        <v>43</v>
      </c>
      <c r="O358" s="85"/>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237</v>
      </c>
      <c r="AT358" s="230" t="s">
        <v>146</v>
      </c>
      <c r="AU358" s="230" t="s">
        <v>81</v>
      </c>
      <c r="AY358" s="18" t="s">
        <v>144</v>
      </c>
      <c r="BE358" s="231">
        <f>IF(N358="základní",J358,0)</f>
        <v>0</v>
      </c>
      <c r="BF358" s="231">
        <f>IF(N358="snížená",J358,0)</f>
        <v>0</v>
      </c>
      <c r="BG358" s="231">
        <f>IF(N358="zákl. přenesená",J358,0)</f>
        <v>0</v>
      </c>
      <c r="BH358" s="231">
        <f>IF(N358="sníž. přenesená",J358,0)</f>
        <v>0</v>
      </c>
      <c r="BI358" s="231">
        <f>IF(N358="nulová",J358,0)</f>
        <v>0</v>
      </c>
      <c r="BJ358" s="18" t="s">
        <v>77</v>
      </c>
      <c r="BK358" s="231">
        <f>ROUND(I358*H358,2)</f>
        <v>0</v>
      </c>
      <c r="BL358" s="18" t="s">
        <v>237</v>
      </c>
      <c r="BM358" s="230" t="s">
        <v>558</v>
      </c>
    </row>
    <row r="359" s="2" customFormat="1">
      <c r="A359" s="39"/>
      <c r="B359" s="40"/>
      <c r="C359" s="41"/>
      <c r="D359" s="232" t="s">
        <v>153</v>
      </c>
      <c r="E359" s="41"/>
      <c r="F359" s="233" t="s">
        <v>1354</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153</v>
      </c>
      <c r="AU359" s="18" t="s">
        <v>81</v>
      </c>
    </row>
    <row r="360" s="2" customFormat="1" ht="16.5" customHeight="1">
      <c r="A360" s="39"/>
      <c r="B360" s="40"/>
      <c r="C360" s="258" t="s">
        <v>325</v>
      </c>
      <c r="D360" s="258" t="s">
        <v>238</v>
      </c>
      <c r="E360" s="259" t="s">
        <v>1363</v>
      </c>
      <c r="F360" s="260" t="s">
        <v>1364</v>
      </c>
      <c r="G360" s="261" t="s">
        <v>171</v>
      </c>
      <c r="H360" s="262">
        <v>2</v>
      </c>
      <c r="I360" s="263"/>
      <c r="J360" s="264">
        <f>ROUND(I360*H360,2)</f>
        <v>0</v>
      </c>
      <c r="K360" s="260" t="s">
        <v>256</v>
      </c>
      <c r="L360" s="265"/>
      <c r="M360" s="266" t="s">
        <v>19</v>
      </c>
      <c r="N360" s="267" t="s">
        <v>43</v>
      </c>
      <c r="O360" s="85"/>
      <c r="P360" s="228">
        <f>O360*H360</f>
        <v>0</v>
      </c>
      <c r="Q360" s="228">
        <v>0.042999999999999997</v>
      </c>
      <c r="R360" s="228">
        <f>Q360*H360</f>
        <v>0.085999999999999993</v>
      </c>
      <c r="S360" s="228">
        <v>0</v>
      </c>
      <c r="T360" s="229">
        <f>S360*H360</f>
        <v>0</v>
      </c>
      <c r="U360" s="39"/>
      <c r="V360" s="39"/>
      <c r="W360" s="39"/>
      <c r="X360" s="39"/>
      <c r="Y360" s="39"/>
      <c r="Z360" s="39"/>
      <c r="AA360" s="39"/>
      <c r="AB360" s="39"/>
      <c r="AC360" s="39"/>
      <c r="AD360" s="39"/>
      <c r="AE360" s="39"/>
      <c r="AR360" s="230" t="s">
        <v>332</v>
      </c>
      <c r="AT360" s="230" t="s">
        <v>238</v>
      </c>
      <c r="AU360" s="230" t="s">
        <v>81</v>
      </c>
      <c r="AY360" s="18" t="s">
        <v>144</v>
      </c>
      <c r="BE360" s="231">
        <f>IF(N360="základní",J360,0)</f>
        <v>0</v>
      </c>
      <c r="BF360" s="231">
        <f>IF(N360="snížená",J360,0)</f>
        <v>0</v>
      </c>
      <c r="BG360" s="231">
        <f>IF(N360="zákl. přenesená",J360,0)</f>
        <v>0</v>
      </c>
      <c r="BH360" s="231">
        <f>IF(N360="sníž. přenesená",J360,0)</f>
        <v>0</v>
      </c>
      <c r="BI360" s="231">
        <f>IF(N360="nulová",J360,0)</f>
        <v>0</v>
      </c>
      <c r="BJ360" s="18" t="s">
        <v>77</v>
      </c>
      <c r="BK360" s="231">
        <f>ROUND(I360*H360,2)</f>
        <v>0</v>
      </c>
      <c r="BL360" s="18" t="s">
        <v>237</v>
      </c>
      <c r="BM360" s="230" t="s">
        <v>563</v>
      </c>
    </row>
    <row r="361" s="2" customFormat="1" ht="16.5" customHeight="1">
      <c r="A361" s="39"/>
      <c r="B361" s="40"/>
      <c r="C361" s="219" t="s">
        <v>697</v>
      </c>
      <c r="D361" s="219" t="s">
        <v>146</v>
      </c>
      <c r="E361" s="220" t="s">
        <v>1365</v>
      </c>
      <c r="F361" s="221" t="s">
        <v>1366</v>
      </c>
      <c r="G361" s="222" t="s">
        <v>171</v>
      </c>
      <c r="H361" s="223">
        <v>3</v>
      </c>
      <c r="I361" s="224"/>
      <c r="J361" s="225">
        <f>ROUND(I361*H361,2)</f>
        <v>0</v>
      </c>
      <c r="K361" s="221" t="s">
        <v>150</v>
      </c>
      <c r="L361" s="45"/>
      <c r="M361" s="226" t="s">
        <v>19</v>
      </c>
      <c r="N361" s="227" t="s">
        <v>43</v>
      </c>
      <c r="O361" s="85"/>
      <c r="P361" s="228">
        <f>O361*H361</f>
        <v>0</v>
      </c>
      <c r="Q361" s="228">
        <v>0</v>
      </c>
      <c r="R361" s="228">
        <f>Q361*H361</f>
        <v>0</v>
      </c>
      <c r="S361" s="228">
        <v>0</v>
      </c>
      <c r="T361" s="229">
        <f>S361*H361</f>
        <v>0</v>
      </c>
      <c r="U361" s="39"/>
      <c r="V361" s="39"/>
      <c r="W361" s="39"/>
      <c r="X361" s="39"/>
      <c r="Y361" s="39"/>
      <c r="Z361" s="39"/>
      <c r="AA361" s="39"/>
      <c r="AB361" s="39"/>
      <c r="AC361" s="39"/>
      <c r="AD361" s="39"/>
      <c r="AE361" s="39"/>
      <c r="AR361" s="230" t="s">
        <v>237</v>
      </c>
      <c r="AT361" s="230" t="s">
        <v>146</v>
      </c>
      <c r="AU361" s="230" t="s">
        <v>81</v>
      </c>
      <c r="AY361" s="18" t="s">
        <v>144</v>
      </c>
      <c r="BE361" s="231">
        <f>IF(N361="základní",J361,0)</f>
        <v>0</v>
      </c>
      <c r="BF361" s="231">
        <f>IF(N361="snížená",J361,0)</f>
        <v>0</v>
      </c>
      <c r="BG361" s="231">
        <f>IF(N361="zákl. přenesená",J361,0)</f>
        <v>0</v>
      </c>
      <c r="BH361" s="231">
        <f>IF(N361="sníž. přenesená",J361,0)</f>
        <v>0</v>
      </c>
      <c r="BI361" s="231">
        <f>IF(N361="nulová",J361,0)</f>
        <v>0</v>
      </c>
      <c r="BJ361" s="18" t="s">
        <v>77</v>
      </c>
      <c r="BK361" s="231">
        <f>ROUND(I361*H361,2)</f>
        <v>0</v>
      </c>
      <c r="BL361" s="18" t="s">
        <v>237</v>
      </c>
      <c r="BM361" s="230" t="s">
        <v>579</v>
      </c>
    </row>
    <row r="362" s="2" customFormat="1" ht="16.5" customHeight="1">
      <c r="A362" s="39"/>
      <c r="B362" s="40"/>
      <c r="C362" s="258" t="s">
        <v>330</v>
      </c>
      <c r="D362" s="258" t="s">
        <v>238</v>
      </c>
      <c r="E362" s="259" t="s">
        <v>1367</v>
      </c>
      <c r="F362" s="260" t="s">
        <v>1368</v>
      </c>
      <c r="G362" s="261" t="s">
        <v>171</v>
      </c>
      <c r="H362" s="262">
        <v>3</v>
      </c>
      <c r="I362" s="263"/>
      <c r="J362" s="264">
        <f>ROUND(I362*H362,2)</f>
        <v>0</v>
      </c>
      <c r="K362" s="260" t="s">
        <v>150</v>
      </c>
      <c r="L362" s="265"/>
      <c r="M362" s="266" t="s">
        <v>19</v>
      </c>
      <c r="N362" s="267" t="s">
        <v>43</v>
      </c>
      <c r="O362" s="85"/>
      <c r="P362" s="228">
        <f>O362*H362</f>
        <v>0</v>
      </c>
      <c r="Q362" s="228">
        <v>0.0047000000000000002</v>
      </c>
      <c r="R362" s="228">
        <f>Q362*H362</f>
        <v>0.014100000000000001</v>
      </c>
      <c r="S362" s="228">
        <v>0</v>
      </c>
      <c r="T362" s="229">
        <f>S362*H362</f>
        <v>0</v>
      </c>
      <c r="U362" s="39"/>
      <c r="V362" s="39"/>
      <c r="W362" s="39"/>
      <c r="X362" s="39"/>
      <c r="Y362" s="39"/>
      <c r="Z362" s="39"/>
      <c r="AA362" s="39"/>
      <c r="AB362" s="39"/>
      <c r="AC362" s="39"/>
      <c r="AD362" s="39"/>
      <c r="AE362" s="39"/>
      <c r="AR362" s="230" t="s">
        <v>332</v>
      </c>
      <c r="AT362" s="230" t="s">
        <v>238</v>
      </c>
      <c r="AU362" s="230" t="s">
        <v>81</v>
      </c>
      <c r="AY362" s="18" t="s">
        <v>144</v>
      </c>
      <c r="BE362" s="231">
        <f>IF(N362="základní",J362,0)</f>
        <v>0</v>
      </c>
      <c r="BF362" s="231">
        <f>IF(N362="snížená",J362,0)</f>
        <v>0</v>
      </c>
      <c r="BG362" s="231">
        <f>IF(N362="zákl. přenesená",J362,0)</f>
        <v>0</v>
      </c>
      <c r="BH362" s="231">
        <f>IF(N362="sníž. přenesená",J362,0)</f>
        <v>0</v>
      </c>
      <c r="BI362" s="231">
        <f>IF(N362="nulová",J362,0)</f>
        <v>0</v>
      </c>
      <c r="BJ362" s="18" t="s">
        <v>77</v>
      </c>
      <c r="BK362" s="231">
        <f>ROUND(I362*H362,2)</f>
        <v>0</v>
      </c>
      <c r="BL362" s="18" t="s">
        <v>237</v>
      </c>
      <c r="BM362" s="230" t="s">
        <v>583</v>
      </c>
    </row>
    <row r="363" s="2" customFormat="1" ht="16.5" customHeight="1">
      <c r="A363" s="39"/>
      <c r="B363" s="40"/>
      <c r="C363" s="219" t="s">
        <v>711</v>
      </c>
      <c r="D363" s="219" t="s">
        <v>146</v>
      </c>
      <c r="E363" s="220" t="s">
        <v>1369</v>
      </c>
      <c r="F363" s="221" t="s">
        <v>1370</v>
      </c>
      <c r="G363" s="222" t="s">
        <v>171</v>
      </c>
      <c r="H363" s="223">
        <v>4</v>
      </c>
      <c r="I363" s="224"/>
      <c r="J363" s="225">
        <f>ROUND(I363*H363,2)</f>
        <v>0</v>
      </c>
      <c r="K363" s="221" t="s">
        <v>256</v>
      </c>
      <c r="L363" s="45"/>
      <c r="M363" s="226" t="s">
        <v>19</v>
      </c>
      <c r="N363" s="227" t="s">
        <v>43</v>
      </c>
      <c r="O363" s="85"/>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237</v>
      </c>
      <c r="AT363" s="230" t="s">
        <v>146</v>
      </c>
      <c r="AU363" s="230" t="s">
        <v>81</v>
      </c>
      <c r="AY363" s="18" t="s">
        <v>144</v>
      </c>
      <c r="BE363" s="231">
        <f>IF(N363="základní",J363,0)</f>
        <v>0</v>
      </c>
      <c r="BF363" s="231">
        <f>IF(N363="snížená",J363,0)</f>
        <v>0</v>
      </c>
      <c r="BG363" s="231">
        <f>IF(N363="zákl. přenesená",J363,0)</f>
        <v>0</v>
      </c>
      <c r="BH363" s="231">
        <f>IF(N363="sníž. přenesená",J363,0)</f>
        <v>0</v>
      </c>
      <c r="BI363" s="231">
        <f>IF(N363="nulová",J363,0)</f>
        <v>0</v>
      </c>
      <c r="BJ363" s="18" t="s">
        <v>77</v>
      </c>
      <c r="BK363" s="231">
        <f>ROUND(I363*H363,2)</f>
        <v>0</v>
      </c>
      <c r="BL363" s="18" t="s">
        <v>237</v>
      </c>
      <c r="BM363" s="230" t="s">
        <v>617</v>
      </c>
    </row>
    <row r="364" s="2" customFormat="1" ht="16.5" customHeight="1">
      <c r="A364" s="39"/>
      <c r="B364" s="40"/>
      <c r="C364" s="258" t="s">
        <v>335</v>
      </c>
      <c r="D364" s="258" t="s">
        <v>238</v>
      </c>
      <c r="E364" s="259" t="s">
        <v>1371</v>
      </c>
      <c r="F364" s="260" t="s">
        <v>1372</v>
      </c>
      <c r="G364" s="261" t="s">
        <v>171</v>
      </c>
      <c r="H364" s="262">
        <v>4</v>
      </c>
      <c r="I364" s="263"/>
      <c r="J364" s="264">
        <f>ROUND(I364*H364,2)</f>
        <v>0</v>
      </c>
      <c r="K364" s="260" t="s">
        <v>256</v>
      </c>
      <c r="L364" s="265"/>
      <c r="M364" s="266" t="s">
        <v>19</v>
      </c>
      <c r="N364" s="267" t="s">
        <v>43</v>
      </c>
      <c r="O364" s="85"/>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332</v>
      </c>
      <c r="AT364" s="230" t="s">
        <v>238</v>
      </c>
      <c r="AU364" s="230" t="s">
        <v>81</v>
      </c>
      <c r="AY364" s="18" t="s">
        <v>144</v>
      </c>
      <c r="BE364" s="231">
        <f>IF(N364="základní",J364,0)</f>
        <v>0</v>
      </c>
      <c r="BF364" s="231">
        <f>IF(N364="snížená",J364,0)</f>
        <v>0</v>
      </c>
      <c r="BG364" s="231">
        <f>IF(N364="zákl. přenesená",J364,0)</f>
        <v>0</v>
      </c>
      <c r="BH364" s="231">
        <f>IF(N364="sníž. přenesená",J364,0)</f>
        <v>0</v>
      </c>
      <c r="BI364" s="231">
        <f>IF(N364="nulová",J364,0)</f>
        <v>0</v>
      </c>
      <c r="BJ364" s="18" t="s">
        <v>77</v>
      </c>
      <c r="BK364" s="231">
        <f>ROUND(I364*H364,2)</f>
        <v>0</v>
      </c>
      <c r="BL364" s="18" t="s">
        <v>237</v>
      </c>
      <c r="BM364" s="230" t="s">
        <v>622</v>
      </c>
    </row>
    <row r="365" s="2" customFormat="1" ht="16.5" customHeight="1">
      <c r="A365" s="39"/>
      <c r="B365" s="40"/>
      <c r="C365" s="219" t="s">
        <v>722</v>
      </c>
      <c r="D365" s="219" t="s">
        <v>146</v>
      </c>
      <c r="E365" s="220" t="s">
        <v>1373</v>
      </c>
      <c r="F365" s="221" t="s">
        <v>1374</v>
      </c>
      <c r="G365" s="222" t="s">
        <v>171</v>
      </c>
      <c r="H365" s="223">
        <v>3</v>
      </c>
      <c r="I365" s="224"/>
      <c r="J365" s="225">
        <f>ROUND(I365*H365,2)</f>
        <v>0</v>
      </c>
      <c r="K365" s="221" t="s">
        <v>150</v>
      </c>
      <c r="L365" s="45"/>
      <c r="M365" s="226" t="s">
        <v>19</v>
      </c>
      <c r="N365" s="227" t="s">
        <v>43</v>
      </c>
      <c r="O365" s="85"/>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237</v>
      </c>
      <c r="AT365" s="230" t="s">
        <v>146</v>
      </c>
      <c r="AU365" s="230" t="s">
        <v>81</v>
      </c>
      <c r="AY365" s="18" t="s">
        <v>144</v>
      </c>
      <c r="BE365" s="231">
        <f>IF(N365="základní",J365,0)</f>
        <v>0</v>
      </c>
      <c r="BF365" s="231">
        <f>IF(N365="snížená",J365,0)</f>
        <v>0</v>
      </c>
      <c r="BG365" s="231">
        <f>IF(N365="zákl. přenesená",J365,0)</f>
        <v>0</v>
      </c>
      <c r="BH365" s="231">
        <f>IF(N365="sníž. přenesená",J365,0)</f>
        <v>0</v>
      </c>
      <c r="BI365" s="231">
        <f>IF(N365="nulová",J365,0)</f>
        <v>0</v>
      </c>
      <c r="BJ365" s="18" t="s">
        <v>77</v>
      </c>
      <c r="BK365" s="231">
        <f>ROUND(I365*H365,2)</f>
        <v>0</v>
      </c>
      <c r="BL365" s="18" t="s">
        <v>237</v>
      </c>
      <c r="BM365" s="230" t="s">
        <v>627</v>
      </c>
    </row>
    <row r="366" s="2" customFormat="1">
      <c r="A366" s="39"/>
      <c r="B366" s="40"/>
      <c r="C366" s="41"/>
      <c r="D366" s="232" t="s">
        <v>153</v>
      </c>
      <c r="E366" s="41"/>
      <c r="F366" s="233" t="s">
        <v>1375</v>
      </c>
      <c r="G366" s="41"/>
      <c r="H366" s="41"/>
      <c r="I366" s="137"/>
      <c r="J366" s="41"/>
      <c r="K366" s="41"/>
      <c r="L366" s="45"/>
      <c r="M366" s="234"/>
      <c r="N366" s="235"/>
      <c r="O366" s="85"/>
      <c r="P366" s="85"/>
      <c r="Q366" s="85"/>
      <c r="R366" s="85"/>
      <c r="S366" s="85"/>
      <c r="T366" s="86"/>
      <c r="U366" s="39"/>
      <c r="V366" s="39"/>
      <c r="W366" s="39"/>
      <c r="X366" s="39"/>
      <c r="Y366" s="39"/>
      <c r="Z366" s="39"/>
      <c r="AA366" s="39"/>
      <c r="AB366" s="39"/>
      <c r="AC366" s="39"/>
      <c r="AD366" s="39"/>
      <c r="AE366" s="39"/>
      <c r="AT366" s="18" t="s">
        <v>153</v>
      </c>
      <c r="AU366" s="18" t="s">
        <v>81</v>
      </c>
    </row>
    <row r="367" s="2" customFormat="1" ht="16.5" customHeight="1">
      <c r="A367" s="39"/>
      <c r="B367" s="40"/>
      <c r="C367" s="258" t="s">
        <v>339</v>
      </c>
      <c r="D367" s="258" t="s">
        <v>238</v>
      </c>
      <c r="E367" s="259" t="s">
        <v>1376</v>
      </c>
      <c r="F367" s="260" t="s">
        <v>1377</v>
      </c>
      <c r="G367" s="261" t="s">
        <v>171</v>
      </c>
      <c r="H367" s="262">
        <v>1</v>
      </c>
      <c r="I367" s="263"/>
      <c r="J367" s="264">
        <f>ROUND(I367*H367,2)</f>
        <v>0</v>
      </c>
      <c r="K367" s="260" t="s">
        <v>150</v>
      </c>
      <c r="L367" s="265"/>
      <c r="M367" s="266" t="s">
        <v>19</v>
      </c>
      <c r="N367" s="267" t="s">
        <v>43</v>
      </c>
      <c r="O367" s="85"/>
      <c r="P367" s="228">
        <f>O367*H367</f>
        <v>0</v>
      </c>
      <c r="Q367" s="228">
        <v>0.00123</v>
      </c>
      <c r="R367" s="228">
        <f>Q367*H367</f>
        <v>0.00123</v>
      </c>
      <c r="S367" s="228">
        <v>0</v>
      </c>
      <c r="T367" s="229">
        <f>S367*H367</f>
        <v>0</v>
      </c>
      <c r="U367" s="39"/>
      <c r="V367" s="39"/>
      <c r="W367" s="39"/>
      <c r="X367" s="39"/>
      <c r="Y367" s="39"/>
      <c r="Z367" s="39"/>
      <c r="AA367" s="39"/>
      <c r="AB367" s="39"/>
      <c r="AC367" s="39"/>
      <c r="AD367" s="39"/>
      <c r="AE367" s="39"/>
      <c r="AR367" s="230" t="s">
        <v>332</v>
      </c>
      <c r="AT367" s="230" t="s">
        <v>238</v>
      </c>
      <c r="AU367" s="230" t="s">
        <v>81</v>
      </c>
      <c r="AY367" s="18" t="s">
        <v>144</v>
      </c>
      <c r="BE367" s="231">
        <f>IF(N367="základní",J367,0)</f>
        <v>0</v>
      </c>
      <c r="BF367" s="231">
        <f>IF(N367="snížená",J367,0)</f>
        <v>0</v>
      </c>
      <c r="BG367" s="231">
        <f>IF(N367="zákl. přenesená",J367,0)</f>
        <v>0</v>
      </c>
      <c r="BH367" s="231">
        <f>IF(N367="sníž. přenesená",J367,0)</f>
        <v>0</v>
      </c>
      <c r="BI367" s="231">
        <f>IF(N367="nulová",J367,0)</f>
        <v>0</v>
      </c>
      <c r="BJ367" s="18" t="s">
        <v>77</v>
      </c>
      <c r="BK367" s="231">
        <f>ROUND(I367*H367,2)</f>
        <v>0</v>
      </c>
      <c r="BL367" s="18" t="s">
        <v>237</v>
      </c>
      <c r="BM367" s="230" t="s">
        <v>632</v>
      </c>
    </row>
    <row r="368" s="2" customFormat="1" ht="16.5" customHeight="1">
      <c r="A368" s="39"/>
      <c r="B368" s="40"/>
      <c r="C368" s="258" t="s">
        <v>733</v>
      </c>
      <c r="D368" s="258" t="s">
        <v>238</v>
      </c>
      <c r="E368" s="259" t="s">
        <v>1378</v>
      </c>
      <c r="F368" s="260" t="s">
        <v>1379</v>
      </c>
      <c r="G368" s="261" t="s">
        <v>171</v>
      </c>
      <c r="H368" s="262">
        <v>2</v>
      </c>
      <c r="I368" s="263"/>
      <c r="J368" s="264">
        <f>ROUND(I368*H368,2)</f>
        <v>0</v>
      </c>
      <c r="K368" s="260" t="s">
        <v>150</v>
      </c>
      <c r="L368" s="265"/>
      <c r="M368" s="266" t="s">
        <v>19</v>
      </c>
      <c r="N368" s="267" t="s">
        <v>43</v>
      </c>
      <c r="O368" s="85"/>
      <c r="P368" s="228">
        <f>O368*H368</f>
        <v>0</v>
      </c>
      <c r="Q368" s="228">
        <v>0.00139</v>
      </c>
      <c r="R368" s="228">
        <f>Q368*H368</f>
        <v>0.0027799999999999999</v>
      </c>
      <c r="S368" s="228">
        <v>0</v>
      </c>
      <c r="T368" s="229">
        <f>S368*H368</f>
        <v>0</v>
      </c>
      <c r="U368" s="39"/>
      <c r="V368" s="39"/>
      <c r="W368" s="39"/>
      <c r="X368" s="39"/>
      <c r="Y368" s="39"/>
      <c r="Z368" s="39"/>
      <c r="AA368" s="39"/>
      <c r="AB368" s="39"/>
      <c r="AC368" s="39"/>
      <c r="AD368" s="39"/>
      <c r="AE368" s="39"/>
      <c r="AR368" s="230" t="s">
        <v>332</v>
      </c>
      <c r="AT368" s="230" t="s">
        <v>238</v>
      </c>
      <c r="AU368" s="230" t="s">
        <v>81</v>
      </c>
      <c r="AY368" s="18" t="s">
        <v>144</v>
      </c>
      <c r="BE368" s="231">
        <f>IF(N368="základní",J368,0)</f>
        <v>0</v>
      </c>
      <c r="BF368" s="231">
        <f>IF(N368="snížená",J368,0)</f>
        <v>0</v>
      </c>
      <c r="BG368" s="231">
        <f>IF(N368="zákl. přenesená",J368,0)</f>
        <v>0</v>
      </c>
      <c r="BH368" s="231">
        <f>IF(N368="sníž. přenesená",J368,0)</f>
        <v>0</v>
      </c>
      <c r="BI368" s="231">
        <f>IF(N368="nulová",J368,0)</f>
        <v>0</v>
      </c>
      <c r="BJ368" s="18" t="s">
        <v>77</v>
      </c>
      <c r="BK368" s="231">
        <f>ROUND(I368*H368,2)</f>
        <v>0</v>
      </c>
      <c r="BL368" s="18" t="s">
        <v>237</v>
      </c>
      <c r="BM368" s="230" t="s">
        <v>637</v>
      </c>
    </row>
    <row r="369" s="2" customFormat="1" ht="16.5" customHeight="1">
      <c r="A369" s="39"/>
      <c r="B369" s="40"/>
      <c r="C369" s="219" t="s">
        <v>354</v>
      </c>
      <c r="D369" s="219" t="s">
        <v>146</v>
      </c>
      <c r="E369" s="220" t="s">
        <v>1380</v>
      </c>
      <c r="F369" s="221" t="s">
        <v>1381</v>
      </c>
      <c r="G369" s="222" t="s">
        <v>171</v>
      </c>
      <c r="H369" s="223">
        <v>1</v>
      </c>
      <c r="I369" s="224"/>
      <c r="J369" s="225">
        <f>ROUND(I369*H369,2)</f>
        <v>0</v>
      </c>
      <c r="K369" s="221" t="s">
        <v>150</v>
      </c>
      <c r="L369" s="45"/>
      <c r="M369" s="226" t="s">
        <v>19</v>
      </c>
      <c r="N369" s="227" t="s">
        <v>43</v>
      </c>
      <c r="O369" s="85"/>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237</v>
      </c>
      <c r="AT369" s="230" t="s">
        <v>146</v>
      </c>
      <c r="AU369" s="230" t="s">
        <v>81</v>
      </c>
      <c r="AY369" s="18" t="s">
        <v>144</v>
      </c>
      <c r="BE369" s="231">
        <f>IF(N369="základní",J369,0)</f>
        <v>0</v>
      </c>
      <c r="BF369" s="231">
        <f>IF(N369="snížená",J369,0)</f>
        <v>0</v>
      </c>
      <c r="BG369" s="231">
        <f>IF(N369="zákl. přenesená",J369,0)</f>
        <v>0</v>
      </c>
      <c r="BH369" s="231">
        <f>IF(N369="sníž. přenesená",J369,0)</f>
        <v>0</v>
      </c>
      <c r="BI369" s="231">
        <f>IF(N369="nulová",J369,0)</f>
        <v>0</v>
      </c>
      <c r="BJ369" s="18" t="s">
        <v>77</v>
      </c>
      <c r="BK369" s="231">
        <f>ROUND(I369*H369,2)</f>
        <v>0</v>
      </c>
      <c r="BL369" s="18" t="s">
        <v>237</v>
      </c>
      <c r="BM369" s="230" t="s">
        <v>641</v>
      </c>
    </row>
    <row r="370" s="2" customFormat="1">
      <c r="A370" s="39"/>
      <c r="B370" s="40"/>
      <c r="C370" s="41"/>
      <c r="D370" s="232" t="s">
        <v>153</v>
      </c>
      <c r="E370" s="41"/>
      <c r="F370" s="233" t="s">
        <v>1375</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153</v>
      </c>
      <c r="AU370" s="18" t="s">
        <v>81</v>
      </c>
    </row>
    <row r="371" s="2" customFormat="1" ht="16.5" customHeight="1">
      <c r="A371" s="39"/>
      <c r="B371" s="40"/>
      <c r="C371" s="258" t="s">
        <v>744</v>
      </c>
      <c r="D371" s="258" t="s">
        <v>238</v>
      </c>
      <c r="E371" s="259" t="s">
        <v>1382</v>
      </c>
      <c r="F371" s="260" t="s">
        <v>1383</v>
      </c>
      <c r="G371" s="261" t="s">
        <v>171</v>
      </c>
      <c r="H371" s="262">
        <v>1</v>
      </c>
      <c r="I371" s="263"/>
      <c r="J371" s="264">
        <f>ROUND(I371*H371,2)</f>
        <v>0</v>
      </c>
      <c r="K371" s="260" t="s">
        <v>150</v>
      </c>
      <c r="L371" s="265"/>
      <c r="M371" s="266" t="s">
        <v>19</v>
      </c>
      <c r="N371" s="267" t="s">
        <v>43</v>
      </c>
      <c r="O371" s="85"/>
      <c r="P371" s="228">
        <f>O371*H371</f>
        <v>0</v>
      </c>
      <c r="Q371" s="228">
        <v>0.0018500000000000001</v>
      </c>
      <c r="R371" s="228">
        <f>Q371*H371</f>
        <v>0.0018500000000000001</v>
      </c>
      <c r="S371" s="228">
        <v>0</v>
      </c>
      <c r="T371" s="229">
        <f>S371*H371</f>
        <v>0</v>
      </c>
      <c r="U371" s="39"/>
      <c r="V371" s="39"/>
      <c r="W371" s="39"/>
      <c r="X371" s="39"/>
      <c r="Y371" s="39"/>
      <c r="Z371" s="39"/>
      <c r="AA371" s="39"/>
      <c r="AB371" s="39"/>
      <c r="AC371" s="39"/>
      <c r="AD371" s="39"/>
      <c r="AE371" s="39"/>
      <c r="AR371" s="230" t="s">
        <v>332</v>
      </c>
      <c r="AT371" s="230" t="s">
        <v>238</v>
      </c>
      <c r="AU371" s="230" t="s">
        <v>81</v>
      </c>
      <c r="AY371" s="18" t="s">
        <v>144</v>
      </c>
      <c r="BE371" s="231">
        <f>IF(N371="základní",J371,0)</f>
        <v>0</v>
      </c>
      <c r="BF371" s="231">
        <f>IF(N371="snížená",J371,0)</f>
        <v>0</v>
      </c>
      <c r="BG371" s="231">
        <f>IF(N371="zákl. přenesená",J371,0)</f>
        <v>0</v>
      </c>
      <c r="BH371" s="231">
        <f>IF(N371="sníž. přenesená",J371,0)</f>
        <v>0</v>
      </c>
      <c r="BI371" s="231">
        <f>IF(N371="nulová",J371,0)</f>
        <v>0</v>
      </c>
      <c r="BJ371" s="18" t="s">
        <v>77</v>
      </c>
      <c r="BK371" s="231">
        <f>ROUND(I371*H371,2)</f>
        <v>0</v>
      </c>
      <c r="BL371" s="18" t="s">
        <v>237</v>
      </c>
      <c r="BM371" s="230" t="s">
        <v>647</v>
      </c>
    </row>
    <row r="372" s="2" customFormat="1" ht="21.75" customHeight="1">
      <c r="A372" s="39"/>
      <c r="B372" s="40"/>
      <c r="C372" s="219" t="s">
        <v>359</v>
      </c>
      <c r="D372" s="219" t="s">
        <v>146</v>
      </c>
      <c r="E372" s="220" t="s">
        <v>1384</v>
      </c>
      <c r="F372" s="221" t="s">
        <v>1385</v>
      </c>
      <c r="G372" s="222" t="s">
        <v>149</v>
      </c>
      <c r="H372" s="223">
        <v>29.555</v>
      </c>
      <c r="I372" s="224"/>
      <c r="J372" s="225">
        <f>ROUND(I372*H372,2)</f>
        <v>0</v>
      </c>
      <c r="K372" s="221" t="s">
        <v>150</v>
      </c>
      <c r="L372" s="45"/>
      <c r="M372" s="226" t="s">
        <v>19</v>
      </c>
      <c r="N372" s="227" t="s">
        <v>43</v>
      </c>
      <c r="O372" s="85"/>
      <c r="P372" s="228">
        <f>O372*H372</f>
        <v>0</v>
      </c>
      <c r="Q372" s="228">
        <v>0.00027914999999999998</v>
      </c>
      <c r="R372" s="228">
        <f>Q372*H372</f>
        <v>0.0082502782499999996</v>
      </c>
      <c r="S372" s="228">
        <v>0</v>
      </c>
      <c r="T372" s="229">
        <f>S372*H372</f>
        <v>0</v>
      </c>
      <c r="U372" s="39"/>
      <c r="V372" s="39"/>
      <c r="W372" s="39"/>
      <c r="X372" s="39"/>
      <c r="Y372" s="39"/>
      <c r="Z372" s="39"/>
      <c r="AA372" s="39"/>
      <c r="AB372" s="39"/>
      <c r="AC372" s="39"/>
      <c r="AD372" s="39"/>
      <c r="AE372" s="39"/>
      <c r="AR372" s="230" t="s">
        <v>237</v>
      </c>
      <c r="AT372" s="230" t="s">
        <v>146</v>
      </c>
      <c r="AU372" s="230" t="s">
        <v>81</v>
      </c>
      <c r="AY372" s="18" t="s">
        <v>144</v>
      </c>
      <c r="BE372" s="231">
        <f>IF(N372="základní",J372,0)</f>
        <v>0</v>
      </c>
      <c r="BF372" s="231">
        <f>IF(N372="snížená",J372,0)</f>
        <v>0</v>
      </c>
      <c r="BG372" s="231">
        <f>IF(N372="zákl. přenesená",J372,0)</f>
        <v>0</v>
      </c>
      <c r="BH372" s="231">
        <f>IF(N372="sníž. přenesená",J372,0)</f>
        <v>0</v>
      </c>
      <c r="BI372" s="231">
        <f>IF(N372="nulová",J372,0)</f>
        <v>0</v>
      </c>
      <c r="BJ372" s="18" t="s">
        <v>77</v>
      </c>
      <c r="BK372" s="231">
        <f>ROUND(I372*H372,2)</f>
        <v>0</v>
      </c>
      <c r="BL372" s="18" t="s">
        <v>237</v>
      </c>
      <c r="BM372" s="230" t="s">
        <v>652</v>
      </c>
    </row>
    <row r="373" s="2" customFormat="1">
      <c r="A373" s="39"/>
      <c r="B373" s="40"/>
      <c r="C373" s="41"/>
      <c r="D373" s="232" t="s">
        <v>153</v>
      </c>
      <c r="E373" s="41"/>
      <c r="F373" s="233" t="s">
        <v>1386</v>
      </c>
      <c r="G373" s="41"/>
      <c r="H373" s="41"/>
      <c r="I373" s="137"/>
      <c r="J373" s="41"/>
      <c r="K373" s="41"/>
      <c r="L373" s="45"/>
      <c r="M373" s="234"/>
      <c r="N373" s="235"/>
      <c r="O373" s="85"/>
      <c r="P373" s="85"/>
      <c r="Q373" s="85"/>
      <c r="R373" s="85"/>
      <c r="S373" s="85"/>
      <c r="T373" s="86"/>
      <c r="U373" s="39"/>
      <c r="V373" s="39"/>
      <c r="W373" s="39"/>
      <c r="X373" s="39"/>
      <c r="Y373" s="39"/>
      <c r="Z373" s="39"/>
      <c r="AA373" s="39"/>
      <c r="AB373" s="39"/>
      <c r="AC373" s="39"/>
      <c r="AD373" s="39"/>
      <c r="AE373" s="39"/>
      <c r="AT373" s="18" t="s">
        <v>153</v>
      </c>
      <c r="AU373" s="18" t="s">
        <v>81</v>
      </c>
    </row>
    <row r="374" s="13" customFormat="1">
      <c r="A374" s="13"/>
      <c r="B374" s="236"/>
      <c r="C374" s="237"/>
      <c r="D374" s="232" t="s">
        <v>155</v>
      </c>
      <c r="E374" s="238" t="s">
        <v>19</v>
      </c>
      <c r="F374" s="239" t="s">
        <v>1207</v>
      </c>
      <c r="G374" s="237"/>
      <c r="H374" s="240">
        <v>7.71</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155</v>
      </c>
      <c r="AU374" s="246" t="s">
        <v>81</v>
      </c>
      <c r="AV374" s="13" t="s">
        <v>81</v>
      </c>
      <c r="AW374" s="13" t="s">
        <v>33</v>
      </c>
      <c r="AX374" s="13" t="s">
        <v>72</v>
      </c>
      <c r="AY374" s="246" t="s">
        <v>144</v>
      </c>
    </row>
    <row r="375" s="13" customFormat="1">
      <c r="A375" s="13"/>
      <c r="B375" s="236"/>
      <c r="C375" s="237"/>
      <c r="D375" s="232" t="s">
        <v>155</v>
      </c>
      <c r="E375" s="238" t="s">
        <v>19</v>
      </c>
      <c r="F375" s="239" t="s">
        <v>1208</v>
      </c>
      <c r="G375" s="237"/>
      <c r="H375" s="240">
        <v>21.844999999999999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155</v>
      </c>
      <c r="AU375" s="246" t="s">
        <v>81</v>
      </c>
      <c r="AV375" s="13" t="s">
        <v>81</v>
      </c>
      <c r="AW375" s="13" t="s">
        <v>33</v>
      </c>
      <c r="AX375" s="13" t="s">
        <v>72</v>
      </c>
      <c r="AY375" s="246" t="s">
        <v>144</v>
      </c>
    </row>
    <row r="376" s="14" customFormat="1">
      <c r="A376" s="14"/>
      <c r="B376" s="247"/>
      <c r="C376" s="248"/>
      <c r="D376" s="232" t="s">
        <v>155</v>
      </c>
      <c r="E376" s="249" t="s">
        <v>19</v>
      </c>
      <c r="F376" s="250" t="s">
        <v>158</v>
      </c>
      <c r="G376" s="248"/>
      <c r="H376" s="251">
        <v>29.555</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155</v>
      </c>
      <c r="AU376" s="257" t="s">
        <v>81</v>
      </c>
      <c r="AV376" s="14" t="s">
        <v>151</v>
      </c>
      <c r="AW376" s="14" t="s">
        <v>33</v>
      </c>
      <c r="AX376" s="14" t="s">
        <v>77</v>
      </c>
      <c r="AY376" s="257" t="s">
        <v>144</v>
      </c>
    </row>
    <row r="377" s="2" customFormat="1" ht="16.5" customHeight="1">
      <c r="A377" s="39"/>
      <c r="B377" s="40"/>
      <c r="C377" s="258" t="s">
        <v>755</v>
      </c>
      <c r="D377" s="258" t="s">
        <v>238</v>
      </c>
      <c r="E377" s="259" t="s">
        <v>1387</v>
      </c>
      <c r="F377" s="260" t="s">
        <v>1388</v>
      </c>
      <c r="G377" s="261" t="s">
        <v>171</v>
      </c>
      <c r="H377" s="262">
        <v>2</v>
      </c>
      <c r="I377" s="263"/>
      <c r="J377" s="264">
        <f>ROUND(I377*H377,2)</f>
        <v>0</v>
      </c>
      <c r="K377" s="260" t="s">
        <v>256</v>
      </c>
      <c r="L377" s="265"/>
      <c r="M377" s="266" t="s">
        <v>19</v>
      </c>
      <c r="N377" s="267" t="s">
        <v>43</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332</v>
      </c>
      <c r="AT377" s="230" t="s">
        <v>238</v>
      </c>
      <c r="AU377" s="230" t="s">
        <v>81</v>
      </c>
      <c r="AY377" s="18" t="s">
        <v>144</v>
      </c>
      <c r="BE377" s="231">
        <f>IF(N377="základní",J377,0)</f>
        <v>0</v>
      </c>
      <c r="BF377" s="231">
        <f>IF(N377="snížená",J377,0)</f>
        <v>0</v>
      </c>
      <c r="BG377" s="231">
        <f>IF(N377="zákl. přenesená",J377,0)</f>
        <v>0</v>
      </c>
      <c r="BH377" s="231">
        <f>IF(N377="sníž. přenesená",J377,0)</f>
        <v>0</v>
      </c>
      <c r="BI377" s="231">
        <f>IF(N377="nulová",J377,0)</f>
        <v>0</v>
      </c>
      <c r="BJ377" s="18" t="s">
        <v>77</v>
      </c>
      <c r="BK377" s="231">
        <f>ROUND(I377*H377,2)</f>
        <v>0</v>
      </c>
      <c r="BL377" s="18" t="s">
        <v>237</v>
      </c>
      <c r="BM377" s="230" t="s">
        <v>655</v>
      </c>
    </row>
    <row r="378" s="2" customFormat="1" ht="16.5" customHeight="1">
      <c r="A378" s="39"/>
      <c r="B378" s="40"/>
      <c r="C378" s="258" t="s">
        <v>364</v>
      </c>
      <c r="D378" s="258" t="s">
        <v>238</v>
      </c>
      <c r="E378" s="259" t="s">
        <v>1389</v>
      </c>
      <c r="F378" s="260" t="s">
        <v>1390</v>
      </c>
      <c r="G378" s="261" t="s">
        <v>171</v>
      </c>
      <c r="H378" s="262">
        <v>5</v>
      </c>
      <c r="I378" s="263"/>
      <c r="J378" s="264">
        <f>ROUND(I378*H378,2)</f>
        <v>0</v>
      </c>
      <c r="K378" s="260" t="s">
        <v>256</v>
      </c>
      <c r="L378" s="265"/>
      <c r="M378" s="266" t="s">
        <v>19</v>
      </c>
      <c r="N378" s="267" t="s">
        <v>43</v>
      </c>
      <c r="O378" s="85"/>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332</v>
      </c>
      <c r="AT378" s="230" t="s">
        <v>238</v>
      </c>
      <c r="AU378" s="230" t="s">
        <v>81</v>
      </c>
      <c r="AY378" s="18" t="s">
        <v>144</v>
      </c>
      <c r="BE378" s="231">
        <f>IF(N378="základní",J378,0)</f>
        <v>0</v>
      </c>
      <c r="BF378" s="231">
        <f>IF(N378="snížená",J378,0)</f>
        <v>0</v>
      </c>
      <c r="BG378" s="231">
        <f>IF(N378="zákl. přenesená",J378,0)</f>
        <v>0</v>
      </c>
      <c r="BH378" s="231">
        <f>IF(N378="sníž. přenesená",J378,0)</f>
        <v>0</v>
      </c>
      <c r="BI378" s="231">
        <f>IF(N378="nulová",J378,0)</f>
        <v>0</v>
      </c>
      <c r="BJ378" s="18" t="s">
        <v>77</v>
      </c>
      <c r="BK378" s="231">
        <f>ROUND(I378*H378,2)</f>
        <v>0</v>
      </c>
      <c r="BL378" s="18" t="s">
        <v>237</v>
      </c>
      <c r="BM378" s="230" t="s">
        <v>659</v>
      </c>
    </row>
    <row r="379" s="2" customFormat="1" ht="21.75" customHeight="1">
      <c r="A379" s="39"/>
      <c r="B379" s="40"/>
      <c r="C379" s="219" t="s">
        <v>764</v>
      </c>
      <c r="D379" s="219" t="s">
        <v>146</v>
      </c>
      <c r="E379" s="220" t="s">
        <v>1391</v>
      </c>
      <c r="F379" s="221" t="s">
        <v>1392</v>
      </c>
      <c r="G379" s="222" t="s">
        <v>171</v>
      </c>
      <c r="H379" s="223">
        <v>7</v>
      </c>
      <c r="I379" s="224"/>
      <c r="J379" s="225">
        <f>ROUND(I379*H379,2)</f>
        <v>0</v>
      </c>
      <c r="K379" s="221" t="s">
        <v>150</v>
      </c>
      <c r="L379" s="45"/>
      <c r="M379" s="226" t="s">
        <v>19</v>
      </c>
      <c r="N379" s="227" t="s">
        <v>43</v>
      </c>
      <c r="O379" s="85"/>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237</v>
      </c>
      <c r="AT379" s="230" t="s">
        <v>146</v>
      </c>
      <c r="AU379" s="230" t="s">
        <v>81</v>
      </c>
      <c r="AY379" s="18" t="s">
        <v>144</v>
      </c>
      <c r="BE379" s="231">
        <f>IF(N379="základní",J379,0)</f>
        <v>0</v>
      </c>
      <c r="BF379" s="231">
        <f>IF(N379="snížená",J379,0)</f>
        <v>0</v>
      </c>
      <c r="BG379" s="231">
        <f>IF(N379="zákl. přenesená",J379,0)</f>
        <v>0</v>
      </c>
      <c r="BH379" s="231">
        <f>IF(N379="sníž. přenesená",J379,0)</f>
        <v>0</v>
      </c>
      <c r="BI379" s="231">
        <f>IF(N379="nulová",J379,0)</f>
        <v>0</v>
      </c>
      <c r="BJ379" s="18" t="s">
        <v>77</v>
      </c>
      <c r="BK379" s="231">
        <f>ROUND(I379*H379,2)</f>
        <v>0</v>
      </c>
      <c r="BL379" s="18" t="s">
        <v>237</v>
      </c>
      <c r="BM379" s="230" t="s">
        <v>667</v>
      </c>
    </row>
    <row r="380" s="2" customFormat="1">
      <c r="A380" s="39"/>
      <c r="B380" s="40"/>
      <c r="C380" s="41"/>
      <c r="D380" s="232" t="s">
        <v>153</v>
      </c>
      <c r="E380" s="41"/>
      <c r="F380" s="233" t="s">
        <v>1375</v>
      </c>
      <c r="G380" s="41"/>
      <c r="H380" s="41"/>
      <c r="I380" s="137"/>
      <c r="J380" s="41"/>
      <c r="K380" s="41"/>
      <c r="L380" s="45"/>
      <c r="M380" s="234"/>
      <c r="N380" s="235"/>
      <c r="O380" s="85"/>
      <c r="P380" s="85"/>
      <c r="Q380" s="85"/>
      <c r="R380" s="85"/>
      <c r="S380" s="85"/>
      <c r="T380" s="86"/>
      <c r="U380" s="39"/>
      <c r="V380" s="39"/>
      <c r="W380" s="39"/>
      <c r="X380" s="39"/>
      <c r="Y380" s="39"/>
      <c r="Z380" s="39"/>
      <c r="AA380" s="39"/>
      <c r="AB380" s="39"/>
      <c r="AC380" s="39"/>
      <c r="AD380" s="39"/>
      <c r="AE380" s="39"/>
      <c r="AT380" s="18" t="s">
        <v>153</v>
      </c>
      <c r="AU380" s="18" t="s">
        <v>81</v>
      </c>
    </row>
    <row r="381" s="13" customFormat="1">
      <c r="A381" s="13"/>
      <c r="B381" s="236"/>
      <c r="C381" s="237"/>
      <c r="D381" s="232" t="s">
        <v>155</v>
      </c>
      <c r="E381" s="238" t="s">
        <v>19</v>
      </c>
      <c r="F381" s="239" t="s">
        <v>1393</v>
      </c>
      <c r="G381" s="237"/>
      <c r="H381" s="240">
        <v>7</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155</v>
      </c>
      <c r="AU381" s="246" t="s">
        <v>81</v>
      </c>
      <c r="AV381" s="13" t="s">
        <v>81</v>
      </c>
      <c r="AW381" s="13" t="s">
        <v>33</v>
      </c>
      <c r="AX381" s="13" t="s">
        <v>77</v>
      </c>
      <c r="AY381" s="246" t="s">
        <v>144</v>
      </c>
    </row>
    <row r="382" s="2" customFormat="1" ht="16.5" customHeight="1">
      <c r="A382" s="39"/>
      <c r="B382" s="40"/>
      <c r="C382" s="258" t="s">
        <v>370</v>
      </c>
      <c r="D382" s="258" t="s">
        <v>238</v>
      </c>
      <c r="E382" s="259" t="s">
        <v>1394</v>
      </c>
      <c r="F382" s="260" t="s">
        <v>1395</v>
      </c>
      <c r="G382" s="261" t="s">
        <v>180</v>
      </c>
      <c r="H382" s="262">
        <v>11.5</v>
      </c>
      <c r="I382" s="263"/>
      <c r="J382" s="264">
        <f>ROUND(I382*H382,2)</f>
        <v>0</v>
      </c>
      <c r="K382" s="260" t="s">
        <v>150</v>
      </c>
      <c r="L382" s="265"/>
      <c r="M382" s="266" t="s">
        <v>19</v>
      </c>
      <c r="N382" s="267" t="s">
        <v>43</v>
      </c>
      <c r="O382" s="85"/>
      <c r="P382" s="228">
        <f>O382*H382</f>
        <v>0</v>
      </c>
      <c r="Q382" s="228">
        <v>0.0040000000000000001</v>
      </c>
      <c r="R382" s="228">
        <f>Q382*H382</f>
        <v>0.045999999999999999</v>
      </c>
      <c r="S382" s="228">
        <v>0</v>
      </c>
      <c r="T382" s="229">
        <f>S382*H382</f>
        <v>0</v>
      </c>
      <c r="U382" s="39"/>
      <c r="V382" s="39"/>
      <c r="W382" s="39"/>
      <c r="X382" s="39"/>
      <c r="Y382" s="39"/>
      <c r="Z382" s="39"/>
      <c r="AA382" s="39"/>
      <c r="AB382" s="39"/>
      <c r="AC382" s="39"/>
      <c r="AD382" s="39"/>
      <c r="AE382" s="39"/>
      <c r="AR382" s="230" t="s">
        <v>332</v>
      </c>
      <c r="AT382" s="230" t="s">
        <v>238</v>
      </c>
      <c r="AU382" s="230" t="s">
        <v>81</v>
      </c>
      <c r="AY382" s="18" t="s">
        <v>144</v>
      </c>
      <c r="BE382" s="231">
        <f>IF(N382="základní",J382,0)</f>
        <v>0</v>
      </c>
      <c r="BF382" s="231">
        <f>IF(N382="snížená",J382,0)</f>
        <v>0</v>
      </c>
      <c r="BG382" s="231">
        <f>IF(N382="zákl. přenesená",J382,0)</f>
        <v>0</v>
      </c>
      <c r="BH382" s="231">
        <f>IF(N382="sníž. přenesená",J382,0)</f>
        <v>0</v>
      </c>
      <c r="BI382" s="231">
        <f>IF(N382="nulová",J382,0)</f>
        <v>0</v>
      </c>
      <c r="BJ382" s="18" t="s">
        <v>77</v>
      </c>
      <c r="BK382" s="231">
        <f>ROUND(I382*H382,2)</f>
        <v>0</v>
      </c>
      <c r="BL382" s="18" t="s">
        <v>237</v>
      </c>
      <c r="BM382" s="230" t="s">
        <v>567</v>
      </c>
    </row>
    <row r="383" s="13" customFormat="1">
      <c r="A383" s="13"/>
      <c r="B383" s="236"/>
      <c r="C383" s="237"/>
      <c r="D383" s="232" t="s">
        <v>155</v>
      </c>
      <c r="E383" s="238" t="s">
        <v>19</v>
      </c>
      <c r="F383" s="239" t="s">
        <v>1134</v>
      </c>
      <c r="G383" s="237"/>
      <c r="H383" s="240">
        <v>11.5</v>
      </c>
      <c r="I383" s="241"/>
      <c r="J383" s="237"/>
      <c r="K383" s="237"/>
      <c r="L383" s="242"/>
      <c r="M383" s="243"/>
      <c r="N383" s="244"/>
      <c r="O383" s="244"/>
      <c r="P383" s="244"/>
      <c r="Q383" s="244"/>
      <c r="R383" s="244"/>
      <c r="S383" s="244"/>
      <c r="T383" s="245"/>
      <c r="U383" s="13"/>
      <c r="V383" s="13"/>
      <c r="W383" s="13"/>
      <c r="X383" s="13"/>
      <c r="Y383" s="13"/>
      <c r="Z383" s="13"/>
      <c r="AA383" s="13"/>
      <c r="AB383" s="13"/>
      <c r="AC383" s="13"/>
      <c r="AD383" s="13"/>
      <c r="AE383" s="13"/>
      <c r="AT383" s="246" t="s">
        <v>155</v>
      </c>
      <c r="AU383" s="246" t="s">
        <v>81</v>
      </c>
      <c r="AV383" s="13" t="s">
        <v>81</v>
      </c>
      <c r="AW383" s="13" t="s">
        <v>33</v>
      </c>
      <c r="AX383" s="13" t="s">
        <v>77</v>
      </c>
      <c r="AY383" s="246" t="s">
        <v>144</v>
      </c>
    </row>
    <row r="384" s="2" customFormat="1" ht="16.5" customHeight="1">
      <c r="A384" s="39"/>
      <c r="B384" s="40"/>
      <c r="C384" s="258" t="s">
        <v>775</v>
      </c>
      <c r="D384" s="258" t="s">
        <v>238</v>
      </c>
      <c r="E384" s="259" t="s">
        <v>1396</v>
      </c>
      <c r="F384" s="260" t="s">
        <v>1397</v>
      </c>
      <c r="G384" s="261" t="s">
        <v>171</v>
      </c>
      <c r="H384" s="262">
        <v>14</v>
      </c>
      <c r="I384" s="263"/>
      <c r="J384" s="264">
        <f>ROUND(I384*H384,2)</f>
        <v>0</v>
      </c>
      <c r="K384" s="260" t="s">
        <v>150</v>
      </c>
      <c r="L384" s="265"/>
      <c r="M384" s="266" t="s">
        <v>19</v>
      </c>
      <c r="N384" s="267" t="s">
        <v>43</v>
      </c>
      <c r="O384" s="85"/>
      <c r="P384" s="228">
        <f>O384*H384</f>
        <v>0</v>
      </c>
      <c r="Q384" s="228">
        <v>6.0000000000000002E-05</v>
      </c>
      <c r="R384" s="228">
        <f>Q384*H384</f>
        <v>0.00084000000000000003</v>
      </c>
      <c r="S384" s="228">
        <v>0</v>
      </c>
      <c r="T384" s="229">
        <f>S384*H384</f>
        <v>0</v>
      </c>
      <c r="U384" s="39"/>
      <c r="V384" s="39"/>
      <c r="W384" s="39"/>
      <c r="X384" s="39"/>
      <c r="Y384" s="39"/>
      <c r="Z384" s="39"/>
      <c r="AA384" s="39"/>
      <c r="AB384" s="39"/>
      <c r="AC384" s="39"/>
      <c r="AD384" s="39"/>
      <c r="AE384" s="39"/>
      <c r="AR384" s="230" t="s">
        <v>332</v>
      </c>
      <c r="AT384" s="230" t="s">
        <v>238</v>
      </c>
      <c r="AU384" s="230" t="s">
        <v>81</v>
      </c>
      <c r="AY384" s="18" t="s">
        <v>144</v>
      </c>
      <c r="BE384" s="231">
        <f>IF(N384="základní",J384,0)</f>
        <v>0</v>
      </c>
      <c r="BF384" s="231">
        <f>IF(N384="snížená",J384,0)</f>
        <v>0</v>
      </c>
      <c r="BG384" s="231">
        <f>IF(N384="zákl. přenesená",J384,0)</f>
        <v>0</v>
      </c>
      <c r="BH384" s="231">
        <f>IF(N384="sníž. přenesená",J384,0)</f>
        <v>0</v>
      </c>
      <c r="BI384" s="231">
        <f>IF(N384="nulová",J384,0)</f>
        <v>0</v>
      </c>
      <c r="BJ384" s="18" t="s">
        <v>77</v>
      </c>
      <c r="BK384" s="231">
        <f>ROUND(I384*H384,2)</f>
        <v>0</v>
      </c>
      <c r="BL384" s="18" t="s">
        <v>237</v>
      </c>
      <c r="BM384" s="230" t="s">
        <v>554</v>
      </c>
    </row>
    <row r="385" s="13" customFormat="1">
      <c r="A385" s="13"/>
      <c r="B385" s="236"/>
      <c r="C385" s="237"/>
      <c r="D385" s="232" t="s">
        <v>155</v>
      </c>
      <c r="E385" s="238" t="s">
        <v>19</v>
      </c>
      <c r="F385" s="239" t="s">
        <v>1398</v>
      </c>
      <c r="G385" s="237"/>
      <c r="H385" s="240">
        <v>14</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155</v>
      </c>
      <c r="AU385" s="246" t="s">
        <v>81</v>
      </c>
      <c r="AV385" s="13" t="s">
        <v>81</v>
      </c>
      <c r="AW385" s="13" t="s">
        <v>33</v>
      </c>
      <c r="AX385" s="13" t="s">
        <v>77</v>
      </c>
      <c r="AY385" s="246" t="s">
        <v>144</v>
      </c>
    </row>
    <row r="386" s="2" customFormat="1" ht="21.75" customHeight="1">
      <c r="A386" s="39"/>
      <c r="B386" s="40"/>
      <c r="C386" s="219" t="s">
        <v>375</v>
      </c>
      <c r="D386" s="219" t="s">
        <v>146</v>
      </c>
      <c r="E386" s="220" t="s">
        <v>1399</v>
      </c>
      <c r="F386" s="221" t="s">
        <v>1400</v>
      </c>
      <c r="G386" s="222" t="s">
        <v>1268</v>
      </c>
      <c r="H386" s="284"/>
      <c r="I386" s="224"/>
      <c r="J386" s="225">
        <f>ROUND(I386*H386,2)</f>
        <v>0</v>
      </c>
      <c r="K386" s="221" t="s">
        <v>150</v>
      </c>
      <c r="L386" s="45"/>
      <c r="M386" s="226" t="s">
        <v>19</v>
      </c>
      <c r="N386" s="227" t="s">
        <v>43</v>
      </c>
      <c r="O386" s="85"/>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237</v>
      </c>
      <c r="AT386" s="230" t="s">
        <v>146</v>
      </c>
      <c r="AU386" s="230" t="s">
        <v>81</v>
      </c>
      <c r="AY386" s="18" t="s">
        <v>144</v>
      </c>
      <c r="BE386" s="231">
        <f>IF(N386="základní",J386,0)</f>
        <v>0</v>
      </c>
      <c r="BF386" s="231">
        <f>IF(N386="snížená",J386,0)</f>
        <v>0</v>
      </c>
      <c r="BG386" s="231">
        <f>IF(N386="zákl. přenesená",J386,0)</f>
        <v>0</v>
      </c>
      <c r="BH386" s="231">
        <f>IF(N386="sníž. přenesená",J386,0)</f>
        <v>0</v>
      </c>
      <c r="BI386" s="231">
        <f>IF(N386="nulová",J386,0)</f>
        <v>0</v>
      </c>
      <c r="BJ386" s="18" t="s">
        <v>77</v>
      </c>
      <c r="BK386" s="231">
        <f>ROUND(I386*H386,2)</f>
        <v>0</v>
      </c>
      <c r="BL386" s="18" t="s">
        <v>237</v>
      </c>
      <c r="BM386" s="230" t="s">
        <v>550</v>
      </c>
    </row>
    <row r="387" s="2" customFormat="1">
      <c r="A387" s="39"/>
      <c r="B387" s="40"/>
      <c r="C387" s="41"/>
      <c r="D387" s="232" t="s">
        <v>153</v>
      </c>
      <c r="E387" s="41"/>
      <c r="F387" s="233" t="s">
        <v>1401</v>
      </c>
      <c r="G387" s="41"/>
      <c r="H387" s="41"/>
      <c r="I387" s="137"/>
      <c r="J387" s="41"/>
      <c r="K387" s="41"/>
      <c r="L387" s="45"/>
      <c r="M387" s="234"/>
      <c r="N387" s="235"/>
      <c r="O387" s="85"/>
      <c r="P387" s="85"/>
      <c r="Q387" s="85"/>
      <c r="R387" s="85"/>
      <c r="S387" s="85"/>
      <c r="T387" s="86"/>
      <c r="U387" s="39"/>
      <c r="V387" s="39"/>
      <c r="W387" s="39"/>
      <c r="X387" s="39"/>
      <c r="Y387" s="39"/>
      <c r="Z387" s="39"/>
      <c r="AA387" s="39"/>
      <c r="AB387" s="39"/>
      <c r="AC387" s="39"/>
      <c r="AD387" s="39"/>
      <c r="AE387" s="39"/>
      <c r="AT387" s="18" t="s">
        <v>153</v>
      </c>
      <c r="AU387" s="18" t="s">
        <v>81</v>
      </c>
    </row>
    <row r="388" s="12" customFormat="1" ht="22.8" customHeight="1">
      <c r="A388" s="12"/>
      <c r="B388" s="203"/>
      <c r="C388" s="204"/>
      <c r="D388" s="205" t="s">
        <v>71</v>
      </c>
      <c r="E388" s="217" t="s">
        <v>1402</v>
      </c>
      <c r="F388" s="217" t="s">
        <v>1403</v>
      </c>
      <c r="G388" s="204"/>
      <c r="H388" s="204"/>
      <c r="I388" s="207"/>
      <c r="J388" s="218">
        <f>BK388</f>
        <v>0</v>
      </c>
      <c r="K388" s="204"/>
      <c r="L388" s="209"/>
      <c r="M388" s="210"/>
      <c r="N388" s="211"/>
      <c r="O388" s="211"/>
      <c r="P388" s="212">
        <f>SUM(P389:P394)</f>
        <v>0</v>
      </c>
      <c r="Q388" s="211"/>
      <c r="R388" s="212">
        <f>SUM(R389:R394)</f>
        <v>0</v>
      </c>
      <c r="S388" s="211"/>
      <c r="T388" s="213">
        <f>SUM(T389:T394)</f>
        <v>0</v>
      </c>
      <c r="U388" s="12"/>
      <c r="V388" s="12"/>
      <c r="W388" s="12"/>
      <c r="X388" s="12"/>
      <c r="Y388" s="12"/>
      <c r="Z388" s="12"/>
      <c r="AA388" s="12"/>
      <c r="AB388" s="12"/>
      <c r="AC388" s="12"/>
      <c r="AD388" s="12"/>
      <c r="AE388" s="12"/>
      <c r="AR388" s="214" t="s">
        <v>81</v>
      </c>
      <c r="AT388" s="215" t="s">
        <v>71</v>
      </c>
      <c r="AU388" s="215" t="s">
        <v>77</v>
      </c>
      <c r="AY388" s="214" t="s">
        <v>144</v>
      </c>
      <c r="BK388" s="216">
        <f>SUM(BK389:BK394)</f>
        <v>0</v>
      </c>
    </row>
    <row r="389" s="2" customFormat="1" ht="16.5" customHeight="1">
      <c r="A389" s="39"/>
      <c r="B389" s="40"/>
      <c r="C389" s="219" t="s">
        <v>787</v>
      </c>
      <c r="D389" s="219" t="s">
        <v>146</v>
      </c>
      <c r="E389" s="220" t="s">
        <v>1404</v>
      </c>
      <c r="F389" s="221" t="s">
        <v>1405</v>
      </c>
      <c r="G389" s="222" t="s">
        <v>149</v>
      </c>
      <c r="H389" s="223">
        <v>134.40000000000001</v>
      </c>
      <c r="I389" s="224"/>
      <c r="J389" s="225">
        <f>ROUND(I389*H389,2)</f>
        <v>0</v>
      </c>
      <c r="K389" s="221" t="s">
        <v>256</v>
      </c>
      <c r="L389" s="45"/>
      <c r="M389" s="226" t="s">
        <v>19</v>
      </c>
      <c r="N389" s="227" t="s">
        <v>43</v>
      </c>
      <c r="O389" s="85"/>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237</v>
      </c>
      <c r="AT389" s="230" t="s">
        <v>146</v>
      </c>
      <c r="AU389" s="230" t="s">
        <v>81</v>
      </c>
      <c r="AY389" s="18" t="s">
        <v>144</v>
      </c>
      <c r="BE389" s="231">
        <f>IF(N389="základní",J389,0)</f>
        <v>0</v>
      </c>
      <c r="BF389" s="231">
        <f>IF(N389="snížená",J389,0)</f>
        <v>0</v>
      </c>
      <c r="BG389" s="231">
        <f>IF(N389="zákl. přenesená",J389,0)</f>
        <v>0</v>
      </c>
      <c r="BH389" s="231">
        <f>IF(N389="sníž. přenesená",J389,0)</f>
        <v>0</v>
      </c>
      <c r="BI389" s="231">
        <f>IF(N389="nulová",J389,0)</f>
        <v>0</v>
      </c>
      <c r="BJ389" s="18" t="s">
        <v>77</v>
      </c>
      <c r="BK389" s="231">
        <f>ROUND(I389*H389,2)</f>
        <v>0</v>
      </c>
      <c r="BL389" s="18" t="s">
        <v>237</v>
      </c>
      <c r="BM389" s="230" t="s">
        <v>572</v>
      </c>
    </row>
    <row r="390" s="13" customFormat="1">
      <c r="A390" s="13"/>
      <c r="B390" s="236"/>
      <c r="C390" s="237"/>
      <c r="D390" s="232" t="s">
        <v>155</v>
      </c>
      <c r="E390" s="238" t="s">
        <v>19</v>
      </c>
      <c r="F390" s="239" t="s">
        <v>1147</v>
      </c>
      <c r="G390" s="237"/>
      <c r="H390" s="240">
        <v>134.40000000000001</v>
      </c>
      <c r="I390" s="241"/>
      <c r="J390" s="237"/>
      <c r="K390" s="237"/>
      <c r="L390" s="242"/>
      <c r="M390" s="243"/>
      <c r="N390" s="244"/>
      <c r="O390" s="244"/>
      <c r="P390" s="244"/>
      <c r="Q390" s="244"/>
      <c r="R390" s="244"/>
      <c r="S390" s="244"/>
      <c r="T390" s="245"/>
      <c r="U390" s="13"/>
      <c r="V390" s="13"/>
      <c r="W390" s="13"/>
      <c r="X390" s="13"/>
      <c r="Y390" s="13"/>
      <c r="Z390" s="13"/>
      <c r="AA390" s="13"/>
      <c r="AB390" s="13"/>
      <c r="AC390" s="13"/>
      <c r="AD390" s="13"/>
      <c r="AE390" s="13"/>
      <c r="AT390" s="246" t="s">
        <v>155</v>
      </c>
      <c r="AU390" s="246" t="s">
        <v>81</v>
      </c>
      <c r="AV390" s="13" t="s">
        <v>81</v>
      </c>
      <c r="AW390" s="13" t="s">
        <v>33</v>
      </c>
      <c r="AX390" s="13" t="s">
        <v>77</v>
      </c>
      <c r="AY390" s="246" t="s">
        <v>144</v>
      </c>
    </row>
    <row r="391" s="2" customFormat="1" ht="21.75" customHeight="1">
      <c r="A391" s="39"/>
      <c r="B391" s="40"/>
      <c r="C391" s="258" t="s">
        <v>382</v>
      </c>
      <c r="D391" s="258" t="s">
        <v>238</v>
      </c>
      <c r="E391" s="259" t="s">
        <v>1406</v>
      </c>
      <c r="F391" s="260" t="s">
        <v>1407</v>
      </c>
      <c r="G391" s="261" t="s">
        <v>149</v>
      </c>
      <c r="H391" s="262">
        <v>134.40000000000001</v>
      </c>
      <c r="I391" s="263"/>
      <c r="J391" s="264">
        <f>ROUND(I391*H391,2)</f>
        <v>0</v>
      </c>
      <c r="K391" s="260" t="s">
        <v>256</v>
      </c>
      <c r="L391" s="265"/>
      <c r="M391" s="266" t="s">
        <v>19</v>
      </c>
      <c r="N391" s="267" t="s">
        <v>43</v>
      </c>
      <c r="O391" s="85"/>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332</v>
      </c>
      <c r="AT391" s="230" t="s">
        <v>238</v>
      </c>
      <c r="AU391" s="230" t="s">
        <v>81</v>
      </c>
      <c r="AY391" s="18" t="s">
        <v>144</v>
      </c>
      <c r="BE391" s="231">
        <f>IF(N391="základní",J391,0)</f>
        <v>0</v>
      </c>
      <c r="BF391" s="231">
        <f>IF(N391="snížená",J391,0)</f>
        <v>0</v>
      </c>
      <c r="BG391" s="231">
        <f>IF(N391="zákl. přenesená",J391,0)</f>
        <v>0</v>
      </c>
      <c r="BH391" s="231">
        <f>IF(N391="sníž. přenesená",J391,0)</f>
        <v>0</v>
      </c>
      <c r="BI391" s="231">
        <f>IF(N391="nulová",J391,0)</f>
        <v>0</v>
      </c>
      <c r="BJ391" s="18" t="s">
        <v>77</v>
      </c>
      <c r="BK391" s="231">
        <f>ROUND(I391*H391,2)</f>
        <v>0</v>
      </c>
      <c r="BL391" s="18" t="s">
        <v>237</v>
      </c>
      <c r="BM391" s="230" t="s">
        <v>575</v>
      </c>
    </row>
    <row r="392" s="2" customFormat="1">
      <c r="A392" s="39"/>
      <c r="B392" s="40"/>
      <c r="C392" s="41"/>
      <c r="D392" s="232" t="s">
        <v>442</v>
      </c>
      <c r="E392" s="41"/>
      <c r="F392" s="233" t="s">
        <v>1408</v>
      </c>
      <c r="G392" s="41"/>
      <c r="H392" s="41"/>
      <c r="I392" s="137"/>
      <c r="J392" s="41"/>
      <c r="K392" s="41"/>
      <c r="L392" s="45"/>
      <c r="M392" s="234"/>
      <c r="N392" s="235"/>
      <c r="O392" s="85"/>
      <c r="P392" s="85"/>
      <c r="Q392" s="85"/>
      <c r="R392" s="85"/>
      <c r="S392" s="85"/>
      <c r="T392" s="86"/>
      <c r="U392" s="39"/>
      <c r="V392" s="39"/>
      <c r="W392" s="39"/>
      <c r="X392" s="39"/>
      <c r="Y392" s="39"/>
      <c r="Z392" s="39"/>
      <c r="AA392" s="39"/>
      <c r="AB392" s="39"/>
      <c r="AC392" s="39"/>
      <c r="AD392" s="39"/>
      <c r="AE392" s="39"/>
      <c r="AT392" s="18" t="s">
        <v>442</v>
      </c>
      <c r="AU392" s="18" t="s">
        <v>81</v>
      </c>
    </row>
    <row r="393" s="2" customFormat="1" ht="21.75" customHeight="1">
      <c r="A393" s="39"/>
      <c r="B393" s="40"/>
      <c r="C393" s="219" t="s">
        <v>798</v>
      </c>
      <c r="D393" s="219" t="s">
        <v>146</v>
      </c>
      <c r="E393" s="220" t="s">
        <v>1409</v>
      </c>
      <c r="F393" s="221" t="s">
        <v>1410</v>
      </c>
      <c r="G393" s="222" t="s">
        <v>1268</v>
      </c>
      <c r="H393" s="284"/>
      <c r="I393" s="224"/>
      <c r="J393" s="225">
        <f>ROUND(I393*H393,2)</f>
        <v>0</v>
      </c>
      <c r="K393" s="221" t="s">
        <v>150</v>
      </c>
      <c r="L393" s="45"/>
      <c r="M393" s="226" t="s">
        <v>19</v>
      </c>
      <c r="N393" s="227" t="s">
        <v>43</v>
      </c>
      <c r="O393" s="85"/>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237</v>
      </c>
      <c r="AT393" s="230" t="s">
        <v>146</v>
      </c>
      <c r="AU393" s="230" t="s">
        <v>81</v>
      </c>
      <c r="AY393" s="18" t="s">
        <v>144</v>
      </c>
      <c r="BE393" s="231">
        <f>IF(N393="základní",J393,0)</f>
        <v>0</v>
      </c>
      <c r="BF393" s="231">
        <f>IF(N393="snížená",J393,0)</f>
        <v>0</v>
      </c>
      <c r="BG393" s="231">
        <f>IF(N393="zákl. přenesená",J393,0)</f>
        <v>0</v>
      </c>
      <c r="BH393" s="231">
        <f>IF(N393="sníž. přenesená",J393,0)</f>
        <v>0</v>
      </c>
      <c r="BI393" s="231">
        <f>IF(N393="nulová",J393,0)</f>
        <v>0</v>
      </c>
      <c r="BJ393" s="18" t="s">
        <v>77</v>
      </c>
      <c r="BK393" s="231">
        <f>ROUND(I393*H393,2)</f>
        <v>0</v>
      </c>
      <c r="BL393" s="18" t="s">
        <v>237</v>
      </c>
      <c r="BM393" s="230" t="s">
        <v>1411</v>
      </c>
    </row>
    <row r="394" s="2" customFormat="1">
      <c r="A394" s="39"/>
      <c r="B394" s="40"/>
      <c r="C394" s="41"/>
      <c r="D394" s="232" t="s">
        <v>153</v>
      </c>
      <c r="E394" s="41"/>
      <c r="F394" s="233" t="s">
        <v>1401</v>
      </c>
      <c r="G394" s="41"/>
      <c r="H394" s="41"/>
      <c r="I394" s="137"/>
      <c r="J394" s="41"/>
      <c r="K394" s="41"/>
      <c r="L394" s="45"/>
      <c r="M394" s="234"/>
      <c r="N394" s="235"/>
      <c r="O394" s="85"/>
      <c r="P394" s="85"/>
      <c r="Q394" s="85"/>
      <c r="R394" s="85"/>
      <c r="S394" s="85"/>
      <c r="T394" s="86"/>
      <c r="U394" s="39"/>
      <c r="V394" s="39"/>
      <c r="W394" s="39"/>
      <c r="X394" s="39"/>
      <c r="Y394" s="39"/>
      <c r="Z394" s="39"/>
      <c r="AA394" s="39"/>
      <c r="AB394" s="39"/>
      <c r="AC394" s="39"/>
      <c r="AD394" s="39"/>
      <c r="AE394" s="39"/>
      <c r="AT394" s="18" t="s">
        <v>153</v>
      </c>
      <c r="AU394" s="18" t="s">
        <v>81</v>
      </c>
    </row>
    <row r="395" s="12" customFormat="1" ht="22.8" customHeight="1">
      <c r="A395" s="12"/>
      <c r="B395" s="203"/>
      <c r="C395" s="204"/>
      <c r="D395" s="205" t="s">
        <v>71</v>
      </c>
      <c r="E395" s="217" t="s">
        <v>1412</v>
      </c>
      <c r="F395" s="217" t="s">
        <v>1413</v>
      </c>
      <c r="G395" s="204"/>
      <c r="H395" s="204"/>
      <c r="I395" s="207"/>
      <c r="J395" s="218">
        <f>BK395</f>
        <v>0</v>
      </c>
      <c r="K395" s="204"/>
      <c r="L395" s="209"/>
      <c r="M395" s="210"/>
      <c r="N395" s="211"/>
      <c r="O395" s="211"/>
      <c r="P395" s="212">
        <f>SUM(P396:P409)</f>
        <v>0</v>
      </c>
      <c r="Q395" s="211"/>
      <c r="R395" s="212">
        <f>SUM(R396:R409)</f>
        <v>0.023243999999999997</v>
      </c>
      <c r="S395" s="211"/>
      <c r="T395" s="213">
        <f>SUM(T396:T409)</f>
        <v>0</v>
      </c>
      <c r="U395" s="12"/>
      <c r="V395" s="12"/>
      <c r="W395" s="12"/>
      <c r="X395" s="12"/>
      <c r="Y395" s="12"/>
      <c r="Z395" s="12"/>
      <c r="AA395" s="12"/>
      <c r="AB395" s="12"/>
      <c r="AC395" s="12"/>
      <c r="AD395" s="12"/>
      <c r="AE395" s="12"/>
      <c r="AR395" s="214" t="s">
        <v>81</v>
      </c>
      <c r="AT395" s="215" t="s">
        <v>71</v>
      </c>
      <c r="AU395" s="215" t="s">
        <v>77</v>
      </c>
      <c r="AY395" s="214" t="s">
        <v>144</v>
      </c>
      <c r="BK395" s="216">
        <f>SUM(BK396:BK409)</f>
        <v>0</v>
      </c>
    </row>
    <row r="396" s="2" customFormat="1" ht="21.75" customHeight="1">
      <c r="A396" s="39"/>
      <c r="B396" s="40"/>
      <c r="C396" s="219" t="s">
        <v>388</v>
      </c>
      <c r="D396" s="219" t="s">
        <v>146</v>
      </c>
      <c r="E396" s="220" t="s">
        <v>1414</v>
      </c>
      <c r="F396" s="221" t="s">
        <v>1415</v>
      </c>
      <c r="G396" s="222" t="s">
        <v>149</v>
      </c>
      <c r="H396" s="223">
        <v>4.4699999999999998</v>
      </c>
      <c r="I396" s="224"/>
      <c r="J396" s="225">
        <f>ROUND(I396*H396,2)</f>
        <v>0</v>
      </c>
      <c r="K396" s="221" t="s">
        <v>150</v>
      </c>
      <c r="L396" s="45"/>
      <c r="M396" s="226" t="s">
        <v>19</v>
      </c>
      <c r="N396" s="227" t="s">
        <v>43</v>
      </c>
      <c r="O396" s="85"/>
      <c r="P396" s="228">
        <f>O396*H396</f>
        <v>0</v>
      </c>
      <c r="Q396" s="228">
        <v>0.0051999999999999998</v>
      </c>
      <c r="R396" s="228">
        <f>Q396*H396</f>
        <v>0.023243999999999997</v>
      </c>
      <c r="S396" s="228">
        <v>0</v>
      </c>
      <c r="T396" s="229">
        <f>S396*H396</f>
        <v>0</v>
      </c>
      <c r="U396" s="39"/>
      <c r="V396" s="39"/>
      <c r="W396" s="39"/>
      <c r="X396" s="39"/>
      <c r="Y396" s="39"/>
      <c r="Z396" s="39"/>
      <c r="AA396" s="39"/>
      <c r="AB396" s="39"/>
      <c r="AC396" s="39"/>
      <c r="AD396" s="39"/>
      <c r="AE396" s="39"/>
      <c r="AR396" s="230" t="s">
        <v>237</v>
      </c>
      <c r="AT396" s="230" t="s">
        <v>146</v>
      </c>
      <c r="AU396" s="230" t="s">
        <v>81</v>
      </c>
      <c r="AY396" s="18" t="s">
        <v>144</v>
      </c>
      <c r="BE396" s="231">
        <f>IF(N396="základní",J396,0)</f>
        <v>0</v>
      </c>
      <c r="BF396" s="231">
        <f>IF(N396="snížená",J396,0)</f>
        <v>0</v>
      </c>
      <c r="BG396" s="231">
        <f>IF(N396="zákl. přenesená",J396,0)</f>
        <v>0</v>
      </c>
      <c r="BH396" s="231">
        <f>IF(N396="sníž. přenesená",J396,0)</f>
        <v>0</v>
      </c>
      <c r="BI396" s="231">
        <f>IF(N396="nulová",J396,0)</f>
        <v>0</v>
      </c>
      <c r="BJ396" s="18" t="s">
        <v>77</v>
      </c>
      <c r="BK396" s="231">
        <f>ROUND(I396*H396,2)</f>
        <v>0</v>
      </c>
      <c r="BL396" s="18" t="s">
        <v>237</v>
      </c>
      <c r="BM396" s="230" t="s">
        <v>678</v>
      </c>
    </row>
    <row r="397" s="2" customFormat="1">
      <c r="A397" s="39"/>
      <c r="B397" s="40"/>
      <c r="C397" s="41"/>
      <c r="D397" s="232" t="s">
        <v>153</v>
      </c>
      <c r="E397" s="41"/>
      <c r="F397" s="233" t="s">
        <v>1416</v>
      </c>
      <c r="G397" s="41"/>
      <c r="H397" s="41"/>
      <c r="I397" s="137"/>
      <c r="J397" s="41"/>
      <c r="K397" s="41"/>
      <c r="L397" s="45"/>
      <c r="M397" s="234"/>
      <c r="N397" s="235"/>
      <c r="O397" s="85"/>
      <c r="P397" s="85"/>
      <c r="Q397" s="85"/>
      <c r="R397" s="85"/>
      <c r="S397" s="85"/>
      <c r="T397" s="86"/>
      <c r="U397" s="39"/>
      <c r="V397" s="39"/>
      <c r="W397" s="39"/>
      <c r="X397" s="39"/>
      <c r="Y397" s="39"/>
      <c r="Z397" s="39"/>
      <c r="AA397" s="39"/>
      <c r="AB397" s="39"/>
      <c r="AC397" s="39"/>
      <c r="AD397" s="39"/>
      <c r="AE397" s="39"/>
      <c r="AT397" s="18" t="s">
        <v>153</v>
      </c>
      <c r="AU397" s="18" t="s">
        <v>81</v>
      </c>
    </row>
    <row r="398" s="13" customFormat="1">
      <c r="A398" s="13"/>
      <c r="B398" s="236"/>
      <c r="C398" s="237"/>
      <c r="D398" s="232" t="s">
        <v>155</v>
      </c>
      <c r="E398" s="238" t="s">
        <v>19</v>
      </c>
      <c r="F398" s="239" t="s">
        <v>1417</v>
      </c>
      <c r="G398" s="237"/>
      <c r="H398" s="240">
        <v>4.4699999999999998</v>
      </c>
      <c r="I398" s="241"/>
      <c r="J398" s="237"/>
      <c r="K398" s="237"/>
      <c r="L398" s="242"/>
      <c r="M398" s="243"/>
      <c r="N398" s="244"/>
      <c r="O398" s="244"/>
      <c r="P398" s="244"/>
      <c r="Q398" s="244"/>
      <c r="R398" s="244"/>
      <c r="S398" s="244"/>
      <c r="T398" s="245"/>
      <c r="U398" s="13"/>
      <c r="V398" s="13"/>
      <c r="W398" s="13"/>
      <c r="X398" s="13"/>
      <c r="Y398" s="13"/>
      <c r="Z398" s="13"/>
      <c r="AA398" s="13"/>
      <c r="AB398" s="13"/>
      <c r="AC398" s="13"/>
      <c r="AD398" s="13"/>
      <c r="AE398" s="13"/>
      <c r="AT398" s="246" t="s">
        <v>155</v>
      </c>
      <c r="AU398" s="246" t="s">
        <v>81</v>
      </c>
      <c r="AV398" s="13" t="s">
        <v>81</v>
      </c>
      <c r="AW398" s="13" t="s">
        <v>33</v>
      </c>
      <c r="AX398" s="13" t="s">
        <v>72</v>
      </c>
      <c r="AY398" s="246" t="s">
        <v>144</v>
      </c>
    </row>
    <row r="399" s="14" customFormat="1">
      <c r="A399" s="14"/>
      <c r="B399" s="247"/>
      <c r="C399" s="248"/>
      <c r="D399" s="232" t="s">
        <v>155</v>
      </c>
      <c r="E399" s="249" t="s">
        <v>19</v>
      </c>
      <c r="F399" s="250" t="s">
        <v>158</v>
      </c>
      <c r="G399" s="248"/>
      <c r="H399" s="251">
        <v>4.4699999999999998</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155</v>
      </c>
      <c r="AU399" s="257" t="s">
        <v>81</v>
      </c>
      <c r="AV399" s="14" t="s">
        <v>151</v>
      </c>
      <c r="AW399" s="14" t="s">
        <v>33</v>
      </c>
      <c r="AX399" s="14" t="s">
        <v>77</v>
      </c>
      <c r="AY399" s="257" t="s">
        <v>144</v>
      </c>
    </row>
    <row r="400" s="2" customFormat="1" ht="16.5" customHeight="1">
      <c r="A400" s="39"/>
      <c r="B400" s="40"/>
      <c r="C400" s="219" t="s">
        <v>813</v>
      </c>
      <c r="D400" s="219" t="s">
        <v>146</v>
      </c>
      <c r="E400" s="220" t="s">
        <v>1418</v>
      </c>
      <c r="F400" s="221" t="s">
        <v>1419</v>
      </c>
      <c r="G400" s="222" t="s">
        <v>149</v>
      </c>
      <c r="H400" s="223">
        <v>4.4699999999999998</v>
      </c>
      <c r="I400" s="224"/>
      <c r="J400" s="225">
        <f>ROUND(I400*H400,2)</f>
        <v>0</v>
      </c>
      <c r="K400" s="221" t="s">
        <v>150</v>
      </c>
      <c r="L400" s="45"/>
      <c r="M400" s="226" t="s">
        <v>19</v>
      </c>
      <c r="N400" s="227" t="s">
        <v>43</v>
      </c>
      <c r="O400" s="85"/>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237</v>
      </c>
      <c r="AT400" s="230" t="s">
        <v>146</v>
      </c>
      <c r="AU400" s="230" t="s">
        <v>81</v>
      </c>
      <c r="AY400" s="18" t="s">
        <v>144</v>
      </c>
      <c r="BE400" s="231">
        <f>IF(N400="základní",J400,0)</f>
        <v>0</v>
      </c>
      <c r="BF400" s="231">
        <f>IF(N400="snížená",J400,0)</f>
        <v>0</v>
      </c>
      <c r="BG400" s="231">
        <f>IF(N400="zákl. přenesená",J400,0)</f>
        <v>0</v>
      </c>
      <c r="BH400" s="231">
        <f>IF(N400="sníž. přenesená",J400,0)</f>
        <v>0</v>
      </c>
      <c r="BI400" s="231">
        <f>IF(N400="nulová",J400,0)</f>
        <v>0</v>
      </c>
      <c r="BJ400" s="18" t="s">
        <v>77</v>
      </c>
      <c r="BK400" s="231">
        <f>ROUND(I400*H400,2)</f>
        <v>0</v>
      </c>
      <c r="BL400" s="18" t="s">
        <v>237</v>
      </c>
      <c r="BM400" s="230" t="s">
        <v>682</v>
      </c>
    </row>
    <row r="401" s="2" customFormat="1">
      <c r="A401" s="39"/>
      <c r="B401" s="40"/>
      <c r="C401" s="41"/>
      <c r="D401" s="232" t="s">
        <v>153</v>
      </c>
      <c r="E401" s="41"/>
      <c r="F401" s="233" t="s">
        <v>1416</v>
      </c>
      <c r="G401" s="41"/>
      <c r="H401" s="41"/>
      <c r="I401" s="137"/>
      <c r="J401" s="41"/>
      <c r="K401" s="41"/>
      <c r="L401" s="45"/>
      <c r="M401" s="234"/>
      <c r="N401" s="235"/>
      <c r="O401" s="85"/>
      <c r="P401" s="85"/>
      <c r="Q401" s="85"/>
      <c r="R401" s="85"/>
      <c r="S401" s="85"/>
      <c r="T401" s="86"/>
      <c r="U401" s="39"/>
      <c r="V401" s="39"/>
      <c r="W401" s="39"/>
      <c r="X401" s="39"/>
      <c r="Y401" s="39"/>
      <c r="Z401" s="39"/>
      <c r="AA401" s="39"/>
      <c r="AB401" s="39"/>
      <c r="AC401" s="39"/>
      <c r="AD401" s="39"/>
      <c r="AE401" s="39"/>
      <c r="AT401" s="18" t="s">
        <v>153</v>
      </c>
      <c r="AU401" s="18" t="s">
        <v>81</v>
      </c>
    </row>
    <row r="402" s="2" customFormat="1" ht="16.5" customHeight="1">
      <c r="A402" s="39"/>
      <c r="B402" s="40"/>
      <c r="C402" s="219" t="s">
        <v>393</v>
      </c>
      <c r="D402" s="219" t="s">
        <v>146</v>
      </c>
      <c r="E402" s="220" t="s">
        <v>1420</v>
      </c>
      <c r="F402" s="221" t="s">
        <v>1421</v>
      </c>
      <c r="G402" s="222" t="s">
        <v>149</v>
      </c>
      <c r="H402" s="223">
        <v>4.4699999999999998</v>
      </c>
      <c r="I402" s="224"/>
      <c r="J402" s="225">
        <f>ROUND(I402*H402,2)</f>
        <v>0</v>
      </c>
      <c r="K402" s="221" t="s">
        <v>150</v>
      </c>
      <c r="L402" s="45"/>
      <c r="M402" s="226" t="s">
        <v>19</v>
      </c>
      <c r="N402" s="227" t="s">
        <v>43</v>
      </c>
      <c r="O402" s="85"/>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237</v>
      </c>
      <c r="AT402" s="230" t="s">
        <v>146</v>
      </c>
      <c r="AU402" s="230" t="s">
        <v>81</v>
      </c>
      <c r="AY402" s="18" t="s">
        <v>144</v>
      </c>
      <c r="BE402" s="231">
        <f>IF(N402="základní",J402,0)</f>
        <v>0</v>
      </c>
      <c r="BF402" s="231">
        <f>IF(N402="snížená",J402,0)</f>
        <v>0</v>
      </c>
      <c r="BG402" s="231">
        <f>IF(N402="zákl. přenesená",J402,0)</f>
        <v>0</v>
      </c>
      <c r="BH402" s="231">
        <f>IF(N402="sníž. přenesená",J402,0)</f>
        <v>0</v>
      </c>
      <c r="BI402" s="231">
        <f>IF(N402="nulová",J402,0)</f>
        <v>0</v>
      </c>
      <c r="BJ402" s="18" t="s">
        <v>77</v>
      </c>
      <c r="BK402" s="231">
        <f>ROUND(I402*H402,2)</f>
        <v>0</v>
      </c>
      <c r="BL402" s="18" t="s">
        <v>237</v>
      </c>
      <c r="BM402" s="230" t="s">
        <v>686</v>
      </c>
    </row>
    <row r="403" s="2" customFormat="1">
      <c r="A403" s="39"/>
      <c r="B403" s="40"/>
      <c r="C403" s="41"/>
      <c r="D403" s="232" t="s">
        <v>153</v>
      </c>
      <c r="E403" s="41"/>
      <c r="F403" s="233" t="s">
        <v>1416</v>
      </c>
      <c r="G403" s="41"/>
      <c r="H403" s="41"/>
      <c r="I403" s="137"/>
      <c r="J403" s="41"/>
      <c r="K403" s="41"/>
      <c r="L403" s="45"/>
      <c r="M403" s="234"/>
      <c r="N403" s="235"/>
      <c r="O403" s="85"/>
      <c r="P403" s="85"/>
      <c r="Q403" s="85"/>
      <c r="R403" s="85"/>
      <c r="S403" s="85"/>
      <c r="T403" s="86"/>
      <c r="U403" s="39"/>
      <c r="V403" s="39"/>
      <c r="W403" s="39"/>
      <c r="X403" s="39"/>
      <c r="Y403" s="39"/>
      <c r="Z403" s="39"/>
      <c r="AA403" s="39"/>
      <c r="AB403" s="39"/>
      <c r="AC403" s="39"/>
      <c r="AD403" s="39"/>
      <c r="AE403" s="39"/>
      <c r="AT403" s="18" t="s">
        <v>153</v>
      </c>
      <c r="AU403" s="18" t="s">
        <v>81</v>
      </c>
    </row>
    <row r="404" s="2" customFormat="1" ht="16.5" customHeight="1">
      <c r="A404" s="39"/>
      <c r="B404" s="40"/>
      <c r="C404" s="219" t="s">
        <v>821</v>
      </c>
      <c r="D404" s="219" t="s">
        <v>146</v>
      </c>
      <c r="E404" s="220" t="s">
        <v>1422</v>
      </c>
      <c r="F404" s="221" t="s">
        <v>1423</v>
      </c>
      <c r="G404" s="222" t="s">
        <v>149</v>
      </c>
      <c r="H404" s="223">
        <v>4.4699999999999998</v>
      </c>
      <c r="I404" s="224"/>
      <c r="J404" s="225">
        <f>ROUND(I404*H404,2)</f>
        <v>0</v>
      </c>
      <c r="K404" s="221" t="s">
        <v>150</v>
      </c>
      <c r="L404" s="45"/>
      <c r="M404" s="226" t="s">
        <v>19</v>
      </c>
      <c r="N404" s="227" t="s">
        <v>43</v>
      </c>
      <c r="O404" s="85"/>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237</v>
      </c>
      <c r="AT404" s="230" t="s">
        <v>146</v>
      </c>
      <c r="AU404" s="230" t="s">
        <v>81</v>
      </c>
      <c r="AY404" s="18" t="s">
        <v>144</v>
      </c>
      <c r="BE404" s="231">
        <f>IF(N404="základní",J404,0)</f>
        <v>0</v>
      </c>
      <c r="BF404" s="231">
        <f>IF(N404="snížená",J404,0)</f>
        <v>0</v>
      </c>
      <c r="BG404" s="231">
        <f>IF(N404="zákl. přenesená",J404,0)</f>
        <v>0</v>
      </c>
      <c r="BH404" s="231">
        <f>IF(N404="sníž. přenesená",J404,0)</f>
        <v>0</v>
      </c>
      <c r="BI404" s="231">
        <f>IF(N404="nulová",J404,0)</f>
        <v>0</v>
      </c>
      <c r="BJ404" s="18" t="s">
        <v>77</v>
      </c>
      <c r="BK404" s="231">
        <f>ROUND(I404*H404,2)</f>
        <v>0</v>
      </c>
      <c r="BL404" s="18" t="s">
        <v>237</v>
      </c>
      <c r="BM404" s="230" t="s">
        <v>689</v>
      </c>
    </row>
    <row r="405" s="2" customFormat="1">
      <c r="A405" s="39"/>
      <c r="B405" s="40"/>
      <c r="C405" s="41"/>
      <c r="D405" s="232" t="s">
        <v>153</v>
      </c>
      <c r="E405" s="41"/>
      <c r="F405" s="233" t="s">
        <v>1416</v>
      </c>
      <c r="G405" s="41"/>
      <c r="H405" s="41"/>
      <c r="I405" s="137"/>
      <c r="J405" s="41"/>
      <c r="K405" s="41"/>
      <c r="L405" s="45"/>
      <c r="M405" s="234"/>
      <c r="N405" s="235"/>
      <c r="O405" s="85"/>
      <c r="P405" s="85"/>
      <c r="Q405" s="85"/>
      <c r="R405" s="85"/>
      <c r="S405" s="85"/>
      <c r="T405" s="86"/>
      <c r="U405" s="39"/>
      <c r="V405" s="39"/>
      <c r="W405" s="39"/>
      <c r="X405" s="39"/>
      <c r="Y405" s="39"/>
      <c r="Z405" s="39"/>
      <c r="AA405" s="39"/>
      <c r="AB405" s="39"/>
      <c r="AC405" s="39"/>
      <c r="AD405" s="39"/>
      <c r="AE405" s="39"/>
      <c r="AT405" s="18" t="s">
        <v>153</v>
      </c>
      <c r="AU405" s="18" t="s">
        <v>81</v>
      </c>
    </row>
    <row r="406" s="2" customFormat="1" ht="16.5" customHeight="1">
      <c r="A406" s="39"/>
      <c r="B406" s="40"/>
      <c r="C406" s="258" t="s">
        <v>400</v>
      </c>
      <c r="D406" s="258" t="s">
        <v>238</v>
      </c>
      <c r="E406" s="259" t="s">
        <v>1424</v>
      </c>
      <c r="F406" s="260" t="s">
        <v>1425</v>
      </c>
      <c r="G406" s="261" t="s">
        <v>149</v>
      </c>
      <c r="H406" s="262">
        <v>5.141</v>
      </c>
      <c r="I406" s="263"/>
      <c r="J406" s="264">
        <f>ROUND(I406*H406,2)</f>
        <v>0</v>
      </c>
      <c r="K406" s="260" t="s">
        <v>256</v>
      </c>
      <c r="L406" s="265"/>
      <c r="M406" s="266" t="s">
        <v>19</v>
      </c>
      <c r="N406" s="267" t="s">
        <v>43</v>
      </c>
      <c r="O406" s="85"/>
      <c r="P406" s="228">
        <f>O406*H406</f>
        <v>0</v>
      </c>
      <c r="Q406" s="228">
        <v>0</v>
      </c>
      <c r="R406" s="228">
        <f>Q406*H406</f>
        <v>0</v>
      </c>
      <c r="S406" s="228">
        <v>0</v>
      </c>
      <c r="T406" s="229">
        <f>S406*H406</f>
        <v>0</v>
      </c>
      <c r="U406" s="39"/>
      <c r="V406" s="39"/>
      <c r="W406" s="39"/>
      <c r="X406" s="39"/>
      <c r="Y406" s="39"/>
      <c r="Z406" s="39"/>
      <c r="AA406" s="39"/>
      <c r="AB406" s="39"/>
      <c r="AC406" s="39"/>
      <c r="AD406" s="39"/>
      <c r="AE406" s="39"/>
      <c r="AR406" s="230" t="s">
        <v>332</v>
      </c>
      <c r="AT406" s="230" t="s">
        <v>238</v>
      </c>
      <c r="AU406" s="230" t="s">
        <v>81</v>
      </c>
      <c r="AY406" s="18" t="s">
        <v>144</v>
      </c>
      <c r="BE406" s="231">
        <f>IF(N406="základní",J406,0)</f>
        <v>0</v>
      </c>
      <c r="BF406" s="231">
        <f>IF(N406="snížená",J406,0)</f>
        <v>0</v>
      </c>
      <c r="BG406" s="231">
        <f>IF(N406="zákl. přenesená",J406,0)</f>
        <v>0</v>
      </c>
      <c r="BH406" s="231">
        <f>IF(N406="sníž. přenesená",J406,0)</f>
        <v>0</v>
      </c>
      <c r="BI406" s="231">
        <f>IF(N406="nulová",J406,0)</f>
        <v>0</v>
      </c>
      <c r="BJ406" s="18" t="s">
        <v>77</v>
      </c>
      <c r="BK406" s="231">
        <f>ROUND(I406*H406,2)</f>
        <v>0</v>
      </c>
      <c r="BL406" s="18" t="s">
        <v>237</v>
      </c>
      <c r="BM406" s="230" t="s">
        <v>693</v>
      </c>
    </row>
    <row r="407" s="13" customFormat="1">
      <c r="A407" s="13"/>
      <c r="B407" s="236"/>
      <c r="C407" s="237"/>
      <c r="D407" s="232" t="s">
        <v>155</v>
      </c>
      <c r="E407" s="237"/>
      <c r="F407" s="239" t="s">
        <v>1426</v>
      </c>
      <c r="G407" s="237"/>
      <c r="H407" s="240">
        <v>5.141</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155</v>
      </c>
      <c r="AU407" s="246" t="s">
        <v>81</v>
      </c>
      <c r="AV407" s="13" t="s">
        <v>81</v>
      </c>
      <c r="AW407" s="13" t="s">
        <v>4</v>
      </c>
      <c r="AX407" s="13" t="s">
        <v>77</v>
      </c>
      <c r="AY407" s="246" t="s">
        <v>144</v>
      </c>
    </row>
    <row r="408" s="2" customFormat="1" ht="21.75" customHeight="1">
      <c r="A408" s="39"/>
      <c r="B408" s="40"/>
      <c r="C408" s="219" t="s">
        <v>830</v>
      </c>
      <c r="D408" s="219" t="s">
        <v>146</v>
      </c>
      <c r="E408" s="220" t="s">
        <v>1427</v>
      </c>
      <c r="F408" s="221" t="s">
        <v>1428</v>
      </c>
      <c r="G408" s="222" t="s">
        <v>1268</v>
      </c>
      <c r="H408" s="284"/>
      <c r="I408" s="224"/>
      <c r="J408" s="225">
        <f>ROUND(I408*H408,2)</f>
        <v>0</v>
      </c>
      <c r="K408" s="221" t="s">
        <v>150</v>
      </c>
      <c r="L408" s="45"/>
      <c r="M408" s="226" t="s">
        <v>19</v>
      </c>
      <c r="N408" s="227" t="s">
        <v>43</v>
      </c>
      <c r="O408" s="85"/>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237</v>
      </c>
      <c r="AT408" s="230" t="s">
        <v>146</v>
      </c>
      <c r="AU408" s="230" t="s">
        <v>81</v>
      </c>
      <c r="AY408" s="18" t="s">
        <v>144</v>
      </c>
      <c r="BE408" s="231">
        <f>IF(N408="základní",J408,0)</f>
        <v>0</v>
      </c>
      <c r="BF408" s="231">
        <f>IF(N408="snížená",J408,0)</f>
        <v>0</v>
      </c>
      <c r="BG408" s="231">
        <f>IF(N408="zákl. přenesená",J408,0)</f>
        <v>0</v>
      </c>
      <c r="BH408" s="231">
        <f>IF(N408="sníž. přenesená",J408,0)</f>
        <v>0</v>
      </c>
      <c r="BI408" s="231">
        <f>IF(N408="nulová",J408,0)</f>
        <v>0</v>
      </c>
      <c r="BJ408" s="18" t="s">
        <v>77</v>
      </c>
      <c r="BK408" s="231">
        <f>ROUND(I408*H408,2)</f>
        <v>0</v>
      </c>
      <c r="BL408" s="18" t="s">
        <v>237</v>
      </c>
      <c r="BM408" s="230" t="s">
        <v>696</v>
      </c>
    </row>
    <row r="409" s="2" customFormat="1">
      <c r="A409" s="39"/>
      <c r="B409" s="40"/>
      <c r="C409" s="41"/>
      <c r="D409" s="232" t="s">
        <v>153</v>
      </c>
      <c r="E409" s="41"/>
      <c r="F409" s="233" t="s">
        <v>752</v>
      </c>
      <c r="G409" s="41"/>
      <c r="H409" s="41"/>
      <c r="I409" s="137"/>
      <c r="J409" s="41"/>
      <c r="K409" s="41"/>
      <c r="L409" s="45"/>
      <c r="M409" s="234"/>
      <c r="N409" s="235"/>
      <c r="O409" s="85"/>
      <c r="P409" s="85"/>
      <c r="Q409" s="85"/>
      <c r="R409" s="85"/>
      <c r="S409" s="85"/>
      <c r="T409" s="86"/>
      <c r="U409" s="39"/>
      <c r="V409" s="39"/>
      <c r="W409" s="39"/>
      <c r="X409" s="39"/>
      <c r="Y409" s="39"/>
      <c r="Z409" s="39"/>
      <c r="AA409" s="39"/>
      <c r="AB409" s="39"/>
      <c r="AC409" s="39"/>
      <c r="AD409" s="39"/>
      <c r="AE409" s="39"/>
      <c r="AT409" s="18" t="s">
        <v>153</v>
      </c>
      <c r="AU409" s="18" t="s">
        <v>81</v>
      </c>
    </row>
    <row r="410" s="12" customFormat="1" ht="22.8" customHeight="1">
      <c r="A410" s="12"/>
      <c r="B410" s="203"/>
      <c r="C410" s="204"/>
      <c r="D410" s="205" t="s">
        <v>71</v>
      </c>
      <c r="E410" s="217" t="s">
        <v>1015</v>
      </c>
      <c r="F410" s="217" t="s">
        <v>1016</v>
      </c>
      <c r="G410" s="204"/>
      <c r="H410" s="204"/>
      <c r="I410" s="207"/>
      <c r="J410" s="218">
        <f>BK410</f>
        <v>0</v>
      </c>
      <c r="K410" s="204"/>
      <c r="L410" s="209"/>
      <c r="M410" s="210"/>
      <c r="N410" s="211"/>
      <c r="O410" s="211"/>
      <c r="P410" s="212">
        <f>SUM(P411:P422)</f>
        <v>0</v>
      </c>
      <c r="Q410" s="211"/>
      <c r="R410" s="212">
        <f>SUM(R411:R422)</f>
        <v>0.0029032312800000002</v>
      </c>
      <c r="S410" s="211"/>
      <c r="T410" s="213">
        <f>SUM(T411:T422)</f>
        <v>0</v>
      </c>
      <c r="U410" s="12"/>
      <c r="V410" s="12"/>
      <c r="W410" s="12"/>
      <c r="X410" s="12"/>
      <c r="Y410" s="12"/>
      <c r="Z410" s="12"/>
      <c r="AA410" s="12"/>
      <c r="AB410" s="12"/>
      <c r="AC410" s="12"/>
      <c r="AD410" s="12"/>
      <c r="AE410" s="12"/>
      <c r="AR410" s="214" t="s">
        <v>81</v>
      </c>
      <c r="AT410" s="215" t="s">
        <v>71</v>
      </c>
      <c r="AU410" s="215" t="s">
        <v>77</v>
      </c>
      <c r="AY410" s="214" t="s">
        <v>144</v>
      </c>
      <c r="BK410" s="216">
        <f>SUM(BK411:BK422)</f>
        <v>0</v>
      </c>
    </row>
    <row r="411" s="2" customFormat="1" ht="16.5" customHeight="1">
      <c r="A411" s="39"/>
      <c r="B411" s="40"/>
      <c r="C411" s="219" t="s">
        <v>405</v>
      </c>
      <c r="D411" s="219" t="s">
        <v>146</v>
      </c>
      <c r="E411" s="220" t="s">
        <v>1429</v>
      </c>
      <c r="F411" s="221" t="s">
        <v>1430</v>
      </c>
      <c r="G411" s="222" t="s">
        <v>149</v>
      </c>
      <c r="H411" s="223">
        <v>1.1850000000000001</v>
      </c>
      <c r="I411" s="224"/>
      <c r="J411" s="225">
        <f>ROUND(I411*H411,2)</f>
        <v>0</v>
      </c>
      <c r="K411" s="221" t="s">
        <v>150</v>
      </c>
      <c r="L411" s="45"/>
      <c r="M411" s="226" t="s">
        <v>19</v>
      </c>
      <c r="N411" s="227" t="s">
        <v>43</v>
      </c>
      <c r="O411" s="85"/>
      <c r="P411" s="228">
        <f>O411*H411</f>
        <v>0</v>
      </c>
      <c r="Q411" s="228">
        <v>6.0528000000000001E-05</v>
      </c>
      <c r="R411" s="228">
        <f>Q411*H411</f>
        <v>7.1725680000000002E-05</v>
      </c>
      <c r="S411" s="228">
        <v>0</v>
      </c>
      <c r="T411" s="229">
        <f>S411*H411</f>
        <v>0</v>
      </c>
      <c r="U411" s="39"/>
      <c r="V411" s="39"/>
      <c r="W411" s="39"/>
      <c r="X411" s="39"/>
      <c r="Y411" s="39"/>
      <c r="Z411" s="39"/>
      <c r="AA411" s="39"/>
      <c r="AB411" s="39"/>
      <c r="AC411" s="39"/>
      <c r="AD411" s="39"/>
      <c r="AE411" s="39"/>
      <c r="AR411" s="230" t="s">
        <v>237</v>
      </c>
      <c r="AT411" s="230" t="s">
        <v>146</v>
      </c>
      <c r="AU411" s="230" t="s">
        <v>81</v>
      </c>
      <c r="AY411" s="18" t="s">
        <v>144</v>
      </c>
      <c r="BE411" s="231">
        <f>IF(N411="základní",J411,0)</f>
        <v>0</v>
      </c>
      <c r="BF411" s="231">
        <f>IF(N411="snížená",J411,0)</f>
        <v>0</v>
      </c>
      <c r="BG411" s="231">
        <f>IF(N411="zákl. přenesená",J411,0)</f>
        <v>0</v>
      </c>
      <c r="BH411" s="231">
        <f>IF(N411="sníž. přenesená",J411,0)</f>
        <v>0</v>
      </c>
      <c r="BI411" s="231">
        <f>IF(N411="nulová",J411,0)</f>
        <v>0</v>
      </c>
      <c r="BJ411" s="18" t="s">
        <v>77</v>
      </c>
      <c r="BK411" s="231">
        <f>ROUND(I411*H411,2)</f>
        <v>0</v>
      </c>
      <c r="BL411" s="18" t="s">
        <v>237</v>
      </c>
      <c r="BM411" s="230" t="s">
        <v>700</v>
      </c>
    </row>
    <row r="412" s="13" customFormat="1">
      <c r="A412" s="13"/>
      <c r="B412" s="236"/>
      <c r="C412" s="237"/>
      <c r="D412" s="232" t="s">
        <v>155</v>
      </c>
      <c r="E412" s="238" t="s">
        <v>19</v>
      </c>
      <c r="F412" s="239" t="s">
        <v>1431</v>
      </c>
      <c r="G412" s="237"/>
      <c r="H412" s="240">
        <v>1.1850000000000001</v>
      </c>
      <c r="I412" s="241"/>
      <c r="J412" s="237"/>
      <c r="K412" s="237"/>
      <c r="L412" s="242"/>
      <c r="M412" s="243"/>
      <c r="N412" s="244"/>
      <c r="O412" s="244"/>
      <c r="P412" s="244"/>
      <c r="Q412" s="244"/>
      <c r="R412" s="244"/>
      <c r="S412" s="244"/>
      <c r="T412" s="245"/>
      <c r="U412" s="13"/>
      <c r="V412" s="13"/>
      <c r="W412" s="13"/>
      <c r="X412" s="13"/>
      <c r="Y412" s="13"/>
      <c r="Z412" s="13"/>
      <c r="AA412" s="13"/>
      <c r="AB412" s="13"/>
      <c r="AC412" s="13"/>
      <c r="AD412" s="13"/>
      <c r="AE412" s="13"/>
      <c r="AT412" s="246" t="s">
        <v>155</v>
      </c>
      <c r="AU412" s="246" t="s">
        <v>81</v>
      </c>
      <c r="AV412" s="13" t="s">
        <v>81</v>
      </c>
      <c r="AW412" s="13" t="s">
        <v>33</v>
      </c>
      <c r="AX412" s="13" t="s">
        <v>72</v>
      </c>
      <c r="AY412" s="246" t="s">
        <v>144</v>
      </c>
    </row>
    <row r="413" s="14" customFormat="1">
      <c r="A413" s="14"/>
      <c r="B413" s="247"/>
      <c r="C413" s="248"/>
      <c r="D413" s="232" t="s">
        <v>155</v>
      </c>
      <c r="E413" s="249" t="s">
        <v>19</v>
      </c>
      <c r="F413" s="250" t="s">
        <v>158</v>
      </c>
      <c r="G413" s="248"/>
      <c r="H413" s="251">
        <v>1.1850000000000001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155</v>
      </c>
      <c r="AU413" s="257" t="s">
        <v>81</v>
      </c>
      <c r="AV413" s="14" t="s">
        <v>151</v>
      </c>
      <c r="AW413" s="14" t="s">
        <v>33</v>
      </c>
      <c r="AX413" s="14" t="s">
        <v>77</v>
      </c>
      <c r="AY413" s="257" t="s">
        <v>144</v>
      </c>
    </row>
    <row r="414" s="2" customFormat="1" ht="16.5" customHeight="1">
      <c r="A414" s="39"/>
      <c r="B414" s="40"/>
      <c r="C414" s="219" t="s">
        <v>840</v>
      </c>
      <c r="D414" s="219" t="s">
        <v>146</v>
      </c>
      <c r="E414" s="220" t="s">
        <v>1025</v>
      </c>
      <c r="F414" s="221" t="s">
        <v>1026</v>
      </c>
      <c r="G414" s="222" t="s">
        <v>149</v>
      </c>
      <c r="H414" s="223">
        <v>5.2640000000000002</v>
      </c>
      <c r="I414" s="224"/>
      <c r="J414" s="225">
        <f>ROUND(I414*H414,2)</f>
        <v>0</v>
      </c>
      <c r="K414" s="221" t="s">
        <v>150</v>
      </c>
      <c r="L414" s="45"/>
      <c r="M414" s="226" t="s">
        <v>19</v>
      </c>
      <c r="N414" s="227" t="s">
        <v>43</v>
      </c>
      <c r="O414" s="85"/>
      <c r="P414" s="228">
        <f>O414*H414</f>
        <v>0</v>
      </c>
      <c r="Q414" s="228">
        <v>0.00016875000000000001</v>
      </c>
      <c r="R414" s="228">
        <f>Q414*H414</f>
        <v>0.00088830000000000007</v>
      </c>
      <c r="S414" s="228">
        <v>0</v>
      </c>
      <c r="T414" s="229">
        <f>S414*H414</f>
        <v>0</v>
      </c>
      <c r="U414" s="39"/>
      <c r="V414" s="39"/>
      <c r="W414" s="39"/>
      <c r="X414" s="39"/>
      <c r="Y414" s="39"/>
      <c r="Z414" s="39"/>
      <c r="AA414" s="39"/>
      <c r="AB414" s="39"/>
      <c r="AC414" s="39"/>
      <c r="AD414" s="39"/>
      <c r="AE414" s="39"/>
      <c r="AR414" s="230" t="s">
        <v>237</v>
      </c>
      <c r="AT414" s="230" t="s">
        <v>146</v>
      </c>
      <c r="AU414" s="230" t="s">
        <v>81</v>
      </c>
      <c r="AY414" s="18" t="s">
        <v>144</v>
      </c>
      <c r="BE414" s="231">
        <f>IF(N414="základní",J414,0)</f>
        <v>0</v>
      </c>
      <c r="BF414" s="231">
        <f>IF(N414="snížená",J414,0)</f>
        <v>0</v>
      </c>
      <c r="BG414" s="231">
        <f>IF(N414="zákl. přenesená",J414,0)</f>
        <v>0</v>
      </c>
      <c r="BH414" s="231">
        <f>IF(N414="sníž. přenesená",J414,0)</f>
        <v>0</v>
      </c>
      <c r="BI414" s="231">
        <f>IF(N414="nulová",J414,0)</f>
        <v>0</v>
      </c>
      <c r="BJ414" s="18" t="s">
        <v>77</v>
      </c>
      <c r="BK414" s="231">
        <f>ROUND(I414*H414,2)</f>
        <v>0</v>
      </c>
      <c r="BL414" s="18" t="s">
        <v>237</v>
      </c>
      <c r="BM414" s="230" t="s">
        <v>1432</v>
      </c>
    </row>
    <row r="415" s="13" customFormat="1">
      <c r="A415" s="13"/>
      <c r="B415" s="236"/>
      <c r="C415" s="237"/>
      <c r="D415" s="232" t="s">
        <v>155</v>
      </c>
      <c r="E415" s="238" t="s">
        <v>19</v>
      </c>
      <c r="F415" s="239" t="s">
        <v>1433</v>
      </c>
      <c r="G415" s="237"/>
      <c r="H415" s="240">
        <v>1.1850000000000001</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155</v>
      </c>
      <c r="AU415" s="246" t="s">
        <v>81</v>
      </c>
      <c r="AV415" s="13" t="s">
        <v>81</v>
      </c>
      <c r="AW415" s="13" t="s">
        <v>33</v>
      </c>
      <c r="AX415" s="13" t="s">
        <v>72</v>
      </c>
      <c r="AY415" s="246" t="s">
        <v>144</v>
      </c>
    </row>
    <row r="416" s="13" customFormat="1">
      <c r="A416" s="13"/>
      <c r="B416" s="236"/>
      <c r="C416" s="237"/>
      <c r="D416" s="232" t="s">
        <v>155</v>
      </c>
      <c r="E416" s="238" t="s">
        <v>19</v>
      </c>
      <c r="F416" s="239" t="s">
        <v>1434</v>
      </c>
      <c r="G416" s="237"/>
      <c r="H416" s="240">
        <v>1.659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155</v>
      </c>
      <c r="AU416" s="246" t="s">
        <v>81</v>
      </c>
      <c r="AV416" s="13" t="s">
        <v>81</v>
      </c>
      <c r="AW416" s="13" t="s">
        <v>33</v>
      </c>
      <c r="AX416" s="13" t="s">
        <v>72</v>
      </c>
      <c r="AY416" s="246" t="s">
        <v>144</v>
      </c>
    </row>
    <row r="417" s="13" customFormat="1">
      <c r="A417" s="13"/>
      <c r="B417" s="236"/>
      <c r="C417" s="237"/>
      <c r="D417" s="232" t="s">
        <v>155</v>
      </c>
      <c r="E417" s="238" t="s">
        <v>19</v>
      </c>
      <c r="F417" s="239" t="s">
        <v>1435</v>
      </c>
      <c r="G417" s="237"/>
      <c r="H417" s="240">
        <v>2.4199999999999999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155</v>
      </c>
      <c r="AU417" s="246" t="s">
        <v>81</v>
      </c>
      <c r="AV417" s="13" t="s">
        <v>81</v>
      </c>
      <c r="AW417" s="13" t="s">
        <v>33</v>
      </c>
      <c r="AX417" s="13" t="s">
        <v>72</v>
      </c>
      <c r="AY417" s="246" t="s">
        <v>144</v>
      </c>
    </row>
    <row r="418" s="15" customFormat="1">
      <c r="A418" s="15"/>
      <c r="B418" s="268"/>
      <c r="C418" s="269"/>
      <c r="D418" s="232" t="s">
        <v>155</v>
      </c>
      <c r="E418" s="270" t="s">
        <v>19</v>
      </c>
      <c r="F418" s="271" t="s">
        <v>1436</v>
      </c>
      <c r="G418" s="269"/>
      <c r="H418" s="272">
        <v>5.2640000000000002</v>
      </c>
      <c r="I418" s="273"/>
      <c r="J418" s="269"/>
      <c r="K418" s="269"/>
      <c r="L418" s="274"/>
      <c r="M418" s="275"/>
      <c r="N418" s="276"/>
      <c r="O418" s="276"/>
      <c r="P418" s="276"/>
      <c r="Q418" s="276"/>
      <c r="R418" s="276"/>
      <c r="S418" s="276"/>
      <c r="T418" s="277"/>
      <c r="U418" s="15"/>
      <c r="V418" s="15"/>
      <c r="W418" s="15"/>
      <c r="X418" s="15"/>
      <c r="Y418" s="15"/>
      <c r="Z418" s="15"/>
      <c r="AA418" s="15"/>
      <c r="AB418" s="15"/>
      <c r="AC418" s="15"/>
      <c r="AD418" s="15"/>
      <c r="AE418" s="15"/>
      <c r="AT418" s="278" t="s">
        <v>155</v>
      </c>
      <c r="AU418" s="278" t="s">
        <v>81</v>
      </c>
      <c r="AV418" s="15" t="s">
        <v>84</v>
      </c>
      <c r="AW418" s="15" t="s">
        <v>33</v>
      </c>
      <c r="AX418" s="15" t="s">
        <v>72</v>
      </c>
      <c r="AY418" s="278" t="s">
        <v>144</v>
      </c>
    </row>
    <row r="419" s="14" customFormat="1">
      <c r="A419" s="14"/>
      <c r="B419" s="247"/>
      <c r="C419" s="248"/>
      <c r="D419" s="232" t="s">
        <v>155</v>
      </c>
      <c r="E419" s="249" t="s">
        <v>19</v>
      </c>
      <c r="F419" s="250" t="s">
        <v>158</v>
      </c>
      <c r="G419" s="248"/>
      <c r="H419" s="251">
        <v>5.2640000000000002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155</v>
      </c>
      <c r="AU419" s="257" t="s">
        <v>81</v>
      </c>
      <c r="AV419" s="14" t="s">
        <v>151</v>
      </c>
      <c r="AW419" s="14" t="s">
        <v>33</v>
      </c>
      <c r="AX419" s="14" t="s">
        <v>77</v>
      </c>
      <c r="AY419" s="257" t="s">
        <v>144</v>
      </c>
    </row>
    <row r="420" s="2" customFormat="1" ht="16.5" customHeight="1">
      <c r="A420" s="39"/>
      <c r="B420" s="40"/>
      <c r="C420" s="219" t="s">
        <v>410</v>
      </c>
      <c r="D420" s="219" t="s">
        <v>146</v>
      </c>
      <c r="E420" s="220" t="s">
        <v>1033</v>
      </c>
      <c r="F420" s="221" t="s">
        <v>1034</v>
      </c>
      <c r="G420" s="222" t="s">
        <v>149</v>
      </c>
      <c r="H420" s="223">
        <v>15.792</v>
      </c>
      <c r="I420" s="224"/>
      <c r="J420" s="225">
        <f>ROUND(I420*H420,2)</f>
        <v>0</v>
      </c>
      <c r="K420" s="221" t="s">
        <v>150</v>
      </c>
      <c r="L420" s="45"/>
      <c r="M420" s="226" t="s">
        <v>19</v>
      </c>
      <c r="N420" s="227" t="s">
        <v>43</v>
      </c>
      <c r="O420" s="85"/>
      <c r="P420" s="228">
        <f>O420*H420</f>
        <v>0</v>
      </c>
      <c r="Q420" s="228">
        <v>0.00012305000000000001</v>
      </c>
      <c r="R420" s="228">
        <f>Q420*H420</f>
        <v>0.0019432056000000001</v>
      </c>
      <c r="S420" s="228">
        <v>0</v>
      </c>
      <c r="T420" s="229">
        <f>S420*H420</f>
        <v>0</v>
      </c>
      <c r="U420" s="39"/>
      <c r="V420" s="39"/>
      <c r="W420" s="39"/>
      <c r="X420" s="39"/>
      <c r="Y420" s="39"/>
      <c r="Z420" s="39"/>
      <c r="AA420" s="39"/>
      <c r="AB420" s="39"/>
      <c r="AC420" s="39"/>
      <c r="AD420" s="39"/>
      <c r="AE420" s="39"/>
      <c r="AR420" s="230" t="s">
        <v>237</v>
      </c>
      <c r="AT420" s="230" t="s">
        <v>146</v>
      </c>
      <c r="AU420" s="230" t="s">
        <v>81</v>
      </c>
      <c r="AY420" s="18" t="s">
        <v>144</v>
      </c>
      <c r="BE420" s="231">
        <f>IF(N420="základní",J420,0)</f>
        <v>0</v>
      </c>
      <c r="BF420" s="231">
        <f>IF(N420="snížená",J420,0)</f>
        <v>0</v>
      </c>
      <c r="BG420" s="231">
        <f>IF(N420="zákl. přenesená",J420,0)</f>
        <v>0</v>
      </c>
      <c r="BH420" s="231">
        <f>IF(N420="sníž. přenesená",J420,0)</f>
        <v>0</v>
      </c>
      <c r="BI420" s="231">
        <f>IF(N420="nulová",J420,0)</f>
        <v>0</v>
      </c>
      <c r="BJ420" s="18" t="s">
        <v>77</v>
      </c>
      <c r="BK420" s="231">
        <f>ROUND(I420*H420,2)</f>
        <v>0</v>
      </c>
      <c r="BL420" s="18" t="s">
        <v>237</v>
      </c>
      <c r="BM420" s="230" t="s">
        <v>714</v>
      </c>
    </row>
    <row r="421" s="13" customFormat="1">
      <c r="A421" s="13"/>
      <c r="B421" s="236"/>
      <c r="C421" s="237"/>
      <c r="D421" s="232" t="s">
        <v>155</v>
      </c>
      <c r="E421" s="238" t="s">
        <v>19</v>
      </c>
      <c r="F421" s="239" t="s">
        <v>1437</v>
      </c>
      <c r="G421" s="237"/>
      <c r="H421" s="240">
        <v>15.792</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155</v>
      </c>
      <c r="AU421" s="246" t="s">
        <v>81</v>
      </c>
      <c r="AV421" s="13" t="s">
        <v>81</v>
      </c>
      <c r="AW421" s="13" t="s">
        <v>33</v>
      </c>
      <c r="AX421" s="13" t="s">
        <v>72</v>
      </c>
      <c r="AY421" s="246" t="s">
        <v>144</v>
      </c>
    </row>
    <row r="422" s="14" customFormat="1">
      <c r="A422" s="14"/>
      <c r="B422" s="247"/>
      <c r="C422" s="248"/>
      <c r="D422" s="232" t="s">
        <v>155</v>
      </c>
      <c r="E422" s="249" t="s">
        <v>19</v>
      </c>
      <c r="F422" s="250" t="s">
        <v>158</v>
      </c>
      <c r="G422" s="248"/>
      <c r="H422" s="251">
        <v>15.792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155</v>
      </c>
      <c r="AU422" s="257" t="s">
        <v>81</v>
      </c>
      <c r="AV422" s="14" t="s">
        <v>151</v>
      </c>
      <c r="AW422" s="14" t="s">
        <v>33</v>
      </c>
      <c r="AX422" s="14" t="s">
        <v>77</v>
      </c>
      <c r="AY422" s="257" t="s">
        <v>144</v>
      </c>
    </row>
    <row r="423" s="12" customFormat="1" ht="22.8" customHeight="1">
      <c r="A423" s="12"/>
      <c r="B423" s="203"/>
      <c r="C423" s="204"/>
      <c r="D423" s="205" t="s">
        <v>71</v>
      </c>
      <c r="E423" s="217" t="s">
        <v>1036</v>
      </c>
      <c r="F423" s="217" t="s">
        <v>1037</v>
      </c>
      <c r="G423" s="204"/>
      <c r="H423" s="204"/>
      <c r="I423" s="207"/>
      <c r="J423" s="218">
        <f>BK423</f>
        <v>0</v>
      </c>
      <c r="K423" s="204"/>
      <c r="L423" s="209"/>
      <c r="M423" s="210"/>
      <c r="N423" s="211"/>
      <c r="O423" s="211"/>
      <c r="P423" s="212">
        <f>SUM(P424:P452)</f>
        <v>0</v>
      </c>
      <c r="Q423" s="211"/>
      <c r="R423" s="212">
        <f>SUM(R424:R452)</f>
        <v>0.24478465000000002</v>
      </c>
      <c r="S423" s="211"/>
      <c r="T423" s="213">
        <f>SUM(T424:T452)</f>
        <v>0.03966016</v>
      </c>
      <c r="U423" s="12"/>
      <c r="V423" s="12"/>
      <c r="W423" s="12"/>
      <c r="X423" s="12"/>
      <c r="Y423" s="12"/>
      <c r="Z423" s="12"/>
      <c r="AA423" s="12"/>
      <c r="AB423" s="12"/>
      <c r="AC423" s="12"/>
      <c r="AD423" s="12"/>
      <c r="AE423" s="12"/>
      <c r="AR423" s="214" t="s">
        <v>81</v>
      </c>
      <c r="AT423" s="215" t="s">
        <v>71</v>
      </c>
      <c r="AU423" s="215" t="s">
        <v>77</v>
      </c>
      <c r="AY423" s="214" t="s">
        <v>144</v>
      </c>
      <c r="BK423" s="216">
        <f>SUM(BK424:BK452)</f>
        <v>0</v>
      </c>
    </row>
    <row r="424" s="2" customFormat="1" ht="16.5" customHeight="1">
      <c r="A424" s="39"/>
      <c r="B424" s="40"/>
      <c r="C424" s="219" t="s">
        <v>849</v>
      </c>
      <c r="D424" s="219" t="s">
        <v>146</v>
      </c>
      <c r="E424" s="220" t="s">
        <v>1438</v>
      </c>
      <c r="F424" s="221" t="s">
        <v>1439</v>
      </c>
      <c r="G424" s="222" t="s">
        <v>149</v>
      </c>
      <c r="H424" s="223">
        <v>127.93600000000001</v>
      </c>
      <c r="I424" s="224"/>
      <c r="J424" s="225">
        <f>ROUND(I424*H424,2)</f>
        <v>0</v>
      </c>
      <c r="K424" s="221" t="s">
        <v>150</v>
      </c>
      <c r="L424" s="45"/>
      <c r="M424" s="226" t="s">
        <v>19</v>
      </c>
      <c r="N424" s="227" t="s">
        <v>43</v>
      </c>
      <c r="O424" s="85"/>
      <c r="P424" s="228">
        <f>O424*H424</f>
        <v>0</v>
      </c>
      <c r="Q424" s="228">
        <v>0.001</v>
      </c>
      <c r="R424" s="228">
        <f>Q424*H424</f>
        <v>0.12793600000000002</v>
      </c>
      <c r="S424" s="228">
        <v>0.00031</v>
      </c>
      <c r="T424" s="229">
        <f>S424*H424</f>
        <v>0.03966016</v>
      </c>
      <c r="U424" s="39"/>
      <c r="V424" s="39"/>
      <c r="W424" s="39"/>
      <c r="X424" s="39"/>
      <c r="Y424" s="39"/>
      <c r="Z424" s="39"/>
      <c r="AA424" s="39"/>
      <c r="AB424" s="39"/>
      <c r="AC424" s="39"/>
      <c r="AD424" s="39"/>
      <c r="AE424" s="39"/>
      <c r="AR424" s="230" t="s">
        <v>237</v>
      </c>
      <c r="AT424" s="230" t="s">
        <v>146</v>
      </c>
      <c r="AU424" s="230" t="s">
        <v>81</v>
      </c>
      <c r="AY424" s="18" t="s">
        <v>144</v>
      </c>
      <c r="BE424" s="231">
        <f>IF(N424="základní",J424,0)</f>
        <v>0</v>
      </c>
      <c r="BF424" s="231">
        <f>IF(N424="snížená",J424,0)</f>
        <v>0</v>
      </c>
      <c r="BG424" s="231">
        <f>IF(N424="zákl. přenesená",J424,0)</f>
        <v>0</v>
      </c>
      <c r="BH424" s="231">
        <f>IF(N424="sníž. přenesená",J424,0)</f>
        <v>0</v>
      </c>
      <c r="BI424" s="231">
        <f>IF(N424="nulová",J424,0)</f>
        <v>0</v>
      </c>
      <c r="BJ424" s="18" t="s">
        <v>77</v>
      </c>
      <c r="BK424" s="231">
        <f>ROUND(I424*H424,2)</f>
        <v>0</v>
      </c>
      <c r="BL424" s="18" t="s">
        <v>237</v>
      </c>
      <c r="BM424" s="230" t="s">
        <v>720</v>
      </c>
    </row>
    <row r="425" s="2" customFormat="1">
      <c r="A425" s="39"/>
      <c r="B425" s="40"/>
      <c r="C425" s="41"/>
      <c r="D425" s="232" t="s">
        <v>153</v>
      </c>
      <c r="E425" s="41"/>
      <c r="F425" s="233" t="s">
        <v>1440</v>
      </c>
      <c r="G425" s="41"/>
      <c r="H425" s="41"/>
      <c r="I425" s="137"/>
      <c r="J425" s="41"/>
      <c r="K425" s="41"/>
      <c r="L425" s="45"/>
      <c r="M425" s="234"/>
      <c r="N425" s="235"/>
      <c r="O425" s="85"/>
      <c r="P425" s="85"/>
      <c r="Q425" s="85"/>
      <c r="R425" s="85"/>
      <c r="S425" s="85"/>
      <c r="T425" s="86"/>
      <c r="U425" s="39"/>
      <c r="V425" s="39"/>
      <c r="W425" s="39"/>
      <c r="X425" s="39"/>
      <c r="Y425" s="39"/>
      <c r="Z425" s="39"/>
      <c r="AA425" s="39"/>
      <c r="AB425" s="39"/>
      <c r="AC425" s="39"/>
      <c r="AD425" s="39"/>
      <c r="AE425" s="39"/>
      <c r="AT425" s="18" t="s">
        <v>153</v>
      </c>
      <c r="AU425" s="18" t="s">
        <v>81</v>
      </c>
    </row>
    <row r="426" s="13" customFormat="1">
      <c r="A426" s="13"/>
      <c r="B426" s="236"/>
      <c r="C426" s="237"/>
      <c r="D426" s="232" t="s">
        <v>155</v>
      </c>
      <c r="E426" s="238" t="s">
        <v>19</v>
      </c>
      <c r="F426" s="239" t="s">
        <v>1441</v>
      </c>
      <c r="G426" s="237"/>
      <c r="H426" s="240">
        <v>127.93600000000001</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155</v>
      </c>
      <c r="AU426" s="246" t="s">
        <v>81</v>
      </c>
      <c r="AV426" s="13" t="s">
        <v>81</v>
      </c>
      <c r="AW426" s="13" t="s">
        <v>33</v>
      </c>
      <c r="AX426" s="13" t="s">
        <v>72</v>
      </c>
      <c r="AY426" s="246" t="s">
        <v>144</v>
      </c>
    </row>
    <row r="427" s="14" customFormat="1">
      <c r="A427" s="14"/>
      <c r="B427" s="247"/>
      <c r="C427" s="248"/>
      <c r="D427" s="232" t="s">
        <v>155</v>
      </c>
      <c r="E427" s="249" t="s">
        <v>19</v>
      </c>
      <c r="F427" s="250" t="s">
        <v>158</v>
      </c>
      <c r="G427" s="248"/>
      <c r="H427" s="251">
        <v>127.93600000000001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155</v>
      </c>
      <c r="AU427" s="257" t="s">
        <v>81</v>
      </c>
      <c r="AV427" s="14" t="s">
        <v>151</v>
      </c>
      <c r="AW427" s="14" t="s">
        <v>33</v>
      </c>
      <c r="AX427" s="14" t="s">
        <v>77</v>
      </c>
      <c r="AY427" s="257" t="s">
        <v>144</v>
      </c>
    </row>
    <row r="428" s="2" customFormat="1" ht="16.5" customHeight="1">
      <c r="A428" s="39"/>
      <c r="B428" s="40"/>
      <c r="C428" s="219" t="s">
        <v>414</v>
      </c>
      <c r="D428" s="219" t="s">
        <v>146</v>
      </c>
      <c r="E428" s="220" t="s">
        <v>1442</v>
      </c>
      <c r="F428" s="221" t="s">
        <v>1443</v>
      </c>
      <c r="G428" s="222" t="s">
        <v>149</v>
      </c>
      <c r="H428" s="223">
        <v>77.730999999999995</v>
      </c>
      <c r="I428" s="224"/>
      <c r="J428" s="225">
        <f>ROUND(I428*H428,2)</f>
        <v>0</v>
      </c>
      <c r="K428" s="221" t="s">
        <v>150</v>
      </c>
      <c r="L428" s="45"/>
      <c r="M428" s="226" t="s">
        <v>19</v>
      </c>
      <c r="N428" s="227" t="s">
        <v>43</v>
      </c>
      <c r="O428" s="85"/>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237</v>
      </c>
      <c r="AT428" s="230" t="s">
        <v>146</v>
      </c>
      <c r="AU428" s="230" t="s">
        <v>81</v>
      </c>
      <c r="AY428" s="18" t="s">
        <v>144</v>
      </c>
      <c r="BE428" s="231">
        <f>IF(N428="základní",J428,0)</f>
        <v>0</v>
      </c>
      <c r="BF428" s="231">
        <f>IF(N428="snížená",J428,0)</f>
        <v>0</v>
      </c>
      <c r="BG428" s="231">
        <f>IF(N428="zákl. přenesená",J428,0)</f>
        <v>0</v>
      </c>
      <c r="BH428" s="231">
        <f>IF(N428="sníž. přenesená",J428,0)</f>
        <v>0</v>
      </c>
      <c r="BI428" s="231">
        <f>IF(N428="nulová",J428,0)</f>
        <v>0</v>
      </c>
      <c r="BJ428" s="18" t="s">
        <v>77</v>
      </c>
      <c r="BK428" s="231">
        <f>ROUND(I428*H428,2)</f>
        <v>0</v>
      </c>
      <c r="BL428" s="18" t="s">
        <v>237</v>
      </c>
      <c r="BM428" s="230" t="s">
        <v>725</v>
      </c>
    </row>
    <row r="429" s="13" customFormat="1">
      <c r="A429" s="13"/>
      <c r="B429" s="236"/>
      <c r="C429" s="237"/>
      <c r="D429" s="232" t="s">
        <v>155</v>
      </c>
      <c r="E429" s="238" t="s">
        <v>19</v>
      </c>
      <c r="F429" s="239" t="s">
        <v>1444</v>
      </c>
      <c r="G429" s="237"/>
      <c r="H429" s="240">
        <v>77.730999999999995</v>
      </c>
      <c r="I429" s="241"/>
      <c r="J429" s="237"/>
      <c r="K429" s="237"/>
      <c r="L429" s="242"/>
      <c r="M429" s="243"/>
      <c r="N429" s="244"/>
      <c r="O429" s="244"/>
      <c r="P429" s="244"/>
      <c r="Q429" s="244"/>
      <c r="R429" s="244"/>
      <c r="S429" s="244"/>
      <c r="T429" s="245"/>
      <c r="U429" s="13"/>
      <c r="V429" s="13"/>
      <c r="W429" s="13"/>
      <c r="X429" s="13"/>
      <c r="Y429" s="13"/>
      <c r="Z429" s="13"/>
      <c r="AA429" s="13"/>
      <c r="AB429" s="13"/>
      <c r="AC429" s="13"/>
      <c r="AD429" s="13"/>
      <c r="AE429" s="13"/>
      <c r="AT429" s="246" t="s">
        <v>155</v>
      </c>
      <c r="AU429" s="246" t="s">
        <v>81</v>
      </c>
      <c r="AV429" s="13" t="s">
        <v>81</v>
      </c>
      <c r="AW429" s="13" t="s">
        <v>33</v>
      </c>
      <c r="AX429" s="13" t="s">
        <v>72</v>
      </c>
      <c r="AY429" s="246" t="s">
        <v>144</v>
      </c>
    </row>
    <row r="430" s="14" customFormat="1">
      <c r="A430" s="14"/>
      <c r="B430" s="247"/>
      <c r="C430" s="248"/>
      <c r="D430" s="232" t="s">
        <v>155</v>
      </c>
      <c r="E430" s="249" t="s">
        <v>19</v>
      </c>
      <c r="F430" s="250" t="s">
        <v>158</v>
      </c>
      <c r="G430" s="248"/>
      <c r="H430" s="251">
        <v>77.730999999999995</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155</v>
      </c>
      <c r="AU430" s="257" t="s">
        <v>81</v>
      </c>
      <c r="AV430" s="14" t="s">
        <v>151</v>
      </c>
      <c r="AW430" s="14" t="s">
        <v>33</v>
      </c>
      <c r="AX430" s="14" t="s">
        <v>77</v>
      </c>
      <c r="AY430" s="257" t="s">
        <v>144</v>
      </c>
    </row>
    <row r="431" s="2" customFormat="1" ht="16.5" customHeight="1">
      <c r="A431" s="39"/>
      <c r="B431" s="40"/>
      <c r="C431" s="219" t="s">
        <v>853</v>
      </c>
      <c r="D431" s="219" t="s">
        <v>146</v>
      </c>
      <c r="E431" s="220" t="s">
        <v>1039</v>
      </c>
      <c r="F431" s="221" t="s">
        <v>1040</v>
      </c>
      <c r="G431" s="222" t="s">
        <v>149</v>
      </c>
      <c r="H431" s="223">
        <v>202.76599999999999</v>
      </c>
      <c r="I431" s="224"/>
      <c r="J431" s="225">
        <f>ROUND(I431*H431,2)</f>
        <v>0</v>
      </c>
      <c r="K431" s="221" t="s">
        <v>150</v>
      </c>
      <c r="L431" s="45"/>
      <c r="M431" s="226" t="s">
        <v>19</v>
      </c>
      <c r="N431" s="227" t="s">
        <v>43</v>
      </c>
      <c r="O431" s="85"/>
      <c r="P431" s="228">
        <f>O431*H431</f>
        <v>0</v>
      </c>
      <c r="Q431" s="228">
        <v>0.00020000000000000001</v>
      </c>
      <c r="R431" s="228">
        <f>Q431*H431</f>
        <v>0.040553199999999998</v>
      </c>
      <c r="S431" s="228">
        <v>0</v>
      </c>
      <c r="T431" s="229">
        <f>S431*H431</f>
        <v>0</v>
      </c>
      <c r="U431" s="39"/>
      <c r="V431" s="39"/>
      <c r="W431" s="39"/>
      <c r="X431" s="39"/>
      <c r="Y431" s="39"/>
      <c r="Z431" s="39"/>
      <c r="AA431" s="39"/>
      <c r="AB431" s="39"/>
      <c r="AC431" s="39"/>
      <c r="AD431" s="39"/>
      <c r="AE431" s="39"/>
      <c r="AR431" s="230" t="s">
        <v>237</v>
      </c>
      <c r="AT431" s="230" t="s">
        <v>146</v>
      </c>
      <c r="AU431" s="230" t="s">
        <v>81</v>
      </c>
      <c r="AY431" s="18" t="s">
        <v>144</v>
      </c>
      <c r="BE431" s="231">
        <f>IF(N431="základní",J431,0)</f>
        <v>0</v>
      </c>
      <c r="BF431" s="231">
        <f>IF(N431="snížená",J431,0)</f>
        <v>0</v>
      </c>
      <c r="BG431" s="231">
        <f>IF(N431="zákl. přenesená",J431,0)</f>
        <v>0</v>
      </c>
      <c r="BH431" s="231">
        <f>IF(N431="sníž. přenesená",J431,0)</f>
        <v>0</v>
      </c>
      <c r="BI431" s="231">
        <f>IF(N431="nulová",J431,0)</f>
        <v>0</v>
      </c>
      <c r="BJ431" s="18" t="s">
        <v>77</v>
      </c>
      <c r="BK431" s="231">
        <f>ROUND(I431*H431,2)</f>
        <v>0</v>
      </c>
      <c r="BL431" s="18" t="s">
        <v>237</v>
      </c>
      <c r="BM431" s="230" t="s">
        <v>731</v>
      </c>
    </row>
    <row r="432" s="13" customFormat="1">
      <c r="A432" s="13"/>
      <c r="B432" s="236"/>
      <c r="C432" s="237"/>
      <c r="D432" s="232" t="s">
        <v>155</v>
      </c>
      <c r="E432" s="238" t="s">
        <v>19</v>
      </c>
      <c r="F432" s="239" t="s">
        <v>1095</v>
      </c>
      <c r="G432" s="237"/>
      <c r="H432" s="240">
        <v>182.76599999999999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155</v>
      </c>
      <c r="AU432" s="246" t="s">
        <v>81</v>
      </c>
      <c r="AV432" s="13" t="s">
        <v>81</v>
      </c>
      <c r="AW432" s="13" t="s">
        <v>33</v>
      </c>
      <c r="AX432" s="13" t="s">
        <v>72</v>
      </c>
      <c r="AY432" s="246" t="s">
        <v>144</v>
      </c>
    </row>
    <row r="433" s="13" customFormat="1">
      <c r="A433" s="13"/>
      <c r="B433" s="236"/>
      <c r="C433" s="237"/>
      <c r="D433" s="232" t="s">
        <v>155</v>
      </c>
      <c r="E433" s="238" t="s">
        <v>19</v>
      </c>
      <c r="F433" s="239" t="s">
        <v>1445</v>
      </c>
      <c r="G433" s="237"/>
      <c r="H433" s="240">
        <v>20</v>
      </c>
      <c r="I433" s="241"/>
      <c r="J433" s="237"/>
      <c r="K433" s="237"/>
      <c r="L433" s="242"/>
      <c r="M433" s="243"/>
      <c r="N433" s="244"/>
      <c r="O433" s="244"/>
      <c r="P433" s="244"/>
      <c r="Q433" s="244"/>
      <c r="R433" s="244"/>
      <c r="S433" s="244"/>
      <c r="T433" s="245"/>
      <c r="U433" s="13"/>
      <c r="V433" s="13"/>
      <c r="W433" s="13"/>
      <c r="X433" s="13"/>
      <c r="Y433" s="13"/>
      <c r="Z433" s="13"/>
      <c r="AA433" s="13"/>
      <c r="AB433" s="13"/>
      <c r="AC433" s="13"/>
      <c r="AD433" s="13"/>
      <c r="AE433" s="13"/>
      <c r="AT433" s="246" t="s">
        <v>155</v>
      </c>
      <c r="AU433" s="246" t="s">
        <v>81</v>
      </c>
      <c r="AV433" s="13" t="s">
        <v>81</v>
      </c>
      <c r="AW433" s="13" t="s">
        <v>33</v>
      </c>
      <c r="AX433" s="13" t="s">
        <v>72</v>
      </c>
      <c r="AY433" s="246" t="s">
        <v>144</v>
      </c>
    </row>
    <row r="434" s="14" customFormat="1">
      <c r="A434" s="14"/>
      <c r="B434" s="247"/>
      <c r="C434" s="248"/>
      <c r="D434" s="232" t="s">
        <v>155</v>
      </c>
      <c r="E434" s="249" t="s">
        <v>19</v>
      </c>
      <c r="F434" s="250" t="s">
        <v>158</v>
      </c>
      <c r="G434" s="248"/>
      <c r="H434" s="251">
        <v>202.76599999999999</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155</v>
      </c>
      <c r="AU434" s="257" t="s">
        <v>81</v>
      </c>
      <c r="AV434" s="14" t="s">
        <v>151</v>
      </c>
      <c r="AW434" s="14" t="s">
        <v>33</v>
      </c>
      <c r="AX434" s="14" t="s">
        <v>77</v>
      </c>
      <c r="AY434" s="257" t="s">
        <v>144</v>
      </c>
    </row>
    <row r="435" s="2" customFormat="1" ht="21.75" customHeight="1">
      <c r="A435" s="39"/>
      <c r="B435" s="40"/>
      <c r="C435" s="219" t="s">
        <v>418</v>
      </c>
      <c r="D435" s="219" t="s">
        <v>146</v>
      </c>
      <c r="E435" s="220" t="s">
        <v>1046</v>
      </c>
      <c r="F435" s="221" t="s">
        <v>1047</v>
      </c>
      <c r="G435" s="222" t="s">
        <v>149</v>
      </c>
      <c r="H435" s="223">
        <v>286.82499999999999</v>
      </c>
      <c r="I435" s="224"/>
      <c r="J435" s="225">
        <f>ROUND(I435*H435,2)</f>
        <v>0</v>
      </c>
      <c r="K435" s="221" t="s">
        <v>150</v>
      </c>
      <c r="L435" s="45"/>
      <c r="M435" s="226" t="s">
        <v>19</v>
      </c>
      <c r="N435" s="227" t="s">
        <v>43</v>
      </c>
      <c r="O435" s="85"/>
      <c r="P435" s="228">
        <f>O435*H435</f>
        <v>0</v>
      </c>
      <c r="Q435" s="228">
        <v>0.00026600000000000001</v>
      </c>
      <c r="R435" s="228">
        <f>Q435*H435</f>
        <v>0.076295450000000001</v>
      </c>
      <c r="S435" s="228">
        <v>0</v>
      </c>
      <c r="T435" s="229">
        <f>S435*H435</f>
        <v>0</v>
      </c>
      <c r="U435" s="39"/>
      <c r="V435" s="39"/>
      <c r="W435" s="39"/>
      <c r="X435" s="39"/>
      <c r="Y435" s="39"/>
      <c r="Z435" s="39"/>
      <c r="AA435" s="39"/>
      <c r="AB435" s="39"/>
      <c r="AC435" s="39"/>
      <c r="AD435" s="39"/>
      <c r="AE435" s="39"/>
      <c r="AR435" s="230" t="s">
        <v>237</v>
      </c>
      <c r="AT435" s="230" t="s">
        <v>146</v>
      </c>
      <c r="AU435" s="230" t="s">
        <v>81</v>
      </c>
      <c r="AY435" s="18" t="s">
        <v>144</v>
      </c>
      <c r="BE435" s="231">
        <f>IF(N435="základní",J435,0)</f>
        <v>0</v>
      </c>
      <c r="BF435" s="231">
        <f>IF(N435="snížená",J435,0)</f>
        <v>0</v>
      </c>
      <c r="BG435" s="231">
        <f>IF(N435="zákl. přenesená",J435,0)</f>
        <v>0</v>
      </c>
      <c r="BH435" s="231">
        <f>IF(N435="sníž. přenesená",J435,0)</f>
        <v>0</v>
      </c>
      <c r="BI435" s="231">
        <f>IF(N435="nulová",J435,0)</f>
        <v>0</v>
      </c>
      <c r="BJ435" s="18" t="s">
        <v>77</v>
      </c>
      <c r="BK435" s="231">
        <f>ROUND(I435*H435,2)</f>
        <v>0</v>
      </c>
      <c r="BL435" s="18" t="s">
        <v>237</v>
      </c>
      <c r="BM435" s="230" t="s">
        <v>736</v>
      </c>
    </row>
    <row r="436" s="13" customFormat="1">
      <c r="A436" s="13"/>
      <c r="B436" s="236"/>
      <c r="C436" s="237"/>
      <c r="D436" s="232" t="s">
        <v>155</v>
      </c>
      <c r="E436" s="238" t="s">
        <v>19</v>
      </c>
      <c r="F436" s="239" t="s">
        <v>1095</v>
      </c>
      <c r="G436" s="237"/>
      <c r="H436" s="240">
        <v>182.76599999999999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155</v>
      </c>
      <c r="AU436" s="246" t="s">
        <v>81</v>
      </c>
      <c r="AV436" s="13" t="s">
        <v>81</v>
      </c>
      <c r="AW436" s="13" t="s">
        <v>33</v>
      </c>
      <c r="AX436" s="13" t="s">
        <v>72</v>
      </c>
      <c r="AY436" s="246" t="s">
        <v>144</v>
      </c>
    </row>
    <row r="437" s="15" customFormat="1">
      <c r="A437" s="15"/>
      <c r="B437" s="268"/>
      <c r="C437" s="269"/>
      <c r="D437" s="232" t="s">
        <v>155</v>
      </c>
      <c r="E437" s="270" t="s">
        <v>19</v>
      </c>
      <c r="F437" s="271" t="s">
        <v>1446</v>
      </c>
      <c r="G437" s="269"/>
      <c r="H437" s="272">
        <v>182.76599999999999</v>
      </c>
      <c r="I437" s="273"/>
      <c r="J437" s="269"/>
      <c r="K437" s="269"/>
      <c r="L437" s="274"/>
      <c r="M437" s="275"/>
      <c r="N437" s="276"/>
      <c r="O437" s="276"/>
      <c r="P437" s="276"/>
      <c r="Q437" s="276"/>
      <c r="R437" s="276"/>
      <c r="S437" s="276"/>
      <c r="T437" s="277"/>
      <c r="U437" s="15"/>
      <c r="V437" s="15"/>
      <c r="W437" s="15"/>
      <c r="X437" s="15"/>
      <c r="Y437" s="15"/>
      <c r="Z437" s="15"/>
      <c r="AA437" s="15"/>
      <c r="AB437" s="15"/>
      <c r="AC437" s="15"/>
      <c r="AD437" s="15"/>
      <c r="AE437" s="15"/>
      <c r="AT437" s="278" t="s">
        <v>155</v>
      </c>
      <c r="AU437" s="278" t="s">
        <v>81</v>
      </c>
      <c r="AV437" s="15" t="s">
        <v>84</v>
      </c>
      <c r="AW437" s="15" t="s">
        <v>33</v>
      </c>
      <c r="AX437" s="15" t="s">
        <v>72</v>
      </c>
      <c r="AY437" s="278" t="s">
        <v>144</v>
      </c>
    </row>
    <row r="438" s="13" customFormat="1">
      <c r="A438" s="13"/>
      <c r="B438" s="236"/>
      <c r="C438" s="237"/>
      <c r="D438" s="232" t="s">
        <v>155</v>
      </c>
      <c r="E438" s="238" t="s">
        <v>19</v>
      </c>
      <c r="F438" s="239" t="s">
        <v>1447</v>
      </c>
      <c r="G438" s="237"/>
      <c r="H438" s="240">
        <v>77.730999999999995</v>
      </c>
      <c r="I438" s="241"/>
      <c r="J438" s="237"/>
      <c r="K438" s="237"/>
      <c r="L438" s="242"/>
      <c r="M438" s="243"/>
      <c r="N438" s="244"/>
      <c r="O438" s="244"/>
      <c r="P438" s="244"/>
      <c r="Q438" s="244"/>
      <c r="R438" s="244"/>
      <c r="S438" s="244"/>
      <c r="T438" s="245"/>
      <c r="U438" s="13"/>
      <c r="V438" s="13"/>
      <c r="W438" s="13"/>
      <c r="X438" s="13"/>
      <c r="Y438" s="13"/>
      <c r="Z438" s="13"/>
      <c r="AA438" s="13"/>
      <c r="AB438" s="13"/>
      <c r="AC438" s="13"/>
      <c r="AD438" s="13"/>
      <c r="AE438" s="13"/>
      <c r="AT438" s="246" t="s">
        <v>155</v>
      </c>
      <c r="AU438" s="246" t="s">
        <v>81</v>
      </c>
      <c r="AV438" s="13" t="s">
        <v>81</v>
      </c>
      <c r="AW438" s="13" t="s">
        <v>33</v>
      </c>
      <c r="AX438" s="13" t="s">
        <v>72</v>
      </c>
      <c r="AY438" s="246" t="s">
        <v>144</v>
      </c>
    </row>
    <row r="439" s="15" customFormat="1">
      <c r="A439" s="15"/>
      <c r="B439" s="268"/>
      <c r="C439" s="269"/>
      <c r="D439" s="232" t="s">
        <v>155</v>
      </c>
      <c r="E439" s="270" t="s">
        <v>19</v>
      </c>
      <c r="F439" s="271" t="s">
        <v>1448</v>
      </c>
      <c r="G439" s="269"/>
      <c r="H439" s="272">
        <v>77.730999999999995</v>
      </c>
      <c r="I439" s="273"/>
      <c r="J439" s="269"/>
      <c r="K439" s="269"/>
      <c r="L439" s="274"/>
      <c r="M439" s="275"/>
      <c r="N439" s="276"/>
      <c r="O439" s="276"/>
      <c r="P439" s="276"/>
      <c r="Q439" s="276"/>
      <c r="R439" s="276"/>
      <c r="S439" s="276"/>
      <c r="T439" s="277"/>
      <c r="U439" s="15"/>
      <c r="V439" s="15"/>
      <c r="W439" s="15"/>
      <c r="X439" s="15"/>
      <c r="Y439" s="15"/>
      <c r="Z439" s="15"/>
      <c r="AA439" s="15"/>
      <c r="AB439" s="15"/>
      <c r="AC439" s="15"/>
      <c r="AD439" s="15"/>
      <c r="AE439" s="15"/>
      <c r="AT439" s="278" t="s">
        <v>155</v>
      </c>
      <c r="AU439" s="278" t="s">
        <v>81</v>
      </c>
      <c r="AV439" s="15" t="s">
        <v>84</v>
      </c>
      <c r="AW439" s="15" t="s">
        <v>33</v>
      </c>
      <c r="AX439" s="15" t="s">
        <v>72</v>
      </c>
      <c r="AY439" s="278" t="s">
        <v>144</v>
      </c>
    </row>
    <row r="440" s="13" customFormat="1">
      <c r="A440" s="13"/>
      <c r="B440" s="236"/>
      <c r="C440" s="237"/>
      <c r="D440" s="232" t="s">
        <v>155</v>
      </c>
      <c r="E440" s="238" t="s">
        <v>19</v>
      </c>
      <c r="F440" s="239" t="s">
        <v>1445</v>
      </c>
      <c r="G440" s="237"/>
      <c r="H440" s="240">
        <v>20</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155</v>
      </c>
      <c r="AU440" s="246" t="s">
        <v>81</v>
      </c>
      <c r="AV440" s="13" t="s">
        <v>81</v>
      </c>
      <c r="AW440" s="13" t="s">
        <v>33</v>
      </c>
      <c r="AX440" s="13" t="s">
        <v>72</v>
      </c>
      <c r="AY440" s="246" t="s">
        <v>144</v>
      </c>
    </row>
    <row r="441" s="15" customFormat="1">
      <c r="A441" s="15"/>
      <c r="B441" s="268"/>
      <c r="C441" s="269"/>
      <c r="D441" s="232" t="s">
        <v>155</v>
      </c>
      <c r="E441" s="270" t="s">
        <v>19</v>
      </c>
      <c r="F441" s="271" t="s">
        <v>1449</v>
      </c>
      <c r="G441" s="269"/>
      <c r="H441" s="272">
        <v>20</v>
      </c>
      <c r="I441" s="273"/>
      <c r="J441" s="269"/>
      <c r="K441" s="269"/>
      <c r="L441" s="274"/>
      <c r="M441" s="275"/>
      <c r="N441" s="276"/>
      <c r="O441" s="276"/>
      <c r="P441" s="276"/>
      <c r="Q441" s="276"/>
      <c r="R441" s="276"/>
      <c r="S441" s="276"/>
      <c r="T441" s="277"/>
      <c r="U441" s="15"/>
      <c r="V441" s="15"/>
      <c r="W441" s="15"/>
      <c r="X441" s="15"/>
      <c r="Y441" s="15"/>
      <c r="Z441" s="15"/>
      <c r="AA441" s="15"/>
      <c r="AB441" s="15"/>
      <c r="AC441" s="15"/>
      <c r="AD441" s="15"/>
      <c r="AE441" s="15"/>
      <c r="AT441" s="278" t="s">
        <v>155</v>
      </c>
      <c r="AU441" s="278" t="s">
        <v>81</v>
      </c>
      <c r="AV441" s="15" t="s">
        <v>84</v>
      </c>
      <c r="AW441" s="15" t="s">
        <v>33</v>
      </c>
      <c r="AX441" s="15" t="s">
        <v>72</v>
      </c>
      <c r="AY441" s="278" t="s">
        <v>144</v>
      </c>
    </row>
    <row r="442" s="13" customFormat="1">
      <c r="A442" s="13"/>
      <c r="B442" s="236"/>
      <c r="C442" s="237"/>
      <c r="D442" s="232" t="s">
        <v>155</v>
      </c>
      <c r="E442" s="238" t="s">
        <v>19</v>
      </c>
      <c r="F442" s="239" t="s">
        <v>1450</v>
      </c>
      <c r="G442" s="237"/>
      <c r="H442" s="240">
        <v>6.3280000000000003</v>
      </c>
      <c r="I442" s="241"/>
      <c r="J442" s="237"/>
      <c r="K442" s="237"/>
      <c r="L442" s="242"/>
      <c r="M442" s="243"/>
      <c r="N442" s="244"/>
      <c r="O442" s="244"/>
      <c r="P442" s="244"/>
      <c r="Q442" s="244"/>
      <c r="R442" s="244"/>
      <c r="S442" s="244"/>
      <c r="T442" s="245"/>
      <c r="U442" s="13"/>
      <c r="V442" s="13"/>
      <c r="W442" s="13"/>
      <c r="X442" s="13"/>
      <c r="Y442" s="13"/>
      <c r="Z442" s="13"/>
      <c r="AA442" s="13"/>
      <c r="AB442" s="13"/>
      <c r="AC442" s="13"/>
      <c r="AD442" s="13"/>
      <c r="AE442" s="13"/>
      <c r="AT442" s="246" t="s">
        <v>155</v>
      </c>
      <c r="AU442" s="246" t="s">
        <v>81</v>
      </c>
      <c r="AV442" s="13" t="s">
        <v>81</v>
      </c>
      <c r="AW442" s="13" t="s">
        <v>33</v>
      </c>
      <c r="AX442" s="13" t="s">
        <v>72</v>
      </c>
      <c r="AY442" s="246" t="s">
        <v>144</v>
      </c>
    </row>
    <row r="443" s="15" customFormat="1">
      <c r="A443" s="15"/>
      <c r="B443" s="268"/>
      <c r="C443" s="269"/>
      <c r="D443" s="232" t="s">
        <v>155</v>
      </c>
      <c r="E443" s="270" t="s">
        <v>19</v>
      </c>
      <c r="F443" s="271" t="s">
        <v>1451</v>
      </c>
      <c r="G443" s="269"/>
      <c r="H443" s="272">
        <v>6.3280000000000003</v>
      </c>
      <c r="I443" s="273"/>
      <c r="J443" s="269"/>
      <c r="K443" s="269"/>
      <c r="L443" s="274"/>
      <c r="M443" s="275"/>
      <c r="N443" s="276"/>
      <c r="O443" s="276"/>
      <c r="P443" s="276"/>
      <c r="Q443" s="276"/>
      <c r="R443" s="276"/>
      <c r="S443" s="276"/>
      <c r="T443" s="277"/>
      <c r="U443" s="15"/>
      <c r="V443" s="15"/>
      <c r="W443" s="15"/>
      <c r="X443" s="15"/>
      <c r="Y443" s="15"/>
      <c r="Z443" s="15"/>
      <c r="AA443" s="15"/>
      <c r="AB443" s="15"/>
      <c r="AC443" s="15"/>
      <c r="AD443" s="15"/>
      <c r="AE443" s="15"/>
      <c r="AT443" s="278" t="s">
        <v>155</v>
      </c>
      <c r="AU443" s="278" t="s">
        <v>81</v>
      </c>
      <c r="AV443" s="15" t="s">
        <v>84</v>
      </c>
      <c r="AW443" s="15" t="s">
        <v>33</v>
      </c>
      <c r="AX443" s="15" t="s">
        <v>72</v>
      </c>
      <c r="AY443" s="278" t="s">
        <v>144</v>
      </c>
    </row>
    <row r="444" s="14" customFormat="1">
      <c r="A444" s="14"/>
      <c r="B444" s="247"/>
      <c r="C444" s="248"/>
      <c r="D444" s="232" t="s">
        <v>155</v>
      </c>
      <c r="E444" s="249" t="s">
        <v>19</v>
      </c>
      <c r="F444" s="250" t="s">
        <v>158</v>
      </c>
      <c r="G444" s="248"/>
      <c r="H444" s="251">
        <v>286.82499999999993</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155</v>
      </c>
      <c r="AU444" s="257" t="s">
        <v>81</v>
      </c>
      <c r="AV444" s="14" t="s">
        <v>151</v>
      </c>
      <c r="AW444" s="14" t="s">
        <v>33</v>
      </c>
      <c r="AX444" s="14" t="s">
        <v>77</v>
      </c>
      <c r="AY444" s="257" t="s">
        <v>144</v>
      </c>
    </row>
    <row r="445" s="2" customFormat="1" ht="16.5" customHeight="1">
      <c r="A445" s="39"/>
      <c r="B445" s="40"/>
      <c r="C445" s="219" t="s">
        <v>862</v>
      </c>
      <c r="D445" s="219" t="s">
        <v>146</v>
      </c>
      <c r="E445" s="220" t="s">
        <v>1051</v>
      </c>
      <c r="F445" s="221" t="s">
        <v>1052</v>
      </c>
      <c r="G445" s="222" t="s">
        <v>149</v>
      </c>
      <c r="H445" s="223">
        <v>155.65100000000001</v>
      </c>
      <c r="I445" s="224"/>
      <c r="J445" s="225">
        <f>ROUND(I445*H445,2)</f>
        <v>0</v>
      </c>
      <c r="K445" s="221" t="s">
        <v>150</v>
      </c>
      <c r="L445" s="45"/>
      <c r="M445" s="226" t="s">
        <v>19</v>
      </c>
      <c r="N445" s="227" t="s">
        <v>43</v>
      </c>
      <c r="O445" s="85"/>
      <c r="P445" s="228">
        <f>O445*H445</f>
        <v>0</v>
      </c>
      <c r="Q445" s="228">
        <v>0</v>
      </c>
      <c r="R445" s="228">
        <f>Q445*H445</f>
        <v>0</v>
      </c>
      <c r="S445" s="228">
        <v>0</v>
      </c>
      <c r="T445" s="229">
        <f>S445*H445</f>
        <v>0</v>
      </c>
      <c r="U445" s="39"/>
      <c r="V445" s="39"/>
      <c r="W445" s="39"/>
      <c r="X445" s="39"/>
      <c r="Y445" s="39"/>
      <c r="Z445" s="39"/>
      <c r="AA445" s="39"/>
      <c r="AB445" s="39"/>
      <c r="AC445" s="39"/>
      <c r="AD445" s="39"/>
      <c r="AE445" s="39"/>
      <c r="AR445" s="230" t="s">
        <v>237</v>
      </c>
      <c r="AT445" s="230" t="s">
        <v>146</v>
      </c>
      <c r="AU445" s="230" t="s">
        <v>81</v>
      </c>
      <c r="AY445" s="18" t="s">
        <v>144</v>
      </c>
      <c r="BE445" s="231">
        <f>IF(N445="základní",J445,0)</f>
        <v>0</v>
      </c>
      <c r="BF445" s="231">
        <f>IF(N445="snížená",J445,0)</f>
        <v>0</v>
      </c>
      <c r="BG445" s="231">
        <f>IF(N445="zákl. přenesená",J445,0)</f>
        <v>0</v>
      </c>
      <c r="BH445" s="231">
        <f>IF(N445="sníž. přenesená",J445,0)</f>
        <v>0</v>
      </c>
      <c r="BI445" s="231">
        <f>IF(N445="nulová",J445,0)</f>
        <v>0</v>
      </c>
      <c r="BJ445" s="18" t="s">
        <v>77</v>
      </c>
      <c r="BK445" s="231">
        <f>ROUND(I445*H445,2)</f>
        <v>0</v>
      </c>
      <c r="BL445" s="18" t="s">
        <v>237</v>
      </c>
      <c r="BM445" s="230" t="s">
        <v>742</v>
      </c>
    </row>
    <row r="446" s="2" customFormat="1">
      <c r="A446" s="39"/>
      <c r="B446" s="40"/>
      <c r="C446" s="41"/>
      <c r="D446" s="232" t="s">
        <v>153</v>
      </c>
      <c r="E446" s="41"/>
      <c r="F446" s="233" t="s">
        <v>1054</v>
      </c>
      <c r="G446" s="41"/>
      <c r="H446" s="41"/>
      <c r="I446" s="137"/>
      <c r="J446" s="41"/>
      <c r="K446" s="41"/>
      <c r="L446" s="45"/>
      <c r="M446" s="234"/>
      <c r="N446" s="235"/>
      <c r="O446" s="85"/>
      <c r="P446" s="85"/>
      <c r="Q446" s="85"/>
      <c r="R446" s="85"/>
      <c r="S446" s="85"/>
      <c r="T446" s="86"/>
      <c r="U446" s="39"/>
      <c r="V446" s="39"/>
      <c r="W446" s="39"/>
      <c r="X446" s="39"/>
      <c r="Y446" s="39"/>
      <c r="Z446" s="39"/>
      <c r="AA446" s="39"/>
      <c r="AB446" s="39"/>
      <c r="AC446" s="39"/>
      <c r="AD446" s="39"/>
      <c r="AE446" s="39"/>
      <c r="AT446" s="18" t="s">
        <v>153</v>
      </c>
      <c r="AU446" s="18" t="s">
        <v>81</v>
      </c>
    </row>
    <row r="447" s="13" customFormat="1">
      <c r="A447" s="13"/>
      <c r="B447" s="236"/>
      <c r="C447" s="237"/>
      <c r="D447" s="232" t="s">
        <v>155</v>
      </c>
      <c r="E447" s="238" t="s">
        <v>19</v>
      </c>
      <c r="F447" s="239" t="s">
        <v>1147</v>
      </c>
      <c r="G447" s="237"/>
      <c r="H447" s="240">
        <v>134.40000000000001</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155</v>
      </c>
      <c r="AU447" s="246" t="s">
        <v>81</v>
      </c>
      <c r="AV447" s="13" t="s">
        <v>81</v>
      </c>
      <c r="AW447" s="13" t="s">
        <v>33</v>
      </c>
      <c r="AX447" s="13" t="s">
        <v>72</v>
      </c>
      <c r="AY447" s="246" t="s">
        <v>144</v>
      </c>
    </row>
    <row r="448" s="13" customFormat="1">
      <c r="A448" s="13"/>
      <c r="B448" s="236"/>
      <c r="C448" s="237"/>
      <c r="D448" s="232" t="s">
        <v>155</v>
      </c>
      <c r="E448" s="238" t="s">
        <v>19</v>
      </c>
      <c r="F448" s="239" t="s">
        <v>1452</v>
      </c>
      <c r="G448" s="237"/>
      <c r="H448" s="240">
        <v>21.251000000000001</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155</v>
      </c>
      <c r="AU448" s="246" t="s">
        <v>81</v>
      </c>
      <c r="AV448" s="13" t="s">
        <v>81</v>
      </c>
      <c r="AW448" s="13" t="s">
        <v>33</v>
      </c>
      <c r="AX448" s="13" t="s">
        <v>72</v>
      </c>
      <c r="AY448" s="246" t="s">
        <v>144</v>
      </c>
    </row>
    <row r="449" s="14" customFormat="1">
      <c r="A449" s="14"/>
      <c r="B449" s="247"/>
      <c r="C449" s="248"/>
      <c r="D449" s="232" t="s">
        <v>155</v>
      </c>
      <c r="E449" s="249" t="s">
        <v>19</v>
      </c>
      <c r="F449" s="250" t="s">
        <v>158</v>
      </c>
      <c r="G449" s="248"/>
      <c r="H449" s="251">
        <v>155.65100000000001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155</v>
      </c>
      <c r="AU449" s="257" t="s">
        <v>81</v>
      </c>
      <c r="AV449" s="14" t="s">
        <v>151</v>
      </c>
      <c r="AW449" s="14" t="s">
        <v>33</v>
      </c>
      <c r="AX449" s="14" t="s">
        <v>77</v>
      </c>
      <c r="AY449" s="257" t="s">
        <v>144</v>
      </c>
    </row>
    <row r="450" s="2" customFormat="1" ht="16.5" customHeight="1">
      <c r="A450" s="39"/>
      <c r="B450" s="40"/>
      <c r="C450" s="258" t="s">
        <v>422</v>
      </c>
      <c r="D450" s="258" t="s">
        <v>238</v>
      </c>
      <c r="E450" s="259" t="s">
        <v>1453</v>
      </c>
      <c r="F450" s="260" t="s">
        <v>1057</v>
      </c>
      <c r="G450" s="261" t="s">
        <v>149</v>
      </c>
      <c r="H450" s="262">
        <v>163.434</v>
      </c>
      <c r="I450" s="263"/>
      <c r="J450" s="264">
        <f>ROUND(I450*H450,2)</f>
        <v>0</v>
      </c>
      <c r="K450" s="260" t="s">
        <v>150</v>
      </c>
      <c r="L450" s="265"/>
      <c r="M450" s="266" t="s">
        <v>19</v>
      </c>
      <c r="N450" s="267" t="s">
        <v>43</v>
      </c>
      <c r="O450" s="85"/>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332</v>
      </c>
      <c r="AT450" s="230" t="s">
        <v>238</v>
      </c>
      <c r="AU450" s="230" t="s">
        <v>81</v>
      </c>
      <c r="AY450" s="18" t="s">
        <v>144</v>
      </c>
      <c r="BE450" s="231">
        <f>IF(N450="základní",J450,0)</f>
        <v>0</v>
      </c>
      <c r="BF450" s="231">
        <f>IF(N450="snížená",J450,0)</f>
        <v>0</v>
      </c>
      <c r="BG450" s="231">
        <f>IF(N450="zákl. přenesená",J450,0)</f>
        <v>0</v>
      </c>
      <c r="BH450" s="231">
        <f>IF(N450="sníž. přenesená",J450,0)</f>
        <v>0</v>
      </c>
      <c r="BI450" s="231">
        <f>IF(N450="nulová",J450,0)</f>
        <v>0</v>
      </c>
      <c r="BJ450" s="18" t="s">
        <v>77</v>
      </c>
      <c r="BK450" s="231">
        <f>ROUND(I450*H450,2)</f>
        <v>0</v>
      </c>
      <c r="BL450" s="18" t="s">
        <v>237</v>
      </c>
      <c r="BM450" s="230" t="s">
        <v>747</v>
      </c>
    </row>
    <row r="451" s="13" customFormat="1">
      <c r="A451" s="13"/>
      <c r="B451" s="236"/>
      <c r="C451" s="237"/>
      <c r="D451" s="232" t="s">
        <v>155</v>
      </c>
      <c r="E451" s="238" t="s">
        <v>19</v>
      </c>
      <c r="F451" s="239" t="s">
        <v>1454</v>
      </c>
      <c r="G451" s="237"/>
      <c r="H451" s="240">
        <v>163.434</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155</v>
      </c>
      <c r="AU451" s="246" t="s">
        <v>81</v>
      </c>
      <c r="AV451" s="13" t="s">
        <v>81</v>
      </c>
      <c r="AW451" s="13" t="s">
        <v>33</v>
      </c>
      <c r="AX451" s="13" t="s">
        <v>72</v>
      </c>
      <c r="AY451" s="246" t="s">
        <v>144</v>
      </c>
    </row>
    <row r="452" s="14" customFormat="1">
      <c r="A452" s="14"/>
      <c r="B452" s="247"/>
      <c r="C452" s="248"/>
      <c r="D452" s="232" t="s">
        <v>155</v>
      </c>
      <c r="E452" s="249" t="s">
        <v>19</v>
      </c>
      <c r="F452" s="250" t="s">
        <v>158</v>
      </c>
      <c r="G452" s="248"/>
      <c r="H452" s="251">
        <v>163.434</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155</v>
      </c>
      <c r="AU452" s="257" t="s">
        <v>81</v>
      </c>
      <c r="AV452" s="14" t="s">
        <v>151</v>
      </c>
      <c r="AW452" s="14" t="s">
        <v>33</v>
      </c>
      <c r="AX452" s="14" t="s">
        <v>77</v>
      </c>
      <c r="AY452" s="257" t="s">
        <v>144</v>
      </c>
    </row>
    <row r="453" s="12" customFormat="1" ht="22.8" customHeight="1">
      <c r="A453" s="12"/>
      <c r="B453" s="203"/>
      <c r="C453" s="204"/>
      <c r="D453" s="205" t="s">
        <v>71</v>
      </c>
      <c r="E453" s="217" t="s">
        <v>1455</v>
      </c>
      <c r="F453" s="217" t="s">
        <v>1456</v>
      </c>
      <c r="G453" s="204"/>
      <c r="H453" s="204"/>
      <c r="I453" s="207"/>
      <c r="J453" s="218">
        <f>BK453</f>
        <v>0</v>
      </c>
      <c r="K453" s="204"/>
      <c r="L453" s="209"/>
      <c r="M453" s="210"/>
      <c r="N453" s="211"/>
      <c r="O453" s="211"/>
      <c r="P453" s="212">
        <f>SUM(P454:P460)</f>
        <v>0</v>
      </c>
      <c r="Q453" s="211"/>
      <c r="R453" s="212">
        <f>SUM(R454:R460)</f>
        <v>0</v>
      </c>
      <c r="S453" s="211"/>
      <c r="T453" s="213">
        <f>SUM(T454:T460)</f>
        <v>0</v>
      </c>
      <c r="U453" s="12"/>
      <c r="V453" s="12"/>
      <c r="W453" s="12"/>
      <c r="X453" s="12"/>
      <c r="Y453" s="12"/>
      <c r="Z453" s="12"/>
      <c r="AA453" s="12"/>
      <c r="AB453" s="12"/>
      <c r="AC453" s="12"/>
      <c r="AD453" s="12"/>
      <c r="AE453" s="12"/>
      <c r="AR453" s="214" t="s">
        <v>81</v>
      </c>
      <c r="AT453" s="215" t="s">
        <v>71</v>
      </c>
      <c r="AU453" s="215" t="s">
        <v>77</v>
      </c>
      <c r="AY453" s="214" t="s">
        <v>144</v>
      </c>
      <c r="BK453" s="216">
        <f>SUM(BK454:BK460)</f>
        <v>0</v>
      </c>
    </row>
    <row r="454" s="2" customFormat="1" ht="21.75" customHeight="1">
      <c r="A454" s="39"/>
      <c r="B454" s="40"/>
      <c r="C454" s="219" t="s">
        <v>870</v>
      </c>
      <c r="D454" s="219" t="s">
        <v>146</v>
      </c>
      <c r="E454" s="220" t="s">
        <v>1457</v>
      </c>
      <c r="F454" s="221" t="s">
        <v>1458</v>
      </c>
      <c r="G454" s="222" t="s">
        <v>171</v>
      </c>
      <c r="H454" s="223">
        <v>6</v>
      </c>
      <c r="I454" s="224"/>
      <c r="J454" s="225">
        <f>ROUND(I454*H454,2)</f>
        <v>0</v>
      </c>
      <c r="K454" s="221" t="s">
        <v>256</v>
      </c>
      <c r="L454" s="45"/>
      <c r="M454" s="226" t="s">
        <v>19</v>
      </c>
      <c r="N454" s="227" t="s">
        <v>43</v>
      </c>
      <c r="O454" s="85"/>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237</v>
      </c>
      <c r="AT454" s="230" t="s">
        <v>146</v>
      </c>
      <c r="AU454" s="230" t="s">
        <v>81</v>
      </c>
      <c r="AY454" s="18" t="s">
        <v>144</v>
      </c>
      <c r="BE454" s="231">
        <f>IF(N454="základní",J454,0)</f>
        <v>0</v>
      </c>
      <c r="BF454" s="231">
        <f>IF(N454="snížená",J454,0)</f>
        <v>0</v>
      </c>
      <c r="BG454" s="231">
        <f>IF(N454="zákl. přenesená",J454,0)</f>
        <v>0</v>
      </c>
      <c r="BH454" s="231">
        <f>IF(N454="sníž. přenesená",J454,0)</f>
        <v>0</v>
      </c>
      <c r="BI454" s="231">
        <f>IF(N454="nulová",J454,0)</f>
        <v>0</v>
      </c>
      <c r="BJ454" s="18" t="s">
        <v>77</v>
      </c>
      <c r="BK454" s="231">
        <f>ROUND(I454*H454,2)</f>
        <v>0</v>
      </c>
      <c r="BL454" s="18" t="s">
        <v>237</v>
      </c>
      <c r="BM454" s="230" t="s">
        <v>751</v>
      </c>
    </row>
    <row r="455" s="2" customFormat="1" ht="21.75" customHeight="1">
      <c r="A455" s="39"/>
      <c r="B455" s="40"/>
      <c r="C455" s="258" t="s">
        <v>428</v>
      </c>
      <c r="D455" s="258" t="s">
        <v>238</v>
      </c>
      <c r="E455" s="259" t="s">
        <v>1459</v>
      </c>
      <c r="F455" s="260" t="s">
        <v>1460</v>
      </c>
      <c r="G455" s="261" t="s">
        <v>171</v>
      </c>
      <c r="H455" s="262">
        <v>5</v>
      </c>
      <c r="I455" s="263"/>
      <c r="J455" s="264">
        <f>ROUND(I455*H455,2)</f>
        <v>0</v>
      </c>
      <c r="K455" s="260" t="s">
        <v>256</v>
      </c>
      <c r="L455" s="265"/>
      <c r="M455" s="266" t="s">
        <v>19</v>
      </c>
      <c r="N455" s="267" t="s">
        <v>43</v>
      </c>
      <c r="O455" s="85"/>
      <c r="P455" s="228">
        <f>O455*H455</f>
        <v>0</v>
      </c>
      <c r="Q455" s="228">
        <v>0</v>
      </c>
      <c r="R455" s="228">
        <f>Q455*H455</f>
        <v>0</v>
      </c>
      <c r="S455" s="228">
        <v>0</v>
      </c>
      <c r="T455" s="229">
        <f>S455*H455</f>
        <v>0</v>
      </c>
      <c r="U455" s="39"/>
      <c r="V455" s="39"/>
      <c r="W455" s="39"/>
      <c r="X455" s="39"/>
      <c r="Y455" s="39"/>
      <c r="Z455" s="39"/>
      <c r="AA455" s="39"/>
      <c r="AB455" s="39"/>
      <c r="AC455" s="39"/>
      <c r="AD455" s="39"/>
      <c r="AE455" s="39"/>
      <c r="AR455" s="230" t="s">
        <v>332</v>
      </c>
      <c r="AT455" s="230" t="s">
        <v>238</v>
      </c>
      <c r="AU455" s="230" t="s">
        <v>81</v>
      </c>
      <c r="AY455" s="18" t="s">
        <v>144</v>
      </c>
      <c r="BE455" s="231">
        <f>IF(N455="základní",J455,0)</f>
        <v>0</v>
      </c>
      <c r="BF455" s="231">
        <f>IF(N455="snížená",J455,0)</f>
        <v>0</v>
      </c>
      <c r="BG455" s="231">
        <f>IF(N455="zákl. přenesená",J455,0)</f>
        <v>0</v>
      </c>
      <c r="BH455" s="231">
        <f>IF(N455="sníž. přenesená",J455,0)</f>
        <v>0</v>
      </c>
      <c r="BI455" s="231">
        <f>IF(N455="nulová",J455,0)</f>
        <v>0</v>
      </c>
      <c r="BJ455" s="18" t="s">
        <v>77</v>
      </c>
      <c r="BK455" s="231">
        <f>ROUND(I455*H455,2)</f>
        <v>0</v>
      </c>
      <c r="BL455" s="18" t="s">
        <v>237</v>
      </c>
      <c r="BM455" s="230" t="s">
        <v>758</v>
      </c>
    </row>
    <row r="456" s="2" customFormat="1" ht="21.75" customHeight="1">
      <c r="A456" s="39"/>
      <c r="B456" s="40"/>
      <c r="C456" s="258" t="s">
        <v>877</v>
      </c>
      <c r="D456" s="258" t="s">
        <v>238</v>
      </c>
      <c r="E456" s="259" t="s">
        <v>1461</v>
      </c>
      <c r="F456" s="260" t="s">
        <v>1460</v>
      </c>
      <c r="G456" s="261" t="s">
        <v>171</v>
      </c>
      <c r="H456" s="262">
        <v>1</v>
      </c>
      <c r="I456" s="263"/>
      <c r="J456" s="264">
        <f>ROUND(I456*H456,2)</f>
        <v>0</v>
      </c>
      <c r="K456" s="260" t="s">
        <v>256</v>
      </c>
      <c r="L456" s="265"/>
      <c r="M456" s="266" t="s">
        <v>19</v>
      </c>
      <c r="N456" s="267" t="s">
        <v>43</v>
      </c>
      <c r="O456" s="85"/>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332</v>
      </c>
      <c r="AT456" s="230" t="s">
        <v>238</v>
      </c>
      <c r="AU456" s="230" t="s">
        <v>81</v>
      </c>
      <c r="AY456" s="18" t="s">
        <v>144</v>
      </c>
      <c r="BE456" s="231">
        <f>IF(N456="základní",J456,0)</f>
        <v>0</v>
      </c>
      <c r="BF456" s="231">
        <f>IF(N456="snížená",J456,0)</f>
        <v>0</v>
      </c>
      <c r="BG456" s="231">
        <f>IF(N456="zákl. přenesená",J456,0)</f>
        <v>0</v>
      </c>
      <c r="BH456" s="231">
        <f>IF(N456="sníž. přenesená",J456,0)</f>
        <v>0</v>
      </c>
      <c r="BI456" s="231">
        <f>IF(N456="nulová",J456,0)</f>
        <v>0</v>
      </c>
      <c r="BJ456" s="18" t="s">
        <v>77</v>
      </c>
      <c r="BK456" s="231">
        <f>ROUND(I456*H456,2)</f>
        <v>0</v>
      </c>
      <c r="BL456" s="18" t="s">
        <v>237</v>
      </c>
      <c r="BM456" s="230" t="s">
        <v>763</v>
      </c>
    </row>
    <row r="457" s="2" customFormat="1" ht="21.75" customHeight="1">
      <c r="A457" s="39"/>
      <c r="B457" s="40"/>
      <c r="C457" s="258" t="s">
        <v>432</v>
      </c>
      <c r="D457" s="258" t="s">
        <v>238</v>
      </c>
      <c r="E457" s="259" t="s">
        <v>1462</v>
      </c>
      <c r="F457" s="260" t="s">
        <v>1463</v>
      </c>
      <c r="G457" s="261" t="s">
        <v>171</v>
      </c>
      <c r="H457" s="262">
        <v>1</v>
      </c>
      <c r="I457" s="263"/>
      <c r="J457" s="264">
        <f>ROUND(I457*H457,2)</f>
        <v>0</v>
      </c>
      <c r="K457" s="260" t="s">
        <v>256</v>
      </c>
      <c r="L457" s="265"/>
      <c r="M457" s="266" t="s">
        <v>19</v>
      </c>
      <c r="N457" s="267" t="s">
        <v>43</v>
      </c>
      <c r="O457" s="85"/>
      <c r="P457" s="228">
        <f>O457*H457</f>
        <v>0</v>
      </c>
      <c r="Q457" s="228">
        <v>0</v>
      </c>
      <c r="R457" s="228">
        <f>Q457*H457</f>
        <v>0</v>
      </c>
      <c r="S457" s="228">
        <v>0</v>
      </c>
      <c r="T457" s="229">
        <f>S457*H457</f>
        <v>0</v>
      </c>
      <c r="U457" s="39"/>
      <c r="V457" s="39"/>
      <c r="W457" s="39"/>
      <c r="X457" s="39"/>
      <c r="Y457" s="39"/>
      <c r="Z457" s="39"/>
      <c r="AA457" s="39"/>
      <c r="AB457" s="39"/>
      <c r="AC457" s="39"/>
      <c r="AD457" s="39"/>
      <c r="AE457" s="39"/>
      <c r="AR457" s="230" t="s">
        <v>332</v>
      </c>
      <c r="AT457" s="230" t="s">
        <v>238</v>
      </c>
      <c r="AU457" s="230" t="s">
        <v>81</v>
      </c>
      <c r="AY457" s="18" t="s">
        <v>144</v>
      </c>
      <c r="BE457" s="231">
        <f>IF(N457="základní",J457,0)</f>
        <v>0</v>
      </c>
      <c r="BF457" s="231">
        <f>IF(N457="snížená",J457,0)</f>
        <v>0</v>
      </c>
      <c r="BG457" s="231">
        <f>IF(N457="zákl. přenesená",J457,0)</f>
        <v>0</v>
      </c>
      <c r="BH457" s="231">
        <f>IF(N457="sníž. přenesená",J457,0)</f>
        <v>0</v>
      </c>
      <c r="BI457" s="231">
        <f>IF(N457="nulová",J457,0)</f>
        <v>0</v>
      </c>
      <c r="BJ457" s="18" t="s">
        <v>77</v>
      </c>
      <c r="BK457" s="231">
        <f>ROUND(I457*H457,2)</f>
        <v>0</v>
      </c>
      <c r="BL457" s="18" t="s">
        <v>237</v>
      </c>
      <c r="BM457" s="230" t="s">
        <v>767</v>
      </c>
    </row>
    <row r="458" s="2" customFormat="1" ht="21.75" customHeight="1">
      <c r="A458" s="39"/>
      <c r="B458" s="40"/>
      <c r="C458" s="219" t="s">
        <v>887</v>
      </c>
      <c r="D458" s="219" t="s">
        <v>146</v>
      </c>
      <c r="E458" s="220" t="s">
        <v>1464</v>
      </c>
      <c r="F458" s="221" t="s">
        <v>1465</v>
      </c>
      <c r="G458" s="222" t="s">
        <v>171</v>
      </c>
      <c r="H458" s="223">
        <v>1</v>
      </c>
      <c r="I458" s="224"/>
      <c r="J458" s="225">
        <f>ROUND(I458*H458,2)</f>
        <v>0</v>
      </c>
      <c r="K458" s="221" t="s">
        <v>256</v>
      </c>
      <c r="L458" s="45"/>
      <c r="M458" s="226" t="s">
        <v>19</v>
      </c>
      <c r="N458" s="227" t="s">
        <v>43</v>
      </c>
      <c r="O458" s="85"/>
      <c r="P458" s="228">
        <f>O458*H458</f>
        <v>0</v>
      </c>
      <c r="Q458" s="228">
        <v>0</v>
      </c>
      <c r="R458" s="228">
        <f>Q458*H458</f>
        <v>0</v>
      </c>
      <c r="S458" s="228">
        <v>0</v>
      </c>
      <c r="T458" s="229">
        <f>S458*H458</f>
        <v>0</v>
      </c>
      <c r="U458" s="39"/>
      <c r="V458" s="39"/>
      <c r="W458" s="39"/>
      <c r="X458" s="39"/>
      <c r="Y458" s="39"/>
      <c r="Z458" s="39"/>
      <c r="AA458" s="39"/>
      <c r="AB458" s="39"/>
      <c r="AC458" s="39"/>
      <c r="AD458" s="39"/>
      <c r="AE458" s="39"/>
      <c r="AR458" s="230" t="s">
        <v>237</v>
      </c>
      <c r="AT458" s="230" t="s">
        <v>146</v>
      </c>
      <c r="AU458" s="230" t="s">
        <v>81</v>
      </c>
      <c r="AY458" s="18" t="s">
        <v>144</v>
      </c>
      <c r="BE458" s="231">
        <f>IF(N458="základní",J458,0)</f>
        <v>0</v>
      </c>
      <c r="BF458" s="231">
        <f>IF(N458="snížená",J458,0)</f>
        <v>0</v>
      </c>
      <c r="BG458" s="231">
        <f>IF(N458="zákl. přenesená",J458,0)</f>
        <v>0</v>
      </c>
      <c r="BH458" s="231">
        <f>IF(N458="sníž. přenesená",J458,0)</f>
        <v>0</v>
      </c>
      <c r="BI458" s="231">
        <f>IF(N458="nulová",J458,0)</f>
        <v>0</v>
      </c>
      <c r="BJ458" s="18" t="s">
        <v>77</v>
      </c>
      <c r="BK458" s="231">
        <f>ROUND(I458*H458,2)</f>
        <v>0</v>
      </c>
      <c r="BL458" s="18" t="s">
        <v>237</v>
      </c>
      <c r="BM458" s="230" t="s">
        <v>773</v>
      </c>
    </row>
    <row r="459" s="2" customFormat="1" ht="21.75" customHeight="1">
      <c r="A459" s="39"/>
      <c r="B459" s="40"/>
      <c r="C459" s="219" t="s">
        <v>440</v>
      </c>
      <c r="D459" s="219" t="s">
        <v>146</v>
      </c>
      <c r="E459" s="220" t="s">
        <v>1466</v>
      </c>
      <c r="F459" s="221" t="s">
        <v>1467</v>
      </c>
      <c r="G459" s="222" t="s">
        <v>1268</v>
      </c>
      <c r="H459" s="284"/>
      <c r="I459" s="224"/>
      <c r="J459" s="225">
        <f>ROUND(I459*H459,2)</f>
        <v>0</v>
      </c>
      <c r="K459" s="221" t="s">
        <v>150</v>
      </c>
      <c r="L459" s="45"/>
      <c r="M459" s="226" t="s">
        <v>19</v>
      </c>
      <c r="N459" s="227" t="s">
        <v>43</v>
      </c>
      <c r="O459" s="85"/>
      <c r="P459" s="228">
        <f>O459*H459</f>
        <v>0</v>
      </c>
      <c r="Q459" s="228">
        <v>0</v>
      </c>
      <c r="R459" s="228">
        <f>Q459*H459</f>
        <v>0</v>
      </c>
      <c r="S459" s="228">
        <v>0</v>
      </c>
      <c r="T459" s="229">
        <f>S459*H459</f>
        <v>0</v>
      </c>
      <c r="U459" s="39"/>
      <c r="V459" s="39"/>
      <c r="W459" s="39"/>
      <c r="X459" s="39"/>
      <c r="Y459" s="39"/>
      <c r="Z459" s="39"/>
      <c r="AA459" s="39"/>
      <c r="AB459" s="39"/>
      <c r="AC459" s="39"/>
      <c r="AD459" s="39"/>
      <c r="AE459" s="39"/>
      <c r="AR459" s="230" t="s">
        <v>237</v>
      </c>
      <c r="AT459" s="230" t="s">
        <v>146</v>
      </c>
      <c r="AU459" s="230" t="s">
        <v>81</v>
      </c>
      <c r="AY459" s="18" t="s">
        <v>144</v>
      </c>
      <c r="BE459" s="231">
        <f>IF(N459="základní",J459,0)</f>
        <v>0</v>
      </c>
      <c r="BF459" s="231">
        <f>IF(N459="snížená",J459,0)</f>
        <v>0</v>
      </c>
      <c r="BG459" s="231">
        <f>IF(N459="zákl. přenesená",J459,0)</f>
        <v>0</v>
      </c>
      <c r="BH459" s="231">
        <f>IF(N459="sníž. přenesená",J459,0)</f>
        <v>0</v>
      </c>
      <c r="BI459" s="231">
        <f>IF(N459="nulová",J459,0)</f>
        <v>0</v>
      </c>
      <c r="BJ459" s="18" t="s">
        <v>77</v>
      </c>
      <c r="BK459" s="231">
        <f>ROUND(I459*H459,2)</f>
        <v>0</v>
      </c>
      <c r="BL459" s="18" t="s">
        <v>237</v>
      </c>
      <c r="BM459" s="230" t="s">
        <v>778</v>
      </c>
    </row>
    <row r="460" s="2" customFormat="1">
      <c r="A460" s="39"/>
      <c r="B460" s="40"/>
      <c r="C460" s="41"/>
      <c r="D460" s="232" t="s">
        <v>153</v>
      </c>
      <c r="E460" s="41"/>
      <c r="F460" s="233" t="s">
        <v>1401</v>
      </c>
      <c r="G460" s="41"/>
      <c r="H460" s="41"/>
      <c r="I460" s="137"/>
      <c r="J460" s="41"/>
      <c r="K460" s="41"/>
      <c r="L460" s="45"/>
      <c r="M460" s="285"/>
      <c r="N460" s="286"/>
      <c r="O460" s="281"/>
      <c r="P460" s="281"/>
      <c r="Q460" s="281"/>
      <c r="R460" s="281"/>
      <c r="S460" s="281"/>
      <c r="T460" s="287"/>
      <c r="U460" s="39"/>
      <c r="V460" s="39"/>
      <c r="W460" s="39"/>
      <c r="X460" s="39"/>
      <c r="Y460" s="39"/>
      <c r="Z460" s="39"/>
      <c r="AA460" s="39"/>
      <c r="AB460" s="39"/>
      <c r="AC460" s="39"/>
      <c r="AD460" s="39"/>
      <c r="AE460" s="39"/>
      <c r="AT460" s="18" t="s">
        <v>153</v>
      </c>
      <c r="AU460" s="18" t="s">
        <v>81</v>
      </c>
    </row>
    <row r="461" s="2" customFormat="1" ht="6.96" customHeight="1">
      <c r="A461" s="39"/>
      <c r="B461" s="60"/>
      <c r="C461" s="61"/>
      <c r="D461" s="61"/>
      <c r="E461" s="61"/>
      <c r="F461" s="61"/>
      <c r="G461" s="61"/>
      <c r="H461" s="61"/>
      <c r="I461" s="167"/>
      <c r="J461" s="61"/>
      <c r="K461" s="61"/>
      <c r="L461" s="45"/>
      <c r="M461" s="39"/>
      <c r="O461" s="39"/>
      <c r="P461" s="39"/>
      <c r="Q461" s="39"/>
      <c r="R461" s="39"/>
      <c r="S461" s="39"/>
      <c r="T461" s="39"/>
      <c r="U461" s="39"/>
      <c r="V461" s="39"/>
      <c r="W461" s="39"/>
      <c r="X461" s="39"/>
      <c r="Y461" s="39"/>
      <c r="Z461" s="39"/>
      <c r="AA461" s="39"/>
      <c r="AB461" s="39"/>
      <c r="AC461" s="39"/>
      <c r="AD461" s="39"/>
      <c r="AE461" s="39"/>
    </row>
  </sheetData>
  <sheetProtection sheet="1" autoFilter="0" formatColumns="0" formatRows="0" objects="1" scenarios="1" spinCount="100000" saltValue="1Xvbj1EaHHgi9nie+WFuuj8kvv3cM5xNJ4Yr15iDLRZKn/jvKR9ogH1pXyaOwC/oW9/Ed97P5/2BIK8soogj/g==" hashValue="6Fi/cwPGKc9vdf2mAsJefc2pSAb+6b7WbvF0Tdg0gmXdWFom32feIh5PGgKgXBjXk9kFu39X5qFFqZRuamh6Xw==" algorithmName="SHA-512" password="CC35"/>
  <autoFilter ref="C100:K460"/>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86</v>
      </c>
    </row>
    <row r="3" s="1" customFormat="1" ht="6.96" customHeight="1">
      <c r="B3" s="130"/>
      <c r="C3" s="131"/>
      <c r="D3" s="131"/>
      <c r="E3" s="131"/>
      <c r="F3" s="131"/>
      <c r="G3" s="131"/>
      <c r="H3" s="131"/>
      <c r="I3" s="132"/>
      <c r="J3" s="131"/>
      <c r="K3" s="131"/>
      <c r="L3" s="21"/>
      <c r="AT3" s="18" t="s">
        <v>81</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23.25" customHeight="1">
      <c r="B7" s="21"/>
      <c r="E7" s="136" t="str">
        <f>'Rekapitulace stavby'!K6</f>
        <v>Rekonstrukce učebny fyziky, řešení bezbariérovosti budovy školy (výtah) na ZŠ a Gymnáziu v ul. Palackého 535, Č.Kamenice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1468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1068</v>
      </c>
      <c r="G12" s="39"/>
      <c r="H12" s="39"/>
      <c r="I12" s="141" t="s">
        <v>23</v>
      </c>
      <c r="J12" s="142" t="str">
        <f>'Rekapitulace stavby'!AN8</f>
        <v>14. 1. 2020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28</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ROUND((SUM(BE85:BE143)),  2)</f>
        <v>0</v>
      </c>
      <c r="G33" s="39"/>
      <c r="H33" s="39"/>
      <c r="I33" s="156">
        <v>0.20999999999999999</v>
      </c>
      <c r="J33" s="155">
        <f>ROUND(((SUM(BE85:BE143))*I33),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ROUND((SUM(BF85:BF143)),  2)</f>
        <v>0</v>
      </c>
      <c r="G34" s="39"/>
      <c r="H34" s="39"/>
      <c r="I34" s="156">
        <v>0.14999999999999999</v>
      </c>
      <c r="J34" s="155">
        <f>ROUND(((SUM(BF85:BF143))*I34),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ROUND((SUM(BG85:BG143)),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ROUND((SUM(BH85:BH143)),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ROUND((SUM(BI85:BI143)),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23.25" customHeight="1">
      <c r="A48" s="39"/>
      <c r="B48" s="40"/>
      <c r="C48" s="41"/>
      <c r="D48" s="41"/>
      <c r="E48" s="171" t="str">
        <f>E7</f>
        <v>Rekonstrukce učebny fyziky, řešení bezbariérovosti budovy školy (výtah) na ZŠ a Gymnáziu v ul. Palackého 535, Č.Kamenice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3 - Asfaltová plocha+dešťová kanalizace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česká Kamenice, Palackého 535</v>
      </c>
      <c r="G52" s="41"/>
      <c r="H52" s="41"/>
      <c r="I52" s="141" t="s">
        <v>23</v>
      </c>
      <c r="J52" s="73" t="str">
        <f>IF(J12="","",J12)</f>
        <v>14. 1. 2020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Česká Kamenice</v>
      </c>
      <c r="G54" s="41"/>
      <c r="H54" s="41"/>
      <c r="I54" s="141" t="s">
        <v>31</v>
      </c>
      <c r="J54" s="37" t="str">
        <f>E21</f>
        <v>Ing. Marcela Bezděková</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J85</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103</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1469</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1470</v>
      </c>
      <c r="E62" s="187"/>
      <c r="F62" s="187"/>
      <c r="G62" s="187"/>
      <c r="H62" s="187"/>
      <c r="I62" s="188"/>
      <c r="J62" s="189">
        <f>J96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1073</v>
      </c>
      <c r="E63" s="187"/>
      <c r="F63" s="187"/>
      <c r="G63" s="187"/>
      <c r="H63" s="187"/>
      <c r="I63" s="188"/>
      <c r="J63" s="189">
        <f>J111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113</v>
      </c>
      <c r="E64" s="187"/>
      <c r="F64" s="187"/>
      <c r="G64" s="187"/>
      <c r="H64" s="187"/>
      <c r="I64" s="188"/>
      <c r="J64" s="189">
        <f>J124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115</v>
      </c>
      <c r="E65" s="187"/>
      <c r="F65" s="187"/>
      <c r="G65" s="187"/>
      <c r="H65" s="187"/>
      <c r="I65" s="188"/>
      <c r="J65" s="189">
        <f>J141</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4" t="s">
        <v>129</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23.25" customHeight="1">
      <c r="A75" s="39"/>
      <c r="B75" s="40"/>
      <c r="C75" s="41"/>
      <c r="D75" s="41"/>
      <c r="E75" s="171" t="str">
        <f>E7</f>
        <v>Rekonstrukce učebny fyziky, řešení bezbariérovosti budovy školy (výtah) na ZŠ a Gymnáziu v ul. Palackého 535, Č.Kamenice</v>
      </c>
      <c r="F75" s="33"/>
      <c r="G75" s="33"/>
      <c r="H75" s="33"/>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97</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3 - Asfaltová plocha+dešťová kanalizace</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česká Kamenice, Palackého 535</v>
      </c>
      <c r="G79" s="41"/>
      <c r="H79" s="41"/>
      <c r="I79" s="141" t="s">
        <v>23</v>
      </c>
      <c r="J79" s="73" t="str">
        <f>IF(J12="","",J12)</f>
        <v>14. 1. 2020</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25.65" customHeight="1">
      <c r="A81" s="39"/>
      <c r="B81" s="40"/>
      <c r="C81" s="33" t="s">
        <v>25</v>
      </c>
      <c r="D81" s="41"/>
      <c r="E81" s="41"/>
      <c r="F81" s="28" t="str">
        <f>E15</f>
        <v>Město Česká Kamenice</v>
      </c>
      <c r="G81" s="41"/>
      <c r="H81" s="41"/>
      <c r="I81" s="141" t="s">
        <v>31</v>
      </c>
      <c r="J81" s="37" t="str">
        <f>E21</f>
        <v>Ing. Marcela Bezděková</v>
      </c>
      <c r="K81" s="41"/>
      <c r="L81" s="138"/>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141" t="s">
        <v>34</v>
      </c>
      <c r="J82" s="37" t="str">
        <f>E24</f>
        <v xml:space="preserve"> </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130</v>
      </c>
      <c r="D84" s="194" t="s">
        <v>57</v>
      </c>
      <c r="E84" s="194" t="s">
        <v>53</v>
      </c>
      <c r="F84" s="194" t="s">
        <v>54</v>
      </c>
      <c r="G84" s="194" t="s">
        <v>131</v>
      </c>
      <c r="H84" s="194" t="s">
        <v>132</v>
      </c>
      <c r="I84" s="195" t="s">
        <v>133</v>
      </c>
      <c r="J84" s="194" t="s">
        <v>101</v>
      </c>
      <c r="K84" s="196" t="s">
        <v>134</v>
      </c>
      <c r="L84" s="197"/>
      <c r="M84" s="93" t="s">
        <v>19</v>
      </c>
      <c r="N84" s="94" t="s">
        <v>42</v>
      </c>
      <c r="O84" s="94" t="s">
        <v>135</v>
      </c>
      <c r="P84" s="94" t="s">
        <v>136</v>
      </c>
      <c r="Q84" s="94" t="s">
        <v>137</v>
      </c>
      <c r="R84" s="94" t="s">
        <v>138</v>
      </c>
      <c r="S84" s="94" t="s">
        <v>139</v>
      </c>
      <c r="T84" s="95" t="s">
        <v>140</v>
      </c>
      <c r="U84" s="191"/>
      <c r="V84" s="191"/>
      <c r="W84" s="191"/>
      <c r="X84" s="191"/>
      <c r="Y84" s="191"/>
      <c r="Z84" s="191"/>
      <c r="AA84" s="191"/>
      <c r="AB84" s="191"/>
      <c r="AC84" s="191"/>
      <c r="AD84" s="191"/>
      <c r="AE84" s="191"/>
    </row>
    <row r="85" s="2" customFormat="1" ht="22.8" customHeight="1">
      <c r="A85" s="39"/>
      <c r="B85" s="40"/>
      <c r="C85" s="100" t="s">
        <v>141</v>
      </c>
      <c r="D85" s="41"/>
      <c r="E85" s="41"/>
      <c r="F85" s="41"/>
      <c r="G85" s="41"/>
      <c r="H85" s="41"/>
      <c r="I85" s="137"/>
      <c r="J85" s="198">
        <f>BK85</f>
        <v>0</v>
      </c>
      <c r="K85" s="41"/>
      <c r="L85" s="45"/>
      <c r="M85" s="96"/>
      <c r="N85" s="199"/>
      <c r="O85" s="97"/>
      <c r="P85" s="200">
        <f>P86</f>
        <v>0</v>
      </c>
      <c r="Q85" s="97"/>
      <c r="R85" s="200">
        <f>R86</f>
        <v>1.20564596</v>
      </c>
      <c r="S85" s="97"/>
      <c r="T85" s="201">
        <f>T86</f>
        <v>40.799999999999997</v>
      </c>
      <c r="U85" s="39"/>
      <c r="V85" s="39"/>
      <c r="W85" s="39"/>
      <c r="X85" s="39"/>
      <c r="Y85" s="39"/>
      <c r="Z85" s="39"/>
      <c r="AA85" s="39"/>
      <c r="AB85" s="39"/>
      <c r="AC85" s="39"/>
      <c r="AD85" s="39"/>
      <c r="AE85" s="39"/>
      <c r="AT85" s="18" t="s">
        <v>71</v>
      </c>
      <c r="AU85" s="18" t="s">
        <v>102</v>
      </c>
      <c r="BK85" s="202">
        <f>BK86</f>
        <v>0</v>
      </c>
    </row>
    <row r="86" s="12" customFormat="1" ht="25.92" customHeight="1">
      <c r="A86" s="12"/>
      <c r="B86" s="203"/>
      <c r="C86" s="204"/>
      <c r="D86" s="205" t="s">
        <v>71</v>
      </c>
      <c r="E86" s="206" t="s">
        <v>142</v>
      </c>
      <c r="F86" s="206" t="s">
        <v>143</v>
      </c>
      <c r="G86" s="204"/>
      <c r="H86" s="204"/>
      <c r="I86" s="207"/>
      <c r="J86" s="208">
        <f>BK86</f>
        <v>0</v>
      </c>
      <c r="K86" s="204"/>
      <c r="L86" s="209"/>
      <c r="M86" s="210"/>
      <c r="N86" s="211"/>
      <c r="O86" s="211"/>
      <c r="P86" s="212">
        <f>P87+P96+P111+P124+P141</f>
        <v>0</v>
      </c>
      <c r="Q86" s="211"/>
      <c r="R86" s="212">
        <f>R87+R96+R111+R124+R141</f>
        <v>1.20564596</v>
      </c>
      <c r="S86" s="211"/>
      <c r="T86" s="213">
        <f>T87+T96+T111+T124+T141</f>
        <v>40.799999999999997</v>
      </c>
      <c r="U86" s="12"/>
      <c r="V86" s="12"/>
      <c r="W86" s="12"/>
      <c r="X86" s="12"/>
      <c r="Y86" s="12"/>
      <c r="Z86" s="12"/>
      <c r="AA86" s="12"/>
      <c r="AB86" s="12"/>
      <c r="AC86" s="12"/>
      <c r="AD86" s="12"/>
      <c r="AE86" s="12"/>
      <c r="AR86" s="214" t="s">
        <v>77</v>
      </c>
      <c r="AT86" s="215" t="s">
        <v>71</v>
      </c>
      <c r="AU86" s="215" t="s">
        <v>72</v>
      </c>
      <c r="AY86" s="214" t="s">
        <v>144</v>
      </c>
      <c r="BK86" s="216">
        <f>BK87+BK96+BK111+BK124+BK141</f>
        <v>0</v>
      </c>
    </row>
    <row r="87" s="12" customFormat="1" ht="22.8" customHeight="1">
      <c r="A87" s="12"/>
      <c r="B87" s="203"/>
      <c r="C87" s="204"/>
      <c r="D87" s="205" t="s">
        <v>71</v>
      </c>
      <c r="E87" s="217" t="s">
        <v>77</v>
      </c>
      <c r="F87" s="217" t="s">
        <v>1471</v>
      </c>
      <c r="G87" s="204"/>
      <c r="H87" s="204"/>
      <c r="I87" s="207"/>
      <c r="J87" s="218">
        <f>BK87</f>
        <v>0</v>
      </c>
      <c r="K87" s="204"/>
      <c r="L87" s="209"/>
      <c r="M87" s="210"/>
      <c r="N87" s="211"/>
      <c r="O87" s="211"/>
      <c r="P87" s="212">
        <f>SUM(P88:P95)</f>
        <v>0</v>
      </c>
      <c r="Q87" s="211"/>
      <c r="R87" s="212">
        <f>SUM(R88:R95)</f>
        <v>0.61499999999999999</v>
      </c>
      <c r="S87" s="211"/>
      <c r="T87" s="213">
        <f>SUM(T88:T95)</f>
        <v>0</v>
      </c>
      <c r="U87" s="12"/>
      <c r="V87" s="12"/>
      <c r="W87" s="12"/>
      <c r="X87" s="12"/>
      <c r="Y87" s="12"/>
      <c r="Z87" s="12"/>
      <c r="AA87" s="12"/>
      <c r="AB87" s="12"/>
      <c r="AC87" s="12"/>
      <c r="AD87" s="12"/>
      <c r="AE87" s="12"/>
      <c r="AR87" s="214" t="s">
        <v>77</v>
      </c>
      <c r="AT87" s="215" t="s">
        <v>71</v>
      </c>
      <c r="AU87" s="215" t="s">
        <v>77</v>
      </c>
      <c r="AY87" s="214" t="s">
        <v>144</v>
      </c>
      <c r="BK87" s="216">
        <f>SUM(BK88:BK95)</f>
        <v>0</v>
      </c>
    </row>
    <row r="88" s="2" customFormat="1" ht="21.75" customHeight="1">
      <c r="A88" s="39"/>
      <c r="B88" s="40"/>
      <c r="C88" s="219" t="s">
        <v>77</v>
      </c>
      <c r="D88" s="219" t="s">
        <v>146</v>
      </c>
      <c r="E88" s="220" t="s">
        <v>1472</v>
      </c>
      <c r="F88" s="221" t="s">
        <v>1473</v>
      </c>
      <c r="G88" s="222" t="s">
        <v>171</v>
      </c>
      <c r="H88" s="223">
        <v>60</v>
      </c>
      <c r="I88" s="224"/>
      <c r="J88" s="225">
        <f>ROUND(I88*H88,2)</f>
        <v>0</v>
      </c>
      <c r="K88" s="221" t="s">
        <v>150</v>
      </c>
      <c r="L88" s="45"/>
      <c r="M88" s="226" t="s">
        <v>19</v>
      </c>
      <c r="N88" s="227" t="s">
        <v>43</v>
      </c>
      <c r="O88" s="85"/>
      <c r="P88" s="228">
        <f>O88*H88</f>
        <v>0</v>
      </c>
      <c r="Q88" s="228">
        <v>0</v>
      </c>
      <c r="R88" s="228">
        <f>Q88*H88</f>
        <v>0</v>
      </c>
      <c r="S88" s="228">
        <v>0</v>
      </c>
      <c r="T88" s="229">
        <f>S88*H88</f>
        <v>0</v>
      </c>
      <c r="U88" s="39"/>
      <c r="V88" s="39"/>
      <c r="W88" s="39"/>
      <c r="X88" s="39"/>
      <c r="Y88" s="39"/>
      <c r="Z88" s="39"/>
      <c r="AA88" s="39"/>
      <c r="AB88" s="39"/>
      <c r="AC88" s="39"/>
      <c r="AD88" s="39"/>
      <c r="AE88" s="39"/>
      <c r="AR88" s="230" t="s">
        <v>151</v>
      </c>
      <c r="AT88" s="230" t="s">
        <v>146</v>
      </c>
      <c r="AU88" s="230" t="s">
        <v>81</v>
      </c>
      <c r="AY88" s="18" t="s">
        <v>144</v>
      </c>
      <c r="BE88" s="231">
        <f>IF(N88="základní",J88,0)</f>
        <v>0</v>
      </c>
      <c r="BF88" s="231">
        <f>IF(N88="snížená",J88,0)</f>
        <v>0</v>
      </c>
      <c r="BG88" s="231">
        <f>IF(N88="zákl. přenesená",J88,0)</f>
        <v>0</v>
      </c>
      <c r="BH88" s="231">
        <f>IF(N88="sníž. přenesená",J88,0)</f>
        <v>0</v>
      </c>
      <c r="BI88" s="231">
        <f>IF(N88="nulová",J88,0)</f>
        <v>0</v>
      </c>
      <c r="BJ88" s="18" t="s">
        <v>77</v>
      </c>
      <c r="BK88" s="231">
        <f>ROUND(I88*H88,2)</f>
        <v>0</v>
      </c>
      <c r="BL88" s="18" t="s">
        <v>151</v>
      </c>
      <c r="BM88" s="230" t="s">
        <v>81</v>
      </c>
    </row>
    <row r="89" s="2" customFormat="1">
      <c r="A89" s="39"/>
      <c r="B89" s="40"/>
      <c r="C89" s="41"/>
      <c r="D89" s="232" t="s">
        <v>153</v>
      </c>
      <c r="E89" s="41"/>
      <c r="F89" s="233" t="s">
        <v>1474</v>
      </c>
      <c r="G89" s="41"/>
      <c r="H89" s="41"/>
      <c r="I89" s="137"/>
      <c r="J89" s="41"/>
      <c r="K89" s="41"/>
      <c r="L89" s="45"/>
      <c r="M89" s="234"/>
      <c r="N89" s="235"/>
      <c r="O89" s="85"/>
      <c r="P89" s="85"/>
      <c r="Q89" s="85"/>
      <c r="R89" s="85"/>
      <c r="S89" s="85"/>
      <c r="T89" s="86"/>
      <c r="U89" s="39"/>
      <c r="V89" s="39"/>
      <c r="W89" s="39"/>
      <c r="X89" s="39"/>
      <c r="Y89" s="39"/>
      <c r="Z89" s="39"/>
      <c r="AA89" s="39"/>
      <c r="AB89" s="39"/>
      <c r="AC89" s="39"/>
      <c r="AD89" s="39"/>
      <c r="AE89" s="39"/>
      <c r="AT89" s="18" t="s">
        <v>153</v>
      </c>
      <c r="AU89" s="18" t="s">
        <v>81</v>
      </c>
    </row>
    <row r="90" s="2" customFormat="1" ht="16.5" customHeight="1">
      <c r="A90" s="39"/>
      <c r="B90" s="40"/>
      <c r="C90" s="258" t="s">
        <v>81</v>
      </c>
      <c r="D90" s="258" t="s">
        <v>238</v>
      </c>
      <c r="E90" s="259" t="s">
        <v>1475</v>
      </c>
      <c r="F90" s="260" t="s">
        <v>1476</v>
      </c>
      <c r="G90" s="261" t="s">
        <v>206</v>
      </c>
      <c r="H90" s="262">
        <v>1.5</v>
      </c>
      <c r="I90" s="263"/>
      <c r="J90" s="264">
        <f>ROUND(I90*H90,2)</f>
        <v>0</v>
      </c>
      <c r="K90" s="260" t="s">
        <v>150</v>
      </c>
      <c r="L90" s="265"/>
      <c r="M90" s="266" t="s">
        <v>19</v>
      </c>
      <c r="N90" s="267" t="s">
        <v>43</v>
      </c>
      <c r="O90" s="85"/>
      <c r="P90" s="228">
        <f>O90*H90</f>
        <v>0</v>
      </c>
      <c r="Q90" s="228">
        <v>0.20999999999999999</v>
      </c>
      <c r="R90" s="228">
        <f>Q90*H90</f>
        <v>0.315</v>
      </c>
      <c r="S90" s="228">
        <v>0</v>
      </c>
      <c r="T90" s="229">
        <f>S90*H90</f>
        <v>0</v>
      </c>
      <c r="U90" s="39"/>
      <c r="V90" s="39"/>
      <c r="W90" s="39"/>
      <c r="X90" s="39"/>
      <c r="Y90" s="39"/>
      <c r="Z90" s="39"/>
      <c r="AA90" s="39"/>
      <c r="AB90" s="39"/>
      <c r="AC90" s="39"/>
      <c r="AD90" s="39"/>
      <c r="AE90" s="39"/>
      <c r="AR90" s="230" t="s">
        <v>93</v>
      </c>
      <c r="AT90" s="230" t="s">
        <v>238</v>
      </c>
      <c r="AU90" s="230" t="s">
        <v>81</v>
      </c>
      <c r="AY90" s="18" t="s">
        <v>144</v>
      </c>
      <c r="BE90" s="231">
        <f>IF(N90="základní",J90,0)</f>
        <v>0</v>
      </c>
      <c r="BF90" s="231">
        <f>IF(N90="snížená",J90,0)</f>
        <v>0</v>
      </c>
      <c r="BG90" s="231">
        <f>IF(N90="zákl. přenesená",J90,0)</f>
        <v>0</v>
      </c>
      <c r="BH90" s="231">
        <f>IF(N90="sníž. přenesená",J90,0)</f>
        <v>0</v>
      </c>
      <c r="BI90" s="231">
        <f>IF(N90="nulová",J90,0)</f>
        <v>0</v>
      </c>
      <c r="BJ90" s="18" t="s">
        <v>77</v>
      </c>
      <c r="BK90" s="231">
        <f>ROUND(I90*H90,2)</f>
        <v>0</v>
      </c>
      <c r="BL90" s="18" t="s">
        <v>151</v>
      </c>
      <c r="BM90" s="230" t="s">
        <v>151</v>
      </c>
    </row>
    <row r="91" s="13" customFormat="1">
      <c r="A91" s="13"/>
      <c r="B91" s="236"/>
      <c r="C91" s="237"/>
      <c r="D91" s="232" t="s">
        <v>155</v>
      </c>
      <c r="E91" s="238" t="s">
        <v>19</v>
      </c>
      <c r="F91" s="239" t="s">
        <v>1477</v>
      </c>
      <c r="G91" s="237"/>
      <c r="H91" s="240">
        <v>1.5</v>
      </c>
      <c r="I91" s="241"/>
      <c r="J91" s="237"/>
      <c r="K91" s="237"/>
      <c r="L91" s="242"/>
      <c r="M91" s="243"/>
      <c r="N91" s="244"/>
      <c r="O91" s="244"/>
      <c r="P91" s="244"/>
      <c r="Q91" s="244"/>
      <c r="R91" s="244"/>
      <c r="S91" s="244"/>
      <c r="T91" s="245"/>
      <c r="U91" s="13"/>
      <c r="V91" s="13"/>
      <c r="W91" s="13"/>
      <c r="X91" s="13"/>
      <c r="Y91" s="13"/>
      <c r="Z91" s="13"/>
      <c r="AA91" s="13"/>
      <c r="AB91" s="13"/>
      <c r="AC91" s="13"/>
      <c r="AD91" s="13"/>
      <c r="AE91" s="13"/>
      <c r="AT91" s="246" t="s">
        <v>155</v>
      </c>
      <c r="AU91" s="246" t="s">
        <v>81</v>
      </c>
      <c r="AV91" s="13" t="s">
        <v>81</v>
      </c>
      <c r="AW91" s="13" t="s">
        <v>33</v>
      </c>
      <c r="AX91" s="13" t="s">
        <v>72</v>
      </c>
      <c r="AY91" s="246" t="s">
        <v>144</v>
      </c>
    </row>
    <row r="92" s="14" customFormat="1">
      <c r="A92" s="14"/>
      <c r="B92" s="247"/>
      <c r="C92" s="248"/>
      <c r="D92" s="232" t="s">
        <v>155</v>
      </c>
      <c r="E92" s="249" t="s">
        <v>19</v>
      </c>
      <c r="F92" s="250" t="s">
        <v>158</v>
      </c>
      <c r="G92" s="248"/>
      <c r="H92" s="251">
        <v>1.5</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155</v>
      </c>
      <c r="AU92" s="257" t="s">
        <v>81</v>
      </c>
      <c r="AV92" s="14" t="s">
        <v>151</v>
      </c>
      <c r="AW92" s="14" t="s">
        <v>33</v>
      </c>
      <c r="AX92" s="14" t="s">
        <v>77</v>
      </c>
      <c r="AY92" s="257" t="s">
        <v>144</v>
      </c>
    </row>
    <row r="93" s="2" customFormat="1" ht="21.75" customHeight="1">
      <c r="A93" s="39"/>
      <c r="B93" s="40"/>
      <c r="C93" s="219" t="s">
        <v>84</v>
      </c>
      <c r="D93" s="219" t="s">
        <v>146</v>
      </c>
      <c r="E93" s="220" t="s">
        <v>1478</v>
      </c>
      <c r="F93" s="221" t="s">
        <v>1479</v>
      </c>
      <c r="G93" s="222" t="s">
        <v>171</v>
      </c>
      <c r="H93" s="223">
        <v>60</v>
      </c>
      <c r="I93" s="224"/>
      <c r="J93" s="225">
        <f>ROUND(I93*H93,2)</f>
        <v>0</v>
      </c>
      <c r="K93" s="221" t="s">
        <v>150</v>
      </c>
      <c r="L93" s="45"/>
      <c r="M93" s="226" t="s">
        <v>19</v>
      </c>
      <c r="N93" s="227" t="s">
        <v>43</v>
      </c>
      <c r="O93" s="85"/>
      <c r="P93" s="228">
        <f>O93*H93</f>
        <v>0</v>
      </c>
      <c r="Q93" s="228">
        <v>0</v>
      </c>
      <c r="R93" s="228">
        <f>Q93*H93</f>
        <v>0</v>
      </c>
      <c r="S93" s="228">
        <v>0</v>
      </c>
      <c r="T93" s="229">
        <f>S93*H93</f>
        <v>0</v>
      </c>
      <c r="U93" s="39"/>
      <c r="V93" s="39"/>
      <c r="W93" s="39"/>
      <c r="X93" s="39"/>
      <c r="Y93" s="39"/>
      <c r="Z93" s="39"/>
      <c r="AA93" s="39"/>
      <c r="AB93" s="39"/>
      <c r="AC93" s="39"/>
      <c r="AD93" s="39"/>
      <c r="AE93" s="39"/>
      <c r="AR93" s="230" t="s">
        <v>151</v>
      </c>
      <c r="AT93" s="230" t="s">
        <v>146</v>
      </c>
      <c r="AU93" s="230" t="s">
        <v>81</v>
      </c>
      <c r="AY93" s="18" t="s">
        <v>144</v>
      </c>
      <c r="BE93" s="231">
        <f>IF(N93="základní",J93,0)</f>
        <v>0</v>
      </c>
      <c r="BF93" s="231">
        <f>IF(N93="snížená",J93,0)</f>
        <v>0</v>
      </c>
      <c r="BG93" s="231">
        <f>IF(N93="zákl. přenesená",J93,0)</f>
        <v>0</v>
      </c>
      <c r="BH93" s="231">
        <f>IF(N93="sníž. přenesená",J93,0)</f>
        <v>0</v>
      </c>
      <c r="BI93" s="231">
        <f>IF(N93="nulová",J93,0)</f>
        <v>0</v>
      </c>
      <c r="BJ93" s="18" t="s">
        <v>77</v>
      </c>
      <c r="BK93" s="231">
        <f>ROUND(I93*H93,2)</f>
        <v>0</v>
      </c>
      <c r="BL93" s="18" t="s">
        <v>151</v>
      </c>
      <c r="BM93" s="230" t="s">
        <v>87</v>
      </c>
    </row>
    <row r="94" s="2" customFormat="1">
      <c r="A94" s="39"/>
      <c r="B94" s="40"/>
      <c r="C94" s="41"/>
      <c r="D94" s="232" t="s">
        <v>153</v>
      </c>
      <c r="E94" s="41"/>
      <c r="F94" s="233" t="s">
        <v>1480</v>
      </c>
      <c r="G94" s="41"/>
      <c r="H94" s="41"/>
      <c r="I94" s="137"/>
      <c r="J94" s="41"/>
      <c r="K94" s="41"/>
      <c r="L94" s="45"/>
      <c r="M94" s="234"/>
      <c r="N94" s="235"/>
      <c r="O94" s="85"/>
      <c r="P94" s="85"/>
      <c r="Q94" s="85"/>
      <c r="R94" s="85"/>
      <c r="S94" s="85"/>
      <c r="T94" s="86"/>
      <c r="U94" s="39"/>
      <c r="V94" s="39"/>
      <c r="W94" s="39"/>
      <c r="X94" s="39"/>
      <c r="Y94" s="39"/>
      <c r="Z94" s="39"/>
      <c r="AA94" s="39"/>
      <c r="AB94" s="39"/>
      <c r="AC94" s="39"/>
      <c r="AD94" s="39"/>
      <c r="AE94" s="39"/>
      <c r="AT94" s="18" t="s">
        <v>153</v>
      </c>
      <c r="AU94" s="18" t="s">
        <v>81</v>
      </c>
    </row>
    <row r="95" s="2" customFormat="1" ht="16.5" customHeight="1">
      <c r="A95" s="39"/>
      <c r="B95" s="40"/>
      <c r="C95" s="258" t="s">
        <v>151</v>
      </c>
      <c r="D95" s="258" t="s">
        <v>238</v>
      </c>
      <c r="E95" s="259" t="s">
        <v>1481</v>
      </c>
      <c r="F95" s="260" t="s">
        <v>1482</v>
      </c>
      <c r="G95" s="261" t="s">
        <v>171</v>
      </c>
      <c r="H95" s="262">
        <v>60</v>
      </c>
      <c r="I95" s="263"/>
      <c r="J95" s="264">
        <f>ROUND(I95*H95,2)</f>
        <v>0</v>
      </c>
      <c r="K95" s="260" t="s">
        <v>256</v>
      </c>
      <c r="L95" s="265"/>
      <c r="M95" s="266" t="s">
        <v>19</v>
      </c>
      <c r="N95" s="267" t="s">
        <v>43</v>
      </c>
      <c r="O95" s="85"/>
      <c r="P95" s="228">
        <f>O95*H95</f>
        <v>0</v>
      </c>
      <c r="Q95" s="228">
        <v>0.0050000000000000001</v>
      </c>
      <c r="R95" s="228">
        <f>Q95*H95</f>
        <v>0.29999999999999999</v>
      </c>
      <c r="S95" s="228">
        <v>0</v>
      </c>
      <c r="T95" s="229">
        <f>S95*H95</f>
        <v>0</v>
      </c>
      <c r="U95" s="39"/>
      <c r="V95" s="39"/>
      <c r="W95" s="39"/>
      <c r="X95" s="39"/>
      <c r="Y95" s="39"/>
      <c r="Z95" s="39"/>
      <c r="AA95" s="39"/>
      <c r="AB95" s="39"/>
      <c r="AC95" s="39"/>
      <c r="AD95" s="39"/>
      <c r="AE95" s="39"/>
      <c r="AR95" s="230" t="s">
        <v>93</v>
      </c>
      <c r="AT95" s="230" t="s">
        <v>238</v>
      </c>
      <c r="AU95" s="230" t="s">
        <v>81</v>
      </c>
      <c r="AY95" s="18" t="s">
        <v>144</v>
      </c>
      <c r="BE95" s="231">
        <f>IF(N95="základní",J95,0)</f>
        <v>0</v>
      </c>
      <c r="BF95" s="231">
        <f>IF(N95="snížená",J95,0)</f>
        <v>0</v>
      </c>
      <c r="BG95" s="231">
        <f>IF(N95="zákl. přenesená",J95,0)</f>
        <v>0</v>
      </c>
      <c r="BH95" s="231">
        <f>IF(N95="sníž. přenesená",J95,0)</f>
        <v>0</v>
      </c>
      <c r="BI95" s="231">
        <f>IF(N95="nulová",J95,0)</f>
        <v>0</v>
      </c>
      <c r="BJ95" s="18" t="s">
        <v>77</v>
      </c>
      <c r="BK95" s="231">
        <f>ROUND(I95*H95,2)</f>
        <v>0</v>
      </c>
      <c r="BL95" s="18" t="s">
        <v>151</v>
      </c>
      <c r="BM95" s="230" t="s">
        <v>93</v>
      </c>
    </row>
    <row r="96" s="12" customFormat="1" ht="22.8" customHeight="1">
      <c r="A96" s="12"/>
      <c r="B96" s="203"/>
      <c r="C96" s="204"/>
      <c r="D96" s="205" t="s">
        <v>71</v>
      </c>
      <c r="E96" s="217" t="s">
        <v>1483</v>
      </c>
      <c r="F96" s="217" t="s">
        <v>1484</v>
      </c>
      <c r="G96" s="204"/>
      <c r="H96" s="204"/>
      <c r="I96" s="207"/>
      <c r="J96" s="218">
        <f>BK96</f>
        <v>0</v>
      </c>
      <c r="K96" s="204"/>
      <c r="L96" s="209"/>
      <c r="M96" s="210"/>
      <c r="N96" s="211"/>
      <c r="O96" s="211"/>
      <c r="P96" s="212">
        <f>SUM(P97:P110)</f>
        <v>0</v>
      </c>
      <c r="Q96" s="211"/>
      <c r="R96" s="212">
        <f>SUM(R97:R110)</f>
        <v>0</v>
      </c>
      <c r="S96" s="211"/>
      <c r="T96" s="213">
        <f>SUM(T97:T110)</f>
        <v>0</v>
      </c>
      <c r="U96" s="12"/>
      <c r="V96" s="12"/>
      <c r="W96" s="12"/>
      <c r="X96" s="12"/>
      <c r="Y96" s="12"/>
      <c r="Z96" s="12"/>
      <c r="AA96" s="12"/>
      <c r="AB96" s="12"/>
      <c r="AC96" s="12"/>
      <c r="AD96" s="12"/>
      <c r="AE96" s="12"/>
      <c r="AR96" s="214" t="s">
        <v>77</v>
      </c>
      <c r="AT96" s="215" t="s">
        <v>71</v>
      </c>
      <c r="AU96" s="215" t="s">
        <v>77</v>
      </c>
      <c r="AY96" s="214" t="s">
        <v>144</v>
      </c>
      <c r="BK96" s="216">
        <f>SUM(BK97:BK110)</f>
        <v>0</v>
      </c>
    </row>
    <row r="97" s="2" customFormat="1" ht="16.5" customHeight="1">
      <c r="A97" s="39"/>
      <c r="B97" s="40"/>
      <c r="C97" s="219" t="s">
        <v>177</v>
      </c>
      <c r="D97" s="219" t="s">
        <v>146</v>
      </c>
      <c r="E97" s="220" t="s">
        <v>303</v>
      </c>
      <c r="F97" s="221" t="s">
        <v>304</v>
      </c>
      <c r="G97" s="222" t="s">
        <v>149</v>
      </c>
      <c r="H97" s="223">
        <v>80</v>
      </c>
      <c r="I97" s="224"/>
      <c r="J97" s="225">
        <f>ROUND(I97*H97,2)</f>
        <v>0</v>
      </c>
      <c r="K97" s="221" t="s">
        <v>150</v>
      </c>
      <c r="L97" s="45"/>
      <c r="M97" s="226" t="s">
        <v>19</v>
      </c>
      <c r="N97" s="227" t="s">
        <v>43</v>
      </c>
      <c r="O97" s="85"/>
      <c r="P97" s="228">
        <f>O97*H97</f>
        <v>0</v>
      </c>
      <c r="Q97" s="228">
        <v>0</v>
      </c>
      <c r="R97" s="228">
        <f>Q97*H97</f>
        <v>0</v>
      </c>
      <c r="S97" s="228">
        <v>0</v>
      </c>
      <c r="T97" s="229">
        <f>S97*H97</f>
        <v>0</v>
      </c>
      <c r="U97" s="39"/>
      <c r="V97" s="39"/>
      <c r="W97" s="39"/>
      <c r="X97" s="39"/>
      <c r="Y97" s="39"/>
      <c r="Z97" s="39"/>
      <c r="AA97" s="39"/>
      <c r="AB97" s="39"/>
      <c r="AC97" s="39"/>
      <c r="AD97" s="39"/>
      <c r="AE97" s="39"/>
      <c r="AR97" s="230" t="s">
        <v>151</v>
      </c>
      <c r="AT97" s="230" t="s">
        <v>146</v>
      </c>
      <c r="AU97" s="230" t="s">
        <v>81</v>
      </c>
      <c r="AY97" s="18" t="s">
        <v>144</v>
      </c>
      <c r="BE97" s="231">
        <f>IF(N97="základní",J97,0)</f>
        <v>0</v>
      </c>
      <c r="BF97" s="231">
        <f>IF(N97="snížená",J97,0)</f>
        <v>0</v>
      </c>
      <c r="BG97" s="231">
        <f>IF(N97="zákl. přenesená",J97,0)</f>
        <v>0</v>
      </c>
      <c r="BH97" s="231">
        <f>IF(N97="sníž. přenesená",J97,0)</f>
        <v>0</v>
      </c>
      <c r="BI97" s="231">
        <f>IF(N97="nulová",J97,0)</f>
        <v>0</v>
      </c>
      <c r="BJ97" s="18" t="s">
        <v>77</v>
      </c>
      <c r="BK97" s="231">
        <f>ROUND(I97*H97,2)</f>
        <v>0</v>
      </c>
      <c r="BL97" s="18" t="s">
        <v>151</v>
      </c>
      <c r="BM97" s="230" t="s">
        <v>203</v>
      </c>
    </row>
    <row r="98" s="13" customFormat="1">
      <c r="A98" s="13"/>
      <c r="B98" s="236"/>
      <c r="C98" s="237"/>
      <c r="D98" s="232" t="s">
        <v>155</v>
      </c>
      <c r="E98" s="238" t="s">
        <v>19</v>
      </c>
      <c r="F98" s="239" t="s">
        <v>1485</v>
      </c>
      <c r="G98" s="237"/>
      <c r="H98" s="240">
        <v>80</v>
      </c>
      <c r="I98" s="241"/>
      <c r="J98" s="237"/>
      <c r="K98" s="237"/>
      <c r="L98" s="242"/>
      <c r="M98" s="243"/>
      <c r="N98" s="244"/>
      <c r="O98" s="244"/>
      <c r="P98" s="244"/>
      <c r="Q98" s="244"/>
      <c r="R98" s="244"/>
      <c r="S98" s="244"/>
      <c r="T98" s="245"/>
      <c r="U98" s="13"/>
      <c r="V98" s="13"/>
      <c r="W98" s="13"/>
      <c r="X98" s="13"/>
      <c r="Y98" s="13"/>
      <c r="Z98" s="13"/>
      <c r="AA98" s="13"/>
      <c r="AB98" s="13"/>
      <c r="AC98" s="13"/>
      <c r="AD98" s="13"/>
      <c r="AE98" s="13"/>
      <c r="AT98" s="246" t="s">
        <v>155</v>
      </c>
      <c r="AU98" s="246" t="s">
        <v>81</v>
      </c>
      <c r="AV98" s="13" t="s">
        <v>81</v>
      </c>
      <c r="AW98" s="13" t="s">
        <v>33</v>
      </c>
      <c r="AX98" s="13" t="s">
        <v>72</v>
      </c>
      <c r="AY98" s="246" t="s">
        <v>144</v>
      </c>
    </row>
    <row r="99" s="14" customFormat="1">
      <c r="A99" s="14"/>
      <c r="B99" s="247"/>
      <c r="C99" s="248"/>
      <c r="D99" s="232" t="s">
        <v>155</v>
      </c>
      <c r="E99" s="249" t="s">
        <v>19</v>
      </c>
      <c r="F99" s="250" t="s">
        <v>158</v>
      </c>
      <c r="G99" s="248"/>
      <c r="H99" s="251">
        <v>80</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155</v>
      </c>
      <c r="AU99" s="257" t="s">
        <v>81</v>
      </c>
      <c r="AV99" s="14" t="s">
        <v>151</v>
      </c>
      <c r="AW99" s="14" t="s">
        <v>33</v>
      </c>
      <c r="AX99" s="14" t="s">
        <v>77</v>
      </c>
      <c r="AY99" s="257" t="s">
        <v>144</v>
      </c>
    </row>
    <row r="100" s="2" customFormat="1" ht="21.75" customHeight="1">
      <c r="A100" s="39"/>
      <c r="B100" s="40"/>
      <c r="C100" s="219" t="s">
        <v>87</v>
      </c>
      <c r="D100" s="219" t="s">
        <v>146</v>
      </c>
      <c r="E100" s="220" t="s">
        <v>1486</v>
      </c>
      <c r="F100" s="221" t="s">
        <v>1487</v>
      </c>
      <c r="G100" s="222" t="s">
        <v>149</v>
      </c>
      <c r="H100" s="223">
        <v>80</v>
      </c>
      <c r="I100" s="224"/>
      <c r="J100" s="225">
        <f>ROUND(I100*H100,2)</f>
        <v>0</v>
      </c>
      <c r="K100" s="221" t="s">
        <v>150</v>
      </c>
      <c r="L100" s="45"/>
      <c r="M100" s="226" t="s">
        <v>19</v>
      </c>
      <c r="N100" s="227" t="s">
        <v>43</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151</v>
      </c>
      <c r="AT100" s="230" t="s">
        <v>146</v>
      </c>
      <c r="AU100" s="230" t="s">
        <v>81</v>
      </c>
      <c r="AY100" s="18" t="s">
        <v>144</v>
      </c>
      <c r="BE100" s="231">
        <f>IF(N100="základní",J100,0)</f>
        <v>0</v>
      </c>
      <c r="BF100" s="231">
        <f>IF(N100="snížená",J100,0)</f>
        <v>0</v>
      </c>
      <c r="BG100" s="231">
        <f>IF(N100="zákl. přenesená",J100,0)</f>
        <v>0</v>
      </c>
      <c r="BH100" s="231">
        <f>IF(N100="sníž. přenesená",J100,0)</f>
        <v>0</v>
      </c>
      <c r="BI100" s="231">
        <f>IF(N100="nulová",J100,0)</f>
        <v>0</v>
      </c>
      <c r="BJ100" s="18" t="s">
        <v>77</v>
      </c>
      <c r="BK100" s="231">
        <f>ROUND(I100*H100,2)</f>
        <v>0</v>
      </c>
      <c r="BL100" s="18" t="s">
        <v>151</v>
      </c>
      <c r="BM100" s="230" t="s">
        <v>216</v>
      </c>
    </row>
    <row r="101" s="2" customFormat="1">
      <c r="A101" s="39"/>
      <c r="B101" s="40"/>
      <c r="C101" s="41"/>
      <c r="D101" s="232" t="s">
        <v>153</v>
      </c>
      <c r="E101" s="41"/>
      <c r="F101" s="233" t="s">
        <v>310</v>
      </c>
      <c r="G101" s="41"/>
      <c r="H101" s="41"/>
      <c r="I101" s="137"/>
      <c r="J101" s="41"/>
      <c r="K101" s="41"/>
      <c r="L101" s="45"/>
      <c r="M101" s="234"/>
      <c r="N101" s="235"/>
      <c r="O101" s="85"/>
      <c r="P101" s="85"/>
      <c r="Q101" s="85"/>
      <c r="R101" s="85"/>
      <c r="S101" s="85"/>
      <c r="T101" s="86"/>
      <c r="U101" s="39"/>
      <c r="V101" s="39"/>
      <c r="W101" s="39"/>
      <c r="X101" s="39"/>
      <c r="Y101" s="39"/>
      <c r="Z101" s="39"/>
      <c r="AA101" s="39"/>
      <c r="AB101" s="39"/>
      <c r="AC101" s="39"/>
      <c r="AD101" s="39"/>
      <c r="AE101" s="39"/>
      <c r="AT101" s="18" t="s">
        <v>153</v>
      </c>
      <c r="AU101" s="18" t="s">
        <v>81</v>
      </c>
    </row>
    <row r="102" s="13" customFormat="1">
      <c r="A102" s="13"/>
      <c r="B102" s="236"/>
      <c r="C102" s="237"/>
      <c r="D102" s="232" t="s">
        <v>155</v>
      </c>
      <c r="E102" s="238" t="s">
        <v>19</v>
      </c>
      <c r="F102" s="239" t="s">
        <v>1485</v>
      </c>
      <c r="G102" s="237"/>
      <c r="H102" s="240">
        <v>80</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155</v>
      </c>
      <c r="AU102" s="246" t="s">
        <v>81</v>
      </c>
      <c r="AV102" s="13" t="s">
        <v>81</v>
      </c>
      <c r="AW102" s="13" t="s">
        <v>33</v>
      </c>
      <c r="AX102" s="13" t="s">
        <v>72</v>
      </c>
      <c r="AY102" s="246" t="s">
        <v>144</v>
      </c>
    </row>
    <row r="103" s="14" customFormat="1">
      <c r="A103" s="14"/>
      <c r="B103" s="247"/>
      <c r="C103" s="248"/>
      <c r="D103" s="232" t="s">
        <v>155</v>
      </c>
      <c r="E103" s="249" t="s">
        <v>19</v>
      </c>
      <c r="F103" s="250" t="s">
        <v>158</v>
      </c>
      <c r="G103" s="248"/>
      <c r="H103" s="251">
        <v>80</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155</v>
      </c>
      <c r="AU103" s="257" t="s">
        <v>81</v>
      </c>
      <c r="AV103" s="14" t="s">
        <v>151</v>
      </c>
      <c r="AW103" s="14" t="s">
        <v>33</v>
      </c>
      <c r="AX103" s="14" t="s">
        <v>77</v>
      </c>
      <c r="AY103" s="257" t="s">
        <v>144</v>
      </c>
    </row>
    <row r="104" s="2" customFormat="1" ht="16.5" customHeight="1">
      <c r="A104" s="39"/>
      <c r="B104" s="40"/>
      <c r="C104" s="219" t="s">
        <v>90</v>
      </c>
      <c r="D104" s="219" t="s">
        <v>146</v>
      </c>
      <c r="E104" s="220" t="s">
        <v>312</v>
      </c>
      <c r="F104" s="221" t="s">
        <v>313</v>
      </c>
      <c r="G104" s="222" t="s">
        <v>149</v>
      </c>
      <c r="H104" s="223">
        <v>80</v>
      </c>
      <c r="I104" s="224"/>
      <c r="J104" s="225">
        <f>ROUND(I104*H104,2)</f>
        <v>0</v>
      </c>
      <c r="K104" s="221" t="s">
        <v>150</v>
      </c>
      <c r="L104" s="45"/>
      <c r="M104" s="226" t="s">
        <v>19</v>
      </c>
      <c r="N104" s="227" t="s">
        <v>43</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151</v>
      </c>
      <c r="AT104" s="230" t="s">
        <v>146</v>
      </c>
      <c r="AU104" s="230" t="s">
        <v>81</v>
      </c>
      <c r="AY104" s="18" t="s">
        <v>144</v>
      </c>
      <c r="BE104" s="231">
        <f>IF(N104="základní",J104,0)</f>
        <v>0</v>
      </c>
      <c r="BF104" s="231">
        <f>IF(N104="snížená",J104,0)</f>
        <v>0</v>
      </c>
      <c r="BG104" s="231">
        <f>IF(N104="zákl. přenesená",J104,0)</f>
        <v>0</v>
      </c>
      <c r="BH104" s="231">
        <f>IF(N104="sníž. přenesená",J104,0)</f>
        <v>0</v>
      </c>
      <c r="BI104" s="231">
        <f>IF(N104="nulová",J104,0)</f>
        <v>0</v>
      </c>
      <c r="BJ104" s="18" t="s">
        <v>77</v>
      </c>
      <c r="BK104" s="231">
        <f>ROUND(I104*H104,2)</f>
        <v>0</v>
      </c>
      <c r="BL104" s="18" t="s">
        <v>151</v>
      </c>
      <c r="BM104" s="230" t="s">
        <v>227</v>
      </c>
    </row>
    <row r="105" s="13" customFormat="1">
      <c r="A105" s="13"/>
      <c r="B105" s="236"/>
      <c r="C105" s="237"/>
      <c r="D105" s="232" t="s">
        <v>155</v>
      </c>
      <c r="E105" s="238" t="s">
        <v>19</v>
      </c>
      <c r="F105" s="239" t="s">
        <v>1485</v>
      </c>
      <c r="G105" s="237"/>
      <c r="H105" s="240">
        <v>80</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155</v>
      </c>
      <c r="AU105" s="246" t="s">
        <v>81</v>
      </c>
      <c r="AV105" s="13" t="s">
        <v>81</v>
      </c>
      <c r="AW105" s="13" t="s">
        <v>33</v>
      </c>
      <c r="AX105" s="13" t="s">
        <v>72</v>
      </c>
      <c r="AY105" s="246" t="s">
        <v>144</v>
      </c>
    </row>
    <row r="106" s="14" customFormat="1">
      <c r="A106" s="14"/>
      <c r="B106" s="247"/>
      <c r="C106" s="248"/>
      <c r="D106" s="232" t="s">
        <v>155</v>
      </c>
      <c r="E106" s="249" t="s">
        <v>19</v>
      </c>
      <c r="F106" s="250" t="s">
        <v>158</v>
      </c>
      <c r="G106" s="248"/>
      <c r="H106" s="251">
        <v>80</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155</v>
      </c>
      <c r="AU106" s="257" t="s">
        <v>81</v>
      </c>
      <c r="AV106" s="14" t="s">
        <v>151</v>
      </c>
      <c r="AW106" s="14" t="s">
        <v>33</v>
      </c>
      <c r="AX106" s="14" t="s">
        <v>77</v>
      </c>
      <c r="AY106" s="257" t="s">
        <v>144</v>
      </c>
    </row>
    <row r="107" s="2" customFormat="1" ht="21.75" customHeight="1">
      <c r="A107" s="39"/>
      <c r="B107" s="40"/>
      <c r="C107" s="219" t="s">
        <v>93</v>
      </c>
      <c r="D107" s="219" t="s">
        <v>146</v>
      </c>
      <c r="E107" s="220" t="s">
        <v>1488</v>
      </c>
      <c r="F107" s="221" t="s">
        <v>1489</v>
      </c>
      <c r="G107" s="222" t="s">
        <v>149</v>
      </c>
      <c r="H107" s="223">
        <v>80</v>
      </c>
      <c r="I107" s="224"/>
      <c r="J107" s="225">
        <f>ROUND(I107*H107,2)</f>
        <v>0</v>
      </c>
      <c r="K107" s="221" t="s">
        <v>150</v>
      </c>
      <c r="L107" s="45"/>
      <c r="M107" s="226" t="s">
        <v>19</v>
      </c>
      <c r="N107" s="227" t="s">
        <v>43</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151</v>
      </c>
      <c r="AT107" s="230" t="s">
        <v>146</v>
      </c>
      <c r="AU107" s="230" t="s">
        <v>81</v>
      </c>
      <c r="AY107" s="18" t="s">
        <v>144</v>
      </c>
      <c r="BE107" s="231">
        <f>IF(N107="základní",J107,0)</f>
        <v>0</v>
      </c>
      <c r="BF107" s="231">
        <f>IF(N107="snížená",J107,0)</f>
        <v>0</v>
      </c>
      <c r="BG107" s="231">
        <f>IF(N107="zákl. přenesená",J107,0)</f>
        <v>0</v>
      </c>
      <c r="BH107" s="231">
        <f>IF(N107="sníž. přenesená",J107,0)</f>
        <v>0</v>
      </c>
      <c r="BI107" s="231">
        <f>IF(N107="nulová",J107,0)</f>
        <v>0</v>
      </c>
      <c r="BJ107" s="18" t="s">
        <v>77</v>
      </c>
      <c r="BK107" s="231">
        <f>ROUND(I107*H107,2)</f>
        <v>0</v>
      </c>
      <c r="BL107" s="18" t="s">
        <v>151</v>
      </c>
      <c r="BM107" s="230" t="s">
        <v>237</v>
      </c>
    </row>
    <row r="108" s="2" customFormat="1">
      <c r="A108" s="39"/>
      <c r="B108" s="40"/>
      <c r="C108" s="41"/>
      <c r="D108" s="232" t="s">
        <v>153</v>
      </c>
      <c r="E108" s="41"/>
      <c r="F108" s="233" t="s">
        <v>319</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153</v>
      </c>
      <c r="AU108" s="18" t="s">
        <v>81</v>
      </c>
    </row>
    <row r="109" s="13" customFormat="1">
      <c r="A109" s="13"/>
      <c r="B109" s="236"/>
      <c r="C109" s="237"/>
      <c r="D109" s="232" t="s">
        <v>155</v>
      </c>
      <c r="E109" s="238" t="s">
        <v>19</v>
      </c>
      <c r="F109" s="239" t="s">
        <v>1485</v>
      </c>
      <c r="G109" s="237"/>
      <c r="H109" s="240">
        <v>80</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155</v>
      </c>
      <c r="AU109" s="246" t="s">
        <v>81</v>
      </c>
      <c r="AV109" s="13" t="s">
        <v>81</v>
      </c>
      <c r="AW109" s="13" t="s">
        <v>33</v>
      </c>
      <c r="AX109" s="13" t="s">
        <v>72</v>
      </c>
      <c r="AY109" s="246" t="s">
        <v>144</v>
      </c>
    </row>
    <row r="110" s="14" customFormat="1">
      <c r="A110" s="14"/>
      <c r="B110" s="247"/>
      <c r="C110" s="248"/>
      <c r="D110" s="232" t="s">
        <v>155</v>
      </c>
      <c r="E110" s="249" t="s">
        <v>19</v>
      </c>
      <c r="F110" s="250" t="s">
        <v>158</v>
      </c>
      <c r="G110" s="248"/>
      <c r="H110" s="251">
        <v>80</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155</v>
      </c>
      <c r="AU110" s="257" t="s">
        <v>81</v>
      </c>
      <c r="AV110" s="14" t="s">
        <v>151</v>
      </c>
      <c r="AW110" s="14" t="s">
        <v>33</v>
      </c>
      <c r="AX110" s="14" t="s">
        <v>77</v>
      </c>
      <c r="AY110" s="257" t="s">
        <v>144</v>
      </c>
    </row>
    <row r="111" s="12" customFormat="1" ht="22.8" customHeight="1">
      <c r="A111" s="12"/>
      <c r="B111" s="203"/>
      <c r="C111" s="204"/>
      <c r="D111" s="205" t="s">
        <v>71</v>
      </c>
      <c r="E111" s="217" t="s">
        <v>1148</v>
      </c>
      <c r="F111" s="217" t="s">
        <v>1149</v>
      </c>
      <c r="G111" s="204"/>
      <c r="H111" s="204"/>
      <c r="I111" s="207"/>
      <c r="J111" s="218">
        <f>BK111</f>
        <v>0</v>
      </c>
      <c r="K111" s="204"/>
      <c r="L111" s="209"/>
      <c r="M111" s="210"/>
      <c r="N111" s="211"/>
      <c r="O111" s="211"/>
      <c r="P111" s="212">
        <f>SUM(P112:P123)</f>
        <v>0</v>
      </c>
      <c r="Q111" s="211"/>
      <c r="R111" s="212">
        <f>SUM(R112:R123)</f>
        <v>0.59064596000000003</v>
      </c>
      <c r="S111" s="211"/>
      <c r="T111" s="213">
        <f>SUM(T112:T123)</f>
        <v>0</v>
      </c>
      <c r="U111" s="12"/>
      <c r="V111" s="12"/>
      <c r="W111" s="12"/>
      <c r="X111" s="12"/>
      <c r="Y111" s="12"/>
      <c r="Z111" s="12"/>
      <c r="AA111" s="12"/>
      <c r="AB111" s="12"/>
      <c r="AC111" s="12"/>
      <c r="AD111" s="12"/>
      <c r="AE111" s="12"/>
      <c r="AR111" s="214" t="s">
        <v>77</v>
      </c>
      <c r="AT111" s="215" t="s">
        <v>71</v>
      </c>
      <c r="AU111" s="215" t="s">
        <v>77</v>
      </c>
      <c r="AY111" s="214" t="s">
        <v>144</v>
      </c>
      <c r="BK111" s="216">
        <f>SUM(BK112:BK123)</f>
        <v>0</v>
      </c>
    </row>
    <row r="112" s="2" customFormat="1" ht="16.5" customHeight="1">
      <c r="A112" s="39"/>
      <c r="B112" s="40"/>
      <c r="C112" s="219" t="s">
        <v>198</v>
      </c>
      <c r="D112" s="219" t="s">
        <v>146</v>
      </c>
      <c r="E112" s="220" t="s">
        <v>1490</v>
      </c>
      <c r="F112" s="221" t="s">
        <v>1491</v>
      </c>
      <c r="G112" s="222" t="s">
        <v>171</v>
      </c>
      <c r="H112" s="223">
        <v>2</v>
      </c>
      <c r="I112" s="224"/>
      <c r="J112" s="225">
        <f>ROUND(I112*H112,2)</f>
        <v>0</v>
      </c>
      <c r="K112" s="221" t="s">
        <v>150</v>
      </c>
      <c r="L112" s="45"/>
      <c r="M112" s="226" t="s">
        <v>19</v>
      </c>
      <c r="N112" s="227" t="s">
        <v>43</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151</v>
      </c>
      <c r="AT112" s="230" t="s">
        <v>146</v>
      </c>
      <c r="AU112" s="230" t="s">
        <v>81</v>
      </c>
      <c r="AY112" s="18" t="s">
        <v>144</v>
      </c>
      <c r="BE112" s="231">
        <f>IF(N112="základní",J112,0)</f>
        <v>0</v>
      </c>
      <c r="BF112" s="231">
        <f>IF(N112="snížená",J112,0)</f>
        <v>0</v>
      </c>
      <c r="BG112" s="231">
        <f>IF(N112="zákl. přenesená",J112,0)</f>
        <v>0</v>
      </c>
      <c r="BH112" s="231">
        <f>IF(N112="sníž. přenesená",J112,0)</f>
        <v>0</v>
      </c>
      <c r="BI112" s="231">
        <f>IF(N112="nulová",J112,0)</f>
        <v>0</v>
      </c>
      <c r="BJ112" s="18" t="s">
        <v>77</v>
      </c>
      <c r="BK112" s="231">
        <f>ROUND(I112*H112,2)</f>
        <v>0</v>
      </c>
      <c r="BL112" s="18" t="s">
        <v>151</v>
      </c>
      <c r="BM112" s="230" t="s">
        <v>248</v>
      </c>
    </row>
    <row r="113" s="2" customFormat="1">
      <c r="A113" s="39"/>
      <c r="B113" s="40"/>
      <c r="C113" s="41"/>
      <c r="D113" s="232" t="s">
        <v>153</v>
      </c>
      <c r="E113" s="41"/>
      <c r="F113" s="233" t="s">
        <v>1492</v>
      </c>
      <c r="G113" s="41"/>
      <c r="H113" s="41"/>
      <c r="I113" s="137"/>
      <c r="J113" s="41"/>
      <c r="K113" s="41"/>
      <c r="L113" s="45"/>
      <c r="M113" s="234"/>
      <c r="N113" s="235"/>
      <c r="O113" s="85"/>
      <c r="P113" s="85"/>
      <c r="Q113" s="85"/>
      <c r="R113" s="85"/>
      <c r="S113" s="85"/>
      <c r="T113" s="86"/>
      <c r="U113" s="39"/>
      <c r="V113" s="39"/>
      <c r="W113" s="39"/>
      <c r="X113" s="39"/>
      <c r="Y113" s="39"/>
      <c r="Z113" s="39"/>
      <c r="AA113" s="39"/>
      <c r="AB113" s="39"/>
      <c r="AC113" s="39"/>
      <c r="AD113" s="39"/>
      <c r="AE113" s="39"/>
      <c r="AT113" s="18" t="s">
        <v>153</v>
      </c>
      <c r="AU113" s="18" t="s">
        <v>81</v>
      </c>
    </row>
    <row r="114" s="2" customFormat="1" ht="16.5" customHeight="1">
      <c r="A114" s="39"/>
      <c r="B114" s="40"/>
      <c r="C114" s="258" t="s">
        <v>203</v>
      </c>
      <c r="D114" s="258" t="s">
        <v>238</v>
      </c>
      <c r="E114" s="259" t="s">
        <v>1493</v>
      </c>
      <c r="F114" s="260" t="s">
        <v>1494</v>
      </c>
      <c r="G114" s="261" t="s">
        <v>171</v>
      </c>
      <c r="H114" s="262">
        <v>2</v>
      </c>
      <c r="I114" s="263"/>
      <c r="J114" s="264">
        <f>ROUND(I114*H114,2)</f>
        <v>0</v>
      </c>
      <c r="K114" s="260" t="s">
        <v>256</v>
      </c>
      <c r="L114" s="265"/>
      <c r="M114" s="266" t="s">
        <v>19</v>
      </c>
      <c r="N114" s="267" t="s">
        <v>43</v>
      </c>
      <c r="O114" s="85"/>
      <c r="P114" s="228">
        <f>O114*H114</f>
        <v>0</v>
      </c>
      <c r="Q114" s="228">
        <v>0.20000000000000001</v>
      </c>
      <c r="R114" s="228">
        <f>Q114*H114</f>
        <v>0.40000000000000002</v>
      </c>
      <c r="S114" s="228">
        <v>0</v>
      </c>
      <c r="T114" s="229">
        <f>S114*H114</f>
        <v>0</v>
      </c>
      <c r="U114" s="39"/>
      <c r="V114" s="39"/>
      <c r="W114" s="39"/>
      <c r="X114" s="39"/>
      <c r="Y114" s="39"/>
      <c r="Z114" s="39"/>
      <c r="AA114" s="39"/>
      <c r="AB114" s="39"/>
      <c r="AC114" s="39"/>
      <c r="AD114" s="39"/>
      <c r="AE114" s="39"/>
      <c r="AR114" s="230" t="s">
        <v>93</v>
      </c>
      <c r="AT114" s="230" t="s">
        <v>238</v>
      </c>
      <c r="AU114" s="230" t="s">
        <v>81</v>
      </c>
      <c r="AY114" s="18" t="s">
        <v>144</v>
      </c>
      <c r="BE114" s="231">
        <f>IF(N114="základní",J114,0)</f>
        <v>0</v>
      </c>
      <c r="BF114" s="231">
        <f>IF(N114="snížená",J114,0)</f>
        <v>0</v>
      </c>
      <c r="BG114" s="231">
        <f>IF(N114="zákl. přenesená",J114,0)</f>
        <v>0</v>
      </c>
      <c r="BH114" s="231">
        <f>IF(N114="sníž. přenesená",J114,0)</f>
        <v>0</v>
      </c>
      <c r="BI114" s="231">
        <f>IF(N114="nulová",J114,0)</f>
        <v>0</v>
      </c>
      <c r="BJ114" s="18" t="s">
        <v>77</v>
      </c>
      <c r="BK114" s="231">
        <f>ROUND(I114*H114,2)</f>
        <v>0</v>
      </c>
      <c r="BL114" s="18" t="s">
        <v>151</v>
      </c>
      <c r="BM114" s="230" t="s">
        <v>258</v>
      </c>
    </row>
    <row r="115" s="2" customFormat="1" ht="16.5" customHeight="1">
      <c r="A115" s="39"/>
      <c r="B115" s="40"/>
      <c r="C115" s="219" t="s">
        <v>211</v>
      </c>
      <c r="D115" s="219" t="s">
        <v>146</v>
      </c>
      <c r="E115" s="220" t="s">
        <v>1495</v>
      </c>
      <c r="F115" s="221" t="s">
        <v>1496</v>
      </c>
      <c r="G115" s="222" t="s">
        <v>171</v>
      </c>
      <c r="H115" s="223">
        <v>2</v>
      </c>
      <c r="I115" s="224"/>
      <c r="J115" s="225">
        <f>ROUND(I115*H115,2)</f>
        <v>0</v>
      </c>
      <c r="K115" s="221" t="s">
        <v>150</v>
      </c>
      <c r="L115" s="45"/>
      <c r="M115" s="226" t="s">
        <v>19</v>
      </c>
      <c r="N115" s="227" t="s">
        <v>43</v>
      </c>
      <c r="O115" s="85"/>
      <c r="P115" s="228">
        <f>O115*H115</f>
        <v>0</v>
      </c>
      <c r="Q115" s="228">
        <v>0.075322979999999998</v>
      </c>
      <c r="R115" s="228">
        <f>Q115*H115</f>
        <v>0.15064596</v>
      </c>
      <c r="S115" s="228">
        <v>0</v>
      </c>
      <c r="T115" s="229">
        <f>S115*H115</f>
        <v>0</v>
      </c>
      <c r="U115" s="39"/>
      <c r="V115" s="39"/>
      <c r="W115" s="39"/>
      <c r="X115" s="39"/>
      <c r="Y115" s="39"/>
      <c r="Z115" s="39"/>
      <c r="AA115" s="39"/>
      <c r="AB115" s="39"/>
      <c r="AC115" s="39"/>
      <c r="AD115" s="39"/>
      <c r="AE115" s="39"/>
      <c r="AR115" s="230" t="s">
        <v>151</v>
      </c>
      <c r="AT115" s="230" t="s">
        <v>146</v>
      </c>
      <c r="AU115" s="230" t="s">
        <v>81</v>
      </c>
      <c r="AY115" s="18" t="s">
        <v>144</v>
      </c>
      <c r="BE115" s="231">
        <f>IF(N115="základní",J115,0)</f>
        <v>0</v>
      </c>
      <c r="BF115" s="231">
        <f>IF(N115="snížená",J115,0)</f>
        <v>0</v>
      </c>
      <c r="BG115" s="231">
        <f>IF(N115="zákl. přenesená",J115,0)</f>
        <v>0</v>
      </c>
      <c r="BH115" s="231">
        <f>IF(N115="sníž. přenesená",J115,0)</f>
        <v>0</v>
      </c>
      <c r="BI115" s="231">
        <f>IF(N115="nulová",J115,0)</f>
        <v>0</v>
      </c>
      <c r="BJ115" s="18" t="s">
        <v>77</v>
      </c>
      <c r="BK115" s="231">
        <f>ROUND(I115*H115,2)</f>
        <v>0</v>
      </c>
      <c r="BL115" s="18" t="s">
        <v>151</v>
      </c>
      <c r="BM115" s="230" t="s">
        <v>275</v>
      </c>
    </row>
    <row r="116" s="2" customFormat="1">
      <c r="A116" s="39"/>
      <c r="B116" s="40"/>
      <c r="C116" s="41"/>
      <c r="D116" s="232" t="s">
        <v>153</v>
      </c>
      <c r="E116" s="41"/>
      <c r="F116" s="233" t="s">
        <v>1497</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153</v>
      </c>
      <c r="AU116" s="18" t="s">
        <v>81</v>
      </c>
    </row>
    <row r="117" s="2" customFormat="1" ht="21.75" customHeight="1">
      <c r="A117" s="39"/>
      <c r="B117" s="40"/>
      <c r="C117" s="219" t="s">
        <v>216</v>
      </c>
      <c r="D117" s="219" t="s">
        <v>146</v>
      </c>
      <c r="E117" s="220" t="s">
        <v>1498</v>
      </c>
      <c r="F117" s="221" t="s">
        <v>1499</v>
      </c>
      <c r="G117" s="222" t="s">
        <v>171</v>
      </c>
      <c r="H117" s="223">
        <v>8</v>
      </c>
      <c r="I117" s="224"/>
      <c r="J117" s="225">
        <f>ROUND(I117*H117,2)</f>
        <v>0</v>
      </c>
      <c r="K117" s="221" t="s">
        <v>150</v>
      </c>
      <c r="L117" s="45"/>
      <c r="M117" s="226" t="s">
        <v>19</v>
      </c>
      <c r="N117" s="227" t="s">
        <v>43</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151</v>
      </c>
      <c r="AT117" s="230" t="s">
        <v>146</v>
      </c>
      <c r="AU117" s="230" t="s">
        <v>81</v>
      </c>
      <c r="AY117" s="18" t="s">
        <v>144</v>
      </c>
      <c r="BE117" s="231">
        <f>IF(N117="základní",J117,0)</f>
        <v>0</v>
      </c>
      <c r="BF117" s="231">
        <f>IF(N117="snížená",J117,0)</f>
        <v>0</v>
      </c>
      <c r="BG117" s="231">
        <f>IF(N117="zákl. přenesená",J117,0)</f>
        <v>0</v>
      </c>
      <c r="BH117" s="231">
        <f>IF(N117="sníž. přenesená",J117,0)</f>
        <v>0</v>
      </c>
      <c r="BI117" s="231">
        <f>IF(N117="nulová",J117,0)</f>
        <v>0</v>
      </c>
      <c r="BJ117" s="18" t="s">
        <v>77</v>
      </c>
      <c r="BK117" s="231">
        <f>ROUND(I117*H117,2)</f>
        <v>0</v>
      </c>
      <c r="BL117" s="18" t="s">
        <v>151</v>
      </c>
      <c r="BM117" s="230" t="s">
        <v>290</v>
      </c>
    </row>
    <row r="118" s="2" customFormat="1">
      <c r="A118" s="39"/>
      <c r="B118" s="40"/>
      <c r="C118" s="41"/>
      <c r="D118" s="232" t="s">
        <v>153</v>
      </c>
      <c r="E118" s="41"/>
      <c r="F118" s="233" t="s">
        <v>1500</v>
      </c>
      <c r="G118" s="41"/>
      <c r="H118" s="41"/>
      <c r="I118" s="137"/>
      <c r="J118" s="41"/>
      <c r="K118" s="41"/>
      <c r="L118" s="45"/>
      <c r="M118" s="234"/>
      <c r="N118" s="235"/>
      <c r="O118" s="85"/>
      <c r="P118" s="85"/>
      <c r="Q118" s="85"/>
      <c r="R118" s="85"/>
      <c r="S118" s="85"/>
      <c r="T118" s="86"/>
      <c r="U118" s="39"/>
      <c r="V118" s="39"/>
      <c r="W118" s="39"/>
      <c r="X118" s="39"/>
      <c r="Y118" s="39"/>
      <c r="Z118" s="39"/>
      <c r="AA118" s="39"/>
      <c r="AB118" s="39"/>
      <c r="AC118" s="39"/>
      <c r="AD118" s="39"/>
      <c r="AE118" s="39"/>
      <c r="AT118" s="18" t="s">
        <v>153</v>
      </c>
      <c r="AU118" s="18" t="s">
        <v>81</v>
      </c>
    </row>
    <row r="119" s="13" customFormat="1">
      <c r="A119" s="13"/>
      <c r="B119" s="236"/>
      <c r="C119" s="237"/>
      <c r="D119" s="232" t="s">
        <v>155</v>
      </c>
      <c r="E119" s="238" t="s">
        <v>19</v>
      </c>
      <c r="F119" s="239" t="s">
        <v>1501</v>
      </c>
      <c r="G119" s="237"/>
      <c r="H119" s="240">
        <v>8</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155</v>
      </c>
      <c r="AU119" s="246" t="s">
        <v>81</v>
      </c>
      <c r="AV119" s="13" t="s">
        <v>81</v>
      </c>
      <c r="AW119" s="13" t="s">
        <v>33</v>
      </c>
      <c r="AX119" s="13" t="s">
        <v>72</v>
      </c>
      <c r="AY119" s="246" t="s">
        <v>144</v>
      </c>
    </row>
    <row r="120" s="14" customFormat="1">
      <c r="A120" s="14"/>
      <c r="B120" s="247"/>
      <c r="C120" s="248"/>
      <c r="D120" s="232" t="s">
        <v>155</v>
      </c>
      <c r="E120" s="249" t="s">
        <v>19</v>
      </c>
      <c r="F120" s="250" t="s">
        <v>158</v>
      </c>
      <c r="G120" s="248"/>
      <c r="H120" s="251">
        <v>8</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155</v>
      </c>
      <c r="AU120" s="257" t="s">
        <v>81</v>
      </c>
      <c r="AV120" s="14" t="s">
        <v>151</v>
      </c>
      <c r="AW120" s="14" t="s">
        <v>33</v>
      </c>
      <c r="AX120" s="14" t="s">
        <v>77</v>
      </c>
      <c r="AY120" s="257" t="s">
        <v>144</v>
      </c>
    </row>
    <row r="121" s="2" customFormat="1" ht="21.75" customHeight="1">
      <c r="A121" s="39"/>
      <c r="B121" s="40"/>
      <c r="C121" s="219" t="s">
        <v>221</v>
      </c>
      <c r="D121" s="219" t="s">
        <v>146</v>
      </c>
      <c r="E121" s="220" t="s">
        <v>1502</v>
      </c>
      <c r="F121" s="221" t="s">
        <v>1503</v>
      </c>
      <c r="G121" s="222" t="s">
        <v>171</v>
      </c>
      <c r="H121" s="223">
        <v>8</v>
      </c>
      <c r="I121" s="224"/>
      <c r="J121" s="225">
        <f>ROUND(I121*H121,2)</f>
        <v>0</v>
      </c>
      <c r="K121" s="221" t="s">
        <v>150</v>
      </c>
      <c r="L121" s="45"/>
      <c r="M121" s="226" t="s">
        <v>19</v>
      </c>
      <c r="N121" s="227" t="s">
        <v>43</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151</v>
      </c>
      <c r="AT121" s="230" t="s">
        <v>146</v>
      </c>
      <c r="AU121" s="230" t="s">
        <v>81</v>
      </c>
      <c r="AY121" s="18" t="s">
        <v>144</v>
      </c>
      <c r="BE121" s="231">
        <f>IF(N121="základní",J121,0)</f>
        <v>0</v>
      </c>
      <c r="BF121" s="231">
        <f>IF(N121="snížená",J121,0)</f>
        <v>0</v>
      </c>
      <c r="BG121" s="231">
        <f>IF(N121="zákl. přenesená",J121,0)</f>
        <v>0</v>
      </c>
      <c r="BH121" s="231">
        <f>IF(N121="sníž. přenesená",J121,0)</f>
        <v>0</v>
      </c>
      <c r="BI121" s="231">
        <f>IF(N121="nulová",J121,0)</f>
        <v>0</v>
      </c>
      <c r="BJ121" s="18" t="s">
        <v>77</v>
      </c>
      <c r="BK121" s="231">
        <f>ROUND(I121*H121,2)</f>
        <v>0</v>
      </c>
      <c r="BL121" s="18" t="s">
        <v>151</v>
      </c>
      <c r="BM121" s="230" t="s">
        <v>302</v>
      </c>
    </row>
    <row r="122" s="2" customFormat="1">
      <c r="A122" s="39"/>
      <c r="B122" s="40"/>
      <c r="C122" s="41"/>
      <c r="D122" s="232" t="s">
        <v>153</v>
      </c>
      <c r="E122" s="41"/>
      <c r="F122" s="233" t="s">
        <v>1500</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153</v>
      </c>
      <c r="AU122" s="18" t="s">
        <v>81</v>
      </c>
    </row>
    <row r="123" s="2" customFormat="1" ht="16.5" customHeight="1">
      <c r="A123" s="39"/>
      <c r="B123" s="40"/>
      <c r="C123" s="258" t="s">
        <v>227</v>
      </c>
      <c r="D123" s="258" t="s">
        <v>238</v>
      </c>
      <c r="E123" s="259" t="s">
        <v>1504</v>
      </c>
      <c r="F123" s="260" t="s">
        <v>1505</v>
      </c>
      <c r="G123" s="261" t="s">
        <v>171</v>
      </c>
      <c r="H123" s="262">
        <v>8</v>
      </c>
      <c r="I123" s="263"/>
      <c r="J123" s="264">
        <f>ROUND(I123*H123,2)</f>
        <v>0</v>
      </c>
      <c r="K123" s="260" t="s">
        <v>256</v>
      </c>
      <c r="L123" s="265"/>
      <c r="M123" s="266" t="s">
        <v>19</v>
      </c>
      <c r="N123" s="267" t="s">
        <v>43</v>
      </c>
      <c r="O123" s="85"/>
      <c r="P123" s="228">
        <f>O123*H123</f>
        <v>0</v>
      </c>
      <c r="Q123" s="228">
        <v>0.0050000000000000001</v>
      </c>
      <c r="R123" s="228">
        <f>Q123*H123</f>
        <v>0.040000000000000001</v>
      </c>
      <c r="S123" s="228">
        <v>0</v>
      </c>
      <c r="T123" s="229">
        <f>S123*H123</f>
        <v>0</v>
      </c>
      <c r="U123" s="39"/>
      <c r="V123" s="39"/>
      <c r="W123" s="39"/>
      <c r="X123" s="39"/>
      <c r="Y123" s="39"/>
      <c r="Z123" s="39"/>
      <c r="AA123" s="39"/>
      <c r="AB123" s="39"/>
      <c r="AC123" s="39"/>
      <c r="AD123" s="39"/>
      <c r="AE123" s="39"/>
      <c r="AR123" s="230" t="s">
        <v>93</v>
      </c>
      <c r="AT123" s="230" t="s">
        <v>238</v>
      </c>
      <c r="AU123" s="230" t="s">
        <v>81</v>
      </c>
      <c r="AY123" s="18" t="s">
        <v>144</v>
      </c>
      <c r="BE123" s="231">
        <f>IF(N123="základní",J123,0)</f>
        <v>0</v>
      </c>
      <c r="BF123" s="231">
        <f>IF(N123="snížená",J123,0)</f>
        <v>0</v>
      </c>
      <c r="BG123" s="231">
        <f>IF(N123="zákl. přenesená",J123,0)</f>
        <v>0</v>
      </c>
      <c r="BH123" s="231">
        <f>IF(N123="sníž. přenesená",J123,0)</f>
        <v>0</v>
      </c>
      <c r="BI123" s="231">
        <f>IF(N123="nulová",J123,0)</f>
        <v>0</v>
      </c>
      <c r="BJ123" s="18" t="s">
        <v>77</v>
      </c>
      <c r="BK123" s="231">
        <f>ROUND(I123*H123,2)</f>
        <v>0</v>
      </c>
      <c r="BL123" s="18" t="s">
        <v>151</v>
      </c>
      <c r="BM123" s="230" t="s">
        <v>311</v>
      </c>
    </row>
    <row r="124" s="12" customFormat="1" ht="22.8" customHeight="1">
      <c r="A124" s="12"/>
      <c r="B124" s="203"/>
      <c r="C124" s="204"/>
      <c r="D124" s="205" t="s">
        <v>71</v>
      </c>
      <c r="E124" s="217" t="s">
        <v>305</v>
      </c>
      <c r="F124" s="217" t="s">
        <v>547</v>
      </c>
      <c r="G124" s="204"/>
      <c r="H124" s="204"/>
      <c r="I124" s="207"/>
      <c r="J124" s="218">
        <f>BK124</f>
        <v>0</v>
      </c>
      <c r="K124" s="204"/>
      <c r="L124" s="209"/>
      <c r="M124" s="210"/>
      <c r="N124" s="211"/>
      <c r="O124" s="211"/>
      <c r="P124" s="212">
        <f>SUM(P125:P140)</f>
        <v>0</v>
      </c>
      <c r="Q124" s="211"/>
      <c r="R124" s="212">
        <f>SUM(R125:R140)</f>
        <v>0</v>
      </c>
      <c r="S124" s="211"/>
      <c r="T124" s="213">
        <f>SUM(T125:T140)</f>
        <v>40.799999999999997</v>
      </c>
      <c r="U124" s="12"/>
      <c r="V124" s="12"/>
      <c r="W124" s="12"/>
      <c r="X124" s="12"/>
      <c r="Y124" s="12"/>
      <c r="Z124" s="12"/>
      <c r="AA124" s="12"/>
      <c r="AB124" s="12"/>
      <c r="AC124" s="12"/>
      <c r="AD124" s="12"/>
      <c r="AE124" s="12"/>
      <c r="AR124" s="214" t="s">
        <v>77</v>
      </c>
      <c r="AT124" s="215" t="s">
        <v>71</v>
      </c>
      <c r="AU124" s="215" t="s">
        <v>77</v>
      </c>
      <c r="AY124" s="214" t="s">
        <v>144</v>
      </c>
      <c r="BK124" s="216">
        <f>SUM(BK125:BK140)</f>
        <v>0</v>
      </c>
    </row>
    <row r="125" s="2" customFormat="1" ht="33" customHeight="1">
      <c r="A125" s="39"/>
      <c r="B125" s="40"/>
      <c r="C125" s="219" t="s">
        <v>8</v>
      </c>
      <c r="D125" s="219" t="s">
        <v>146</v>
      </c>
      <c r="E125" s="220" t="s">
        <v>1506</v>
      </c>
      <c r="F125" s="221" t="s">
        <v>1507</v>
      </c>
      <c r="G125" s="222" t="s">
        <v>149</v>
      </c>
      <c r="H125" s="223">
        <v>80</v>
      </c>
      <c r="I125" s="224"/>
      <c r="J125" s="225">
        <f>ROUND(I125*H125,2)</f>
        <v>0</v>
      </c>
      <c r="K125" s="221" t="s">
        <v>150</v>
      </c>
      <c r="L125" s="45"/>
      <c r="M125" s="226" t="s">
        <v>19</v>
      </c>
      <c r="N125" s="227" t="s">
        <v>43</v>
      </c>
      <c r="O125" s="85"/>
      <c r="P125" s="228">
        <f>O125*H125</f>
        <v>0</v>
      </c>
      <c r="Q125" s="228">
        <v>0</v>
      </c>
      <c r="R125" s="228">
        <f>Q125*H125</f>
        <v>0</v>
      </c>
      <c r="S125" s="228">
        <v>0.22</v>
      </c>
      <c r="T125" s="229">
        <f>S125*H125</f>
        <v>17.600000000000001</v>
      </c>
      <c r="U125" s="39"/>
      <c r="V125" s="39"/>
      <c r="W125" s="39"/>
      <c r="X125" s="39"/>
      <c r="Y125" s="39"/>
      <c r="Z125" s="39"/>
      <c r="AA125" s="39"/>
      <c r="AB125" s="39"/>
      <c r="AC125" s="39"/>
      <c r="AD125" s="39"/>
      <c r="AE125" s="39"/>
      <c r="AR125" s="230" t="s">
        <v>151</v>
      </c>
      <c r="AT125" s="230" t="s">
        <v>146</v>
      </c>
      <c r="AU125" s="230" t="s">
        <v>81</v>
      </c>
      <c r="AY125" s="18" t="s">
        <v>144</v>
      </c>
      <c r="BE125" s="231">
        <f>IF(N125="základní",J125,0)</f>
        <v>0</v>
      </c>
      <c r="BF125" s="231">
        <f>IF(N125="snížená",J125,0)</f>
        <v>0</v>
      </c>
      <c r="BG125" s="231">
        <f>IF(N125="zákl. přenesená",J125,0)</f>
        <v>0</v>
      </c>
      <c r="BH125" s="231">
        <f>IF(N125="sníž. přenesená",J125,0)</f>
        <v>0</v>
      </c>
      <c r="BI125" s="231">
        <f>IF(N125="nulová",J125,0)</f>
        <v>0</v>
      </c>
      <c r="BJ125" s="18" t="s">
        <v>77</v>
      </c>
      <c r="BK125" s="231">
        <f>ROUND(I125*H125,2)</f>
        <v>0</v>
      </c>
      <c r="BL125" s="18" t="s">
        <v>151</v>
      </c>
      <c r="BM125" s="230" t="s">
        <v>322</v>
      </c>
    </row>
    <row r="126" s="2" customFormat="1">
      <c r="A126" s="39"/>
      <c r="B126" s="40"/>
      <c r="C126" s="41"/>
      <c r="D126" s="232" t="s">
        <v>153</v>
      </c>
      <c r="E126" s="41"/>
      <c r="F126" s="233" t="s">
        <v>1508</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153</v>
      </c>
      <c r="AU126" s="18" t="s">
        <v>81</v>
      </c>
    </row>
    <row r="127" s="13" customFormat="1">
      <c r="A127" s="13"/>
      <c r="B127" s="236"/>
      <c r="C127" s="237"/>
      <c r="D127" s="232" t="s">
        <v>155</v>
      </c>
      <c r="E127" s="238" t="s">
        <v>19</v>
      </c>
      <c r="F127" s="239" t="s">
        <v>1485</v>
      </c>
      <c r="G127" s="237"/>
      <c r="H127" s="240">
        <v>80</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155</v>
      </c>
      <c r="AU127" s="246" t="s">
        <v>81</v>
      </c>
      <c r="AV127" s="13" t="s">
        <v>81</v>
      </c>
      <c r="AW127" s="13" t="s">
        <v>33</v>
      </c>
      <c r="AX127" s="13" t="s">
        <v>72</v>
      </c>
      <c r="AY127" s="246" t="s">
        <v>144</v>
      </c>
    </row>
    <row r="128" s="14" customFormat="1">
      <c r="A128" s="14"/>
      <c r="B128" s="247"/>
      <c r="C128" s="248"/>
      <c r="D128" s="232" t="s">
        <v>155</v>
      </c>
      <c r="E128" s="249" t="s">
        <v>19</v>
      </c>
      <c r="F128" s="250" t="s">
        <v>158</v>
      </c>
      <c r="G128" s="248"/>
      <c r="H128" s="251">
        <v>80</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155</v>
      </c>
      <c r="AU128" s="257" t="s">
        <v>81</v>
      </c>
      <c r="AV128" s="14" t="s">
        <v>151</v>
      </c>
      <c r="AW128" s="14" t="s">
        <v>33</v>
      </c>
      <c r="AX128" s="14" t="s">
        <v>77</v>
      </c>
      <c r="AY128" s="257" t="s">
        <v>144</v>
      </c>
    </row>
    <row r="129" s="2" customFormat="1" ht="33" customHeight="1">
      <c r="A129" s="39"/>
      <c r="B129" s="40"/>
      <c r="C129" s="219" t="s">
        <v>237</v>
      </c>
      <c r="D129" s="219" t="s">
        <v>146</v>
      </c>
      <c r="E129" s="220" t="s">
        <v>1509</v>
      </c>
      <c r="F129" s="221" t="s">
        <v>1510</v>
      </c>
      <c r="G129" s="222" t="s">
        <v>149</v>
      </c>
      <c r="H129" s="223">
        <v>80</v>
      </c>
      <c r="I129" s="224"/>
      <c r="J129" s="225">
        <f>ROUND(I129*H129,2)</f>
        <v>0</v>
      </c>
      <c r="K129" s="221" t="s">
        <v>150</v>
      </c>
      <c r="L129" s="45"/>
      <c r="M129" s="226" t="s">
        <v>19</v>
      </c>
      <c r="N129" s="227" t="s">
        <v>43</v>
      </c>
      <c r="O129" s="85"/>
      <c r="P129" s="228">
        <f>O129*H129</f>
        <v>0</v>
      </c>
      <c r="Q129" s="228">
        <v>0</v>
      </c>
      <c r="R129" s="228">
        <f>Q129*H129</f>
        <v>0</v>
      </c>
      <c r="S129" s="228">
        <v>0.28999999999999998</v>
      </c>
      <c r="T129" s="229">
        <f>S129*H129</f>
        <v>23.199999999999999</v>
      </c>
      <c r="U129" s="39"/>
      <c r="V129" s="39"/>
      <c r="W129" s="39"/>
      <c r="X129" s="39"/>
      <c r="Y129" s="39"/>
      <c r="Z129" s="39"/>
      <c r="AA129" s="39"/>
      <c r="AB129" s="39"/>
      <c r="AC129" s="39"/>
      <c r="AD129" s="39"/>
      <c r="AE129" s="39"/>
      <c r="AR129" s="230" t="s">
        <v>151</v>
      </c>
      <c r="AT129" s="230" t="s">
        <v>146</v>
      </c>
      <c r="AU129" s="230" t="s">
        <v>81</v>
      </c>
      <c r="AY129" s="18" t="s">
        <v>144</v>
      </c>
      <c r="BE129" s="231">
        <f>IF(N129="základní",J129,0)</f>
        <v>0</v>
      </c>
      <c r="BF129" s="231">
        <f>IF(N129="snížená",J129,0)</f>
        <v>0</v>
      </c>
      <c r="BG129" s="231">
        <f>IF(N129="zákl. přenesená",J129,0)</f>
        <v>0</v>
      </c>
      <c r="BH129" s="231">
        <f>IF(N129="sníž. přenesená",J129,0)</f>
        <v>0</v>
      </c>
      <c r="BI129" s="231">
        <f>IF(N129="nulová",J129,0)</f>
        <v>0</v>
      </c>
      <c r="BJ129" s="18" t="s">
        <v>77</v>
      </c>
      <c r="BK129" s="231">
        <f>ROUND(I129*H129,2)</f>
        <v>0</v>
      </c>
      <c r="BL129" s="18" t="s">
        <v>151</v>
      </c>
      <c r="BM129" s="230" t="s">
        <v>332</v>
      </c>
    </row>
    <row r="130" s="2" customFormat="1">
      <c r="A130" s="39"/>
      <c r="B130" s="40"/>
      <c r="C130" s="41"/>
      <c r="D130" s="232" t="s">
        <v>153</v>
      </c>
      <c r="E130" s="41"/>
      <c r="F130" s="233" t="s">
        <v>1508</v>
      </c>
      <c r="G130" s="41"/>
      <c r="H130" s="41"/>
      <c r="I130" s="137"/>
      <c r="J130" s="41"/>
      <c r="K130" s="41"/>
      <c r="L130" s="45"/>
      <c r="M130" s="234"/>
      <c r="N130" s="235"/>
      <c r="O130" s="85"/>
      <c r="P130" s="85"/>
      <c r="Q130" s="85"/>
      <c r="R130" s="85"/>
      <c r="S130" s="85"/>
      <c r="T130" s="86"/>
      <c r="U130" s="39"/>
      <c r="V130" s="39"/>
      <c r="W130" s="39"/>
      <c r="X130" s="39"/>
      <c r="Y130" s="39"/>
      <c r="Z130" s="39"/>
      <c r="AA130" s="39"/>
      <c r="AB130" s="39"/>
      <c r="AC130" s="39"/>
      <c r="AD130" s="39"/>
      <c r="AE130" s="39"/>
      <c r="AT130" s="18" t="s">
        <v>153</v>
      </c>
      <c r="AU130" s="18" t="s">
        <v>81</v>
      </c>
    </row>
    <row r="131" s="13" customFormat="1">
      <c r="A131" s="13"/>
      <c r="B131" s="236"/>
      <c r="C131" s="237"/>
      <c r="D131" s="232" t="s">
        <v>155</v>
      </c>
      <c r="E131" s="238" t="s">
        <v>19</v>
      </c>
      <c r="F131" s="239" t="s">
        <v>1485</v>
      </c>
      <c r="G131" s="237"/>
      <c r="H131" s="240">
        <v>80</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155</v>
      </c>
      <c r="AU131" s="246" t="s">
        <v>81</v>
      </c>
      <c r="AV131" s="13" t="s">
        <v>81</v>
      </c>
      <c r="AW131" s="13" t="s">
        <v>33</v>
      </c>
      <c r="AX131" s="13" t="s">
        <v>72</v>
      </c>
      <c r="AY131" s="246" t="s">
        <v>144</v>
      </c>
    </row>
    <row r="132" s="14" customFormat="1">
      <c r="A132" s="14"/>
      <c r="B132" s="247"/>
      <c r="C132" s="248"/>
      <c r="D132" s="232" t="s">
        <v>155</v>
      </c>
      <c r="E132" s="249" t="s">
        <v>19</v>
      </c>
      <c r="F132" s="250" t="s">
        <v>158</v>
      </c>
      <c r="G132" s="248"/>
      <c r="H132" s="251">
        <v>80</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155</v>
      </c>
      <c r="AU132" s="257" t="s">
        <v>81</v>
      </c>
      <c r="AV132" s="14" t="s">
        <v>151</v>
      </c>
      <c r="AW132" s="14" t="s">
        <v>33</v>
      </c>
      <c r="AX132" s="14" t="s">
        <v>77</v>
      </c>
      <c r="AY132" s="257" t="s">
        <v>144</v>
      </c>
    </row>
    <row r="133" s="2" customFormat="1" ht="21.75" customHeight="1">
      <c r="A133" s="39"/>
      <c r="B133" s="40"/>
      <c r="C133" s="219" t="s">
        <v>242</v>
      </c>
      <c r="D133" s="219" t="s">
        <v>146</v>
      </c>
      <c r="E133" s="220" t="s">
        <v>1511</v>
      </c>
      <c r="F133" s="221" t="s">
        <v>1512</v>
      </c>
      <c r="G133" s="222" t="s">
        <v>194</v>
      </c>
      <c r="H133" s="223">
        <v>40.799999999999997</v>
      </c>
      <c r="I133" s="224"/>
      <c r="J133" s="225">
        <f>ROUND(I133*H133,2)</f>
        <v>0</v>
      </c>
      <c r="K133" s="221" t="s">
        <v>150</v>
      </c>
      <c r="L133" s="45"/>
      <c r="M133" s="226" t="s">
        <v>19</v>
      </c>
      <c r="N133" s="227" t="s">
        <v>43</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151</v>
      </c>
      <c r="AT133" s="230" t="s">
        <v>146</v>
      </c>
      <c r="AU133" s="230" t="s">
        <v>81</v>
      </c>
      <c r="AY133" s="18" t="s">
        <v>144</v>
      </c>
      <c r="BE133" s="231">
        <f>IF(N133="základní",J133,0)</f>
        <v>0</v>
      </c>
      <c r="BF133" s="231">
        <f>IF(N133="snížená",J133,0)</f>
        <v>0</v>
      </c>
      <c r="BG133" s="231">
        <f>IF(N133="zákl. přenesená",J133,0)</f>
        <v>0</v>
      </c>
      <c r="BH133" s="231">
        <f>IF(N133="sníž. přenesená",J133,0)</f>
        <v>0</v>
      </c>
      <c r="BI133" s="231">
        <f>IF(N133="nulová",J133,0)</f>
        <v>0</v>
      </c>
      <c r="BJ133" s="18" t="s">
        <v>77</v>
      </c>
      <c r="BK133" s="231">
        <f>ROUND(I133*H133,2)</f>
        <v>0</v>
      </c>
      <c r="BL133" s="18" t="s">
        <v>151</v>
      </c>
      <c r="BM133" s="230" t="s">
        <v>351</v>
      </c>
    </row>
    <row r="134" s="2" customFormat="1">
      <c r="A134" s="39"/>
      <c r="B134" s="40"/>
      <c r="C134" s="41"/>
      <c r="D134" s="232" t="s">
        <v>153</v>
      </c>
      <c r="E134" s="41"/>
      <c r="F134" s="233" t="s">
        <v>1513</v>
      </c>
      <c r="G134" s="41"/>
      <c r="H134" s="41"/>
      <c r="I134" s="137"/>
      <c r="J134" s="41"/>
      <c r="K134" s="41"/>
      <c r="L134" s="45"/>
      <c r="M134" s="234"/>
      <c r="N134" s="235"/>
      <c r="O134" s="85"/>
      <c r="P134" s="85"/>
      <c r="Q134" s="85"/>
      <c r="R134" s="85"/>
      <c r="S134" s="85"/>
      <c r="T134" s="86"/>
      <c r="U134" s="39"/>
      <c r="V134" s="39"/>
      <c r="W134" s="39"/>
      <c r="X134" s="39"/>
      <c r="Y134" s="39"/>
      <c r="Z134" s="39"/>
      <c r="AA134" s="39"/>
      <c r="AB134" s="39"/>
      <c r="AC134" s="39"/>
      <c r="AD134" s="39"/>
      <c r="AE134" s="39"/>
      <c r="AT134" s="18" t="s">
        <v>153</v>
      </c>
      <c r="AU134" s="18" t="s">
        <v>81</v>
      </c>
    </row>
    <row r="135" s="2" customFormat="1" ht="21.75" customHeight="1">
      <c r="A135" s="39"/>
      <c r="B135" s="40"/>
      <c r="C135" s="219" t="s">
        <v>248</v>
      </c>
      <c r="D135" s="219" t="s">
        <v>146</v>
      </c>
      <c r="E135" s="220" t="s">
        <v>1514</v>
      </c>
      <c r="F135" s="221" t="s">
        <v>1515</v>
      </c>
      <c r="G135" s="222" t="s">
        <v>194</v>
      </c>
      <c r="H135" s="223">
        <v>571.20000000000005</v>
      </c>
      <c r="I135" s="224"/>
      <c r="J135" s="225">
        <f>ROUND(I135*H135,2)</f>
        <v>0</v>
      </c>
      <c r="K135" s="221" t="s">
        <v>150</v>
      </c>
      <c r="L135" s="45"/>
      <c r="M135" s="226" t="s">
        <v>19</v>
      </c>
      <c r="N135" s="227" t="s">
        <v>43</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151</v>
      </c>
      <c r="AT135" s="230" t="s">
        <v>146</v>
      </c>
      <c r="AU135" s="230" t="s">
        <v>81</v>
      </c>
      <c r="AY135" s="18" t="s">
        <v>144</v>
      </c>
      <c r="BE135" s="231">
        <f>IF(N135="základní",J135,0)</f>
        <v>0</v>
      </c>
      <c r="BF135" s="231">
        <f>IF(N135="snížená",J135,0)</f>
        <v>0</v>
      </c>
      <c r="BG135" s="231">
        <f>IF(N135="zákl. přenesená",J135,0)</f>
        <v>0</v>
      </c>
      <c r="BH135" s="231">
        <f>IF(N135="sníž. přenesená",J135,0)</f>
        <v>0</v>
      </c>
      <c r="BI135" s="231">
        <f>IF(N135="nulová",J135,0)</f>
        <v>0</v>
      </c>
      <c r="BJ135" s="18" t="s">
        <v>77</v>
      </c>
      <c r="BK135" s="231">
        <f>ROUND(I135*H135,2)</f>
        <v>0</v>
      </c>
      <c r="BL135" s="18" t="s">
        <v>151</v>
      </c>
      <c r="BM135" s="230" t="s">
        <v>361</v>
      </c>
    </row>
    <row r="136" s="2" customFormat="1">
      <c r="A136" s="39"/>
      <c r="B136" s="40"/>
      <c r="C136" s="41"/>
      <c r="D136" s="232" t="s">
        <v>153</v>
      </c>
      <c r="E136" s="41"/>
      <c r="F136" s="233" t="s">
        <v>1513</v>
      </c>
      <c r="G136" s="41"/>
      <c r="H136" s="41"/>
      <c r="I136" s="137"/>
      <c r="J136" s="41"/>
      <c r="K136" s="41"/>
      <c r="L136" s="45"/>
      <c r="M136" s="234"/>
      <c r="N136" s="235"/>
      <c r="O136" s="85"/>
      <c r="P136" s="85"/>
      <c r="Q136" s="85"/>
      <c r="R136" s="85"/>
      <c r="S136" s="85"/>
      <c r="T136" s="86"/>
      <c r="U136" s="39"/>
      <c r="V136" s="39"/>
      <c r="W136" s="39"/>
      <c r="X136" s="39"/>
      <c r="Y136" s="39"/>
      <c r="Z136" s="39"/>
      <c r="AA136" s="39"/>
      <c r="AB136" s="39"/>
      <c r="AC136" s="39"/>
      <c r="AD136" s="39"/>
      <c r="AE136" s="39"/>
      <c r="AT136" s="18" t="s">
        <v>153</v>
      </c>
      <c r="AU136" s="18" t="s">
        <v>81</v>
      </c>
    </row>
    <row r="137" s="13" customFormat="1">
      <c r="A137" s="13"/>
      <c r="B137" s="236"/>
      <c r="C137" s="237"/>
      <c r="D137" s="232" t="s">
        <v>155</v>
      </c>
      <c r="E137" s="238" t="s">
        <v>19</v>
      </c>
      <c r="F137" s="239" t="s">
        <v>1516</v>
      </c>
      <c r="G137" s="237"/>
      <c r="H137" s="240">
        <v>571.20000000000005</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155</v>
      </c>
      <c r="AU137" s="246" t="s">
        <v>81</v>
      </c>
      <c r="AV137" s="13" t="s">
        <v>81</v>
      </c>
      <c r="AW137" s="13" t="s">
        <v>33</v>
      </c>
      <c r="AX137" s="13" t="s">
        <v>72</v>
      </c>
      <c r="AY137" s="246" t="s">
        <v>144</v>
      </c>
    </row>
    <row r="138" s="14" customFormat="1">
      <c r="A138" s="14"/>
      <c r="B138" s="247"/>
      <c r="C138" s="248"/>
      <c r="D138" s="232" t="s">
        <v>155</v>
      </c>
      <c r="E138" s="249" t="s">
        <v>19</v>
      </c>
      <c r="F138" s="250" t="s">
        <v>158</v>
      </c>
      <c r="G138" s="248"/>
      <c r="H138" s="251">
        <v>571.20000000000005</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155</v>
      </c>
      <c r="AU138" s="257" t="s">
        <v>81</v>
      </c>
      <c r="AV138" s="14" t="s">
        <v>151</v>
      </c>
      <c r="AW138" s="14" t="s">
        <v>33</v>
      </c>
      <c r="AX138" s="14" t="s">
        <v>77</v>
      </c>
      <c r="AY138" s="257" t="s">
        <v>144</v>
      </c>
    </row>
    <row r="139" s="2" customFormat="1" ht="16.5" customHeight="1">
      <c r="A139" s="39"/>
      <c r="B139" s="40"/>
      <c r="C139" s="258" t="s">
        <v>253</v>
      </c>
      <c r="D139" s="258" t="s">
        <v>238</v>
      </c>
      <c r="E139" s="259" t="s">
        <v>691</v>
      </c>
      <c r="F139" s="260" t="s">
        <v>692</v>
      </c>
      <c r="G139" s="261" t="s">
        <v>194</v>
      </c>
      <c r="H139" s="262">
        <v>17.300000000000001</v>
      </c>
      <c r="I139" s="263"/>
      <c r="J139" s="264">
        <f>ROUND(I139*H139,2)</f>
        <v>0</v>
      </c>
      <c r="K139" s="260" t="s">
        <v>150</v>
      </c>
      <c r="L139" s="265"/>
      <c r="M139" s="266" t="s">
        <v>19</v>
      </c>
      <c r="N139" s="267" t="s">
        <v>43</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93</v>
      </c>
      <c r="AT139" s="230" t="s">
        <v>238</v>
      </c>
      <c r="AU139" s="230" t="s">
        <v>81</v>
      </c>
      <c r="AY139" s="18" t="s">
        <v>144</v>
      </c>
      <c r="BE139" s="231">
        <f>IF(N139="základní",J139,0)</f>
        <v>0</v>
      </c>
      <c r="BF139" s="231">
        <f>IF(N139="snížená",J139,0)</f>
        <v>0</v>
      </c>
      <c r="BG139" s="231">
        <f>IF(N139="zákl. přenesená",J139,0)</f>
        <v>0</v>
      </c>
      <c r="BH139" s="231">
        <f>IF(N139="sníž. přenesená",J139,0)</f>
        <v>0</v>
      </c>
      <c r="BI139" s="231">
        <f>IF(N139="nulová",J139,0)</f>
        <v>0</v>
      </c>
      <c r="BJ139" s="18" t="s">
        <v>77</v>
      </c>
      <c r="BK139" s="231">
        <f>ROUND(I139*H139,2)</f>
        <v>0</v>
      </c>
      <c r="BL139" s="18" t="s">
        <v>151</v>
      </c>
      <c r="BM139" s="230" t="s">
        <v>372</v>
      </c>
    </row>
    <row r="140" s="2" customFormat="1" ht="16.5" customHeight="1">
      <c r="A140" s="39"/>
      <c r="B140" s="40"/>
      <c r="C140" s="258" t="s">
        <v>258</v>
      </c>
      <c r="D140" s="258" t="s">
        <v>238</v>
      </c>
      <c r="E140" s="259" t="s">
        <v>694</v>
      </c>
      <c r="F140" s="260" t="s">
        <v>695</v>
      </c>
      <c r="G140" s="261" t="s">
        <v>194</v>
      </c>
      <c r="H140" s="262">
        <v>23.199999999999999</v>
      </c>
      <c r="I140" s="263"/>
      <c r="J140" s="264">
        <f>ROUND(I140*H140,2)</f>
        <v>0</v>
      </c>
      <c r="K140" s="260" t="s">
        <v>150</v>
      </c>
      <c r="L140" s="265"/>
      <c r="M140" s="266" t="s">
        <v>19</v>
      </c>
      <c r="N140" s="267" t="s">
        <v>43</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93</v>
      </c>
      <c r="AT140" s="230" t="s">
        <v>238</v>
      </c>
      <c r="AU140" s="230" t="s">
        <v>81</v>
      </c>
      <c r="AY140" s="18" t="s">
        <v>144</v>
      </c>
      <c r="BE140" s="231">
        <f>IF(N140="základní",J140,0)</f>
        <v>0</v>
      </c>
      <c r="BF140" s="231">
        <f>IF(N140="snížená",J140,0)</f>
        <v>0</v>
      </c>
      <c r="BG140" s="231">
        <f>IF(N140="zákl. přenesená",J140,0)</f>
        <v>0</v>
      </c>
      <c r="BH140" s="231">
        <f>IF(N140="sníž. přenesená",J140,0)</f>
        <v>0</v>
      </c>
      <c r="BI140" s="231">
        <f>IF(N140="nulová",J140,0)</f>
        <v>0</v>
      </c>
      <c r="BJ140" s="18" t="s">
        <v>77</v>
      </c>
      <c r="BK140" s="231">
        <f>ROUND(I140*H140,2)</f>
        <v>0</v>
      </c>
      <c r="BL140" s="18" t="s">
        <v>151</v>
      </c>
      <c r="BM140" s="230" t="s">
        <v>385</v>
      </c>
    </row>
    <row r="141" s="12" customFormat="1" ht="22.8" customHeight="1">
      <c r="A141" s="12"/>
      <c r="B141" s="203"/>
      <c r="C141" s="204"/>
      <c r="D141" s="205" t="s">
        <v>71</v>
      </c>
      <c r="E141" s="217" t="s">
        <v>701</v>
      </c>
      <c r="F141" s="217" t="s">
        <v>702</v>
      </c>
      <c r="G141" s="204"/>
      <c r="H141" s="204"/>
      <c r="I141" s="207"/>
      <c r="J141" s="218">
        <f>BK141</f>
        <v>0</v>
      </c>
      <c r="K141" s="204"/>
      <c r="L141" s="209"/>
      <c r="M141" s="210"/>
      <c r="N141" s="211"/>
      <c r="O141" s="211"/>
      <c r="P141" s="212">
        <f>SUM(P142:P143)</f>
        <v>0</v>
      </c>
      <c r="Q141" s="211"/>
      <c r="R141" s="212">
        <f>SUM(R142:R143)</f>
        <v>0</v>
      </c>
      <c r="S141" s="211"/>
      <c r="T141" s="213">
        <f>SUM(T142:T143)</f>
        <v>0</v>
      </c>
      <c r="U141" s="12"/>
      <c r="V141" s="12"/>
      <c r="W141" s="12"/>
      <c r="X141" s="12"/>
      <c r="Y141" s="12"/>
      <c r="Z141" s="12"/>
      <c r="AA141" s="12"/>
      <c r="AB141" s="12"/>
      <c r="AC141" s="12"/>
      <c r="AD141" s="12"/>
      <c r="AE141" s="12"/>
      <c r="AR141" s="214" t="s">
        <v>77</v>
      </c>
      <c r="AT141" s="215" t="s">
        <v>71</v>
      </c>
      <c r="AU141" s="215" t="s">
        <v>77</v>
      </c>
      <c r="AY141" s="214" t="s">
        <v>144</v>
      </c>
      <c r="BK141" s="216">
        <f>SUM(BK142:BK143)</f>
        <v>0</v>
      </c>
    </row>
    <row r="142" s="2" customFormat="1" ht="21.75" customHeight="1">
      <c r="A142" s="39"/>
      <c r="B142" s="40"/>
      <c r="C142" s="219" t="s">
        <v>7</v>
      </c>
      <c r="D142" s="219" t="s">
        <v>146</v>
      </c>
      <c r="E142" s="220" t="s">
        <v>1517</v>
      </c>
      <c r="F142" s="221" t="s">
        <v>1518</v>
      </c>
      <c r="G142" s="222" t="s">
        <v>194</v>
      </c>
      <c r="H142" s="223">
        <v>1.206</v>
      </c>
      <c r="I142" s="224"/>
      <c r="J142" s="225">
        <f>ROUND(I142*H142,2)</f>
        <v>0</v>
      </c>
      <c r="K142" s="221" t="s">
        <v>150</v>
      </c>
      <c r="L142" s="45"/>
      <c r="M142" s="226" t="s">
        <v>19</v>
      </c>
      <c r="N142" s="227" t="s">
        <v>43</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151</v>
      </c>
      <c r="AT142" s="230" t="s">
        <v>146</v>
      </c>
      <c r="AU142" s="230" t="s">
        <v>81</v>
      </c>
      <c r="AY142" s="18" t="s">
        <v>144</v>
      </c>
      <c r="BE142" s="231">
        <f>IF(N142="základní",J142,0)</f>
        <v>0</v>
      </c>
      <c r="BF142" s="231">
        <f>IF(N142="snížená",J142,0)</f>
        <v>0</v>
      </c>
      <c r="BG142" s="231">
        <f>IF(N142="zákl. přenesená",J142,0)</f>
        <v>0</v>
      </c>
      <c r="BH142" s="231">
        <f>IF(N142="sníž. přenesená",J142,0)</f>
        <v>0</v>
      </c>
      <c r="BI142" s="231">
        <f>IF(N142="nulová",J142,0)</f>
        <v>0</v>
      </c>
      <c r="BJ142" s="18" t="s">
        <v>77</v>
      </c>
      <c r="BK142" s="231">
        <f>ROUND(I142*H142,2)</f>
        <v>0</v>
      </c>
      <c r="BL142" s="18" t="s">
        <v>151</v>
      </c>
      <c r="BM142" s="230" t="s">
        <v>397</v>
      </c>
    </row>
    <row r="143" s="2" customFormat="1">
      <c r="A143" s="39"/>
      <c r="B143" s="40"/>
      <c r="C143" s="41"/>
      <c r="D143" s="232" t="s">
        <v>153</v>
      </c>
      <c r="E143" s="41"/>
      <c r="F143" s="233" t="s">
        <v>1519</v>
      </c>
      <c r="G143" s="41"/>
      <c r="H143" s="41"/>
      <c r="I143" s="137"/>
      <c r="J143" s="41"/>
      <c r="K143" s="41"/>
      <c r="L143" s="45"/>
      <c r="M143" s="285"/>
      <c r="N143" s="286"/>
      <c r="O143" s="281"/>
      <c r="P143" s="281"/>
      <c r="Q143" s="281"/>
      <c r="R143" s="281"/>
      <c r="S143" s="281"/>
      <c r="T143" s="287"/>
      <c r="U143" s="39"/>
      <c r="V143" s="39"/>
      <c r="W143" s="39"/>
      <c r="X143" s="39"/>
      <c r="Y143" s="39"/>
      <c r="Z143" s="39"/>
      <c r="AA143" s="39"/>
      <c r="AB143" s="39"/>
      <c r="AC143" s="39"/>
      <c r="AD143" s="39"/>
      <c r="AE143" s="39"/>
      <c r="AT143" s="18" t="s">
        <v>153</v>
      </c>
      <c r="AU143" s="18" t="s">
        <v>81</v>
      </c>
    </row>
    <row r="144" s="2" customFormat="1" ht="6.96" customHeight="1">
      <c r="A144" s="39"/>
      <c r="B144" s="60"/>
      <c r="C144" s="61"/>
      <c r="D144" s="61"/>
      <c r="E144" s="61"/>
      <c r="F144" s="61"/>
      <c r="G144" s="61"/>
      <c r="H144" s="61"/>
      <c r="I144" s="167"/>
      <c r="J144" s="61"/>
      <c r="K144" s="61"/>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X2qWucHzeVMTN3FzPpo9/Yxq+qwBnz5Z0qeiis4MMQoGTgT8HQImYL6d/6+6jYQhQzrXWTzdrVKh53Cx8BxC0w==" hashValue="eUIfjCp89irRmyNkb8Pz/tXPYl3i9HatZqI8WG8orr/y8wIN9gyD1fD1fPjTK6pHVKcb8WIS7DEVNOeMjdeacw==" algorithmName="SHA-512" password="CC35"/>
  <autoFilter ref="C84:K143"/>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89</v>
      </c>
    </row>
    <row r="3" s="1" customFormat="1" ht="6.96" customHeight="1">
      <c r="B3" s="130"/>
      <c r="C3" s="131"/>
      <c r="D3" s="131"/>
      <c r="E3" s="131"/>
      <c r="F3" s="131"/>
      <c r="G3" s="131"/>
      <c r="H3" s="131"/>
      <c r="I3" s="132"/>
      <c r="J3" s="131"/>
      <c r="K3" s="131"/>
      <c r="L3" s="21"/>
      <c r="AT3" s="18" t="s">
        <v>81</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23.25" customHeight="1">
      <c r="B7" s="21"/>
      <c r="E7" s="136" t="str">
        <f>'Rekapitulace stavby'!K6</f>
        <v>Rekonstrukce učebny fyziky, řešení bezbariérovosti budovy školy (výtah) na ZŠ a Gymnáziu v ul. Palackého 535, Č.Kamenice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1520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14. 1. 2020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28</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ROUND((SUM(BE85:BE178)),  2)</f>
        <v>0</v>
      </c>
      <c r="G33" s="39"/>
      <c r="H33" s="39"/>
      <c r="I33" s="156">
        <v>0.20999999999999999</v>
      </c>
      <c r="J33" s="155">
        <f>ROUND(((SUM(BE85:BE178))*I33),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ROUND((SUM(BF85:BF178)),  2)</f>
        <v>0</v>
      </c>
      <c r="G34" s="39"/>
      <c r="H34" s="39"/>
      <c r="I34" s="156">
        <v>0.14999999999999999</v>
      </c>
      <c r="J34" s="155">
        <f>ROUND(((SUM(BF85:BF178))*I34),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ROUND((SUM(BG85:BG178)),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ROUND((SUM(BH85:BH178)),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ROUND((SUM(BI85:BI178)),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23.25" customHeight="1">
      <c r="A48" s="39"/>
      <c r="B48" s="40"/>
      <c r="C48" s="41"/>
      <c r="D48" s="41"/>
      <c r="E48" s="171" t="str">
        <f>E7</f>
        <v>Rekonstrukce učebny fyziky, řešení bezbariérovosti budovy školy (výtah) na ZŠ a Gymnáziu v ul. Palackého 535, Č.Kamenice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6 - Elektroinstalace - učebna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Česká Kamenice, Palackého 535</v>
      </c>
      <c r="G52" s="41"/>
      <c r="H52" s="41"/>
      <c r="I52" s="141" t="s">
        <v>23</v>
      </c>
      <c r="J52" s="73" t="str">
        <f>IF(J12="","",J12)</f>
        <v>14. 1. 2020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Česká Kamenice</v>
      </c>
      <c r="G54" s="41"/>
      <c r="H54" s="41"/>
      <c r="I54" s="141" t="s">
        <v>31</v>
      </c>
      <c r="J54" s="37" t="str">
        <f>E21</f>
        <v>Ing. Marcela Bezděková</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J85</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1521</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1522</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1523</v>
      </c>
      <c r="E62" s="187"/>
      <c r="F62" s="187"/>
      <c r="G62" s="187"/>
      <c r="H62" s="187"/>
      <c r="I62" s="188"/>
      <c r="J62" s="189">
        <f>J91</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1524</v>
      </c>
      <c r="E63" s="187"/>
      <c r="F63" s="187"/>
      <c r="G63" s="187"/>
      <c r="H63" s="187"/>
      <c r="I63" s="188"/>
      <c r="J63" s="189">
        <f>J105</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1525</v>
      </c>
      <c r="E64" s="187"/>
      <c r="F64" s="187"/>
      <c r="G64" s="187"/>
      <c r="H64" s="187"/>
      <c r="I64" s="188"/>
      <c r="J64" s="189">
        <f>J135</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1526</v>
      </c>
      <c r="E65" s="187"/>
      <c r="F65" s="187"/>
      <c r="G65" s="187"/>
      <c r="H65" s="187"/>
      <c r="I65" s="188"/>
      <c r="J65" s="189">
        <f>J149</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4" t="s">
        <v>129</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23.25" customHeight="1">
      <c r="A75" s="39"/>
      <c r="B75" s="40"/>
      <c r="C75" s="41"/>
      <c r="D75" s="41"/>
      <c r="E75" s="171" t="str">
        <f>E7</f>
        <v>Rekonstrukce učebny fyziky, řešení bezbariérovosti budovy školy (výtah) na ZŠ a Gymnáziu v ul. Palackého 535, Č.Kamenice</v>
      </c>
      <c r="F75" s="33"/>
      <c r="G75" s="33"/>
      <c r="H75" s="33"/>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97</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6 - Elektroinstalace - učebna</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Česká Kamenice, Palackého 535</v>
      </c>
      <c r="G79" s="41"/>
      <c r="H79" s="41"/>
      <c r="I79" s="141" t="s">
        <v>23</v>
      </c>
      <c r="J79" s="73" t="str">
        <f>IF(J12="","",J12)</f>
        <v>14. 1. 2020</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25.65" customHeight="1">
      <c r="A81" s="39"/>
      <c r="B81" s="40"/>
      <c r="C81" s="33" t="s">
        <v>25</v>
      </c>
      <c r="D81" s="41"/>
      <c r="E81" s="41"/>
      <c r="F81" s="28" t="str">
        <f>E15</f>
        <v>Město Česká Kamenice</v>
      </c>
      <c r="G81" s="41"/>
      <c r="H81" s="41"/>
      <c r="I81" s="141" t="s">
        <v>31</v>
      </c>
      <c r="J81" s="37" t="str">
        <f>E21</f>
        <v>Ing. Marcela Bezděková</v>
      </c>
      <c r="K81" s="41"/>
      <c r="L81" s="138"/>
      <c r="S81" s="39"/>
      <c r="T81" s="39"/>
      <c r="U81" s="39"/>
      <c r="V81" s="39"/>
      <c r="W81" s="39"/>
      <c r="X81" s="39"/>
      <c r="Y81" s="39"/>
      <c r="Z81" s="39"/>
      <c r="AA81" s="39"/>
      <c r="AB81" s="39"/>
      <c r="AC81" s="39"/>
      <c r="AD81" s="39"/>
      <c r="AE81" s="39"/>
    </row>
    <row r="82" s="2" customFormat="1" ht="15.15" customHeight="1">
      <c r="A82" s="39"/>
      <c r="B82" s="40"/>
      <c r="C82" s="33" t="s">
        <v>29</v>
      </c>
      <c r="D82" s="41"/>
      <c r="E82" s="41"/>
      <c r="F82" s="28" t="str">
        <f>IF(E18="","",E18)</f>
        <v>Vyplň údaj</v>
      </c>
      <c r="G82" s="41"/>
      <c r="H82" s="41"/>
      <c r="I82" s="141" t="s">
        <v>34</v>
      </c>
      <c r="J82" s="37" t="str">
        <f>E24</f>
        <v xml:space="preserve"> </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130</v>
      </c>
      <c r="D84" s="194" t="s">
        <v>57</v>
      </c>
      <c r="E84" s="194" t="s">
        <v>53</v>
      </c>
      <c r="F84" s="194" t="s">
        <v>54</v>
      </c>
      <c r="G84" s="194" t="s">
        <v>131</v>
      </c>
      <c r="H84" s="194" t="s">
        <v>132</v>
      </c>
      <c r="I84" s="195" t="s">
        <v>133</v>
      </c>
      <c r="J84" s="194" t="s">
        <v>101</v>
      </c>
      <c r="K84" s="196" t="s">
        <v>134</v>
      </c>
      <c r="L84" s="197"/>
      <c r="M84" s="93" t="s">
        <v>19</v>
      </c>
      <c r="N84" s="94" t="s">
        <v>42</v>
      </c>
      <c r="O84" s="94" t="s">
        <v>135</v>
      </c>
      <c r="P84" s="94" t="s">
        <v>136</v>
      </c>
      <c r="Q84" s="94" t="s">
        <v>137</v>
      </c>
      <c r="R84" s="94" t="s">
        <v>138</v>
      </c>
      <c r="S84" s="94" t="s">
        <v>139</v>
      </c>
      <c r="T84" s="95" t="s">
        <v>140</v>
      </c>
      <c r="U84" s="191"/>
      <c r="V84" s="191"/>
      <c r="W84" s="191"/>
      <c r="X84" s="191"/>
      <c r="Y84" s="191"/>
      <c r="Z84" s="191"/>
      <c r="AA84" s="191"/>
      <c r="AB84" s="191"/>
      <c r="AC84" s="191"/>
      <c r="AD84" s="191"/>
      <c r="AE84" s="191"/>
    </row>
    <row r="85" s="2" customFormat="1" ht="22.8" customHeight="1">
      <c r="A85" s="39"/>
      <c r="B85" s="40"/>
      <c r="C85" s="100" t="s">
        <v>141</v>
      </c>
      <c r="D85" s="41"/>
      <c r="E85" s="41"/>
      <c r="F85" s="41"/>
      <c r="G85" s="41"/>
      <c r="H85" s="41"/>
      <c r="I85" s="137"/>
      <c r="J85" s="198">
        <f>BK85</f>
        <v>0</v>
      </c>
      <c r="K85" s="41"/>
      <c r="L85" s="45"/>
      <c r="M85" s="96"/>
      <c r="N85" s="199"/>
      <c r="O85" s="97"/>
      <c r="P85" s="200">
        <f>P86</f>
        <v>0</v>
      </c>
      <c r="Q85" s="97"/>
      <c r="R85" s="200">
        <f>R86</f>
        <v>0</v>
      </c>
      <c r="S85" s="97"/>
      <c r="T85" s="201">
        <f>T86</f>
        <v>0</v>
      </c>
      <c r="U85" s="39"/>
      <c r="V85" s="39"/>
      <c r="W85" s="39"/>
      <c r="X85" s="39"/>
      <c r="Y85" s="39"/>
      <c r="Z85" s="39"/>
      <c r="AA85" s="39"/>
      <c r="AB85" s="39"/>
      <c r="AC85" s="39"/>
      <c r="AD85" s="39"/>
      <c r="AE85" s="39"/>
      <c r="AT85" s="18" t="s">
        <v>71</v>
      </c>
      <c r="AU85" s="18" t="s">
        <v>102</v>
      </c>
      <c r="BK85" s="202">
        <f>BK86</f>
        <v>0</v>
      </c>
    </row>
    <row r="86" s="12" customFormat="1" ht="25.92" customHeight="1">
      <c r="A86" s="12"/>
      <c r="B86" s="203"/>
      <c r="C86" s="204"/>
      <c r="D86" s="205" t="s">
        <v>71</v>
      </c>
      <c r="E86" s="206" t="s">
        <v>238</v>
      </c>
      <c r="F86" s="206" t="s">
        <v>1527</v>
      </c>
      <c r="G86" s="204"/>
      <c r="H86" s="204"/>
      <c r="I86" s="207"/>
      <c r="J86" s="208">
        <f>BK86</f>
        <v>0</v>
      </c>
      <c r="K86" s="204"/>
      <c r="L86" s="209"/>
      <c r="M86" s="210"/>
      <c r="N86" s="211"/>
      <c r="O86" s="211"/>
      <c r="P86" s="212">
        <f>P87+P91+P105+P135+P149</f>
        <v>0</v>
      </c>
      <c r="Q86" s="211"/>
      <c r="R86" s="212">
        <f>R87+R91+R105+R135+R149</f>
        <v>0</v>
      </c>
      <c r="S86" s="211"/>
      <c r="T86" s="213">
        <f>T87+T91+T105+T135+T149</f>
        <v>0</v>
      </c>
      <c r="U86" s="12"/>
      <c r="V86" s="12"/>
      <c r="W86" s="12"/>
      <c r="X86" s="12"/>
      <c r="Y86" s="12"/>
      <c r="Z86" s="12"/>
      <c r="AA86" s="12"/>
      <c r="AB86" s="12"/>
      <c r="AC86" s="12"/>
      <c r="AD86" s="12"/>
      <c r="AE86" s="12"/>
      <c r="AR86" s="214" t="s">
        <v>77</v>
      </c>
      <c r="AT86" s="215" t="s">
        <v>71</v>
      </c>
      <c r="AU86" s="215" t="s">
        <v>72</v>
      </c>
      <c r="AY86" s="214" t="s">
        <v>144</v>
      </c>
      <c r="BK86" s="216">
        <f>BK87+BK91+BK105+BK135+BK149</f>
        <v>0</v>
      </c>
    </row>
    <row r="87" s="12" customFormat="1" ht="22.8" customHeight="1">
      <c r="A87" s="12"/>
      <c r="B87" s="203"/>
      <c r="C87" s="204"/>
      <c r="D87" s="205" t="s">
        <v>71</v>
      </c>
      <c r="E87" s="217" t="s">
        <v>1528</v>
      </c>
      <c r="F87" s="217" t="s">
        <v>1529</v>
      </c>
      <c r="G87" s="204"/>
      <c r="H87" s="204"/>
      <c r="I87" s="207"/>
      <c r="J87" s="218">
        <f>BK87</f>
        <v>0</v>
      </c>
      <c r="K87" s="204"/>
      <c r="L87" s="209"/>
      <c r="M87" s="210"/>
      <c r="N87" s="211"/>
      <c r="O87" s="211"/>
      <c r="P87" s="212">
        <f>SUM(P88:P90)</f>
        <v>0</v>
      </c>
      <c r="Q87" s="211"/>
      <c r="R87" s="212">
        <f>SUM(R88:R90)</f>
        <v>0</v>
      </c>
      <c r="S87" s="211"/>
      <c r="T87" s="213">
        <f>SUM(T88:T90)</f>
        <v>0</v>
      </c>
      <c r="U87" s="12"/>
      <c r="V87" s="12"/>
      <c r="W87" s="12"/>
      <c r="X87" s="12"/>
      <c r="Y87" s="12"/>
      <c r="Z87" s="12"/>
      <c r="AA87" s="12"/>
      <c r="AB87" s="12"/>
      <c r="AC87" s="12"/>
      <c r="AD87" s="12"/>
      <c r="AE87" s="12"/>
      <c r="AR87" s="214" t="s">
        <v>77</v>
      </c>
      <c r="AT87" s="215" t="s">
        <v>71</v>
      </c>
      <c r="AU87" s="215" t="s">
        <v>77</v>
      </c>
      <c r="AY87" s="214" t="s">
        <v>144</v>
      </c>
      <c r="BK87" s="216">
        <f>SUM(BK88:BK90)</f>
        <v>0</v>
      </c>
    </row>
    <row r="88" s="2" customFormat="1" ht="16.5" customHeight="1">
      <c r="A88" s="39"/>
      <c r="B88" s="40"/>
      <c r="C88" s="219" t="s">
        <v>77</v>
      </c>
      <c r="D88" s="219" t="s">
        <v>146</v>
      </c>
      <c r="E88" s="220" t="s">
        <v>1530</v>
      </c>
      <c r="F88" s="221" t="s">
        <v>1531</v>
      </c>
      <c r="G88" s="222" t="s">
        <v>1532</v>
      </c>
      <c r="H88" s="223">
        <v>3</v>
      </c>
      <c r="I88" s="224"/>
      <c r="J88" s="225">
        <f>ROUND(I88*H88,2)</f>
        <v>0</v>
      </c>
      <c r="K88" s="221" t="s">
        <v>256</v>
      </c>
      <c r="L88" s="45"/>
      <c r="M88" s="226" t="s">
        <v>19</v>
      </c>
      <c r="N88" s="227" t="s">
        <v>43</v>
      </c>
      <c r="O88" s="85"/>
      <c r="P88" s="228">
        <f>O88*H88</f>
        <v>0</v>
      </c>
      <c r="Q88" s="228">
        <v>0</v>
      </c>
      <c r="R88" s="228">
        <f>Q88*H88</f>
        <v>0</v>
      </c>
      <c r="S88" s="228">
        <v>0</v>
      </c>
      <c r="T88" s="229">
        <f>S88*H88</f>
        <v>0</v>
      </c>
      <c r="U88" s="39"/>
      <c r="V88" s="39"/>
      <c r="W88" s="39"/>
      <c r="X88" s="39"/>
      <c r="Y88" s="39"/>
      <c r="Z88" s="39"/>
      <c r="AA88" s="39"/>
      <c r="AB88" s="39"/>
      <c r="AC88" s="39"/>
      <c r="AD88" s="39"/>
      <c r="AE88" s="39"/>
      <c r="AR88" s="230" t="s">
        <v>151</v>
      </c>
      <c r="AT88" s="230" t="s">
        <v>146</v>
      </c>
      <c r="AU88" s="230" t="s">
        <v>81</v>
      </c>
      <c r="AY88" s="18" t="s">
        <v>144</v>
      </c>
      <c r="BE88" s="231">
        <f>IF(N88="základní",J88,0)</f>
        <v>0</v>
      </c>
      <c r="BF88" s="231">
        <f>IF(N88="snížená",J88,0)</f>
        <v>0</v>
      </c>
      <c r="BG88" s="231">
        <f>IF(N88="zákl. přenesená",J88,0)</f>
        <v>0</v>
      </c>
      <c r="BH88" s="231">
        <f>IF(N88="sníž. přenesená",J88,0)</f>
        <v>0</v>
      </c>
      <c r="BI88" s="231">
        <f>IF(N88="nulová",J88,0)</f>
        <v>0</v>
      </c>
      <c r="BJ88" s="18" t="s">
        <v>77</v>
      </c>
      <c r="BK88" s="231">
        <f>ROUND(I88*H88,2)</f>
        <v>0</v>
      </c>
      <c r="BL88" s="18" t="s">
        <v>151</v>
      </c>
      <c r="BM88" s="230" t="s">
        <v>81</v>
      </c>
    </row>
    <row r="89" s="2" customFormat="1" ht="16.5" customHeight="1">
      <c r="A89" s="39"/>
      <c r="B89" s="40"/>
      <c r="C89" s="219" t="s">
        <v>81</v>
      </c>
      <c r="D89" s="219" t="s">
        <v>146</v>
      </c>
      <c r="E89" s="220" t="s">
        <v>1533</v>
      </c>
      <c r="F89" s="221" t="s">
        <v>1534</v>
      </c>
      <c r="G89" s="222" t="s">
        <v>1532</v>
      </c>
      <c r="H89" s="223">
        <v>4</v>
      </c>
      <c r="I89" s="224"/>
      <c r="J89" s="225">
        <f>ROUND(I89*H89,2)</f>
        <v>0</v>
      </c>
      <c r="K89" s="221" t="s">
        <v>256</v>
      </c>
      <c r="L89" s="45"/>
      <c r="M89" s="226" t="s">
        <v>19</v>
      </c>
      <c r="N89" s="227" t="s">
        <v>43</v>
      </c>
      <c r="O89" s="85"/>
      <c r="P89" s="228">
        <f>O89*H89</f>
        <v>0</v>
      </c>
      <c r="Q89" s="228">
        <v>0</v>
      </c>
      <c r="R89" s="228">
        <f>Q89*H89</f>
        <v>0</v>
      </c>
      <c r="S89" s="228">
        <v>0</v>
      </c>
      <c r="T89" s="229">
        <f>S89*H89</f>
        <v>0</v>
      </c>
      <c r="U89" s="39"/>
      <c r="V89" s="39"/>
      <c r="W89" s="39"/>
      <c r="X89" s="39"/>
      <c r="Y89" s="39"/>
      <c r="Z89" s="39"/>
      <c r="AA89" s="39"/>
      <c r="AB89" s="39"/>
      <c r="AC89" s="39"/>
      <c r="AD89" s="39"/>
      <c r="AE89" s="39"/>
      <c r="AR89" s="230" t="s">
        <v>151</v>
      </c>
      <c r="AT89" s="230" t="s">
        <v>146</v>
      </c>
      <c r="AU89" s="230" t="s">
        <v>81</v>
      </c>
      <c r="AY89" s="18" t="s">
        <v>144</v>
      </c>
      <c r="BE89" s="231">
        <f>IF(N89="základní",J89,0)</f>
        <v>0</v>
      </c>
      <c r="BF89" s="231">
        <f>IF(N89="snížená",J89,0)</f>
        <v>0</v>
      </c>
      <c r="BG89" s="231">
        <f>IF(N89="zákl. přenesená",J89,0)</f>
        <v>0</v>
      </c>
      <c r="BH89" s="231">
        <f>IF(N89="sníž. přenesená",J89,0)</f>
        <v>0</v>
      </c>
      <c r="BI89" s="231">
        <f>IF(N89="nulová",J89,0)</f>
        <v>0</v>
      </c>
      <c r="BJ89" s="18" t="s">
        <v>77</v>
      </c>
      <c r="BK89" s="231">
        <f>ROUND(I89*H89,2)</f>
        <v>0</v>
      </c>
      <c r="BL89" s="18" t="s">
        <v>151</v>
      </c>
      <c r="BM89" s="230" t="s">
        <v>151</v>
      </c>
    </row>
    <row r="90" s="2" customFormat="1" ht="16.5" customHeight="1">
      <c r="A90" s="39"/>
      <c r="B90" s="40"/>
      <c r="C90" s="219" t="s">
        <v>84</v>
      </c>
      <c r="D90" s="219" t="s">
        <v>146</v>
      </c>
      <c r="E90" s="220" t="s">
        <v>1535</v>
      </c>
      <c r="F90" s="221" t="s">
        <v>1536</v>
      </c>
      <c r="G90" s="222" t="s">
        <v>1532</v>
      </c>
      <c r="H90" s="223">
        <v>6</v>
      </c>
      <c r="I90" s="224"/>
      <c r="J90" s="225">
        <f>ROUND(I90*H90,2)</f>
        <v>0</v>
      </c>
      <c r="K90" s="221" t="s">
        <v>256</v>
      </c>
      <c r="L90" s="45"/>
      <c r="M90" s="226" t="s">
        <v>19</v>
      </c>
      <c r="N90" s="227" t="s">
        <v>43</v>
      </c>
      <c r="O90" s="85"/>
      <c r="P90" s="228">
        <f>O90*H90</f>
        <v>0</v>
      </c>
      <c r="Q90" s="228">
        <v>0</v>
      </c>
      <c r="R90" s="228">
        <f>Q90*H90</f>
        <v>0</v>
      </c>
      <c r="S90" s="228">
        <v>0</v>
      </c>
      <c r="T90" s="229">
        <f>S90*H90</f>
        <v>0</v>
      </c>
      <c r="U90" s="39"/>
      <c r="V90" s="39"/>
      <c r="W90" s="39"/>
      <c r="X90" s="39"/>
      <c r="Y90" s="39"/>
      <c r="Z90" s="39"/>
      <c r="AA90" s="39"/>
      <c r="AB90" s="39"/>
      <c r="AC90" s="39"/>
      <c r="AD90" s="39"/>
      <c r="AE90" s="39"/>
      <c r="AR90" s="230" t="s">
        <v>151</v>
      </c>
      <c r="AT90" s="230" t="s">
        <v>146</v>
      </c>
      <c r="AU90" s="230" t="s">
        <v>81</v>
      </c>
      <c r="AY90" s="18" t="s">
        <v>144</v>
      </c>
      <c r="BE90" s="231">
        <f>IF(N90="základní",J90,0)</f>
        <v>0</v>
      </c>
      <c r="BF90" s="231">
        <f>IF(N90="snížená",J90,0)</f>
        <v>0</v>
      </c>
      <c r="BG90" s="231">
        <f>IF(N90="zákl. přenesená",J90,0)</f>
        <v>0</v>
      </c>
      <c r="BH90" s="231">
        <f>IF(N90="sníž. přenesená",J90,0)</f>
        <v>0</v>
      </c>
      <c r="BI90" s="231">
        <f>IF(N90="nulová",J90,0)</f>
        <v>0</v>
      </c>
      <c r="BJ90" s="18" t="s">
        <v>77</v>
      </c>
      <c r="BK90" s="231">
        <f>ROUND(I90*H90,2)</f>
        <v>0</v>
      </c>
      <c r="BL90" s="18" t="s">
        <v>151</v>
      </c>
      <c r="BM90" s="230" t="s">
        <v>87</v>
      </c>
    </row>
    <row r="91" s="12" customFormat="1" ht="22.8" customHeight="1">
      <c r="A91" s="12"/>
      <c r="B91" s="203"/>
      <c r="C91" s="204"/>
      <c r="D91" s="205" t="s">
        <v>71</v>
      </c>
      <c r="E91" s="217" t="s">
        <v>1537</v>
      </c>
      <c r="F91" s="217" t="s">
        <v>1538</v>
      </c>
      <c r="G91" s="204"/>
      <c r="H91" s="204"/>
      <c r="I91" s="207"/>
      <c r="J91" s="218">
        <f>BK91</f>
        <v>0</v>
      </c>
      <c r="K91" s="204"/>
      <c r="L91" s="209"/>
      <c r="M91" s="210"/>
      <c r="N91" s="211"/>
      <c r="O91" s="211"/>
      <c r="P91" s="212">
        <f>SUM(P92:P104)</f>
        <v>0</v>
      </c>
      <c r="Q91" s="211"/>
      <c r="R91" s="212">
        <f>SUM(R92:R104)</f>
        <v>0</v>
      </c>
      <c r="S91" s="211"/>
      <c r="T91" s="213">
        <f>SUM(T92:T104)</f>
        <v>0</v>
      </c>
      <c r="U91" s="12"/>
      <c r="V91" s="12"/>
      <c r="W91" s="12"/>
      <c r="X91" s="12"/>
      <c r="Y91" s="12"/>
      <c r="Z91" s="12"/>
      <c r="AA91" s="12"/>
      <c r="AB91" s="12"/>
      <c r="AC91" s="12"/>
      <c r="AD91" s="12"/>
      <c r="AE91" s="12"/>
      <c r="AR91" s="214" t="s">
        <v>77</v>
      </c>
      <c r="AT91" s="215" t="s">
        <v>71</v>
      </c>
      <c r="AU91" s="215" t="s">
        <v>77</v>
      </c>
      <c r="AY91" s="214" t="s">
        <v>144</v>
      </c>
      <c r="BK91" s="216">
        <f>SUM(BK92:BK104)</f>
        <v>0</v>
      </c>
    </row>
    <row r="92" s="2" customFormat="1" ht="16.5" customHeight="1">
      <c r="A92" s="39"/>
      <c r="B92" s="40"/>
      <c r="C92" s="258" t="s">
        <v>151</v>
      </c>
      <c r="D92" s="258" t="s">
        <v>238</v>
      </c>
      <c r="E92" s="259" t="s">
        <v>1539</v>
      </c>
      <c r="F92" s="260" t="s">
        <v>1540</v>
      </c>
      <c r="G92" s="261" t="s">
        <v>180</v>
      </c>
      <c r="H92" s="262">
        <v>3</v>
      </c>
      <c r="I92" s="263"/>
      <c r="J92" s="264">
        <f>ROUND(I92*H92,2)</f>
        <v>0</v>
      </c>
      <c r="K92" s="260" t="s">
        <v>256</v>
      </c>
      <c r="L92" s="265"/>
      <c r="M92" s="266" t="s">
        <v>19</v>
      </c>
      <c r="N92" s="267" t="s">
        <v>43</v>
      </c>
      <c r="O92" s="85"/>
      <c r="P92" s="228">
        <f>O92*H92</f>
        <v>0</v>
      </c>
      <c r="Q92" s="228">
        <v>0</v>
      </c>
      <c r="R92" s="228">
        <f>Q92*H92</f>
        <v>0</v>
      </c>
      <c r="S92" s="228">
        <v>0</v>
      </c>
      <c r="T92" s="229">
        <f>S92*H92</f>
        <v>0</v>
      </c>
      <c r="U92" s="39"/>
      <c r="V92" s="39"/>
      <c r="W92" s="39"/>
      <c r="X92" s="39"/>
      <c r="Y92" s="39"/>
      <c r="Z92" s="39"/>
      <c r="AA92" s="39"/>
      <c r="AB92" s="39"/>
      <c r="AC92" s="39"/>
      <c r="AD92" s="39"/>
      <c r="AE92" s="39"/>
      <c r="AR92" s="230" t="s">
        <v>93</v>
      </c>
      <c r="AT92" s="230" t="s">
        <v>238</v>
      </c>
      <c r="AU92" s="230" t="s">
        <v>81</v>
      </c>
      <c r="AY92" s="18" t="s">
        <v>144</v>
      </c>
      <c r="BE92" s="231">
        <f>IF(N92="základní",J92,0)</f>
        <v>0</v>
      </c>
      <c r="BF92" s="231">
        <f>IF(N92="snížená",J92,0)</f>
        <v>0</v>
      </c>
      <c r="BG92" s="231">
        <f>IF(N92="zákl. přenesená",J92,0)</f>
        <v>0</v>
      </c>
      <c r="BH92" s="231">
        <f>IF(N92="sníž. přenesená",J92,0)</f>
        <v>0</v>
      </c>
      <c r="BI92" s="231">
        <f>IF(N92="nulová",J92,0)</f>
        <v>0</v>
      </c>
      <c r="BJ92" s="18" t="s">
        <v>77</v>
      </c>
      <c r="BK92" s="231">
        <f>ROUND(I92*H92,2)</f>
        <v>0</v>
      </c>
      <c r="BL92" s="18" t="s">
        <v>151</v>
      </c>
      <c r="BM92" s="230" t="s">
        <v>93</v>
      </c>
    </row>
    <row r="93" s="2" customFormat="1" ht="16.5" customHeight="1">
      <c r="A93" s="39"/>
      <c r="B93" s="40"/>
      <c r="C93" s="258" t="s">
        <v>177</v>
      </c>
      <c r="D93" s="258" t="s">
        <v>238</v>
      </c>
      <c r="E93" s="259" t="s">
        <v>1541</v>
      </c>
      <c r="F93" s="260" t="s">
        <v>1542</v>
      </c>
      <c r="G93" s="261" t="s">
        <v>171</v>
      </c>
      <c r="H93" s="262">
        <v>1</v>
      </c>
      <c r="I93" s="263"/>
      <c r="J93" s="264">
        <f>ROUND(I93*H93,2)</f>
        <v>0</v>
      </c>
      <c r="K93" s="260" t="s">
        <v>256</v>
      </c>
      <c r="L93" s="265"/>
      <c r="M93" s="266" t="s">
        <v>19</v>
      </c>
      <c r="N93" s="267" t="s">
        <v>43</v>
      </c>
      <c r="O93" s="85"/>
      <c r="P93" s="228">
        <f>O93*H93</f>
        <v>0</v>
      </c>
      <c r="Q93" s="228">
        <v>0</v>
      </c>
      <c r="R93" s="228">
        <f>Q93*H93</f>
        <v>0</v>
      </c>
      <c r="S93" s="228">
        <v>0</v>
      </c>
      <c r="T93" s="229">
        <f>S93*H93</f>
        <v>0</v>
      </c>
      <c r="U93" s="39"/>
      <c r="V93" s="39"/>
      <c r="W93" s="39"/>
      <c r="X93" s="39"/>
      <c r="Y93" s="39"/>
      <c r="Z93" s="39"/>
      <c r="AA93" s="39"/>
      <c r="AB93" s="39"/>
      <c r="AC93" s="39"/>
      <c r="AD93" s="39"/>
      <c r="AE93" s="39"/>
      <c r="AR93" s="230" t="s">
        <v>93</v>
      </c>
      <c r="AT93" s="230" t="s">
        <v>238</v>
      </c>
      <c r="AU93" s="230" t="s">
        <v>81</v>
      </c>
      <c r="AY93" s="18" t="s">
        <v>144</v>
      </c>
      <c r="BE93" s="231">
        <f>IF(N93="základní",J93,0)</f>
        <v>0</v>
      </c>
      <c r="BF93" s="231">
        <f>IF(N93="snížená",J93,0)</f>
        <v>0</v>
      </c>
      <c r="BG93" s="231">
        <f>IF(N93="zákl. přenesená",J93,0)</f>
        <v>0</v>
      </c>
      <c r="BH93" s="231">
        <f>IF(N93="sníž. přenesená",J93,0)</f>
        <v>0</v>
      </c>
      <c r="BI93" s="231">
        <f>IF(N93="nulová",J93,0)</f>
        <v>0</v>
      </c>
      <c r="BJ93" s="18" t="s">
        <v>77</v>
      </c>
      <c r="BK93" s="231">
        <f>ROUND(I93*H93,2)</f>
        <v>0</v>
      </c>
      <c r="BL93" s="18" t="s">
        <v>151</v>
      </c>
      <c r="BM93" s="230" t="s">
        <v>203</v>
      </c>
    </row>
    <row r="94" s="2" customFormat="1" ht="16.5" customHeight="1">
      <c r="A94" s="39"/>
      <c r="B94" s="40"/>
      <c r="C94" s="258" t="s">
        <v>87</v>
      </c>
      <c r="D94" s="258" t="s">
        <v>238</v>
      </c>
      <c r="E94" s="259" t="s">
        <v>1543</v>
      </c>
      <c r="F94" s="260" t="s">
        <v>1544</v>
      </c>
      <c r="G94" s="261" t="s">
        <v>171</v>
      </c>
      <c r="H94" s="262">
        <v>1</v>
      </c>
      <c r="I94" s="263"/>
      <c r="J94" s="264">
        <f>ROUND(I94*H94,2)</f>
        <v>0</v>
      </c>
      <c r="K94" s="260" t="s">
        <v>256</v>
      </c>
      <c r="L94" s="265"/>
      <c r="M94" s="266" t="s">
        <v>19</v>
      </c>
      <c r="N94" s="267" t="s">
        <v>43</v>
      </c>
      <c r="O94" s="85"/>
      <c r="P94" s="228">
        <f>O94*H94</f>
        <v>0</v>
      </c>
      <c r="Q94" s="228">
        <v>0</v>
      </c>
      <c r="R94" s="228">
        <f>Q94*H94</f>
        <v>0</v>
      </c>
      <c r="S94" s="228">
        <v>0</v>
      </c>
      <c r="T94" s="229">
        <f>S94*H94</f>
        <v>0</v>
      </c>
      <c r="U94" s="39"/>
      <c r="V94" s="39"/>
      <c r="W94" s="39"/>
      <c r="X94" s="39"/>
      <c r="Y94" s="39"/>
      <c r="Z94" s="39"/>
      <c r="AA94" s="39"/>
      <c r="AB94" s="39"/>
      <c r="AC94" s="39"/>
      <c r="AD94" s="39"/>
      <c r="AE94" s="39"/>
      <c r="AR94" s="230" t="s">
        <v>93</v>
      </c>
      <c r="AT94" s="230" t="s">
        <v>238</v>
      </c>
      <c r="AU94" s="230" t="s">
        <v>81</v>
      </c>
      <c r="AY94" s="18" t="s">
        <v>144</v>
      </c>
      <c r="BE94" s="231">
        <f>IF(N94="základní",J94,0)</f>
        <v>0</v>
      </c>
      <c r="BF94" s="231">
        <f>IF(N94="snížená",J94,0)</f>
        <v>0</v>
      </c>
      <c r="BG94" s="231">
        <f>IF(N94="zákl. přenesená",J94,0)</f>
        <v>0</v>
      </c>
      <c r="BH94" s="231">
        <f>IF(N94="sníž. přenesená",J94,0)</f>
        <v>0</v>
      </c>
      <c r="BI94" s="231">
        <f>IF(N94="nulová",J94,0)</f>
        <v>0</v>
      </c>
      <c r="BJ94" s="18" t="s">
        <v>77</v>
      </c>
      <c r="BK94" s="231">
        <f>ROUND(I94*H94,2)</f>
        <v>0</v>
      </c>
      <c r="BL94" s="18" t="s">
        <v>151</v>
      </c>
      <c r="BM94" s="230" t="s">
        <v>216</v>
      </c>
    </row>
    <row r="95" s="2" customFormat="1" ht="16.5" customHeight="1">
      <c r="A95" s="39"/>
      <c r="B95" s="40"/>
      <c r="C95" s="258" t="s">
        <v>90</v>
      </c>
      <c r="D95" s="258" t="s">
        <v>238</v>
      </c>
      <c r="E95" s="259" t="s">
        <v>1545</v>
      </c>
      <c r="F95" s="260" t="s">
        <v>1546</v>
      </c>
      <c r="G95" s="261" t="s">
        <v>171</v>
      </c>
      <c r="H95" s="262">
        <v>1</v>
      </c>
      <c r="I95" s="263"/>
      <c r="J95" s="264">
        <f>ROUND(I95*H95,2)</f>
        <v>0</v>
      </c>
      <c r="K95" s="260" t="s">
        <v>256</v>
      </c>
      <c r="L95" s="265"/>
      <c r="M95" s="266" t="s">
        <v>19</v>
      </c>
      <c r="N95" s="267" t="s">
        <v>43</v>
      </c>
      <c r="O95" s="85"/>
      <c r="P95" s="228">
        <f>O95*H95</f>
        <v>0</v>
      </c>
      <c r="Q95" s="228">
        <v>0</v>
      </c>
      <c r="R95" s="228">
        <f>Q95*H95</f>
        <v>0</v>
      </c>
      <c r="S95" s="228">
        <v>0</v>
      </c>
      <c r="T95" s="229">
        <f>S95*H95</f>
        <v>0</v>
      </c>
      <c r="U95" s="39"/>
      <c r="V95" s="39"/>
      <c r="W95" s="39"/>
      <c r="X95" s="39"/>
      <c r="Y95" s="39"/>
      <c r="Z95" s="39"/>
      <c r="AA95" s="39"/>
      <c r="AB95" s="39"/>
      <c r="AC95" s="39"/>
      <c r="AD95" s="39"/>
      <c r="AE95" s="39"/>
      <c r="AR95" s="230" t="s">
        <v>93</v>
      </c>
      <c r="AT95" s="230" t="s">
        <v>238</v>
      </c>
      <c r="AU95" s="230" t="s">
        <v>81</v>
      </c>
      <c r="AY95" s="18" t="s">
        <v>144</v>
      </c>
      <c r="BE95" s="231">
        <f>IF(N95="základní",J95,0)</f>
        <v>0</v>
      </c>
      <c r="BF95" s="231">
        <f>IF(N95="snížená",J95,0)</f>
        <v>0</v>
      </c>
      <c r="BG95" s="231">
        <f>IF(N95="zákl. přenesená",J95,0)</f>
        <v>0</v>
      </c>
      <c r="BH95" s="231">
        <f>IF(N95="sníž. přenesená",J95,0)</f>
        <v>0</v>
      </c>
      <c r="BI95" s="231">
        <f>IF(N95="nulová",J95,0)</f>
        <v>0</v>
      </c>
      <c r="BJ95" s="18" t="s">
        <v>77</v>
      </c>
      <c r="BK95" s="231">
        <f>ROUND(I95*H95,2)</f>
        <v>0</v>
      </c>
      <c r="BL95" s="18" t="s">
        <v>151</v>
      </c>
      <c r="BM95" s="230" t="s">
        <v>227</v>
      </c>
    </row>
    <row r="96" s="2" customFormat="1" ht="16.5" customHeight="1">
      <c r="A96" s="39"/>
      <c r="B96" s="40"/>
      <c r="C96" s="258" t="s">
        <v>93</v>
      </c>
      <c r="D96" s="258" t="s">
        <v>238</v>
      </c>
      <c r="E96" s="259" t="s">
        <v>1547</v>
      </c>
      <c r="F96" s="260" t="s">
        <v>1548</v>
      </c>
      <c r="G96" s="261" t="s">
        <v>171</v>
      </c>
      <c r="H96" s="262">
        <v>3</v>
      </c>
      <c r="I96" s="263"/>
      <c r="J96" s="264">
        <f>ROUND(I96*H96,2)</f>
        <v>0</v>
      </c>
      <c r="K96" s="260" t="s">
        <v>256</v>
      </c>
      <c r="L96" s="265"/>
      <c r="M96" s="266" t="s">
        <v>19</v>
      </c>
      <c r="N96" s="267" t="s">
        <v>43</v>
      </c>
      <c r="O96" s="85"/>
      <c r="P96" s="228">
        <f>O96*H96</f>
        <v>0</v>
      </c>
      <c r="Q96" s="228">
        <v>0</v>
      </c>
      <c r="R96" s="228">
        <f>Q96*H96</f>
        <v>0</v>
      </c>
      <c r="S96" s="228">
        <v>0</v>
      </c>
      <c r="T96" s="229">
        <f>S96*H96</f>
        <v>0</v>
      </c>
      <c r="U96" s="39"/>
      <c r="V96" s="39"/>
      <c r="W96" s="39"/>
      <c r="X96" s="39"/>
      <c r="Y96" s="39"/>
      <c r="Z96" s="39"/>
      <c r="AA96" s="39"/>
      <c r="AB96" s="39"/>
      <c r="AC96" s="39"/>
      <c r="AD96" s="39"/>
      <c r="AE96" s="39"/>
      <c r="AR96" s="230" t="s">
        <v>93</v>
      </c>
      <c r="AT96" s="230" t="s">
        <v>238</v>
      </c>
      <c r="AU96" s="230" t="s">
        <v>81</v>
      </c>
      <c r="AY96" s="18" t="s">
        <v>144</v>
      </c>
      <c r="BE96" s="231">
        <f>IF(N96="základní",J96,0)</f>
        <v>0</v>
      </c>
      <c r="BF96" s="231">
        <f>IF(N96="snížená",J96,0)</f>
        <v>0</v>
      </c>
      <c r="BG96" s="231">
        <f>IF(N96="zákl. přenesená",J96,0)</f>
        <v>0</v>
      </c>
      <c r="BH96" s="231">
        <f>IF(N96="sníž. přenesená",J96,0)</f>
        <v>0</v>
      </c>
      <c r="BI96" s="231">
        <f>IF(N96="nulová",J96,0)</f>
        <v>0</v>
      </c>
      <c r="BJ96" s="18" t="s">
        <v>77</v>
      </c>
      <c r="BK96" s="231">
        <f>ROUND(I96*H96,2)</f>
        <v>0</v>
      </c>
      <c r="BL96" s="18" t="s">
        <v>151</v>
      </c>
      <c r="BM96" s="230" t="s">
        <v>237</v>
      </c>
    </row>
    <row r="97" s="2" customFormat="1" ht="16.5" customHeight="1">
      <c r="A97" s="39"/>
      <c r="B97" s="40"/>
      <c r="C97" s="258" t="s">
        <v>198</v>
      </c>
      <c r="D97" s="258" t="s">
        <v>238</v>
      </c>
      <c r="E97" s="259" t="s">
        <v>1549</v>
      </c>
      <c r="F97" s="260" t="s">
        <v>1550</v>
      </c>
      <c r="G97" s="261" t="s">
        <v>171</v>
      </c>
      <c r="H97" s="262">
        <v>12</v>
      </c>
      <c r="I97" s="263"/>
      <c r="J97" s="264">
        <f>ROUND(I97*H97,2)</f>
        <v>0</v>
      </c>
      <c r="K97" s="260" t="s">
        <v>256</v>
      </c>
      <c r="L97" s="265"/>
      <c r="M97" s="266" t="s">
        <v>19</v>
      </c>
      <c r="N97" s="267" t="s">
        <v>43</v>
      </c>
      <c r="O97" s="85"/>
      <c r="P97" s="228">
        <f>O97*H97</f>
        <v>0</v>
      </c>
      <c r="Q97" s="228">
        <v>0</v>
      </c>
      <c r="R97" s="228">
        <f>Q97*H97</f>
        <v>0</v>
      </c>
      <c r="S97" s="228">
        <v>0</v>
      </c>
      <c r="T97" s="229">
        <f>S97*H97</f>
        <v>0</v>
      </c>
      <c r="U97" s="39"/>
      <c r="V97" s="39"/>
      <c r="W97" s="39"/>
      <c r="X97" s="39"/>
      <c r="Y97" s="39"/>
      <c r="Z97" s="39"/>
      <c r="AA97" s="39"/>
      <c r="AB97" s="39"/>
      <c r="AC97" s="39"/>
      <c r="AD97" s="39"/>
      <c r="AE97" s="39"/>
      <c r="AR97" s="230" t="s">
        <v>93</v>
      </c>
      <c r="AT97" s="230" t="s">
        <v>238</v>
      </c>
      <c r="AU97" s="230" t="s">
        <v>81</v>
      </c>
      <c r="AY97" s="18" t="s">
        <v>144</v>
      </c>
      <c r="BE97" s="231">
        <f>IF(N97="základní",J97,0)</f>
        <v>0</v>
      </c>
      <c r="BF97" s="231">
        <f>IF(N97="snížená",J97,0)</f>
        <v>0</v>
      </c>
      <c r="BG97" s="231">
        <f>IF(N97="zákl. přenesená",J97,0)</f>
        <v>0</v>
      </c>
      <c r="BH97" s="231">
        <f>IF(N97="sníž. přenesená",J97,0)</f>
        <v>0</v>
      </c>
      <c r="BI97" s="231">
        <f>IF(N97="nulová",J97,0)</f>
        <v>0</v>
      </c>
      <c r="BJ97" s="18" t="s">
        <v>77</v>
      </c>
      <c r="BK97" s="231">
        <f>ROUND(I97*H97,2)</f>
        <v>0</v>
      </c>
      <c r="BL97" s="18" t="s">
        <v>151</v>
      </c>
      <c r="BM97" s="230" t="s">
        <v>248</v>
      </c>
    </row>
    <row r="98" s="2" customFormat="1" ht="16.5" customHeight="1">
      <c r="A98" s="39"/>
      <c r="B98" s="40"/>
      <c r="C98" s="258" t="s">
        <v>203</v>
      </c>
      <c r="D98" s="258" t="s">
        <v>238</v>
      </c>
      <c r="E98" s="259" t="s">
        <v>1551</v>
      </c>
      <c r="F98" s="260" t="s">
        <v>1552</v>
      </c>
      <c r="G98" s="261" t="s">
        <v>171</v>
      </c>
      <c r="H98" s="262">
        <v>1</v>
      </c>
      <c r="I98" s="263"/>
      <c r="J98" s="264">
        <f>ROUND(I98*H98,2)</f>
        <v>0</v>
      </c>
      <c r="K98" s="260" t="s">
        <v>256</v>
      </c>
      <c r="L98" s="265"/>
      <c r="M98" s="266" t="s">
        <v>19</v>
      </c>
      <c r="N98" s="267" t="s">
        <v>43</v>
      </c>
      <c r="O98" s="85"/>
      <c r="P98" s="228">
        <f>O98*H98</f>
        <v>0</v>
      </c>
      <c r="Q98" s="228">
        <v>0</v>
      </c>
      <c r="R98" s="228">
        <f>Q98*H98</f>
        <v>0</v>
      </c>
      <c r="S98" s="228">
        <v>0</v>
      </c>
      <c r="T98" s="229">
        <f>S98*H98</f>
        <v>0</v>
      </c>
      <c r="U98" s="39"/>
      <c r="V98" s="39"/>
      <c r="W98" s="39"/>
      <c r="X98" s="39"/>
      <c r="Y98" s="39"/>
      <c r="Z98" s="39"/>
      <c r="AA98" s="39"/>
      <c r="AB98" s="39"/>
      <c r="AC98" s="39"/>
      <c r="AD98" s="39"/>
      <c r="AE98" s="39"/>
      <c r="AR98" s="230" t="s">
        <v>93</v>
      </c>
      <c r="AT98" s="230" t="s">
        <v>238</v>
      </c>
      <c r="AU98" s="230" t="s">
        <v>81</v>
      </c>
      <c r="AY98" s="18" t="s">
        <v>144</v>
      </c>
      <c r="BE98" s="231">
        <f>IF(N98="základní",J98,0)</f>
        <v>0</v>
      </c>
      <c r="BF98" s="231">
        <f>IF(N98="snížená",J98,0)</f>
        <v>0</v>
      </c>
      <c r="BG98" s="231">
        <f>IF(N98="zákl. přenesená",J98,0)</f>
        <v>0</v>
      </c>
      <c r="BH98" s="231">
        <f>IF(N98="sníž. přenesená",J98,0)</f>
        <v>0</v>
      </c>
      <c r="BI98" s="231">
        <f>IF(N98="nulová",J98,0)</f>
        <v>0</v>
      </c>
      <c r="BJ98" s="18" t="s">
        <v>77</v>
      </c>
      <c r="BK98" s="231">
        <f>ROUND(I98*H98,2)</f>
        <v>0</v>
      </c>
      <c r="BL98" s="18" t="s">
        <v>151</v>
      </c>
      <c r="BM98" s="230" t="s">
        <v>258</v>
      </c>
    </row>
    <row r="99" s="2" customFormat="1" ht="16.5" customHeight="1">
      <c r="A99" s="39"/>
      <c r="B99" s="40"/>
      <c r="C99" s="258" t="s">
        <v>211</v>
      </c>
      <c r="D99" s="258" t="s">
        <v>238</v>
      </c>
      <c r="E99" s="259" t="s">
        <v>1553</v>
      </c>
      <c r="F99" s="260" t="s">
        <v>1554</v>
      </c>
      <c r="G99" s="261" t="s">
        <v>171</v>
      </c>
      <c r="H99" s="262">
        <v>1</v>
      </c>
      <c r="I99" s="263"/>
      <c r="J99" s="264">
        <f>ROUND(I99*H99,2)</f>
        <v>0</v>
      </c>
      <c r="K99" s="260" t="s">
        <v>256</v>
      </c>
      <c r="L99" s="265"/>
      <c r="M99" s="266" t="s">
        <v>19</v>
      </c>
      <c r="N99" s="267" t="s">
        <v>43</v>
      </c>
      <c r="O99" s="85"/>
      <c r="P99" s="228">
        <f>O99*H99</f>
        <v>0</v>
      </c>
      <c r="Q99" s="228">
        <v>0</v>
      </c>
      <c r="R99" s="228">
        <f>Q99*H99</f>
        <v>0</v>
      </c>
      <c r="S99" s="228">
        <v>0</v>
      </c>
      <c r="T99" s="229">
        <f>S99*H99</f>
        <v>0</v>
      </c>
      <c r="U99" s="39"/>
      <c r="V99" s="39"/>
      <c r="W99" s="39"/>
      <c r="X99" s="39"/>
      <c r="Y99" s="39"/>
      <c r="Z99" s="39"/>
      <c r="AA99" s="39"/>
      <c r="AB99" s="39"/>
      <c r="AC99" s="39"/>
      <c r="AD99" s="39"/>
      <c r="AE99" s="39"/>
      <c r="AR99" s="230" t="s">
        <v>93</v>
      </c>
      <c r="AT99" s="230" t="s">
        <v>238</v>
      </c>
      <c r="AU99" s="230" t="s">
        <v>81</v>
      </c>
      <c r="AY99" s="18" t="s">
        <v>144</v>
      </c>
      <c r="BE99" s="231">
        <f>IF(N99="základní",J99,0)</f>
        <v>0</v>
      </c>
      <c r="BF99" s="231">
        <f>IF(N99="snížená",J99,0)</f>
        <v>0</v>
      </c>
      <c r="BG99" s="231">
        <f>IF(N99="zákl. přenesená",J99,0)</f>
        <v>0</v>
      </c>
      <c r="BH99" s="231">
        <f>IF(N99="sníž. přenesená",J99,0)</f>
        <v>0</v>
      </c>
      <c r="BI99" s="231">
        <f>IF(N99="nulová",J99,0)</f>
        <v>0</v>
      </c>
      <c r="BJ99" s="18" t="s">
        <v>77</v>
      </c>
      <c r="BK99" s="231">
        <f>ROUND(I99*H99,2)</f>
        <v>0</v>
      </c>
      <c r="BL99" s="18" t="s">
        <v>151</v>
      </c>
      <c r="BM99" s="230" t="s">
        <v>275</v>
      </c>
    </row>
    <row r="100" s="2" customFormat="1" ht="16.5" customHeight="1">
      <c r="A100" s="39"/>
      <c r="B100" s="40"/>
      <c r="C100" s="258" t="s">
        <v>216</v>
      </c>
      <c r="D100" s="258" t="s">
        <v>238</v>
      </c>
      <c r="E100" s="259" t="s">
        <v>1555</v>
      </c>
      <c r="F100" s="260" t="s">
        <v>1556</v>
      </c>
      <c r="G100" s="261" t="s">
        <v>171</v>
      </c>
      <c r="H100" s="262">
        <v>2</v>
      </c>
      <c r="I100" s="263"/>
      <c r="J100" s="264">
        <f>ROUND(I100*H100,2)</f>
        <v>0</v>
      </c>
      <c r="K100" s="260" t="s">
        <v>256</v>
      </c>
      <c r="L100" s="265"/>
      <c r="M100" s="266" t="s">
        <v>19</v>
      </c>
      <c r="N100" s="267" t="s">
        <v>43</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93</v>
      </c>
      <c r="AT100" s="230" t="s">
        <v>238</v>
      </c>
      <c r="AU100" s="230" t="s">
        <v>81</v>
      </c>
      <c r="AY100" s="18" t="s">
        <v>144</v>
      </c>
      <c r="BE100" s="231">
        <f>IF(N100="základní",J100,0)</f>
        <v>0</v>
      </c>
      <c r="BF100" s="231">
        <f>IF(N100="snížená",J100,0)</f>
        <v>0</v>
      </c>
      <c r="BG100" s="231">
        <f>IF(N100="zákl. přenesená",J100,0)</f>
        <v>0</v>
      </c>
      <c r="BH100" s="231">
        <f>IF(N100="sníž. přenesená",J100,0)</f>
        <v>0</v>
      </c>
      <c r="BI100" s="231">
        <f>IF(N100="nulová",J100,0)</f>
        <v>0</v>
      </c>
      <c r="BJ100" s="18" t="s">
        <v>77</v>
      </c>
      <c r="BK100" s="231">
        <f>ROUND(I100*H100,2)</f>
        <v>0</v>
      </c>
      <c r="BL100" s="18" t="s">
        <v>151</v>
      </c>
      <c r="BM100" s="230" t="s">
        <v>290</v>
      </c>
    </row>
    <row r="101" s="2" customFormat="1" ht="16.5" customHeight="1">
      <c r="A101" s="39"/>
      <c r="B101" s="40"/>
      <c r="C101" s="258" t="s">
        <v>221</v>
      </c>
      <c r="D101" s="258" t="s">
        <v>238</v>
      </c>
      <c r="E101" s="259" t="s">
        <v>1557</v>
      </c>
      <c r="F101" s="260" t="s">
        <v>1558</v>
      </c>
      <c r="G101" s="261" t="s">
        <v>171</v>
      </c>
      <c r="H101" s="262">
        <v>1</v>
      </c>
      <c r="I101" s="263"/>
      <c r="J101" s="264">
        <f>ROUND(I101*H101,2)</f>
        <v>0</v>
      </c>
      <c r="K101" s="260" t="s">
        <v>256</v>
      </c>
      <c r="L101" s="265"/>
      <c r="M101" s="266" t="s">
        <v>19</v>
      </c>
      <c r="N101" s="267" t="s">
        <v>43</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93</v>
      </c>
      <c r="AT101" s="230" t="s">
        <v>238</v>
      </c>
      <c r="AU101" s="230" t="s">
        <v>81</v>
      </c>
      <c r="AY101" s="18" t="s">
        <v>144</v>
      </c>
      <c r="BE101" s="231">
        <f>IF(N101="základní",J101,0)</f>
        <v>0</v>
      </c>
      <c r="BF101" s="231">
        <f>IF(N101="snížená",J101,0)</f>
        <v>0</v>
      </c>
      <c r="BG101" s="231">
        <f>IF(N101="zákl. přenesená",J101,0)</f>
        <v>0</v>
      </c>
      <c r="BH101" s="231">
        <f>IF(N101="sníž. přenesená",J101,0)</f>
        <v>0</v>
      </c>
      <c r="BI101" s="231">
        <f>IF(N101="nulová",J101,0)</f>
        <v>0</v>
      </c>
      <c r="BJ101" s="18" t="s">
        <v>77</v>
      </c>
      <c r="BK101" s="231">
        <f>ROUND(I101*H101,2)</f>
        <v>0</v>
      </c>
      <c r="BL101" s="18" t="s">
        <v>151</v>
      </c>
      <c r="BM101" s="230" t="s">
        <v>302</v>
      </c>
    </row>
    <row r="102" s="2" customFormat="1" ht="16.5" customHeight="1">
      <c r="A102" s="39"/>
      <c r="B102" s="40"/>
      <c r="C102" s="258" t="s">
        <v>227</v>
      </c>
      <c r="D102" s="258" t="s">
        <v>238</v>
      </c>
      <c r="E102" s="259" t="s">
        <v>1559</v>
      </c>
      <c r="F102" s="260" t="s">
        <v>1560</v>
      </c>
      <c r="G102" s="261" t="s">
        <v>171</v>
      </c>
      <c r="H102" s="262">
        <v>3</v>
      </c>
      <c r="I102" s="263"/>
      <c r="J102" s="264">
        <f>ROUND(I102*H102,2)</f>
        <v>0</v>
      </c>
      <c r="K102" s="260" t="s">
        <v>256</v>
      </c>
      <c r="L102" s="265"/>
      <c r="M102" s="266" t="s">
        <v>19</v>
      </c>
      <c r="N102" s="267" t="s">
        <v>43</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93</v>
      </c>
      <c r="AT102" s="230" t="s">
        <v>238</v>
      </c>
      <c r="AU102" s="230" t="s">
        <v>81</v>
      </c>
      <c r="AY102" s="18" t="s">
        <v>144</v>
      </c>
      <c r="BE102" s="231">
        <f>IF(N102="základní",J102,0)</f>
        <v>0</v>
      </c>
      <c r="BF102" s="231">
        <f>IF(N102="snížená",J102,0)</f>
        <v>0</v>
      </c>
      <c r="BG102" s="231">
        <f>IF(N102="zákl. přenesená",J102,0)</f>
        <v>0</v>
      </c>
      <c r="BH102" s="231">
        <f>IF(N102="sníž. přenesená",J102,0)</f>
        <v>0</v>
      </c>
      <c r="BI102" s="231">
        <f>IF(N102="nulová",J102,0)</f>
        <v>0</v>
      </c>
      <c r="BJ102" s="18" t="s">
        <v>77</v>
      </c>
      <c r="BK102" s="231">
        <f>ROUND(I102*H102,2)</f>
        <v>0</v>
      </c>
      <c r="BL102" s="18" t="s">
        <v>151</v>
      </c>
      <c r="BM102" s="230" t="s">
        <v>311</v>
      </c>
    </row>
    <row r="103" s="2" customFormat="1" ht="16.5" customHeight="1">
      <c r="A103" s="39"/>
      <c r="B103" s="40"/>
      <c r="C103" s="258" t="s">
        <v>8</v>
      </c>
      <c r="D103" s="258" t="s">
        <v>238</v>
      </c>
      <c r="E103" s="259" t="s">
        <v>1561</v>
      </c>
      <c r="F103" s="260" t="s">
        <v>1562</v>
      </c>
      <c r="G103" s="261" t="s">
        <v>171</v>
      </c>
      <c r="H103" s="262">
        <v>6</v>
      </c>
      <c r="I103" s="263"/>
      <c r="J103" s="264">
        <f>ROUND(I103*H103,2)</f>
        <v>0</v>
      </c>
      <c r="K103" s="260" t="s">
        <v>256</v>
      </c>
      <c r="L103" s="265"/>
      <c r="M103" s="266" t="s">
        <v>19</v>
      </c>
      <c r="N103" s="267" t="s">
        <v>43</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93</v>
      </c>
      <c r="AT103" s="230" t="s">
        <v>238</v>
      </c>
      <c r="AU103" s="230" t="s">
        <v>81</v>
      </c>
      <c r="AY103" s="18" t="s">
        <v>144</v>
      </c>
      <c r="BE103" s="231">
        <f>IF(N103="základní",J103,0)</f>
        <v>0</v>
      </c>
      <c r="BF103" s="231">
        <f>IF(N103="snížená",J103,0)</f>
        <v>0</v>
      </c>
      <c r="BG103" s="231">
        <f>IF(N103="zákl. přenesená",J103,0)</f>
        <v>0</v>
      </c>
      <c r="BH103" s="231">
        <f>IF(N103="sníž. přenesená",J103,0)</f>
        <v>0</v>
      </c>
      <c r="BI103" s="231">
        <f>IF(N103="nulová",J103,0)</f>
        <v>0</v>
      </c>
      <c r="BJ103" s="18" t="s">
        <v>77</v>
      </c>
      <c r="BK103" s="231">
        <f>ROUND(I103*H103,2)</f>
        <v>0</v>
      </c>
      <c r="BL103" s="18" t="s">
        <v>151</v>
      </c>
      <c r="BM103" s="230" t="s">
        <v>322</v>
      </c>
    </row>
    <row r="104" s="2" customFormat="1" ht="16.5" customHeight="1">
      <c r="A104" s="39"/>
      <c r="B104" s="40"/>
      <c r="C104" s="258" t="s">
        <v>237</v>
      </c>
      <c r="D104" s="258" t="s">
        <v>238</v>
      </c>
      <c r="E104" s="259" t="s">
        <v>1563</v>
      </c>
      <c r="F104" s="260" t="s">
        <v>1564</v>
      </c>
      <c r="G104" s="261" t="s">
        <v>1268</v>
      </c>
      <c r="H104" s="288"/>
      <c r="I104" s="263"/>
      <c r="J104" s="264">
        <f>ROUND(I104*H104,2)</f>
        <v>0</v>
      </c>
      <c r="K104" s="260" t="s">
        <v>256</v>
      </c>
      <c r="L104" s="265"/>
      <c r="M104" s="266" t="s">
        <v>19</v>
      </c>
      <c r="N104" s="267" t="s">
        <v>43</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93</v>
      </c>
      <c r="AT104" s="230" t="s">
        <v>238</v>
      </c>
      <c r="AU104" s="230" t="s">
        <v>81</v>
      </c>
      <c r="AY104" s="18" t="s">
        <v>144</v>
      </c>
      <c r="BE104" s="231">
        <f>IF(N104="základní",J104,0)</f>
        <v>0</v>
      </c>
      <c r="BF104" s="231">
        <f>IF(N104="snížená",J104,0)</f>
        <v>0</v>
      </c>
      <c r="BG104" s="231">
        <f>IF(N104="zákl. přenesená",J104,0)</f>
        <v>0</v>
      </c>
      <c r="BH104" s="231">
        <f>IF(N104="sníž. přenesená",J104,0)</f>
        <v>0</v>
      </c>
      <c r="BI104" s="231">
        <f>IF(N104="nulová",J104,0)</f>
        <v>0</v>
      </c>
      <c r="BJ104" s="18" t="s">
        <v>77</v>
      </c>
      <c r="BK104" s="231">
        <f>ROUND(I104*H104,2)</f>
        <v>0</v>
      </c>
      <c r="BL104" s="18" t="s">
        <v>151</v>
      </c>
      <c r="BM104" s="230" t="s">
        <v>332</v>
      </c>
    </row>
    <row r="105" s="12" customFormat="1" ht="22.8" customHeight="1">
      <c r="A105" s="12"/>
      <c r="B105" s="203"/>
      <c r="C105" s="204"/>
      <c r="D105" s="205" t="s">
        <v>71</v>
      </c>
      <c r="E105" s="217" t="s">
        <v>1565</v>
      </c>
      <c r="F105" s="217" t="s">
        <v>1566</v>
      </c>
      <c r="G105" s="204"/>
      <c r="H105" s="204"/>
      <c r="I105" s="207"/>
      <c r="J105" s="218">
        <f>BK105</f>
        <v>0</v>
      </c>
      <c r="K105" s="204"/>
      <c r="L105" s="209"/>
      <c r="M105" s="210"/>
      <c r="N105" s="211"/>
      <c r="O105" s="211"/>
      <c r="P105" s="212">
        <f>SUM(P106:P134)</f>
        <v>0</v>
      </c>
      <c r="Q105" s="211"/>
      <c r="R105" s="212">
        <f>SUM(R106:R134)</f>
        <v>0</v>
      </c>
      <c r="S105" s="211"/>
      <c r="T105" s="213">
        <f>SUM(T106:T134)</f>
        <v>0</v>
      </c>
      <c r="U105" s="12"/>
      <c r="V105" s="12"/>
      <c r="W105" s="12"/>
      <c r="X105" s="12"/>
      <c r="Y105" s="12"/>
      <c r="Z105" s="12"/>
      <c r="AA105" s="12"/>
      <c r="AB105" s="12"/>
      <c r="AC105" s="12"/>
      <c r="AD105" s="12"/>
      <c r="AE105" s="12"/>
      <c r="AR105" s="214" t="s">
        <v>77</v>
      </c>
      <c r="AT105" s="215" t="s">
        <v>71</v>
      </c>
      <c r="AU105" s="215" t="s">
        <v>77</v>
      </c>
      <c r="AY105" s="214" t="s">
        <v>144</v>
      </c>
      <c r="BK105" s="216">
        <f>SUM(BK106:BK134)</f>
        <v>0</v>
      </c>
    </row>
    <row r="106" s="2" customFormat="1" ht="16.5" customHeight="1">
      <c r="A106" s="39"/>
      <c r="B106" s="40"/>
      <c r="C106" s="258" t="s">
        <v>242</v>
      </c>
      <c r="D106" s="258" t="s">
        <v>238</v>
      </c>
      <c r="E106" s="259" t="s">
        <v>1567</v>
      </c>
      <c r="F106" s="260" t="s">
        <v>1568</v>
      </c>
      <c r="G106" s="261" t="s">
        <v>180</v>
      </c>
      <c r="H106" s="262">
        <v>54</v>
      </c>
      <c r="I106" s="263"/>
      <c r="J106" s="264">
        <f>ROUND(I106*H106,2)</f>
        <v>0</v>
      </c>
      <c r="K106" s="260" t="s">
        <v>256</v>
      </c>
      <c r="L106" s="265"/>
      <c r="M106" s="266" t="s">
        <v>19</v>
      </c>
      <c r="N106" s="267" t="s">
        <v>43</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93</v>
      </c>
      <c r="AT106" s="230" t="s">
        <v>238</v>
      </c>
      <c r="AU106" s="230" t="s">
        <v>81</v>
      </c>
      <c r="AY106" s="18" t="s">
        <v>144</v>
      </c>
      <c r="BE106" s="231">
        <f>IF(N106="základní",J106,0)</f>
        <v>0</v>
      </c>
      <c r="BF106" s="231">
        <f>IF(N106="snížená",J106,0)</f>
        <v>0</v>
      </c>
      <c r="BG106" s="231">
        <f>IF(N106="zákl. přenesená",J106,0)</f>
        <v>0</v>
      </c>
      <c r="BH106" s="231">
        <f>IF(N106="sníž. přenesená",J106,0)</f>
        <v>0</v>
      </c>
      <c r="BI106" s="231">
        <f>IF(N106="nulová",J106,0)</f>
        <v>0</v>
      </c>
      <c r="BJ106" s="18" t="s">
        <v>77</v>
      </c>
      <c r="BK106" s="231">
        <f>ROUND(I106*H106,2)</f>
        <v>0</v>
      </c>
      <c r="BL106" s="18" t="s">
        <v>151</v>
      </c>
      <c r="BM106" s="230" t="s">
        <v>351</v>
      </c>
    </row>
    <row r="107" s="2" customFormat="1" ht="16.5" customHeight="1">
      <c r="A107" s="39"/>
      <c r="B107" s="40"/>
      <c r="C107" s="258" t="s">
        <v>248</v>
      </c>
      <c r="D107" s="258" t="s">
        <v>238</v>
      </c>
      <c r="E107" s="259" t="s">
        <v>1569</v>
      </c>
      <c r="F107" s="260" t="s">
        <v>1570</v>
      </c>
      <c r="G107" s="261" t="s">
        <v>180</v>
      </c>
      <c r="H107" s="262">
        <v>52</v>
      </c>
      <c r="I107" s="263"/>
      <c r="J107" s="264">
        <f>ROUND(I107*H107,2)</f>
        <v>0</v>
      </c>
      <c r="K107" s="260" t="s">
        <v>256</v>
      </c>
      <c r="L107" s="265"/>
      <c r="M107" s="266" t="s">
        <v>19</v>
      </c>
      <c r="N107" s="267" t="s">
        <v>43</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93</v>
      </c>
      <c r="AT107" s="230" t="s">
        <v>238</v>
      </c>
      <c r="AU107" s="230" t="s">
        <v>81</v>
      </c>
      <c r="AY107" s="18" t="s">
        <v>144</v>
      </c>
      <c r="BE107" s="231">
        <f>IF(N107="základní",J107,0)</f>
        <v>0</v>
      </c>
      <c r="BF107" s="231">
        <f>IF(N107="snížená",J107,0)</f>
        <v>0</v>
      </c>
      <c r="BG107" s="231">
        <f>IF(N107="zákl. přenesená",J107,0)</f>
        <v>0</v>
      </c>
      <c r="BH107" s="231">
        <f>IF(N107="sníž. přenesená",J107,0)</f>
        <v>0</v>
      </c>
      <c r="BI107" s="231">
        <f>IF(N107="nulová",J107,0)</f>
        <v>0</v>
      </c>
      <c r="BJ107" s="18" t="s">
        <v>77</v>
      </c>
      <c r="BK107" s="231">
        <f>ROUND(I107*H107,2)</f>
        <v>0</v>
      </c>
      <c r="BL107" s="18" t="s">
        <v>151</v>
      </c>
      <c r="BM107" s="230" t="s">
        <v>361</v>
      </c>
    </row>
    <row r="108" s="2" customFormat="1" ht="16.5" customHeight="1">
      <c r="A108" s="39"/>
      <c r="B108" s="40"/>
      <c r="C108" s="258" t="s">
        <v>253</v>
      </c>
      <c r="D108" s="258" t="s">
        <v>238</v>
      </c>
      <c r="E108" s="259" t="s">
        <v>1571</v>
      </c>
      <c r="F108" s="260" t="s">
        <v>1572</v>
      </c>
      <c r="G108" s="261" t="s">
        <v>180</v>
      </c>
      <c r="H108" s="262">
        <v>15</v>
      </c>
      <c r="I108" s="263"/>
      <c r="J108" s="264">
        <f>ROUND(I108*H108,2)</f>
        <v>0</v>
      </c>
      <c r="K108" s="260" t="s">
        <v>256</v>
      </c>
      <c r="L108" s="265"/>
      <c r="M108" s="266" t="s">
        <v>19</v>
      </c>
      <c r="N108" s="267" t="s">
        <v>43</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93</v>
      </c>
      <c r="AT108" s="230" t="s">
        <v>238</v>
      </c>
      <c r="AU108" s="230" t="s">
        <v>81</v>
      </c>
      <c r="AY108" s="18" t="s">
        <v>144</v>
      </c>
      <c r="BE108" s="231">
        <f>IF(N108="základní",J108,0)</f>
        <v>0</v>
      </c>
      <c r="BF108" s="231">
        <f>IF(N108="snížená",J108,0)</f>
        <v>0</v>
      </c>
      <c r="BG108" s="231">
        <f>IF(N108="zákl. přenesená",J108,0)</f>
        <v>0</v>
      </c>
      <c r="BH108" s="231">
        <f>IF(N108="sníž. přenesená",J108,0)</f>
        <v>0</v>
      </c>
      <c r="BI108" s="231">
        <f>IF(N108="nulová",J108,0)</f>
        <v>0</v>
      </c>
      <c r="BJ108" s="18" t="s">
        <v>77</v>
      </c>
      <c r="BK108" s="231">
        <f>ROUND(I108*H108,2)</f>
        <v>0</v>
      </c>
      <c r="BL108" s="18" t="s">
        <v>151</v>
      </c>
      <c r="BM108" s="230" t="s">
        <v>372</v>
      </c>
    </row>
    <row r="109" s="2" customFormat="1" ht="16.5" customHeight="1">
      <c r="A109" s="39"/>
      <c r="B109" s="40"/>
      <c r="C109" s="258" t="s">
        <v>258</v>
      </c>
      <c r="D109" s="258" t="s">
        <v>238</v>
      </c>
      <c r="E109" s="259" t="s">
        <v>1573</v>
      </c>
      <c r="F109" s="260" t="s">
        <v>1574</v>
      </c>
      <c r="G109" s="261" t="s">
        <v>180</v>
      </c>
      <c r="H109" s="262">
        <v>42</v>
      </c>
      <c r="I109" s="263"/>
      <c r="J109" s="264">
        <f>ROUND(I109*H109,2)</f>
        <v>0</v>
      </c>
      <c r="K109" s="260" t="s">
        <v>256</v>
      </c>
      <c r="L109" s="265"/>
      <c r="M109" s="266" t="s">
        <v>19</v>
      </c>
      <c r="N109" s="267" t="s">
        <v>43</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93</v>
      </c>
      <c r="AT109" s="230" t="s">
        <v>238</v>
      </c>
      <c r="AU109" s="230" t="s">
        <v>81</v>
      </c>
      <c r="AY109" s="18" t="s">
        <v>144</v>
      </c>
      <c r="BE109" s="231">
        <f>IF(N109="základní",J109,0)</f>
        <v>0</v>
      </c>
      <c r="BF109" s="231">
        <f>IF(N109="snížená",J109,0)</f>
        <v>0</v>
      </c>
      <c r="BG109" s="231">
        <f>IF(N109="zákl. přenesená",J109,0)</f>
        <v>0</v>
      </c>
      <c r="BH109" s="231">
        <f>IF(N109="sníž. přenesená",J109,0)</f>
        <v>0</v>
      </c>
      <c r="BI109" s="231">
        <f>IF(N109="nulová",J109,0)</f>
        <v>0</v>
      </c>
      <c r="BJ109" s="18" t="s">
        <v>77</v>
      </c>
      <c r="BK109" s="231">
        <f>ROUND(I109*H109,2)</f>
        <v>0</v>
      </c>
      <c r="BL109" s="18" t="s">
        <v>151</v>
      </c>
      <c r="BM109" s="230" t="s">
        <v>385</v>
      </c>
    </row>
    <row r="110" s="2" customFormat="1" ht="16.5" customHeight="1">
      <c r="A110" s="39"/>
      <c r="B110" s="40"/>
      <c r="C110" s="258" t="s">
        <v>7</v>
      </c>
      <c r="D110" s="258" t="s">
        <v>238</v>
      </c>
      <c r="E110" s="259" t="s">
        <v>1575</v>
      </c>
      <c r="F110" s="260" t="s">
        <v>1576</v>
      </c>
      <c r="G110" s="261" t="s">
        <v>180</v>
      </c>
      <c r="H110" s="262">
        <v>26</v>
      </c>
      <c r="I110" s="263"/>
      <c r="J110" s="264">
        <f>ROUND(I110*H110,2)</f>
        <v>0</v>
      </c>
      <c r="K110" s="260" t="s">
        <v>256</v>
      </c>
      <c r="L110" s="265"/>
      <c r="M110" s="266" t="s">
        <v>19</v>
      </c>
      <c r="N110" s="267" t="s">
        <v>43</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93</v>
      </c>
      <c r="AT110" s="230" t="s">
        <v>238</v>
      </c>
      <c r="AU110" s="230" t="s">
        <v>81</v>
      </c>
      <c r="AY110" s="18" t="s">
        <v>144</v>
      </c>
      <c r="BE110" s="231">
        <f>IF(N110="základní",J110,0)</f>
        <v>0</v>
      </c>
      <c r="BF110" s="231">
        <f>IF(N110="snížená",J110,0)</f>
        <v>0</v>
      </c>
      <c r="BG110" s="231">
        <f>IF(N110="zákl. přenesená",J110,0)</f>
        <v>0</v>
      </c>
      <c r="BH110" s="231">
        <f>IF(N110="sníž. přenesená",J110,0)</f>
        <v>0</v>
      </c>
      <c r="BI110" s="231">
        <f>IF(N110="nulová",J110,0)</f>
        <v>0</v>
      </c>
      <c r="BJ110" s="18" t="s">
        <v>77</v>
      </c>
      <c r="BK110" s="231">
        <f>ROUND(I110*H110,2)</f>
        <v>0</v>
      </c>
      <c r="BL110" s="18" t="s">
        <v>151</v>
      </c>
      <c r="BM110" s="230" t="s">
        <v>397</v>
      </c>
    </row>
    <row r="111" s="2" customFormat="1" ht="16.5" customHeight="1">
      <c r="A111" s="39"/>
      <c r="B111" s="40"/>
      <c r="C111" s="258" t="s">
        <v>275</v>
      </c>
      <c r="D111" s="258" t="s">
        <v>238</v>
      </c>
      <c r="E111" s="259" t="s">
        <v>1577</v>
      </c>
      <c r="F111" s="260" t="s">
        <v>1578</v>
      </c>
      <c r="G111" s="261" t="s">
        <v>180</v>
      </c>
      <c r="H111" s="262">
        <v>102</v>
      </c>
      <c r="I111" s="263"/>
      <c r="J111" s="264">
        <f>ROUND(I111*H111,2)</f>
        <v>0</v>
      </c>
      <c r="K111" s="260" t="s">
        <v>256</v>
      </c>
      <c r="L111" s="265"/>
      <c r="M111" s="266" t="s">
        <v>19</v>
      </c>
      <c r="N111" s="267" t="s">
        <v>43</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93</v>
      </c>
      <c r="AT111" s="230" t="s">
        <v>238</v>
      </c>
      <c r="AU111" s="230" t="s">
        <v>81</v>
      </c>
      <c r="AY111" s="18" t="s">
        <v>144</v>
      </c>
      <c r="BE111" s="231">
        <f>IF(N111="základní",J111,0)</f>
        <v>0</v>
      </c>
      <c r="BF111" s="231">
        <f>IF(N111="snížená",J111,0)</f>
        <v>0</v>
      </c>
      <c r="BG111" s="231">
        <f>IF(N111="zákl. přenesená",J111,0)</f>
        <v>0</v>
      </c>
      <c r="BH111" s="231">
        <f>IF(N111="sníž. přenesená",J111,0)</f>
        <v>0</v>
      </c>
      <c r="BI111" s="231">
        <f>IF(N111="nulová",J111,0)</f>
        <v>0</v>
      </c>
      <c r="BJ111" s="18" t="s">
        <v>77</v>
      </c>
      <c r="BK111" s="231">
        <f>ROUND(I111*H111,2)</f>
        <v>0</v>
      </c>
      <c r="BL111" s="18" t="s">
        <v>151</v>
      </c>
      <c r="BM111" s="230" t="s">
        <v>407</v>
      </c>
    </row>
    <row r="112" s="2" customFormat="1" ht="16.5" customHeight="1">
      <c r="A112" s="39"/>
      <c r="B112" s="40"/>
      <c r="C112" s="258" t="s">
        <v>279</v>
      </c>
      <c r="D112" s="258" t="s">
        <v>238</v>
      </c>
      <c r="E112" s="259" t="s">
        <v>1579</v>
      </c>
      <c r="F112" s="260" t="s">
        <v>1580</v>
      </c>
      <c r="G112" s="261" t="s">
        <v>180</v>
      </c>
      <c r="H112" s="262">
        <v>24</v>
      </c>
      <c r="I112" s="263"/>
      <c r="J112" s="264">
        <f>ROUND(I112*H112,2)</f>
        <v>0</v>
      </c>
      <c r="K112" s="260" t="s">
        <v>256</v>
      </c>
      <c r="L112" s="265"/>
      <c r="M112" s="266" t="s">
        <v>19</v>
      </c>
      <c r="N112" s="267" t="s">
        <v>43</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93</v>
      </c>
      <c r="AT112" s="230" t="s">
        <v>238</v>
      </c>
      <c r="AU112" s="230" t="s">
        <v>81</v>
      </c>
      <c r="AY112" s="18" t="s">
        <v>144</v>
      </c>
      <c r="BE112" s="231">
        <f>IF(N112="základní",J112,0)</f>
        <v>0</v>
      </c>
      <c r="BF112" s="231">
        <f>IF(N112="snížená",J112,0)</f>
        <v>0</v>
      </c>
      <c r="BG112" s="231">
        <f>IF(N112="zákl. přenesená",J112,0)</f>
        <v>0</v>
      </c>
      <c r="BH112" s="231">
        <f>IF(N112="sníž. přenesená",J112,0)</f>
        <v>0</v>
      </c>
      <c r="BI112" s="231">
        <f>IF(N112="nulová",J112,0)</f>
        <v>0</v>
      </c>
      <c r="BJ112" s="18" t="s">
        <v>77</v>
      </c>
      <c r="BK112" s="231">
        <f>ROUND(I112*H112,2)</f>
        <v>0</v>
      </c>
      <c r="BL112" s="18" t="s">
        <v>151</v>
      </c>
      <c r="BM112" s="230" t="s">
        <v>415</v>
      </c>
    </row>
    <row r="113" s="2" customFormat="1" ht="16.5" customHeight="1">
      <c r="A113" s="39"/>
      <c r="B113" s="40"/>
      <c r="C113" s="258" t="s">
        <v>290</v>
      </c>
      <c r="D113" s="258" t="s">
        <v>238</v>
      </c>
      <c r="E113" s="259" t="s">
        <v>1581</v>
      </c>
      <c r="F113" s="260" t="s">
        <v>1582</v>
      </c>
      <c r="G113" s="261" t="s">
        <v>180</v>
      </c>
      <c r="H113" s="262">
        <v>132</v>
      </c>
      <c r="I113" s="263"/>
      <c r="J113" s="264">
        <f>ROUND(I113*H113,2)</f>
        <v>0</v>
      </c>
      <c r="K113" s="260" t="s">
        <v>256</v>
      </c>
      <c r="L113" s="265"/>
      <c r="M113" s="266" t="s">
        <v>19</v>
      </c>
      <c r="N113" s="267" t="s">
        <v>43</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93</v>
      </c>
      <c r="AT113" s="230" t="s">
        <v>238</v>
      </c>
      <c r="AU113" s="230" t="s">
        <v>81</v>
      </c>
      <c r="AY113" s="18" t="s">
        <v>144</v>
      </c>
      <c r="BE113" s="231">
        <f>IF(N113="základní",J113,0)</f>
        <v>0</v>
      </c>
      <c r="BF113" s="231">
        <f>IF(N113="snížená",J113,0)</f>
        <v>0</v>
      </c>
      <c r="BG113" s="231">
        <f>IF(N113="zákl. přenesená",J113,0)</f>
        <v>0</v>
      </c>
      <c r="BH113" s="231">
        <f>IF(N113="sníž. přenesená",J113,0)</f>
        <v>0</v>
      </c>
      <c r="BI113" s="231">
        <f>IF(N113="nulová",J113,0)</f>
        <v>0</v>
      </c>
      <c r="BJ113" s="18" t="s">
        <v>77</v>
      </c>
      <c r="BK113" s="231">
        <f>ROUND(I113*H113,2)</f>
        <v>0</v>
      </c>
      <c r="BL113" s="18" t="s">
        <v>151</v>
      </c>
      <c r="BM113" s="230" t="s">
        <v>425</v>
      </c>
    </row>
    <row r="114" s="2" customFormat="1" ht="16.5" customHeight="1">
      <c r="A114" s="39"/>
      <c r="B114" s="40"/>
      <c r="C114" s="258" t="s">
        <v>296</v>
      </c>
      <c r="D114" s="258" t="s">
        <v>238</v>
      </c>
      <c r="E114" s="259" t="s">
        <v>1583</v>
      </c>
      <c r="F114" s="260" t="s">
        <v>1584</v>
      </c>
      <c r="G114" s="261" t="s">
        <v>180</v>
      </c>
      <c r="H114" s="262">
        <v>4</v>
      </c>
      <c r="I114" s="263"/>
      <c r="J114" s="264">
        <f>ROUND(I114*H114,2)</f>
        <v>0</v>
      </c>
      <c r="K114" s="260" t="s">
        <v>256</v>
      </c>
      <c r="L114" s="265"/>
      <c r="M114" s="266" t="s">
        <v>19</v>
      </c>
      <c r="N114" s="267" t="s">
        <v>43</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93</v>
      </c>
      <c r="AT114" s="230" t="s">
        <v>238</v>
      </c>
      <c r="AU114" s="230" t="s">
        <v>81</v>
      </c>
      <c r="AY114" s="18" t="s">
        <v>144</v>
      </c>
      <c r="BE114" s="231">
        <f>IF(N114="základní",J114,0)</f>
        <v>0</v>
      </c>
      <c r="BF114" s="231">
        <f>IF(N114="snížená",J114,0)</f>
        <v>0</v>
      </c>
      <c r="BG114" s="231">
        <f>IF(N114="zákl. přenesená",J114,0)</f>
        <v>0</v>
      </c>
      <c r="BH114" s="231">
        <f>IF(N114="sníž. přenesená",J114,0)</f>
        <v>0</v>
      </c>
      <c r="BI114" s="231">
        <f>IF(N114="nulová",J114,0)</f>
        <v>0</v>
      </c>
      <c r="BJ114" s="18" t="s">
        <v>77</v>
      </c>
      <c r="BK114" s="231">
        <f>ROUND(I114*H114,2)</f>
        <v>0</v>
      </c>
      <c r="BL114" s="18" t="s">
        <v>151</v>
      </c>
      <c r="BM114" s="230" t="s">
        <v>437</v>
      </c>
    </row>
    <row r="115" s="2" customFormat="1" ht="16.5" customHeight="1">
      <c r="A115" s="39"/>
      <c r="B115" s="40"/>
      <c r="C115" s="258" t="s">
        <v>302</v>
      </c>
      <c r="D115" s="258" t="s">
        <v>238</v>
      </c>
      <c r="E115" s="259" t="s">
        <v>1585</v>
      </c>
      <c r="F115" s="260" t="s">
        <v>1586</v>
      </c>
      <c r="G115" s="261" t="s">
        <v>180</v>
      </c>
      <c r="H115" s="262">
        <v>44</v>
      </c>
      <c r="I115" s="263"/>
      <c r="J115" s="264">
        <f>ROUND(I115*H115,2)</f>
        <v>0</v>
      </c>
      <c r="K115" s="260" t="s">
        <v>256</v>
      </c>
      <c r="L115" s="265"/>
      <c r="M115" s="266" t="s">
        <v>19</v>
      </c>
      <c r="N115" s="267" t="s">
        <v>43</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93</v>
      </c>
      <c r="AT115" s="230" t="s">
        <v>238</v>
      </c>
      <c r="AU115" s="230" t="s">
        <v>81</v>
      </c>
      <c r="AY115" s="18" t="s">
        <v>144</v>
      </c>
      <c r="BE115" s="231">
        <f>IF(N115="základní",J115,0)</f>
        <v>0</v>
      </c>
      <c r="BF115" s="231">
        <f>IF(N115="snížená",J115,0)</f>
        <v>0</v>
      </c>
      <c r="BG115" s="231">
        <f>IF(N115="zákl. přenesená",J115,0)</f>
        <v>0</v>
      </c>
      <c r="BH115" s="231">
        <f>IF(N115="sníž. přenesená",J115,0)</f>
        <v>0</v>
      </c>
      <c r="BI115" s="231">
        <f>IF(N115="nulová",J115,0)</f>
        <v>0</v>
      </c>
      <c r="BJ115" s="18" t="s">
        <v>77</v>
      </c>
      <c r="BK115" s="231">
        <f>ROUND(I115*H115,2)</f>
        <v>0</v>
      </c>
      <c r="BL115" s="18" t="s">
        <v>151</v>
      </c>
      <c r="BM115" s="230" t="s">
        <v>453</v>
      </c>
    </row>
    <row r="116" s="2" customFormat="1" ht="16.5" customHeight="1">
      <c r="A116" s="39"/>
      <c r="B116" s="40"/>
      <c r="C116" s="258" t="s">
        <v>306</v>
      </c>
      <c r="D116" s="258" t="s">
        <v>238</v>
      </c>
      <c r="E116" s="259" t="s">
        <v>1587</v>
      </c>
      <c r="F116" s="260" t="s">
        <v>1588</v>
      </c>
      <c r="G116" s="261" t="s">
        <v>1268</v>
      </c>
      <c r="H116" s="288"/>
      <c r="I116" s="263"/>
      <c r="J116" s="264">
        <f>ROUND(I116*H116,2)</f>
        <v>0</v>
      </c>
      <c r="K116" s="260" t="s">
        <v>256</v>
      </c>
      <c r="L116" s="265"/>
      <c r="M116" s="266" t="s">
        <v>19</v>
      </c>
      <c r="N116" s="267" t="s">
        <v>43</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93</v>
      </c>
      <c r="AT116" s="230" t="s">
        <v>238</v>
      </c>
      <c r="AU116" s="230" t="s">
        <v>81</v>
      </c>
      <c r="AY116" s="18" t="s">
        <v>144</v>
      </c>
      <c r="BE116" s="231">
        <f>IF(N116="základní",J116,0)</f>
        <v>0</v>
      </c>
      <c r="BF116" s="231">
        <f>IF(N116="snížená",J116,0)</f>
        <v>0</v>
      </c>
      <c r="BG116" s="231">
        <f>IF(N116="zákl. přenesená",J116,0)</f>
        <v>0</v>
      </c>
      <c r="BH116" s="231">
        <f>IF(N116="sníž. přenesená",J116,0)</f>
        <v>0</v>
      </c>
      <c r="BI116" s="231">
        <f>IF(N116="nulová",J116,0)</f>
        <v>0</v>
      </c>
      <c r="BJ116" s="18" t="s">
        <v>77</v>
      </c>
      <c r="BK116" s="231">
        <f>ROUND(I116*H116,2)</f>
        <v>0</v>
      </c>
      <c r="BL116" s="18" t="s">
        <v>151</v>
      </c>
      <c r="BM116" s="230" t="s">
        <v>181</v>
      </c>
    </row>
    <row r="117" s="2" customFormat="1" ht="16.5" customHeight="1">
      <c r="A117" s="39"/>
      <c r="B117" s="40"/>
      <c r="C117" s="258" t="s">
        <v>311</v>
      </c>
      <c r="D117" s="258" t="s">
        <v>238</v>
      </c>
      <c r="E117" s="259" t="s">
        <v>1589</v>
      </c>
      <c r="F117" s="260" t="s">
        <v>1590</v>
      </c>
      <c r="G117" s="261" t="s">
        <v>719</v>
      </c>
      <c r="H117" s="262">
        <v>15</v>
      </c>
      <c r="I117" s="263"/>
      <c r="J117" s="264">
        <f>ROUND(I117*H117,2)</f>
        <v>0</v>
      </c>
      <c r="K117" s="260" t="s">
        <v>256</v>
      </c>
      <c r="L117" s="265"/>
      <c r="M117" s="266" t="s">
        <v>19</v>
      </c>
      <c r="N117" s="267" t="s">
        <v>43</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93</v>
      </c>
      <c r="AT117" s="230" t="s">
        <v>238</v>
      </c>
      <c r="AU117" s="230" t="s">
        <v>81</v>
      </c>
      <c r="AY117" s="18" t="s">
        <v>144</v>
      </c>
      <c r="BE117" s="231">
        <f>IF(N117="základní",J117,0)</f>
        <v>0</v>
      </c>
      <c r="BF117" s="231">
        <f>IF(N117="snížená",J117,0)</f>
        <v>0</v>
      </c>
      <c r="BG117" s="231">
        <f>IF(N117="zákl. přenesená",J117,0)</f>
        <v>0</v>
      </c>
      <c r="BH117" s="231">
        <f>IF(N117="sníž. přenesená",J117,0)</f>
        <v>0</v>
      </c>
      <c r="BI117" s="231">
        <f>IF(N117="nulová",J117,0)</f>
        <v>0</v>
      </c>
      <c r="BJ117" s="18" t="s">
        <v>77</v>
      </c>
      <c r="BK117" s="231">
        <f>ROUND(I117*H117,2)</f>
        <v>0</v>
      </c>
      <c r="BL117" s="18" t="s">
        <v>151</v>
      </c>
      <c r="BM117" s="230" t="s">
        <v>185</v>
      </c>
    </row>
    <row r="118" s="2" customFormat="1" ht="16.5" customHeight="1">
      <c r="A118" s="39"/>
      <c r="B118" s="40"/>
      <c r="C118" s="258" t="s">
        <v>315</v>
      </c>
      <c r="D118" s="258" t="s">
        <v>238</v>
      </c>
      <c r="E118" s="259" t="s">
        <v>1591</v>
      </c>
      <c r="F118" s="260" t="s">
        <v>1592</v>
      </c>
      <c r="G118" s="261" t="s">
        <v>171</v>
      </c>
      <c r="H118" s="262">
        <v>77</v>
      </c>
      <c r="I118" s="263"/>
      <c r="J118" s="264">
        <f>ROUND(I118*H118,2)</f>
        <v>0</v>
      </c>
      <c r="K118" s="260" t="s">
        <v>256</v>
      </c>
      <c r="L118" s="265"/>
      <c r="M118" s="266" t="s">
        <v>19</v>
      </c>
      <c r="N118" s="267" t="s">
        <v>43</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93</v>
      </c>
      <c r="AT118" s="230" t="s">
        <v>238</v>
      </c>
      <c r="AU118" s="230" t="s">
        <v>81</v>
      </c>
      <c r="AY118" s="18" t="s">
        <v>144</v>
      </c>
      <c r="BE118" s="231">
        <f>IF(N118="základní",J118,0)</f>
        <v>0</v>
      </c>
      <c r="BF118" s="231">
        <f>IF(N118="snížená",J118,0)</f>
        <v>0</v>
      </c>
      <c r="BG118" s="231">
        <f>IF(N118="zákl. přenesená",J118,0)</f>
        <v>0</v>
      </c>
      <c r="BH118" s="231">
        <f>IF(N118="sníž. přenesená",J118,0)</f>
        <v>0</v>
      </c>
      <c r="BI118" s="231">
        <f>IF(N118="nulová",J118,0)</f>
        <v>0</v>
      </c>
      <c r="BJ118" s="18" t="s">
        <v>77</v>
      </c>
      <c r="BK118" s="231">
        <f>ROUND(I118*H118,2)</f>
        <v>0</v>
      </c>
      <c r="BL118" s="18" t="s">
        <v>151</v>
      </c>
      <c r="BM118" s="230" t="s">
        <v>189</v>
      </c>
    </row>
    <row r="119" s="2" customFormat="1" ht="16.5" customHeight="1">
      <c r="A119" s="39"/>
      <c r="B119" s="40"/>
      <c r="C119" s="258" t="s">
        <v>322</v>
      </c>
      <c r="D119" s="258" t="s">
        <v>238</v>
      </c>
      <c r="E119" s="259" t="s">
        <v>1593</v>
      </c>
      <c r="F119" s="260" t="s">
        <v>1594</v>
      </c>
      <c r="G119" s="261" t="s">
        <v>171</v>
      </c>
      <c r="H119" s="262">
        <v>8</v>
      </c>
      <c r="I119" s="263"/>
      <c r="J119" s="264">
        <f>ROUND(I119*H119,2)</f>
        <v>0</v>
      </c>
      <c r="K119" s="260" t="s">
        <v>256</v>
      </c>
      <c r="L119" s="265"/>
      <c r="M119" s="266" t="s">
        <v>19</v>
      </c>
      <c r="N119" s="267" t="s">
        <v>43</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93</v>
      </c>
      <c r="AT119" s="230" t="s">
        <v>238</v>
      </c>
      <c r="AU119" s="230" t="s">
        <v>81</v>
      </c>
      <c r="AY119" s="18" t="s">
        <v>144</v>
      </c>
      <c r="BE119" s="231">
        <f>IF(N119="základní",J119,0)</f>
        <v>0</v>
      </c>
      <c r="BF119" s="231">
        <f>IF(N119="snížená",J119,0)</f>
        <v>0</v>
      </c>
      <c r="BG119" s="231">
        <f>IF(N119="zákl. přenesená",J119,0)</f>
        <v>0</v>
      </c>
      <c r="BH119" s="231">
        <f>IF(N119="sníž. přenesená",J119,0)</f>
        <v>0</v>
      </c>
      <c r="BI119" s="231">
        <f>IF(N119="nulová",J119,0)</f>
        <v>0</v>
      </c>
      <c r="BJ119" s="18" t="s">
        <v>77</v>
      </c>
      <c r="BK119" s="231">
        <f>ROUND(I119*H119,2)</f>
        <v>0</v>
      </c>
      <c r="BL119" s="18" t="s">
        <v>151</v>
      </c>
      <c r="BM119" s="230" t="s">
        <v>195</v>
      </c>
    </row>
    <row r="120" s="2" customFormat="1" ht="16.5" customHeight="1">
      <c r="A120" s="39"/>
      <c r="B120" s="40"/>
      <c r="C120" s="258" t="s">
        <v>327</v>
      </c>
      <c r="D120" s="258" t="s">
        <v>238</v>
      </c>
      <c r="E120" s="259" t="s">
        <v>1595</v>
      </c>
      <c r="F120" s="260" t="s">
        <v>1596</v>
      </c>
      <c r="G120" s="261" t="s">
        <v>171</v>
      </c>
      <c r="H120" s="262">
        <v>24</v>
      </c>
      <c r="I120" s="263"/>
      <c r="J120" s="264">
        <f>ROUND(I120*H120,2)</f>
        <v>0</v>
      </c>
      <c r="K120" s="260" t="s">
        <v>256</v>
      </c>
      <c r="L120" s="265"/>
      <c r="M120" s="266" t="s">
        <v>19</v>
      </c>
      <c r="N120" s="267" t="s">
        <v>43</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93</v>
      </c>
      <c r="AT120" s="230" t="s">
        <v>238</v>
      </c>
      <c r="AU120" s="230" t="s">
        <v>81</v>
      </c>
      <c r="AY120" s="18" t="s">
        <v>144</v>
      </c>
      <c r="BE120" s="231">
        <f>IF(N120="základní",J120,0)</f>
        <v>0</v>
      </c>
      <c r="BF120" s="231">
        <f>IF(N120="snížená",J120,0)</f>
        <v>0</v>
      </c>
      <c r="BG120" s="231">
        <f>IF(N120="zákl. přenesená",J120,0)</f>
        <v>0</v>
      </c>
      <c r="BH120" s="231">
        <f>IF(N120="sníž. přenesená",J120,0)</f>
        <v>0</v>
      </c>
      <c r="BI120" s="231">
        <f>IF(N120="nulová",J120,0)</f>
        <v>0</v>
      </c>
      <c r="BJ120" s="18" t="s">
        <v>77</v>
      </c>
      <c r="BK120" s="231">
        <f>ROUND(I120*H120,2)</f>
        <v>0</v>
      </c>
      <c r="BL120" s="18" t="s">
        <v>151</v>
      </c>
      <c r="BM120" s="230" t="s">
        <v>201</v>
      </c>
    </row>
    <row r="121" s="2" customFormat="1" ht="16.5" customHeight="1">
      <c r="A121" s="39"/>
      <c r="B121" s="40"/>
      <c r="C121" s="258" t="s">
        <v>332</v>
      </c>
      <c r="D121" s="258" t="s">
        <v>238</v>
      </c>
      <c r="E121" s="259" t="s">
        <v>1597</v>
      </c>
      <c r="F121" s="260" t="s">
        <v>1598</v>
      </c>
      <c r="G121" s="261" t="s">
        <v>171</v>
      </c>
      <c r="H121" s="262">
        <v>35</v>
      </c>
      <c r="I121" s="263"/>
      <c r="J121" s="264">
        <f>ROUND(I121*H121,2)</f>
        <v>0</v>
      </c>
      <c r="K121" s="260" t="s">
        <v>256</v>
      </c>
      <c r="L121" s="265"/>
      <c r="M121" s="266" t="s">
        <v>19</v>
      </c>
      <c r="N121" s="267" t="s">
        <v>43</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93</v>
      </c>
      <c r="AT121" s="230" t="s">
        <v>238</v>
      </c>
      <c r="AU121" s="230" t="s">
        <v>81</v>
      </c>
      <c r="AY121" s="18" t="s">
        <v>144</v>
      </c>
      <c r="BE121" s="231">
        <f>IF(N121="základní",J121,0)</f>
        <v>0</v>
      </c>
      <c r="BF121" s="231">
        <f>IF(N121="snížená",J121,0)</f>
        <v>0</v>
      </c>
      <c r="BG121" s="231">
        <f>IF(N121="zákl. přenesená",J121,0)</f>
        <v>0</v>
      </c>
      <c r="BH121" s="231">
        <f>IF(N121="sníž. přenesená",J121,0)</f>
        <v>0</v>
      </c>
      <c r="BI121" s="231">
        <f>IF(N121="nulová",J121,0)</f>
        <v>0</v>
      </c>
      <c r="BJ121" s="18" t="s">
        <v>77</v>
      </c>
      <c r="BK121" s="231">
        <f>ROUND(I121*H121,2)</f>
        <v>0</v>
      </c>
      <c r="BL121" s="18" t="s">
        <v>151</v>
      </c>
      <c r="BM121" s="230" t="s">
        <v>207</v>
      </c>
    </row>
    <row r="122" s="2" customFormat="1" ht="16.5" customHeight="1">
      <c r="A122" s="39"/>
      <c r="B122" s="40"/>
      <c r="C122" s="258" t="s">
        <v>336</v>
      </c>
      <c r="D122" s="258" t="s">
        <v>238</v>
      </c>
      <c r="E122" s="259" t="s">
        <v>1599</v>
      </c>
      <c r="F122" s="260" t="s">
        <v>1600</v>
      </c>
      <c r="G122" s="261" t="s">
        <v>171</v>
      </c>
      <c r="H122" s="262">
        <v>35</v>
      </c>
      <c r="I122" s="263"/>
      <c r="J122" s="264">
        <f>ROUND(I122*H122,2)</f>
        <v>0</v>
      </c>
      <c r="K122" s="260" t="s">
        <v>256</v>
      </c>
      <c r="L122" s="265"/>
      <c r="M122" s="266" t="s">
        <v>19</v>
      </c>
      <c r="N122" s="267" t="s">
        <v>43</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93</v>
      </c>
      <c r="AT122" s="230" t="s">
        <v>238</v>
      </c>
      <c r="AU122" s="230" t="s">
        <v>81</v>
      </c>
      <c r="AY122" s="18" t="s">
        <v>144</v>
      </c>
      <c r="BE122" s="231">
        <f>IF(N122="základní",J122,0)</f>
        <v>0</v>
      </c>
      <c r="BF122" s="231">
        <f>IF(N122="snížená",J122,0)</f>
        <v>0</v>
      </c>
      <c r="BG122" s="231">
        <f>IF(N122="zákl. přenesená",J122,0)</f>
        <v>0</v>
      </c>
      <c r="BH122" s="231">
        <f>IF(N122="sníž. přenesená",J122,0)</f>
        <v>0</v>
      </c>
      <c r="BI122" s="231">
        <f>IF(N122="nulová",J122,0)</f>
        <v>0</v>
      </c>
      <c r="BJ122" s="18" t="s">
        <v>77</v>
      </c>
      <c r="BK122" s="231">
        <f>ROUND(I122*H122,2)</f>
        <v>0</v>
      </c>
      <c r="BL122" s="18" t="s">
        <v>151</v>
      </c>
      <c r="BM122" s="230" t="s">
        <v>214</v>
      </c>
    </row>
    <row r="123" s="2" customFormat="1" ht="16.5" customHeight="1">
      <c r="A123" s="39"/>
      <c r="B123" s="40"/>
      <c r="C123" s="258" t="s">
        <v>351</v>
      </c>
      <c r="D123" s="258" t="s">
        <v>238</v>
      </c>
      <c r="E123" s="259" t="s">
        <v>1601</v>
      </c>
      <c r="F123" s="260" t="s">
        <v>1602</v>
      </c>
      <c r="G123" s="261" t="s">
        <v>171</v>
      </c>
      <c r="H123" s="262">
        <v>4</v>
      </c>
      <c r="I123" s="263"/>
      <c r="J123" s="264">
        <f>ROUND(I123*H123,2)</f>
        <v>0</v>
      </c>
      <c r="K123" s="260" t="s">
        <v>256</v>
      </c>
      <c r="L123" s="265"/>
      <c r="M123" s="266" t="s">
        <v>19</v>
      </c>
      <c r="N123" s="267" t="s">
        <v>43</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93</v>
      </c>
      <c r="AT123" s="230" t="s">
        <v>238</v>
      </c>
      <c r="AU123" s="230" t="s">
        <v>81</v>
      </c>
      <c r="AY123" s="18" t="s">
        <v>144</v>
      </c>
      <c r="BE123" s="231">
        <f>IF(N123="základní",J123,0)</f>
        <v>0</v>
      </c>
      <c r="BF123" s="231">
        <f>IF(N123="snížená",J123,0)</f>
        <v>0</v>
      </c>
      <c r="BG123" s="231">
        <f>IF(N123="zákl. přenesená",J123,0)</f>
        <v>0</v>
      </c>
      <c r="BH123" s="231">
        <f>IF(N123="sníž. přenesená",J123,0)</f>
        <v>0</v>
      </c>
      <c r="BI123" s="231">
        <f>IF(N123="nulová",J123,0)</f>
        <v>0</v>
      </c>
      <c r="BJ123" s="18" t="s">
        <v>77</v>
      </c>
      <c r="BK123" s="231">
        <f>ROUND(I123*H123,2)</f>
        <v>0</v>
      </c>
      <c r="BL123" s="18" t="s">
        <v>151</v>
      </c>
      <c r="BM123" s="230" t="s">
        <v>219</v>
      </c>
    </row>
    <row r="124" s="2" customFormat="1" ht="16.5" customHeight="1">
      <c r="A124" s="39"/>
      <c r="B124" s="40"/>
      <c r="C124" s="258" t="s">
        <v>356</v>
      </c>
      <c r="D124" s="258" t="s">
        <v>238</v>
      </c>
      <c r="E124" s="259" t="s">
        <v>1603</v>
      </c>
      <c r="F124" s="260" t="s">
        <v>1604</v>
      </c>
      <c r="G124" s="261" t="s">
        <v>171</v>
      </c>
      <c r="H124" s="262">
        <v>2</v>
      </c>
      <c r="I124" s="263"/>
      <c r="J124" s="264">
        <f>ROUND(I124*H124,2)</f>
        <v>0</v>
      </c>
      <c r="K124" s="260" t="s">
        <v>256</v>
      </c>
      <c r="L124" s="265"/>
      <c r="M124" s="266" t="s">
        <v>19</v>
      </c>
      <c r="N124" s="267" t="s">
        <v>43</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93</v>
      </c>
      <c r="AT124" s="230" t="s">
        <v>238</v>
      </c>
      <c r="AU124" s="230" t="s">
        <v>81</v>
      </c>
      <c r="AY124" s="18" t="s">
        <v>144</v>
      </c>
      <c r="BE124" s="231">
        <f>IF(N124="základní",J124,0)</f>
        <v>0</v>
      </c>
      <c r="BF124" s="231">
        <f>IF(N124="snížená",J124,0)</f>
        <v>0</v>
      </c>
      <c r="BG124" s="231">
        <f>IF(N124="zákl. přenesená",J124,0)</f>
        <v>0</v>
      </c>
      <c r="BH124" s="231">
        <f>IF(N124="sníž. přenesená",J124,0)</f>
        <v>0</v>
      </c>
      <c r="BI124" s="231">
        <f>IF(N124="nulová",J124,0)</f>
        <v>0</v>
      </c>
      <c r="BJ124" s="18" t="s">
        <v>77</v>
      </c>
      <c r="BK124" s="231">
        <f>ROUND(I124*H124,2)</f>
        <v>0</v>
      </c>
      <c r="BL124" s="18" t="s">
        <v>151</v>
      </c>
      <c r="BM124" s="230" t="s">
        <v>224</v>
      </c>
    </row>
    <row r="125" s="2" customFormat="1" ht="16.5" customHeight="1">
      <c r="A125" s="39"/>
      <c r="B125" s="40"/>
      <c r="C125" s="258" t="s">
        <v>361</v>
      </c>
      <c r="D125" s="258" t="s">
        <v>238</v>
      </c>
      <c r="E125" s="259" t="s">
        <v>1605</v>
      </c>
      <c r="F125" s="260" t="s">
        <v>1606</v>
      </c>
      <c r="G125" s="261" t="s">
        <v>171</v>
      </c>
      <c r="H125" s="262">
        <v>6</v>
      </c>
      <c r="I125" s="263"/>
      <c r="J125" s="264">
        <f>ROUND(I125*H125,2)</f>
        <v>0</v>
      </c>
      <c r="K125" s="260" t="s">
        <v>256</v>
      </c>
      <c r="L125" s="265"/>
      <c r="M125" s="266" t="s">
        <v>19</v>
      </c>
      <c r="N125" s="267" t="s">
        <v>43</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93</v>
      </c>
      <c r="AT125" s="230" t="s">
        <v>238</v>
      </c>
      <c r="AU125" s="230" t="s">
        <v>81</v>
      </c>
      <c r="AY125" s="18" t="s">
        <v>144</v>
      </c>
      <c r="BE125" s="231">
        <f>IF(N125="základní",J125,0)</f>
        <v>0</v>
      </c>
      <c r="BF125" s="231">
        <f>IF(N125="snížená",J125,0)</f>
        <v>0</v>
      </c>
      <c r="BG125" s="231">
        <f>IF(N125="zákl. přenesená",J125,0)</f>
        <v>0</v>
      </c>
      <c r="BH125" s="231">
        <f>IF(N125="sníž. přenesená",J125,0)</f>
        <v>0</v>
      </c>
      <c r="BI125" s="231">
        <f>IF(N125="nulová",J125,0)</f>
        <v>0</v>
      </c>
      <c r="BJ125" s="18" t="s">
        <v>77</v>
      </c>
      <c r="BK125" s="231">
        <f>ROUND(I125*H125,2)</f>
        <v>0</v>
      </c>
      <c r="BL125" s="18" t="s">
        <v>151</v>
      </c>
      <c r="BM125" s="230" t="s">
        <v>230</v>
      </c>
    </row>
    <row r="126" s="2" customFormat="1" ht="16.5" customHeight="1">
      <c r="A126" s="39"/>
      <c r="B126" s="40"/>
      <c r="C126" s="258" t="s">
        <v>367</v>
      </c>
      <c r="D126" s="258" t="s">
        <v>238</v>
      </c>
      <c r="E126" s="259" t="s">
        <v>1607</v>
      </c>
      <c r="F126" s="260" t="s">
        <v>1608</v>
      </c>
      <c r="G126" s="261" t="s">
        <v>171</v>
      </c>
      <c r="H126" s="262">
        <v>2</v>
      </c>
      <c r="I126" s="263"/>
      <c r="J126" s="264">
        <f>ROUND(I126*H126,2)</f>
        <v>0</v>
      </c>
      <c r="K126" s="260" t="s">
        <v>256</v>
      </c>
      <c r="L126" s="265"/>
      <c r="M126" s="266" t="s">
        <v>19</v>
      </c>
      <c r="N126" s="267" t="s">
        <v>43</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93</v>
      </c>
      <c r="AT126" s="230" t="s">
        <v>238</v>
      </c>
      <c r="AU126" s="230" t="s">
        <v>81</v>
      </c>
      <c r="AY126" s="18" t="s">
        <v>144</v>
      </c>
      <c r="BE126" s="231">
        <f>IF(N126="základní",J126,0)</f>
        <v>0</v>
      </c>
      <c r="BF126" s="231">
        <f>IF(N126="snížená",J126,0)</f>
        <v>0</v>
      </c>
      <c r="BG126" s="231">
        <f>IF(N126="zákl. přenesená",J126,0)</f>
        <v>0</v>
      </c>
      <c r="BH126" s="231">
        <f>IF(N126="sníž. přenesená",J126,0)</f>
        <v>0</v>
      </c>
      <c r="BI126" s="231">
        <f>IF(N126="nulová",J126,0)</f>
        <v>0</v>
      </c>
      <c r="BJ126" s="18" t="s">
        <v>77</v>
      </c>
      <c r="BK126" s="231">
        <f>ROUND(I126*H126,2)</f>
        <v>0</v>
      </c>
      <c r="BL126" s="18" t="s">
        <v>151</v>
      </c>
      <c r="BM126" s="230" t="s">
        <v>235</v>
      </c>
    </row>
    <row r="127" s="2" customFormat="1" ht="16.5" customHeight="1">
      <c r="A127" s="39"/>
      <c r="B127" s="40"/>
      <c r="C127" s="258" t="s">
        <v>372</v>
      </c>
      <c r="D127" s="258" t="s">
        <v>238</v>
      </c>
      <c r="E127" s="259" t="s">
        <v>1609</v>
      </c>
      <c r="F127" s="260" t="s">
        <v>1610</v>
      </c>
      <c r="G127" s="261" t="s">
        <v>171</v>
      </c>
      <c r="H127" s="262">
        <v>2</v>
      </c>
      <c r="I127" s="263"/>
      <c r="J127" s="264">
        <f>ROUND(I127*H127,2)</f>
        <v>0</v>
      </c>
      <c r="K127" s="260" t="s">
        <v>256</v>
      </c>
      <c r="L127" s="265"/>
      <c r="M127" s="266" t="s">
        <v>19</v>
      </c>
      <c r="N127" s="267" t="s">
        <v>43</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93</v>
      </c>
      <c r="AT127" s="230" t="s">
        <v>238</v>
      </c>
      <c r="AU127" s="230" t="s">
        <v>81</v>
      </c>
      <c r="AY127" s="18" t="s">
        <v>144</v>
      </c>
      <c r="BE127" s="231">
        <f>IF(N127="základní",J127,0)</f>
        <v>0</v>
      </c>
      <c r="BF127" s="231">
        <f>IF(N127="snížená",J127,0)</f>
        <v>0</v>
      </c>
      <c r="BG127" s="231">
        <f>IF(N127="zákl. přenesená",J127,0)</f>
        <v>0</v>
      </c>
      <c r="BH127" s="231">
        <f>IF(N127="sníž. přenesená",J127,0)</f>
        <v>0</v>
      </c>
      <c r="BI127" s="231">
        <f>IF(N127="nulová",J127,0)</f>
        <v>0</v>
      </c>
      <c r="BJ127" s="18" t="s">
        <v>77</v>
      </c>
      <c r="BK127" s="231">
        <f>ROUND(I127*H127,2)</f>
        <v>0</v>
      </c>
      <c r="BL127" s="18" t="s">
        <v>151</v>
      </c>
      <c r="BM127" s="230" t="s">
        <v>241</v>
      </c>
    </row>
    <row r="128" s="2" customFormat="1" ht="16.5" customHeight="1">
      <c r="A128" s="39"/>
      <c r="B128" s="40"/>
      <c r="C128" s="258" t="s">
        <v>379</v>
      </c>
      <c r="D128" s="258" t="s">
        <v>238</v>
      </c>
      <c r="E128" s="259" t="s">
        <v>1611</v>
      </c>
      <c r="F128" s="260" t="s">
        <v>1612</v>
      </c>
      <c r="G128" s="261" t="s">
        <v>171</v>
      </c>
      <c r="H128" s="262">
        <v>32</v>
      </c>
      <c r="I128" s="263"/>
      <c r="J128" s="264">
        <f>ROUND(I128*H128,2)</f>
        <v>0</v>
      </c>
      <c r="K128" s="260" t="s">
        <v>256</v>
      </c>
      <c r="L128" s="265"/>
      <c r="M128" s="266" t="s">
        <v>19</v>
      </c>
      <c r="N128" s="267" t="s">
        <v>43</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93</v>
      </c>
      <c r="AT128" s="230" t="s">
        <v>238</v>
      </c>
      <c r="AU128" s="230" t="s">
        <v>81</v>
      </c>
      <c r="AY128" s="18" t="s">
        <v>144</v>
      </c>
      <c r="BE128" s="231">
        <f>IF(N128="základní",J128,0)</f>
        <v>0</v>
      </c>
      <c r="BF128" s="231">
        <f>IF(N128="snížená",J128,0)</f>
        <v>0</v>
      </c>
      <c r="BG128" s="231">
        <f>IF(N128="zákl. přenesená",J128,0)</f>
        <v>0</v>
      </c>
      <c r="BH128" s="231">
        <f>IF(N128="sníž. přenesená",J128,0)</f>
        <v>0</v>
      </c>
      <c r="BI128" s="231">
        <f>IF(N128="nulová",J128,0)</f>
        <v>0</v>
      </c>
      <c r="BJ128" s="18" t="s">
        <v>77</v>
      </c>
      <c r="BK128" s="231">
        <f>ROUND(I128*H128,2)</f>
        <v>0</v>
      </c>
      <c r="BL128" s="18" t="s">
        <v>151</v>
      </c>
      <c r="BM128" s="230" t="s">
        <v>245</v>
      </c>
    </row>
    <row r="129" s="2" customFormat="1" ht="16.5" customHeight="1">
      <c r="A129" s="39"/>
      <c r="B129" s="40"/>
      <c r="C129" s="258" t="s">
        <v>385</v>
      </c>
      <c r="D129" s="258" t="s">
        <v>238</v>
      </c>
      <c r="E129" s="259" t="s">
        <v>1613</v>
      </c>
      <c r="F129" s="260" t="s">
        <v>1614</v>
      </c>
      <c r="G129" s="261" t="s">
        <v>171</v>
      </c>
      <c r="H129" s="262">
        <v>10</v>
      </c>
      <c r="I129" s="263"/>
      <c r="J129" s="264">
        <f>ROUND(I129*H129,2)</f>
        <v>0</v>
      </c>
      <c r="K129" s="260" t="s">
        <v>256</v>
      </c>
      <c r="L129" s="265"/>
      <c r="M129" s="266" t="s">
        <v>19</v>
      </c>
      <c r="N129" s="267" t="s">
        <v>43</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93</v>
      </c>
      <c r="AT129" s="230" t="s">
        <v>238</v>
      </c>
      <c r="AU129" s="230" t="s">
        <v>81</v>
      </c>
      <c r="AY129" s="18" t="s">
        <v>144</v>
      </c>
      <c r="BE129" s="231">
        <f>IF(N129="základní",J129,0)</f>
        <v>0</v>
      </c>
      <c r="BF129" s="231">
        <f>IF(N129="snížená",J129,0)</f>
        <v>0</v>
      </c>
      <c r="BG129" s="231">
        <f>IF(N129="zákl. přenesená",J129,0)</f>
        <v>0</v>
      </c>
      <c r="BH129" s="231">
        <f>IF(N129="sníž. přenesená",J129,0)</f>
        <v>0</v>
      </c>
      <c r="BI129" s="231">
        <f>IF(N129="nulová",J129,0)</f>
        <v>0</v>
      </c>
      <c r="BJ129" s="18" t="s">
        <v>77</v>
      </c>
      <c r="BK129" s="231">
        <f>ROUND(I129*H129,2)</f>
        <v>0</v>
      </c>
      <c r="BL129" s="18" t="s">
        <v>151</v>
      </c>
      <c r="BM129" s="230" t="s">
        <v>251</v>
      </c>
    </row>
    <row r="130" s="2" customFormat="1" ht="16.5" customHeight="1">
      <c r="A130" s="39"/>
      <c r="B130" s="40"/>
      <c r="C130" s="258" t="s">
        <v>390</v>
      </c>
      <c r="D130" s="258" t="s">
        <v>238</v>
      </c>
      <c r="E130" s="259" t="s">
        <v>1615</v>
      </c>
      <c r="F130" s="260" t="s">
        <v>1616</v>
      </c>
      <c r="G130" s="261" t="s">
        <v>171</v>
      </c>
      <c r="H130" s="262">
        <v>8</v>
      </c>
      <c r="I130" s="263"/>
      <c r="J130" s="264">
        <f>ROUND(I130*H130,2)</f>
        <v>0</v>
      </c>
      <c r="K130" s="260" t="s">
        <v>256</v>
      </c>
      <c r="L130" s="265"/>
      <c r="M130" s="266" t="s">
        <v>19</v>
      </c>
      <c r="N130" s="267" t="s">
        <v>43</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93</v>
      </c>
      <c r="AT130" s="230" t="s">
        <v>238</v>
      </c>
      <c r="AU130" s="230" t="s">
        <v>81</v>
      </c>
      <c r="AY130" s="18" t="s">
        <v>144</v>
      </c>
      <c r="BE130" s="231">
        <f>IF(N130="základní",J130,0)</f>
        <v>0</v>
      </c>
      <c r="BF130" s="231">
        <f>IF(N130="snížená",J130,0)</f>
        <v>0</v>
      </c>
      <c r="BG130" s="231">
        <f>IF(N130="zákl. přenesená",J130,0)</f>
        <v>0</v>
      </c>
      <c r="BH130" s="231">
        <f>IF(N130="sníž. přenesená",J130,0)</f>
        <v>0</v>
      </c>
      <c r="BI130" s="231">
        <f>IF(N130="nulová",J130,0)</f>
        <v>0</v>
      </c>
      <c r="BJ130" s="18" t="s">
        <v>77</v>
      </c>
      <c r="BK130" s="231">
        <f>ROUND(I130*H130,2)</f>
        <v>0</v>
      </c>
      <c r="BL130" s="18" t="s">
        <v>151</v>
      </c>
      <c r="BM130" s="230" t="s">
        <v>257</v>
      </c>
    </row>
    <row r="131" s="2" customFormat="1" ht="16.5" customHeight="1">
      <c r="A131" s="39"/>
      <c r="B131" s="40"/>
      <c r="C131" s="258" t="s">
        <v>397</v>
      </c>
      <c r="D131" s="258" t="s">
        <v>238</v>
      </c>
      <c r="E131" s="259" t="s">
        <v>1617</v>
      </c>
      <c r="F131" s="260" t="s">
        <v>1618</v>
      </c>
      <c r="G131" s="261" t="s">
        <v>171</v>
      </c>
      <c r="H131" s="262">
        <v>6</v>
      </c>
      <c r="I131" s="263"/>
      <c r="J131" s="264">
        <f>ROUND(I131*H131,2)</f>
        <v>0</v>
      </c>
      <c r="K131" s="260" t="s">
        <v>256</v>
      </c>
      <c r="L131" s="265"/>
      <c r="M131" s="266" t="s">
        <v>19</v>
      </c>
      <c r="N131" s="267" t="s">
        <v>43</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93</v>
      </c>
      <c r="AT131" s="230" t="s">
        <v>238</v>
      </c>
      <c r="AU131" s="230" t="s">
        <v>81</v>
      </c>
      <c r="AY131" s="18" t="s">
        <v>144</v>
      </c>
      <c r="BE131" s="231">
        <f>IF(N131="základní",J131,0)</f>
        <v>0</v>
      </c>
      <c r="BF131" s="231">
        <f>IF(N131="snížená",J131,0)</f>
        <v>0</v>
      </c>
      <c r="BG131" s="231">
        <f>IF(N131="zákl. přenesená",J131,0)</f>
        <v>0</v>
      </c>
      <c r="BH131" s="231">
        <f>IF(N131="sníž. přenesená",J131,0)</f>
        <v>0</v>
      </c>
      <c r="BI131" s="231">
        <f>IF(N131="nulová",J131,0)</f>
        <v>0</v>
      </c>
      <c r="BJ131" s="18" t="s">
        <v>77</v>
      </c>
      <c r="BK131" s="231">
        <f>ROUND(I131*H131,2)</f>
        <v>0</v>
      </c>
      <c r="BL131" s="18" t="s">
        <v>151</v>
      </c>
      <c r="BM131" s="230" t="s">
        <v>261</v>
      </c>
    </row>
    <row r="132" s="2" customFormat="1" ht="16.5" customHeight="1">
      <c r="A132" s="39"/>
      <c r="B132" s="40"/>
      <c r="C132" s="258" t="s">
        <v>402</v>
      </c>
      <c r="D132" s="258" t="s">
        <v>238</v>
      </c>
      <c r="E132" s="259" t="s">
        <v>1619</v>
      </c>
      <c r="F132" s="260" t="s">
        <v>1620</v>
      </c>
      <c r="G132" s="261" t="s">
        <v>171</v>
      </c>
      <c r="H132" s="262">
        <v>33</v>
      </c>
      <c r="I132" s="263"/>
      <c r="J132" s="264">
        <f>ROUND(I132*H132,2)</f>
        <v>0</v>
      </c>
      <c r="K132" s="260" t="s">
        <v>256</v>
      </c>
      <c r="L132" s="265"/>
      <c r="M132" s="266" t="s">
        <v>19</v>
      </c>
      <c r="N132" s="267" t="s">
        <v>43</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93</v>
      </c>
      <c r="AT132" s="230" t="s">
        <v>238</v>
      </c>
      <c r="AU132" s="230" t="s">
        <v>81</v>
      </c>
      <c r="AY132" s="18" t="s">
        <v>144</v>
      </c>
      <c r="BE132" s="231">
        <f>IF(N132="základní",J132,0)</f>
        <v>0</v>
      </c>
      <c r="BF132" s="231">
        <f>IF(N132="snížená",J132,0)</f>
        <v>0</v>
      </c>
      <c r="BG132" s="231">
        <f>IF(N132="zákl. přenesená",J132,0)</f>
        <v>0</v>
      </c>
      <c r="BH132" s="231">
        <f>IF(N132="sníž. přenesená",J132,0)</f>
        <v>0</v>
      </c>
      <c r="BI132" s="231">
        <f>IF(N132="nulová",J132,0)</f>
        <v>0</v>
      </c>
      <c r="BJ132" s="18" t="s">
        <v>77</v>
      </c>
      <c r="BK132" s="231">
        <f>ROUND(I132*H132,2)</f>
        <v>0</v>
      </c>
      <c r="BL132" s="18" t="s">
        <v>151</v>
      </c>
      <c r="BM132" s="230" t="s">
        <v>270</v>
      </c>
    </row>
    <row r="133" s="2" customFormat="1" ht="16.5" customHeight="1">
      <c r="A133" s="39"/>
      <c r="B133" s="40"/>
      <c r="C133" s="258" t="s">
        <v>407</v>
      </c>
      <c r="D133" s="258" t="s">
        <v>238</v>
      </c>
      <c r="E133" s="259" t="s">
        <v>1621</v>
      </c>
      <c r="F133" s="260" t="s">
        <v>1622</v>
      </c>
      <c r="G133" s="261" t="s">
        <v>171</v>
      </c>
      <c r="H133" s="262">
        <v>4</v>
      </c>
      <c r="I133" s="263"/>
      <c r="J133" s="264">
        <f>ROUND(I133*H133,2)</f>
        <v>0</v>
      </c>
      <c r="K133" s="260" t="s">
        <v>256</v>
      </c>
      <c r="L133" s="265"/>
      <c r="M133" s="266" t="s">
        <v>19</v>
      </c>
      <c r="N133" s="267" t="s">
        <v>43</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93</v>
      </c>
      <c r="AT133" s="230" t="s">
        <v>238</v>
      </c>
      <c r="AU133" s="230" t="s">
        <v>81</v>
      </c>
      <c r="AY133" s="18" t="s">
        <v>144</v>
      </c>
      <c r="BE133" s="231">
        <f>IF(N133="základní",J133,0)</f>
        <v>0</v>
      </c>
      <c r="BF133" s="231">
        <f>IF(N133="snížená",J133,0)</f>
        <v>0</v>
      </c>
      <c r="BG133" s="231">
        <f>IF(N133="zákl. přenesená",J133,0)</f>
        <v>0</v>
      </c>
      <c r="BH133" s="231">
        <f>IF(N133="sníž. přenesená",J133,0)</f>
        <v>0</v>
      </c>
      <c r="BI133" s="231">
        <f>IF(N133="nulová",J133,0)</f>
        <v>0</v>
      </c>
      <c r="BJ133" s="18" t="s">
        <v>77</v>
      </c>
      <c r="BK133" s="231">
        <f>ROUND(I133*H133,2)</f>
        <v>0</v>
      </c>
      <c r="BL133" s="18" t="s">
        <v>151</v>
      </c>
      <c r="BM133" s="230" t="s">
        <v>278</v>
      </c>
    </row>
    <row r="134" s="2" customFormat="1" ht="16.5" customHeight="1">
      <c r="A134" s="39"/>
      <c r="B134" s="40"/>
      <c r="C134" s="258" t="s">
        <v>411</v>
      </c>
      <c r="D134" s="258" t="s">
        <v>238</v>
      </c>
      <c r="E134" s="259" t="s">
        <v>1623</v>
      </c>
      <c r="F134" s="260" t="s">
        <v>1564</v>
      </c>
      <c r="G134" s="261" t="s">
        <v>1268</v>
      </c>
      <c r="H134" s="288"/>
      <c r="I134" s="263"/>
      <c r="J134" s="264">
        <f>ROUND(I134*H134,2)</f>
        <v>0</v>
      </c>
      <c r="K134" s="260" t="s">
        <v>256</v>
      </c>
      <c r="L134" s="265"/>
      <c r="M134" s="266" t="s">
        <v>19</v>
      </c>
      <c r="N134" s="267" t="s">
        <v>43</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93</v>
      </c>
      <c r="AT134" s="230" t="s">
        <v>238</v>
      </c>
      <c r="AU134" s="230" t="s">
        <v>81</v>
      </c>
      <c r="AY134" s="18" t="s">
        <v>144</v>
      </c>
      <c r="BE134" s="231">
        <f>IF(N134="základní",J134,0)</f>
        <v>0</v>
      </c>
      <c r="BF134" s="231">
        <f>IF(N134="snížená",J134,0)</f>
        <v>0</v>
      </c>
      <c r="BG134" s="231">
        <f>IF(N134="zákl. přenesená",J134,0)</f>
        <v>0</v>
      </c>
      <c r="BH134" s="231">
        <f>IF(N134="sníž. přenesená",J134,0)</f>
        <v>0</v>
      </c>
      <c r="BI134" s="231">
        <f>IF(N134="nulová",J134,0)</f>
        <v>0</v>
      </c>
      <c r="BJ134" s="18" t="s">
        <v>77</v>
      </c>
      <c r="BK134" s="231">
        <f>ROUND(I134*H134,2)</f>
        <v>0</v>
      </c>
      <c r="BL134" s="18" t="s">
        <v>151</v>
      </c>
      <c r="BM134" s="230" t="s">
        <v>282</v>
      </c>
    </row>
    <row r="135" s="12" customFormat="1" ht="22.8" customHeight="1">
      <c r="A135" s="12"/>
      <c r="B135" s="203"/>
      <c r="C135" s="204"/>
      <c r="D135" s="205" t="s">
        <v>71</v>
      </c>
      <c r="E135" s="217" t="s">
        <v>1624</v>
      </c>
      <c r="F135" s="217" t="s">
        <v>1625</v>
      </c>
      <c r="G135" s="204"/>
      <c r="H135" s="204"/>
      <c r="I135" s="207"/>
      <c r="J135" s="218">
        <f>BK135</f>
        <v>0</v>
      </c>
      <c r="K135" s="204"/>
      <c r="L135" s="209"/>
      <c r="M135" s="210"/>
      <c r="N135" s="211"/>
      <c r="O135" s="211"/>
      <c r="P135" s="212">
        <f>SUM(P136:P148)</f>
        <v>0</v>
      </c>
      <c r="Q135" s="211"/>
      <c r="R135" s="212">
        <f>SUM(R136:R148)</f>
        <v>0</v>
      </c>
      <c r="S135" s="211"/>
      <c r="T135" s="213">
        <f>SUM(T136:T148)</f>
        <v>0</v>
      </c>
      <c r="U135" s="12"/>
      <c r="V135" s="12"/>
      <c r="W135" s="12"/>
      <c r="X135" s="12"/>
      <c r="Y135" s="12"/>
      <c r="Z135" s="12"/>
      <c r="AA135" s="12"/>
      <c r="AB135" s="12"/>
      <c r="AC135" s="12"/>
      <c r="AD135" s="12"/>
      <c r="AE135" s="12"/>
      <c r="AR135" s="214" t="s">
        <v>77</v>
      </c>
      <c r="AT135" s="215" t="s">
        <v>71</v>
      </c>
      <c r="AU135" s="215" t="s">
        <v>77</v>
      </c>
      <c r="AY135" s="214" t="s">
        <v>144</v>
      </c>
      <c r="BK135" s="216">
        <f>SUM(BK136:BK148)</f>
        <v>0</v>
      </c>
    </row>
    <row r="136" s="2" customFormat="1" ht="16.5" customHeight="1">
      <c r="A136" s="39"/>
      <c r="B136" s="40"/>
      <c r="C136" s="219" t="s">
        <v>415</v>
      </c>
      <c r="D136" s="219" t="s">
        <v>146</v>
      </c>
      <c r="E136" s="220" t="s">
        <v>1626</v>
      </c>
      <c r="F136" s="221" t="s">
        <v>1540</v>
      </c>
      <c r="G136" s="222" t="s">
        <v>180</v>
      </c>
      <c r="H136" s="223">
        <v>3</v>
      </c>
      <c r="I136" s="224"/>
      <c r="J136" s="225">
        <f>ROUND(I136*H136,2)</f>
        <v>0</v>
      </c>
      <c r="K136" s="221" t="s">
        <v>256</v>
      </c>
      <c r="L136" s="45"/>
      <c r="M136" s="226" t="s">
        <v>19</v>
      </c>
      <c r="N136" s="227" t="s">
        <v>43</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151</v>
      </c>
      <c r="AT136" s="230" t="s">
        <v>146</v>
      </c>
      <c r="AU136" s="230" t="s">
        <v>81</v>
      </c>
      <c r="AY136" s="18" t="s">
        <v>144</v>
      </c>
      <c r="BE136" s="231">
        <f>IF(N136="základní",J136,0)</f>
        <v>0</v>
      </c>
      <c r="BF136" s="231">
        <f>IF(N136="snížená",J136,0)</f>
        <v>0</v>
      </c>
      <c r="BG136" s="231">
        <f>IF(N136="zákl. přenesená",J136,0)</f>
        <v>0</v>
      </c>
      <c r="BH136" s="231">
        <f>IF(N136="sníž. přenesená",J136,0)</f>
        <v>0</v>
      </c>
      <c r="BI136" s="231">
        <f>IF(N136="nulová",J136,0)</f>
        <v>0</v>
      </c>
      <c r="BJ136" s="18" t="s">
        <v>77</v>
      </c>
      <c r="BK136" s="231">
        <f>ROUND(I136*H136,2)</f>
        <v>0</v>
      </c>
      <c r="BL136" s="18" t="s">
        <v>151</v>
      </c>
      <c r="BM136" s="230" t="s">
        <v>293</v>
      </c>
    </row>
    <row r="137" s="2" customFormat="1" ht="16.5" customHeight="1">
      <c r="A137" s="39"/>
      <c r="B137" s="40"/>
      <c r="C137" s="219" t="s">
        <v>419</v>
      </c>
      <c r="D137" s="219" t="s">
        <v>146</v>
      </c>
      <c r="E137" s="220" t="s">
        <v>1627</v>
      </c>
      <c r="F137" s="221" t="s">
        <v>1542</v>
      </c>
      <c r="G137" s="222" t="s">
        <v>171</v>
      </c>
      <c r="H137" s="223">
        <v>1</v>
      </c>
      <c r="I137" s="224"/>
      <c r="J137" s="225">
        <f>ROUND(I137*H137,2)</f>
        <v>0</v>
      </c>
      <c r="K137" s="221" t="s">
        <v>256</v>
      </c>
      <c r="L137" s="45"/>
      <c r="M137" s="226" t="s">
        <v>19</v>
      </c>
      <c r="N137" s="227" t="s">
        <v>43</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151</v>
      </c>
      <c r="AT137" s="230" t="s">
        <v>146</v>
      </c>
      <c r="AU137" s="230" t="s">
        <v>81</v>
      </c>
      <c r="AY137" s="18" t="s">
        <v>144</v>
      </c>
      <c r="BE137" s="231">
        <f>IF(N137="základní",J137,0)</f>
        <v>0</v>
      </c>
      <c r="BF137" s="231">
        <f>IF(N137="snížená",J137,0)</f>
        <v>0</v>
      </c>
      <c r="BG137" s="231">
        <f>IF(N137="zákl. přenesená",J137,0)</f>
        <v>0</v>
      </c>
      <c r="BH137" s="231">
        <f>IF(N137="sníž. přenesená",J137,0)</f>
        <v>0</v>
      </c>
      <c r="BI137" s="231">
        <f>IF(N137="nulová",J137,0)</f>
        <v>0</v>
      </c>
      <c r="BJ137" s="18" t="s">
        <v>77</v>
      </c>
      <c r="BK137" s="231">
        <f>ROUND(I137*H137,2)</f>
        <v>0</v>
      </c>
      <c r="BL137" s="18" t="s">
        <v>151</v>
      </c>
      <c r="BM137" s="230" t="s">
        <v>299</v>
      </c>
    </row>
    <row r="138" s="2" customFormat="1" ht="16.5" customHeight="1">
      <c r="A138" s="39"/>
      <c r="B138" s="40"/>
      <c r="C138" s="219" t="s">
        <v>425</v>
      </c>
      <c r="D138" s="219" t="s">
        <v>146</v>
      </c>
      <c r="E138" s="220" t="s">
        <v>1628</v>
      </c>
      <c r="F138" s="221" t="s">
        <v>1544</v>
      </c>
      <c r="G138" s="222" t="s">
        <v>171</v>
      </c>
      <c r="H138" s="223">
        <v>1</v>
      </c>
      <c r="I138" s="224"/>
      <c r="J138" s="225">
        <f>ROUND(I138*H138,2)</f>
        <v>0</v>
      </c>
      <c r="K138" s="221" t="s">
        <v>256</v>
      </c>
      <c r="L138" s="45"/>
      <c r="M138" s="226" t="s">
        <v>19</v>
      </c>
      <c r="N138" s="227" t="s">
        <v>43</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151</v>
      </c>
      <c r="AT138" s="230" t="s">
        <v>146</v>
      </c>
      <c r="AU138" s="230" t="s">
        <v>81</v>
      </c>
      <c r="AY138" s="18" t="s">
        <v>144</v>
      </c>
      <c r="BE138" s="231">
        <f>IF(N138="základní",J138,0)</f>
        <v>0</v>
      </c>
      <c r="BF138" s="231">
        <f>IF(N138="snížená",J138,0)</f>
        <v>0</v>
      </c>
      <c r="BG138" s="231">
        <f>IF(N138="zákl. přenesená",J138,0)</f>
        <v>0</v>
      </c>
      <c r="BH138" s="231">
        <f>IF(N138="sníž. přenesená",J138,0)</f>
        <v>0</v>
      </c>
      <c r="BI138" s="231">
        <f>IF(N138="nulová",J138,0)</f>
        <v>0</v>
      </c>
      <c r="BJ138" s="18" t="s">
        <v>77</v>
      </c>
      <c r="BK138" s="231">
        <f>ROUND(I138*H138,2)</f>
        <v>0</v>
      </c>
      <c r="BL138" s="18" t="s">
        <v>151</v>
      </c>
      <c r="BM138" s="230" t="s">
        <v>305</v>
      </c>
    </row>
    <row r="139" s="2" customFormat="1" ht="16.5" customHeight="1">
      <c r="A139" s="39"/>
      <c r="B139" s="40"/>
      <c r="C139" s="219" t="s">
        <v>429</v>
      </c>
      <c r="D139" s="219" t="s">
        <v>146</v>
      </c>
      <c r="E139" s="220" t="s">
        <v>1629</v>
      </c>
      <c r="F139" s="221" t="s">
        <v>1546</v>
      </c>
      <c r="G139" s="222" t="s">
        <v>171</v>
      </c>
      <c r="H139" s="223">
        <v>1</v>
      </c>
      <c r="I139" s="224"/>
      <c r="J139" s="225">
        <f>ROUND(I139*H139,2)</f>
        <v>0</v>
      </c>
      <c r="K139" s="221" t="s">
        <v>256</v>
      </c>
      <c r="L139" s="45"/>
      <c r="M139" s="226" t="s">
        <v>19</v>
      </c>
      <c r="N139" s="227" t="s">
        <v>43</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151</v>
      </c>
      <c r="AT139" s="230" t="s">
        <v>146</v>
      </c>
      <c r="AU139" s="230" t="s">
        <v>81</v>
      </c>
      <c r="AY139" s="18" t="s">
        <v>144</v>
      </c>
      <c r="BE139" s="231">
        <f>IF(N139="základní",J139,0)</f>
        <v>0</v>
      </c>
      <c r="BF139" s="231">
        <f>IF(N139="snížená",J139,0)</f>
        <v>0</v>
      </c>
      <c r="BG139" s="231">
        <f>IF(N139="zákl. přenesená",J139,0)</f>
        <v>0</v>
      </c>
      <c r="BH139" s="231">
        <f>IF(N139="sníž. přenesená",J139,0)</f>
        <v>0</v>
      </c>
      <c r="BI139" s="231">
        <f>IF(N139="nulová",J139,0)</f>
        <v>0</v>
      </c>
      <c r="BJ139" s="18" t="s">
        <v>77</v>
      </c>
      <c r="BK139" s="231">
        <f>ROUND(I139*H139,2)</f>
        <v>0</v>
      </c>
      <c r="BL139" s="18" t="s">
        <v>151</v>
      </c>
      <c r="BM139" s="230" t="s">
        <v>309</v>
      </c>
    </row>
    <row r="140" s="2" customFormat="1" ht="16.5" customHeight="1">
      <c r="A140" s="39"/>
      <c r="B140" s="40"/>
      <c r="C140" s="219" t="s">
        <v>437</v>
      </c>
      <c r="D140" s="219" t="s">
        <v>146</v>
      </c>
      <c r="E140" s="220" t="s">
        <v>1630</v>
      </c>
      <c r="F140" s="221" t="s">
        <v>1548</v>
      </c>
      <c r="G140" s="222" t="s">
        <v>171</v>
      </c>
      <c r="H140" s="223">
        <v>3</v>
      </c>
      <c r="I140" s="224"/>
      <c r="J140" s="225">
        <f>ROUND(I140*H140,2)</f>
        <v>0</v>
      </c>
      <c r="K140" s="221" t="s">
        <v>256</v>
      </c>
      <c r="L140" s="45"/>
      <c r="M140" s="226" t="s">
        <v>19</v>
      </c>
      <c r="N140" s="227" t="s">
        <v>43</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151</v>
      </c>
      <c r="AT140" s="230" t="s">
        <v>146</v>
      </c>
      <c r="AU140" s="230" t="s">
        <v>81</v>
      </c>
      <c r="AY140" s="18" t="s">
        <v>144</v>
      </c>
      <c r="BE140" s="231">
        <f>IF(N140="základní",J140,0)</f>
        <v>0</v>
      </c>
      <c r="BF140" s="231">
        <f>IF(N140="snížená",J140,0)</f>
        <v>0</v>
      </c>
      <c r="BG140" s="231">
        <f>IF(N140="zákl. přenesená",J140,0)</f>
        <v>0</v>
      </c>
      <c r="BH140" s="231">
        <f>IF(N140="sníž. přenesená",J140,0)</f>
        <v>0</v>
      </c>
      <c r="BI140" s="231">
        <f>IF(N140="nulová",J140,0)</f>
        <v>0</v>
      </c>
      <c r="BJ140" s="18" t="s">
        <v>77</v>
      </c>
      <c r="BK140" s="231">
        <f>ROUND(I140*H140,2)</f>
        <v>0</v>
      </c>
      <c r="BL140" s="18" t="s">
        <v>151</v>
      </c>
      <c r="BM140" s="230" t="s">
        <v>314</v>
      </c>
    </row>
    <row r="141" s="2" customFormat="1" ht="16.5" customHeight="1">
      <c r="A141" s="39"/>
      <c r="B141" s="40"/>
      <c r="C141" s="219" t="s">
        <v>448</v>
      </c>
      <c r="D141" s="219" t="s">
        <v>146</v>
      </c>
      <c r="E141" s="220" t="s">
        <v>1631</v>
      </c>
      <c r="F141" s="221" t="s">
        <v>1550</v>
      </c>
      <c r="G141" s="222" t="s">
        <v>171</v>
      </c>
      <c r="H141" s="223">
        <v>12</v>
      </c>
      <c r="I141" s="224"/>
      <c r="J141" s="225">
        <f>ROUND(I141*H141,2)</f>
        <v>0</v>
      </c>
      <c r="K141" s="221" t="s">
        <v>256</v>
      </c>
      <c r="L141" s="45"/>
      <c r="M141" s="226" t="s">
        <v>19</v>
      </c>
      <c r="N141" s="227" t="s">
        <v>43</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151</v>
      </c>
      <c r="AT141" s="230" t="s">
        <v>146</v>
      </c>
      <c r="AU141" s="230" t="s">
        <v>81</v>
      </c>
      <c r="AY141" s="18" t="s">
        <v>144</v>
      </c>
      <c r="BE141" s="231">
        <f>IF(N141="základní",J141,0)</f>
        <v>0</v>
      </c>
      <c r="BF141" s="231">
        <f>IF(N141="snížená",J141,0)</f>
        <v>0</v>
      </c>
      <c r="BG141" s="231">
        <f>IF(N141="zákl. přenesená",J141,0)</f>
        <v>0</v>
      </c>
      <c r="BH141" s="231">
        <f>IF(N141="sníž. přenesená",J141,0)</f>
        <v>0</v>
      </c>
      <c r="BI141" s="231">
        <f>IF(N141="nulová",J141,0)</f>
        <v>0</v>
      </c>
      <c r="BJ141" s="18" t="s">
        <v>77</v>
      </c>
      <c r="BK141" s="231">
        <f>ROUND(I141*H141,2)</f>
        <v>0</v>
      </c>
      <c r="BL141" s="18" t="s">
        <v>151</v>
      </c>
      <c r="BM141" s="230" t="s">
        <v>318</v>
      </c>
    </row>
    <row r="142" s="2" customFormat="1" ht="16.5" customHeight="1">
      <c r="A142" s="39"/>
      <c r="B142" s="40"/>
      <c r="C142" s="219" t="s">
        <v>453</v>
      </c>
      <c r="D142" s="219" t="s">
        <v>146</v>
      </c>
      <c r="E142" s="220" t="s">
        <v>1632</v>
      </c>
      <c r="F142" s="221" t="s">
        <v>1552</v>
      </c>
      <c r="G142" s="222" t="s">
        <v>171</v>
      </c>
      <c r="H142" s="223">
        <v>1</v>
      </c>
      <c r="I142" s="224"/>
      <c r="J142" s="225">
        <f>ROUND(I142*H142,2)</f>
        <v>0</v>
      </c>
      <c r="K142" s="221" t="s">
        <v>256</v>
      </c>
      <c r="L142" s="45"/>
      <c r="M142" s="226" t="s">
        <v>19</v>
      </c>
      <c r="N142" s="227" t="s">
        <v>43</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151</v>
      </c>
      <c r="AT142" s="230" t="s">
        <v>146</v>
      </c>
      <c r="AU142" s="230" t="s">
        <v>81</v>
      </c>
      <c r="AY142" s="18" t="s">
        <v>144</v>
      </c>
      <c r="BE142" s="231">
        <f>IF(N142="základní",J142,0)</f>
        <v>0</v>
      </c>
      <c r="BF142" s="231">
        <f>IF(N142="snížená",J142,0)</f>
        <v>0</v>
      </c>
      <c r="BG142" s="231">
        <f>IF(N142="zákl. přenesená",J142,0)</f>
        <v>0</v>
      </c>
      <c r="BH142" s="231">
        <f>IF(N142="sníž. přenesená",J142,0)</f>
        <v>0</v>
      </c>
      <c r="BI142" s="231">
        <f>IF(N142="nulová",J142,0)</f>
        <v>0</v>
      </c>
      <c r="BJ142" s="18" t="s">
        <v>77</v>
      </c>
      <c r="BK142" s="231">
        <f>ROUND(I142*H142,2)</f>
        <v>0</v>
      </c>
      <c r="BL142" s="18" t="s">
        <v>151</v>
      </c>
      <c r="BM142" s="230" t="s">
        <v>325</v>
      </c>
    </row>
    <row r="143" s="2" customFormat="1" ht="16.5" customHeight="1">
      <c r="A143" s="39"/>
      <c r="B143" s="40"/>
      <c r="C143" s="219" t="s">
        <v>458</v>
      </c>
      <c r="D143" s="219" t="s">
        <v>146</v>
      </c>
      <c r="E143" s="220" t="s">
        <v>1633</v>
      </c>
      <c r="F143" s="221" t="s">
        <v>1554</v>
      </c>
      <c r="G143" s="222" t="s">
        <v>171</v>
      </c>
      <c r="H143" s="223">
        <v>1</v>
      </c>
      <c r="I143" s="224"/>
      <c r="J143" s="225">
        <f>ROUND(I143*H143,2)</f>
        <v>0</v>
      </c>
      <c r="K143" s="221" t="s">
        <v>256</v>
      </c>
      <c r="L143" s="45"/>
      <c r="M143" s="226" t="s">
        <v>19</v>
      </c>
      <c r="N143" s="227" t="s">
        <v>43</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151</v>
      </c>
      <c r="AT143" s="230" t="s">
        <v>146</v>
      </c>
      <c r="AU143" s="230" t="s">
        <v>81</v>
      </c>
      <c r="AY143" s="18" t="s">
        <v>144</v>
      </c>
      <c r="BE143" s="231">
        <f>IF(N143="základní",J143,0)</f>
        <v>0</v>
      </c>
      <c r="BF143" s="231">
        <f>IF(N143="snížená",J143,0)</f>
        <v>0</v>
      </c>
      <c r="BG143" s="231">
        <f>IF(N143="zákl. přenesená",J143,0)</f>
        <v>0</v>
      </c>
      <c r="BH143" s="231">
        <f>IF(N143="sníž. přenesená",J143,0)</f>
        <v>0</v>
      </c>
      <c r="BI143" s="231">
        <f>IF(N143="nulová",J143,0)</f>
        <v>0</v>
      </c>
      <c r="BJ143" s="18" t="s">
        <v>77</v>
      </c>
      <c r="BK143" s="231">
        <f>ROUND(I143*H143,2)</f>
        <v>0</v>
      </c>
      <c r="BL143" s="18" t="s">
        <v>151</v>
      </c>
      <c r="BM143" s="230" t="s">
        <v>330</v>
      </c>
    </row>
    <row r="144" s="2" customFormat="1" ht="16.5" customHeight="1">
      <c r="A144" s="39"/>
      <c r="B144" s="40"/>
      <c r="C144" s="219" t="s">
        <v>181</v>
      </c>
      <c r="D144" s="219" t="s">
        <v>146</v>
      </c>
      <c r="E144" s="220" t="s">
        <v>1634</v>
      </c>
      <c r="F144" s="221" t="s">
        <v>1556</v>
      </c>
      <c r="G144" s="222" t="s">
        <v>171</v>
      </c>
      <c r="H144" s="223">
        <v>2</v>
      </c>
      <c r="I144" s="224"/>
      <c r="J144" s="225">
        <f>ROUND(I144*H144,2)</f>
        <v>0</v>
      </c>
      <c r="K144" s="221" t="s">
        <v>256</v>
      </c>
      <c r="L144" s="45"/>
      <c r="M144" s="226" t="s">
        <v>19</v>
      </c>
      <c r="N144" s="227" t="s">
        <v>43</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151</v>
      </c>
      <c r="AT144" s="230" t="s">
        <v>146</v>
      </c>
      <c r="AU144" s="230" t="s">
        <v>81</v>
      </c>
      <c r="AY144" s="18" t="s">
        <v>144</v>
      </c>
      <c r="BE144" s="231">
        <f>IF(N144="základní",J144,0)</f>
        <v>0</v>
      </c>
      <c r="BF144" s="231">
        <f>IF(N144="snížená",J144,0)</f>
        <v>0</v>
      </c>
      <c r="BG144" s="231">
        <f>IF(N144="zákl. přenesená",J144,0)</f>
        <v>0</v>
      </c>
      <c r="BH144" s="231">
        <f>IF(N144="sníž. přenesená",J144,0)</f>
        <v>0</v>
      </c>
      <c r="BI144" s="231">
        <f>IF(N144="nulová",J144,0)</f>
        <v>0</v>
      </c>
      <c r="BJ144" s="18" t="s">
        <v>77</v>
      </c>
      <c r="BK144" s="231">
        <f>ROUND(I144*H144,2)</f>
        <v>0</v>
      </c>
      <c r="BL144" s="18" t="s">
        <v>151</v>
      </c>
      <c r="BM144" s="230" t="s">
        <v>335</v>
      </c>
    </row>
    <row r="145" s="2" customFormat="1" ht="16.5" customHeight="1">
      <c r="A145" s="39"/>
      <c r="B145" s="40"/>
      <c r="C145" s="219" t="s">
        <v>466</v>
      </c>
      <c r="D145" s="219" t="s">
        <v>146</v>
      </c>
      <c r="E145" s="220" t="s">
        <v>1635</v>
      </c>
      <c r="F145" s="221" t="s">
        <v>1558</v>
      </c>
      <c r="G145" s="222" t="s">
        <v>171</v>
      </c>
      <c r="H145" s="223">
        <v>1</v>
      </c>
      <c r="I145" s="224"/>
      <c r="J145" s="225">
        <f>ROUND(I145*H145,2)</f>
        <v>0</v>
      </c>
      <c r="K145" s="221" t="s">
        <v>256</v>
      </c>
      <c r="L145" s="45"/>
      <c r="M145" s="226" t="s">
        <v>19</v>
      </c>
      <c r="N145" s="227" t="s">
        <v>43</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151</v>
      </c>
      <c r="AT145" s="230" t="s">
        <v>146</v>
      </c>
      <c r="AU145" s="230" t="s">
        <v>81</v>
      </c>
      <c r="AY145" s="18" t="s">
        <v>144</v>
      </c>
      <c r="BE145" s="231">
        <f>IF(N145="základní",J145,0)</f>
        <v>0</v>
      </c>
      <c r="BF145" s="231">
        <f>IF(N145="snížená",J145,0)</f>
        <v>0</v>
      </c>
      <c r="BG145" s="231">
        <f>IF(N145="zákl. přenesená",J145,0)</f>
        <v>0</v>
      </c>
      <c r="BH145" s="231">
        <f>IF(N145="sníž. přenesená",J145,0)</f>
        <v>0</v>
      </c>
      <c r="BI145" s="231">
        <f>IF(N145="nulová",J145,0)</f>
        <v>0</v>
      </c>
      <c r="BJ145" s="18" t="s">
        <v>77</v>
      </c>
      <c r="BK145" s="231">
        <f>ROUND(I145*H145,2)</f>
        <v>0</v>
      </c>
      <c r="BL145" s="18" t="s">
        <v>151</v>
      </c>
      <c r="BM145" s="230" t="s">
        <v>339</v>
      </c>
    </row>
    <row r="146" s="2" customFormat="1" ht="16.5" customHeight="1">
      <c r="A146" s="39"/>
      <c r="B146" s="40"/>
      <c r="C146" s="219" t="s">
        <v>185</v>
      </c>
      <c r="D146" s="219" t="s">
        <v>146</v>
      </c>
      <c r="E146" s="220" t="s">
        <v>1636</v>
      </c>
      <c r="F146" s="221" t="s">
        <v>1560</v>
      </c>
      <c r="G146" s="222" t="s">
        <v>171</v>
      </c>
      <c r="H146" s="223">
        <v>3</v>
      </c>
      <c r="I146" s="224"/>
      <c r="J146" s="225">
        <f>ROUND(I146*H146,2)</f>
        <v>0</v>
      </c>
      <c r="K146" s="221" t="s">
        <v>256</v>
      </c>
      <c r="L146" s="45"/>
      <c r="M146" s="226" t="s">
        <v>19</v>
      </c>
      <c r="N146" s="227" t="s">
        <v>43</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151</v>
      </c>
      <c r="AT146" s="230" t="s">
        <v>146</v>
      </c>
      <c r="AU146" s="230" t="s">
        <v>81</v>
      </c>
      <c r="AY146" s="18" t="s">
        <v>144</v>
      </c>
      <c r="BE146" s="231">
        <f>IF(N146="základní",J146,0)</f>
        <v>0</v>
      </c>
      <c r="BF146" s="231">
        <f>IF(N146="snížená",J146,0)</f>
        <v>0</v>
      </c>
      <c r="BG146" s="231">
        <f>IF(N146="zákl. přenesená",J146,0)</f>
        <v>0</v>
      </c>
      <c r="BH146" s="231">
        <f>IF(N146="sníž. přenesená",J146,0)</f>
        <v>0</v>
      </c>
      <c r="BI146" s="231">
        <f>IF(N146="nulová",J146,0)</f>
        <v>0</v>
      </c>
      <c r="BJ146" s="18" t="s">
        <v>77</v>
      </c>
      <c r="BK146" s="231">
        <f>ROUND(I146*H146,2)</f>
        <v>0</v>
      </c>
      <c r="BL146" s="18" t="s">
        <v>151</v>
      </c>
      <c r="BM146" s="230" t="s">
        <v>354</v>
      </c>
    </row>
    <row r="147" s="2" customFormat="1" ht="16.5" customHeight="1">
      <c r="A147" s="39"/>
      <c r="B147" s="40"/>
      <c r="C147" s="219" t="s">
        <v>477</v>
      </c>
      <c r="D147" s="219" t="s">
        <v>146</v>
      </c>
      <c r="E147" s="220" t="s">
        <v>1637</v>
      </c>
      <c r="F147" s="221" t="s">
        <v>1562</v>
      </c>
      <c r="G147" s="222" t="s">
        <v>171</v>
      </c>
      <c r="H147" s="223">
        <v>6</v>
      </c>
      <c r="I147" s="224"/>
      <c r="J147" s="225">
        <f>ROUND(I147*H147,2)</f>
        <v>0</v>
      </c>
      <c r="K147" s="221" t="s">
        <v>256</v>
      </c>
      <c r="L147" s="45"/>
      <c r="M147" s="226" t="s">
        <v>19</v>
      </c>
      <c r="N147" s="227" t="s">
        <v>43</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151</v>
      </c>
      <c r="AT147" s="230" t="s">
        <v>146</v>
      </c>
      <c r="AU147" s="230" t="s">
        <v>81</v>
      </c>
      <c r="AY147" s="18" t="s">
        <v>144</v>
      </c>
      <c r="BE147" s="231">
        <f>IF(N147="základní",J147,0)</f>
        <v>0</v>
      </c>
      <c r="BF147" s="231">
        <f>IF(N147="snížená",J147,0)</f>
        <v>0</v>
      </c>
      <c r="BG147" s="231">
        <f>IF(N147="zákl. přenesená",J147,0)</f>
        <v>0</v>
      </c>
      <c r="BH147" s="231">
        <f>IF(N147="sníž. přenesená",J147,0)</f>
        <v>0</v>
      </c>
      <c r="BI147" s="231">
        <f>IF(N147="nulová",J147,0)</f>
        <v>0</v>
      </c>
      <c r="BJ147" s="18" t="s">
        <v>77</v>
      </c>
      <c r="BK147" s="231">
        <f>ROUND(I147*H147,2)</f>
        <v>0</v>
      </c>
      <c r="BL147" s="18" t="s">
        <v>151</v>
      </c>
      <c r="BM147" s="230" t="s">
        <v>359</v>
      </c>
    </row>
    <row r="148" s="2" customFormat="1" ht="16.5" customHeight="1">
      <c r="A148" s="39"/>
      <c r="B148" s="40"/>
      <c r="C148" s="219" t="s">
        <v>189</v>
      </c>
      <c r="D148" s="219" t="s">
        <v>146</v>
      </c>
      <c r="E148" s="220" t="s">
        <v>1638</v>
      </c>
      <c r="F148" s="221" t="s">
        <v>1639</v>
      </c>
      <c r="G148" s="222" t="s">
        <v>1532</v>
      </c>
      <c r="H148" s="223">
        <v>1.5</v>
      </c>
      <c r="I148" s="224"/>
      <c r="J148" s="225">
        <f>ROUND(I148*H148,2)</f>
        <v>0</v>
      </c>
      <c r="K148" s="221" t="s">
        <v>256</v>
      </c>
      <c r="L148" s="45"/>
      <c r="M148" s="226" t="s">
        <v>19</v>
      </c>
      <c r="N148" s="227" t="s">
        <v>43</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151</v>
      </c>
      <c r="AT148" s="230" t="s">
        <v>146</v>
      </c>
      <c r="AU148" s="230" t="s">
        <v>81</v>
      </c>
      <c r="AY148" s="18" t="s">
        <v>144</v>
      </c>
      <c r="BE148" s="231">
        <f>IF(N148="základní",J148,0)</f>
        <v>0</v>
      </c>
      <c r="BF148" s="231">
        <f>IF(N148="snížená",J148,0)</f>
        <v>0</v>
      </c>
      <c r="BG148" s="231">
        <f>IF(N148="zákl. přenesená",J148,0)</f>
        <v>0</v>
      </c>
      <c r="BH148" s="231">
        <f>IF(N148="sníž. přenesená",J148,0)</f>
        <v>0</v>
      </c>
      <c r="BI148" s="231">
        <f>IF(N148="nulová",J148,0)</f>
        <v>0</v>
      </c>
      <c r="BJ148" s="18" t="s">
        <v>77</v>
      </c>
      <c r="BK148" s="231">
        <f>ROUND(I148*H148,2)</f>
        <v>0</v>
      </c>
      <c r="BL148" s="18" t="s">
        <v>151</v>
      </c>
      <c r="BM148" s="230" t="s">
        <v>364</v>
      </c>
    </row>
    <row r="149" s="12" customFormat="1" ht="22.8" customHeight="1">
      <c r="A149" s="12"/>
      <c r="B149" s="203"/>
      <c r="C149" s="204"/>
      <c r="D149" s="205" t="s">
        <v>71</v>
      </c>
      <c r="E149" s="217" t="s">
        <v>1640</v>
      </c>
      <c r="F149" s="217" t="s">
        <v>1641</v>
      </c>
      <c r="G149" s="204"/>
      <c r="H149" s="204"/>
      <c r="I149" s="207"/>
      <c r="J149" s="218">
        <f>BK149</f>
        <v>0</v>
      </c>
      <c r="K149" s="204"/>
      <c r="L149" s="209"/>
      <c r="M149" s="210"/>
      <c r="N149" s="211"/>
      <c r="O149" s="211"/>
      <c r="P149" s="212">
        <f>SUM(P150:P178)</f>
        <v>0</v>
      </c>
      <c r="Q149" s="211"/>
      <c r="R149" s="212">
        <f>SUM(R150:R178)</f>
        <v>0</v>
      </c>
      <c r="S149" s="211"/>
      <c r="T149" s="213">
        <f>SUM(T150:T178)</f>
        <v>0</v>
      </c>
      <c r="U149" s="12"/>
      <c r="V149" s="12"/>
      <c r="W149" s="12"/>
      <c r="X149" s="12"/>
      <c r="Y149" s="12"/>
      <c r="Z149" s="12"/>
      <c r="AA149" s="12"/>
      <c r="AB149" s="12"/>
      <c r="AC149" s="12"/>
      <c r="AD149" s="12"/>
      <c r="AE149" s="12"/>
      <c r="AR149" s="214" t="s">
        <v>77</v>
      </c>
      <c r="AT149" s="215" t="s">
        <v>71</v>
      </c>
      <c r="AU149" s="215" t="s">
        <v>77</v>
      </c>
      <c r="AY149" s="214" t="s">
        <v>144</v>
      </c>
      <c r="BK149" s="216">
        <f>SUM(BK150:BK178)</f>
        <v>0</v>
      </c>
    </row>
    <row r="150" s="2" customFormat="1" ht="16.5" customHeight="1">
      <c r="A150" s="39"/>
      <c r="B150" s="40"/>
      <c r="C150" s="219" t="s">
        <v>487</v>
      </c>
      <c r="D150" s="219" t="s">
        <v>146</v>
      </c>
      <c r="E150" s="220" t="s">
        <v>1642</v>
      </c>
      <c r="F150" s="221" t="s">
        <v>1568</v>
      </c>
      <c r="G150" s="222" t="s">
        <v>180</v>
      </c>
      <c r="H150" s="223">
        <v>54</v>
      </c>
      <c r="I150" s="224"/>
      <c r="J150" s="225">
        <f>ROUND(I150*H150,2)</f>
        <v>0</v>
      </c>
      <c r="K150" s="221" t="s">
        <v>256</v>
      </c>
      <c r="L150" s="45"/>
      <c r="M150" s="226" t="s">
        <v>19</v>
      </c>
      <c r="N150" s="227" t="s">
        <v>43</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151</v>
      </c>
      <c r="AT150" s="230" t="s">
        <v>146</v>
      </c>
      <c r="AU150" s="230" t="s">
        <v>81</v>
      </c>
      <c r="AY150" s="18" t="s">
        <v>144</v>
      </c>
      <c r="BE150" s="231">
        <f>IF(N150="základní",J150,0)</f>
        <v>0</v>
      </c>
      <c r="BF150" s="231">
        <f>IF(N150="snížená",J150,0)</f>
        <v>0</v>
      </c>
      <c r="BG150" s="231">
        <f>IF(N150="zákl. přenesená",J150,0)</f>
        <v>0</v>
      </c>
      <c r="BH150" s="231">
        <f>IF(N150="sníž. přenesená",J150,0)</f>
        <v>0</v>
      </c>
      <c r="BI150" s="231">
        <f>IF(N150="nulová",J150,0)</f>
        <v>0</v>
      </c>
      <c r="BJ150" s="18" t="s">
        <v>77</v>
      </c>
      <c r="BK150" s="231">
        <f>ROUND(I150*H150,2)</f>
        <v>0</v>
      </c>
      <c r="BL150" s="18" t="s">
        <v>151</v>
      </c>
      <c r="BM150" s="230" t="s">
        <v>370</v>
      </c>
    </row>
    <row r="151" s="2" customFormat="1" ht="16.5" customHeight="1">
      <c r="A151" s="39"/>
      <c r="B151" s="40"/>
      <c r="C151" s="219" t="s">
        <v>195</v>
      </c>
      <c r="D151" s="219" t="s">
        <v>146</v>
      </c>
      <c r="E151" s="220" t="s">
        <v>1643</v>
      </c>
      <c r="F151" s="221" t="s">
        <v>1570</v>
      </c>
      <c r="G151" s="222" t="s">
        <v>180</v>
      </c>
      <c r="H151" s="223">
        <v>52</v>
      </c>
      <c r="I151" s="224"/>
      <c r="J151" s="225">
        <f>ROUND(I151*H151,2)</f>
        <v>0</v>
      </c>
      <c r="K151" s="221" t="s">
        <v>256</v>
      </c>
      <c r="L151" s="45"/>
      <c r="M151" s="226" t="s">
        <v>19</v>
      </c>
      <c r="N151" s="227" t="s">
        <v>43</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151</v>
      </c>
      <c r="AT151" s="230" t="s">
        <v>146</v>
      </c>
      <c r="AU151" s="230" t="s">
        <v>81</v>
      </c>
      <c r="AY151" s="18" t="s">
        <v>144</v>
      </c>
      <c r="BE151" s="231">
        <f>IF(N151="základní",J151,0)</f>
        <v>0</v>
      </c>
      <c r="BF151" s="231">
        <f>IF(N151="snížená",J151,0)</f>
        <v>0</v>
      </c>
      <c r="BG151" s="231">
        <f>IF(N151="zákl. přenesená",J151,0)</f>
        <v>0</v>
      </c>
      <c r="BH151" s="231">
        <f>IF(N151="sníž. přenesená",J151,0)</f>
        <v>0</v>
      </c>
      <c r="BI151" s="231">
        <f>IF(N151="nulová",J151,0)</f>
        <v>0</v>
      </c>
      <c r="BJ151" s="18" t="s">
        <v>77</v>
      </c>
      <c r="BK151" s="231">
        <f>ROUND(I151*H151,2)</f>
        <v>0</v>
      </c>
      <c r="BL151" s="18" t="s">
        <v>151</v>
      </c>
      <c r="BM151" s="230" t="s">
        <v>375</v>
      </c>
    </row>
    <row r="152" s="2" customFormat="1" ht="16.5" customHeight="1">
      <c r="A152" s="39"/>
      <c r="B152" s="40"/>
      <c r="C152" s="219" t="s">
        <v>320</v>
      </c>
      <c r="D152" s="219" t="s">
        <v>146</v>
      </c>
      <c r="E152" s="220" t="s">
        <v>1644</v>
      </c>
      <c r="F152" s="221" t="s">
        <v>1572</v>
      </c>
      <c r="G152" s="222" t="s">
        <v>180</v>
      </c>
      <c r="H152" s="223">
        <v>15</v>
      </c>
      <c r="I152" s="224"/>
      <c r="J152" s="225">
        <f>ROUND(I152*H152,2)</f>
        <v>0</v>
      </c>
      <c r="K152" s="221" t="s">
        <v>256</v>
      </c>
      <c r="L152" s="45"/>
      <c r="M152" s="226" t="s">
        <v>19</v>
      </c>
      <c r="N152" s="227" t="s">
        <v>43</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151</v>
      </c>
      <c r="AT152" s="230" t="s">
        <v>146</v>
      </c>
      <c r="AU152" s="230" t="s">
        <v>81</v>
      </c>
      <c r="AY152" s="18" t="s">
        <v>144</v>
      </c>
      <c r="BE152" s="231">
        <f>IF(N152="základní",J152,0)</f>
        <v>0</v>
      </c>
      <c r="BF152" s="231">
        <f>IF(N152="snížená",J152,0)</f>
        <v>0</v>
      </c>
      <c r="BG152" s="231">
        <f>IF(N152="zákl. přenesená",J152,0)</f>
        <v>0</v>
      </c>
      <c r="BH152" s="231">
        <f>IF(N152="sníž. přenesená",J152,0)</f>
        <v>0</v>
      </c>
      <c r="BI152" s="231">
        <f>IF(N152="nulová",J152,0)</f>
        <v>0</v>
      </c>
      <c r="BJ152" s="18" t="s">
        <v>77</v>
      </c>
      <c r="BK152" s="231">
        <f>ROUND(I152*H152,2)</f>
        <v>0</v>
      </c>
      <c r="BL152" s="18" t="s">
        <v>151</v>
      </c>
      <c r="BM152" s="230" t="s">
        <v>382</v>
      </c>
    </row>
    <row r="153" s="2" customFormat="1" ht="16.5" customHeight="1">
      <c r="A153" s="39"/>
      <c r="B153" s="40"/>
      <c r="C153" s="219" t="s">
        <v>201</v>
      </c>
      <c r="D153" s="219" t="s">
        <v>146</v>
      </c>
      <c r="E153" s="220" t="s">
        <v>1645</v>
      </c>
      <c r="F153" s="221" t="s">
        <v>1574</v>
      </c>
      <c r="G153" s="222" t="s">
        <v>180</v>
      </c>
      <c r="H153" s="223">
        <v>42</v>
      </c>
      <c r="I153" s="224"/>
      <c r="J153" s="225">
        <f>ROUND(I153*H153,2)</f>
        <v>0</v>
      </c>
      <c r="K153" s="221" t="s">
        <v>256</v>
      </c>
      <c r="L153" s="45"/>
      <c r="M153" s="226" t="s">
        <v>19</v>
      </c>
      <c r="N153" s="227" t="s">
        <v>43</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151</v>
      </c>
      <c r="AT153" s="230" t="s">
        <v>146</v>
      </c>
      <c r="AU153" s="230" t="s">
        <v>81</v>
      </c>
      <c r="AY153" s="18" t="s">
        <v>144</v>
      </c>
      <c r="BE153" s="231">
        <f>IF(N153="základní",J153,0)</f>
        <v>0</v>
      </c>
      <c r="BF153" s="231">
        <f>IF(N153="snížená",J153,0)</f>
        <v>0</v>
      </c>
      <c r="BG153" s="231">
        <f>IF(N153="zákl. přenesená",J153,0)</f>
        <v>0</v>
      </c>
      <c r="BH153" s="231">
        <f>IF(N153="sníž. přenesená",J153,0)</f>
        <v>0</v>
      </c>
      <c r="BI153" s="231">
        <f>IF(N153="nulová",J153,0)</f>
        <v>0</v>
      </c>
      <c r="BJ153" s="18" t="s">
        <v>77</v>
      </c>
      <c r="BK153" s="231">
        <f>ROUND(I153*H153,2)</f>
        <v>0</v>
      </c>
      <c r="BL153" s="18" t="s">
        <v>151</v>
      </c>
      <c r="BM153" s="230" t="s">
        <v>388</v>
      </c>
    </row>
    <row r="154" s="2" customFormat="1" ht="16.5" customHeight="1">
      <c r="A154" s="39"/>
      <c r="B154" s="40"/>
      <c r="C154" s="219" t="s">
        <v>435</v>
      </c>
      <c r="D154" s="219" t="s">
        <v>146</v>
      </c>
      <c r="E154" s="220" t="s">
        <v>1646</v>
      </c>
      <c r="F154" s="221" t="s">
        <v>1576</v>
      </c>
      <c r="G154" s="222" t="s">
        <v>180</v>
      </c>
      <c r="H154" s="223">
        <v>26</v>
      </c>
      <c r="I154" s="224"/>
      <c r="J154" s="225">
        <f>ROUND(I154*H154,2)</f>
        <v>0</v>
      </c>
      <c r="K154" s="221" t="s">
        <v>256</v>
      </c>
      <c r="L154" s="45"/>
      <c r="M154" s="226" t="s">
        <v>19</v>
      </c>
      <c r="N154" s="227" t="s">
        <v>43</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151</v>
      </c>
      <c r="AT154" s="230" t="s">
        <v>146</v>
      </c>
      <c r="AU154" s="230" t="s">
        <v>81</v>
      </c>
      <c r="AY154" s="18" t="s">
        <v>144</v>
      </c>
      <c r="BE154" s="231">
        <f>IF(N154="základní",J154,0)</f>
        <v>0</v>
      </c>
      <c r="BF154" s="231">
        <f>IF(N154="snížená",J154,0)</f>
        <v>0</v>
      </c>
      <c r="BG154" s="231">
        <f>IF(N154="zákl. přenesená",J154,0)</f>
        <v>0</v>
      </c>
      <c r="BH154" s="231">
        <f>IF(N154="sníž. přenesená",J154,0)</f>
        <v>0</v>
      </c>
      <c r="BI154" s="231">
        <f>IF(N154="nulová",J154,0)</f>
        <v>0</v>
      </c>
      <c r="BJ154" s="18" t="s">
        <v>77</v>
      </c>
      <c r="BK154" s="231">
        <f>ROUND(I154*H154,2)</f>
        <v>0</v>
      </c>
      <c r="BL154" s="18" t="s">
        <v>151</v>
      </c>
      <c r="BM154" s="230" t="s">
        <v>393</v>
      </c>
    </row>
    <row r="155" s="2" customFormat="1" ht="16.5" customHeight="1">
      <c r="A155" s="39"/>
      <c r="B155" s="40"/>
      <c r="C155" s="219" t="s">
        <v>207</v>
      </c>
      <c r="D155" s="219" t="s">
        <v>146</v>
      </c>
      <c r="E155" s="220" t="s">
        <v>1647</v>
      </c>
      <c r="F155" s="221" t="s">
        <v>1578</v>
      </c>
      <c r="G155" s="222" t="s">
        <v>180</v>
      </c>
      <c r="H155" s="223">
        <v>102</v>
      </c>
      <c r="I155" s="224"/>
      <c r="J155" s="225">
        <f>ROUND(I155*H155,2)</f>
        <v>0</v>
      </c>
      <c r="K155" s="221" t="s">
        <v>256</v>
      </c>
      <c r="L155" s="45"/>
      <c r="M155" s="226" t="s">
        <v>19</v>
      </c>
      <c r="N155" s="227" t="s">
        <v>43</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151</v>
      </c>
      <c r="AT155" s="230" t="s">
        <v>146</v>
      </c>
      <c r="AU155" s="230" t="s">
        <v>81</v>
      </c>
      <c r="AY155" s="18" t="s">
        <v>144</v>
      </c>
      <c r="BE155" s="231">
        <f>IF(N155="základní",J155,0)</f>
        <v>0</v>
      </c>
      <c r="BF155" s="231">
        <f>IF(N155="snížená",J155,0)</f>
        <v>0</v>
      </c>
      <c r="BG155" s="231">
        <f>IF(N155="zákl. přenesená",J155,0)</f>
        <v>0</v>
      </c>
      <c r="BH155" s="231">
        <f>IF(N155="sníž. přenesená",J155,0)</f>
        <v>0</v>
      </c>
      <c r="BI155" s="231">
        <f>IF(N155="nulová",J155,0)</f>
        <v>0</v>
      </c>
      <c r="BJ155" s="18" t="s">
        <v>77</v>
      </c>
      <c r="BK155" s="231">
        <f>ROUND(I155*H155,2)</f>
        <v>0</v>
      </c>
      <c r="BL155" s="18" t="s">
        <v>151</v>
      </c>
      <c r="BM155" s="230" t="s">
        <v>400</v>
      </c>
    </row>
    <row r="156" s="2" customFormat="1" ht="16.5" customHeight="1">
      <c r="A156" s="39"/>
      <c r="B156" s="40"/>
      <c r="C156" s="219" t="s">
        <v>511</v>
      </c>
      <c r="D156" s="219" t="s">
        <v>146</v>
      </c>
      <c r="E156" s="220" t="s">
        <v>1648</v>
      </c>
      <c r="F156" s="221" t="s">
        <v>1580</v>
      </c>
      <c r="G156" s="222" t="s">
        <v>180</v>
      </c>
      <c r="H156" s="223">
        <v>24</v>
      </c>
      <c r="I156" s="224"/>
      <c r="J156" s="225">
        <f>ROUND(I156*H156,2)</f>
        <v>0</v>
      </c>
      <c r="K156" s="221" t="s">
        <v>256</v>
      </c>
      <c r="L156" s="45"/>
      <c r="M156" s="226" t="s">
        <v>19</v>
      </c>
      <c r="N156" s="227" t="s">
        <v>43</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151</v>
      </c>
      <c r="AT156" s="230" t="s">
        <v>146</v>
      </c>
      <c r="AU156" s="230" t="s">
        <v>81</v>
      </c>
      <c r="AY156" s="18" t="s">
        <v>144</v>
      </c>
      <c r="BE156" s="231">
        <f>IF(N156="základní",J156,0)</f>
        <v>0</v>
      </c>
      <c r="BF156" s="231">
        <f>IF(N156="snížená",J156,0)</f>
        <v>0</v>
      </c>
      <c r="BG156" s="231">
        <f>IF(N156="zákl. přenesená",J156,0)</f>
        <v>0</v>
      </c>
      <c r="BH156" s="231">
        <f>IF(N156="sníž. přenesená",J156,0)</f>
        <v>0</v>
      </c>
      <c r="BI156" s="231">
        <f>IF(N156="nulová",J156,0)</f>
        <v>0</v>
      </c>
      <c r="BJ156" s="18" t="s">
        <v>77</v>
      </c>
      <c r="BK156" s="231">
        <f>ROUND(I156*H156,2)</f>
        <v>0</v>
      </c>
      <c r="BL156" s="18" t="s">
        <v>151</v>
      </c>
      <c r="BM156" s="230" t="s">
        <v>405</v>
      </c>
    </row>
    <row r="157" s="2" customFormat="1" ht="16.5" customHeight="1">
      <c r="A157" s="39"/>
      <c r="B157" s="40"/>
      <c r="C157" s="219" t="s">
        <v>214</v>
      </c>
      <c r="D157" s="219" t="s">
        <v>146</v>
      </c>
      <c r="E157" s="220" t="s">
        <v>1649</v>
      </c>
      <c r="F157" s="221" t="s">
        <v>1582</v>
      </c>
      <c r="G157" s="222" t="s">
        <v>180</v>
      </c>
      <c r="H157" s="223">
        <v>132</v>
      </c>
      <c r="I157" s="224"/>
      <c r="J157" s="225">
        <f>ROUND(I157*H157,2)</f>
        <v>0</v>
      </c>
      <c r="K157" s="221" t="s">
        <v>256</v>
      </c>
      <c r="L157" s="45"/>
      <c r="M157" s="226" t="s">
        <v>19</v>
      </c>
      <c r="N157" s="227" t="s">
        <v>43</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151</v>
      </c>
      <c r="AT157" s="230" t="s">
        <v>146</v>
      </c>
      <c r="AU157" s="230" t="s">
        <v>81</v>
      </c>
      <c r="AY157" s="18" t="s">
        <v>144</v>
      </c>
      <c r="BE157" s="231">
        <f>IF(N157="základní",J157,0)</f>
        <v>0</v>
      </c>
      <c r="BF157" s="231">
        <f>IF(N157="snížená",J157,0)</f>
        <v>0</v>
      </c>
      <c r="BG157" s="231">
        <f>IF(N157="zákl. přenesená",J157,0)</f>
        <v>0</v>
      </c>
      <c r="BH157" s="231">
        <f>IF(N157="sníž. přenesená",J157,0)</f>
        <v>0</v>
      </c>
      <c r="BI157" s="231">
        <f>IF(N157="nulová",J157,0)</f>
        <v>0</v>
      </c>
      <c r="BJ157" s="18" t="s">
        <v>77</v>
      </c>
      <c r="BK157" s="231">
        <f>ROUND(I157*H157,2)</f>
        <v>0</v>
      </c>
      <c r="BL157" s="18" t="s">
        <v>151</v>
      </c>
      <c r="BM157" s="230" t="s">
        <v>410</v>
      </c>
    </row>
    <row r="158" s="2" customFormat="1" ht="16.5" customHeight="1">
      <c r="A158" s="39"/>
      <c r="B158" s="40"/>
      <c r="C158" s="219" t="s">
        <v>520</v>
      </c>
      <c r="D158" s="219" t="s">
        <v>146</v>
      </c>
      <c r="E158" s="220" t="s">
        <v>1650</v>
      </c>
      <c r="F158" s="221" t="s">
        <v>1584</v>
      </c>
      <c r="G158" s="222" t="s">
        <v>180</v>
      </c>
      <c r="H158" s="223">
        <v>4</v>
      </c>
      <c r="I158" s="224"/>
      <c r="J158" s="225">
        <f>ROUND(I158*H158,2)</f>
        <v>0</v>
      </c>
      <c r="K158" s="221" t="s">
        <v>256</v>
      </c>
      <c r="L158" s="45"/>
      <c r="M158" s="226" t="s">
        <v>19</v>
      </c>
      <c r="N158" s="227" t="s">
        <v>43</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151</v>
      </c>
      <c r="AT158" s="230" t="s">
        <v>146</v>
      </c>
      <c r="AU158" s="230" t="s">
        <v>81</v>
      </c>
      <c r="AY158" s="18" t="s">
        <v>144</v>
      </c>
      <c r="BE158" s="231">
        <f>IF(N158="základní",J158,0)</f>
        <v>0</v>
      </c>
      <c r="BF158" s="231">
        <f>IF(N158="snížená",J158,0)</f>
        <v>0</v>
      </c>
      <c r="BG158" s="231">
        <f>IF(N158="zákl. přenesená",J158,0)</f>
        <v>0</v>
      </c>
      <c r="BH158" s="231">
        <f>IF(N158="sníž. přenesená",J158,0)</f>
        <v>0</v>
      </c>
      <c r="BI158" s="231">
        <f>IF(N158="nulová",J158,0)</f>
        <v>0</v>
      </c>
      <c r="BJ158" s="18" t="s">
        <v>77</v>
      </c>
      <c r="BK158" s="231">
        <f>ROUND(I158*H158,2)</f>
        <v>0</v>
      </c>
      <c r="BL158" s="18" t="s">
        <v>151</v>
      </c>
      <c r="BM158" s="230" t="s">
        <v>414</v>
      </c>
    </row>
    <row r="159" s="2" customFormat="1" ht="16.5" customHeight="1">
      <c r="A159" s="39"/>
      <c r="B159" s="40"/>
      <c r="C159" s="219" t="s">
        <v>219</v>
      </c>
      <c r="D159" s="219" t="s">
        <v>146</v>
      </c>
      <c r="E159" s="220" t="s">
        <v>1651</v>
      </c>
      <c r="F159" s="221" t="s">
        <v>1586</v>
      </c>
      <c r="G159" s="222" t="s">
        <v>180</v>
      </c>
      <c r="H159" s="223">
        <v>44</v>
      </c>
      <c r="I159" s="224"/>
      <c r="J159" s="225">
        <f>ROUND(I159*H159,2)</f>
        <v>0</v>
      </c>
      <c r="K159" s="221" t="s">
        <v>256</v>
      </c>
      <c r="L159" s="45"/>
      <c r="M159" s="226" t="s">
        <v>19</v>
      </c>
      <c r="N159" s="227" t="s">
        <v>43</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151</v>
      </c>
      <c r="AT159" s="230" t="s">
        <v>146</v>
      </c>
      <c r="AU159" s="230" t="s">
        <v>81</v>
      </c>
      <c r="AY159" s="18" t="s">
        <v>144</v>
      </c>
      <c r="BE159" s="231">
        <f>IF(N159="základní",J159,0)</f>
        <v>0</v>
      </c>
      <c r="BF159" s="231">
        <f>IF(N159="snížená",J159,0)</f>
        <v>0</v>
      </c>
      <c r="BG159" s="231">
        <f>IF(N159="zákl. přenesená",J159,0)</f>
        <v>0</v>
      </c>
      <c r="BH159" s="231">
        <f>IF(N159="sníž. přenesená",J159,0)</f>
        <v>0</v>
      </c>
      <c r="BI159" s="231">
        <f>IF(N159="nulová",J159,0)</f>
        <v>0</v>
      </c>
      <c r="BJ159" s="18" t="s">
        <v>77</v>
      </c>
      <c r="BK159" s="231">
        <f>ROUND(I159*H159,2)</f>
        <v>0</v>
      </c>
      <c r="BL159" s="18" t="s">
        <v>151</v>
      </c>
      <c r="BM159" s="230" t="s">
        <v>418</v>
      </c>
    </row>
    <row r="160" s="2" customFormat="1" ht="16.5" customHeight="1">
      <c r="A160" s="39"/>
      <c r="B160" s="40"/>
      <c r="C160" s="219" t="s">
        <v>532</v>
      </c>
      <c r="D160" s="219" t="s">
        <v>146</v>
      </c>
      <c r="E160" s="220" t="s">
        <v>1652</v>
      </c>
      <c r="F160" s="221" t="s">
        <v>1653</v>
      </c>
      <c r="G160" s="222" t="s">
        <v>171</v>
      </c>
      <c r="H160" s="223">
        <v>1</v>
      </c>
      <c r="I160" s="224"/>
      <c r="J160" s="225">
        <f>ROUND(I160*H160,2)</f>
        <v>0</v>
      </c>
      <c r="K160" s="221" t="s">
        <v>256</v>
      </c>
      <c r="L160" s="45"/>
      <c r="M160" s="226" t="s">
        <v>19</v>
      </c>
      <c r="N160" s="227" t="s">
        <v>43</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151</v>
      </c>
      <c r="AT160" s="230" t="s">
        <v>146</v>
      </c>
      <c r="AU160" s="230" t="s">
        <v>81</v>
      </c>
      <c r="AY160" s="18" t="s">
        <v>144</v>
      </c>
      <c r="BE160" s="231">
        <f>IF(N160="základní",J160,0)</f>
        <v>0</v>
      </c>
      <c r="BF160" s="231">
        <f>IF(N160="snížená",J160,0)</f>
        <v>0</v>
      </c>
      <c r="BG160" s="231">
        <f>IF(N160="zákl. přenesená",J160,0)</f>
        <v>0</v>
      </c>
      <c r="BH160" s="231">
        <f>IF(N160="sníž. přenesená",J160,0)</f>
        <v>0</v>
      </c>
      <c r="BI160" s="231">
        <f>IF(N160="nulová",J160,0)</f>
        <v>0</v>
      </c>
      <c r="BJ160" s="18" t="s">
        <v>77</v>
      </c>
      <c r="BK160" s="231">
        <f>ROUND(I160*H160,2)</f>
        <v>0</v>
      </c>
      <c r="BL160" s="18" t="s">
        <v>151</v>
      </c>
      <c r="BM160" s="230" t="s">
        <v>422</v>
      </c>
    </row>
    <row r="161" s="2" customFormat="1" ht="16.5" customHeight="1">
      <c r="A161" s="39"/>
      <c r="B161" s="40"/>
      <c r="C161" s="219" t="s">
        <v>224</v>
      </c>
      <c r="D161" s="219" t="s">
        <v>146</v>
      </c>
      <c r="E161" s="220" t="s">
        <v>1654</v>
      </c>
      <c r="F161" s="221" t="s">
        <v>1655</v>
      </c>
      <c r="G161" s="222" t="s">
        <v>171</v>
      </c>
      <c r="H161" s="223">
        <v>42</v>
      </c>
      <c r="I161" s="224"/>
      <c r="J161" s="225">
        <f>ROUND(I161*H161,2)</f>
        <v>0</v>
      </c>
      <c r="K161" s="221" t="s">
        <v>256</v>
      </c>
      <c r="L161" s="45"/>
      <c r="M161" s="226" t="s">
        <v>19</v>
      </c>
      <c r="N161" s="227" t="s">
        <v>43</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151</v>
      </c>
      <c r="AT161" s="230" t="s">
        <v>146</v>
      </c>
      <c r="AU161" s="230" t="s">
        <v>81</v>
      </c>
      <c r="AY161" s="18" t="s">
        <v>144</v>
      </c>
      <c r="BE161" s="231">
        <f>IF(N161="základní",J161,0)</f>
        <v>0</v>
      </c>
      <c r="BF161" s="231">
        <f>IF(N161="snížená",J161,0)</f>
        <v>0</v>
      </c>
      <c r="BG161" s="231">
        <f>IF(N161="zákl. přenesená",J161,0)</f>
        <v>0</v>
      </c>
      <c r="BH161" s="231">
        <f>IF(N161="sníž. přenesená",J161,0)</f>
        <v>0</v>
      </c>
      <c r="BI161" s="231">
        <f>IF(N161="nulová",J161,0)</f>
        <v>0</v>
      </c>
      <c r="BJ161" s="18" t="s">
        <v>77</v>
      </c>
      <c r="BK161" s="231">
        <f>ROUND(I161*H161,2)</f>
        <v>0</v>
      </c>
      <c r="BL161" s="18" t="s">
        <v>151</v>
      </c>
      <c r="BM161" s="230" t="s">
        <v>428</v>
      </c>
    </row>
    <row r="162" s="2" customFormat="1" ht="16.5" customHeight="1">
      <c r="A162" s="39"/>
      <c r="B162" s="40"/>
      <c r="C162" s="219" t="s">
        <v>543</v>
      </c>
      <c r="D162" s="219" t="s">
        <v>146</v>
      </c>
      <c r="E162" s="220" t="s">
        <v>1656</v>
      </c>
      <c r="F162" s="221" t="s">
        <v>1592</v>
      </c>
      <c r="G162" s="222" t="s">
        <v>171</v>
      </c>
      <c r="H162" s="223">
        <v>77</v>
      </c>
      <c r="I162" s="224"/>
      <c r="J162" s="225">
        <f>ROUND(I162*H162,2)</f>
        <v>0</v>
      </c>
      <c r="K162" s="221" t="s">
        <v>256</v>
      </c>
      <c r="L162" s="45"/>
      <c r="M162" s="226" t="s">
        <v>19</v>
      </c>
      <c r="N162" s="227" t="s">
        <v>43</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151</v>
      </c>
      <c r="AT162" s="230" t="s">
        <v>146</v>
      </c>
      <c r="AU162" s="230" t="s">
        <v>81</v>
      </c>
      <c r="AY162" s="18" t="s">
        <v>144</v>
      </c>
      <c r="BE162" s="231">
        <f>IF(N162="základní",J162,0)</f>
        <v>0</v>
      </c>
      <c r="BF162" s="231">
        <f>IF(N162="snížená",J162,0)</f>
        <v>0</v>
      </c>
      <c r="BG162" s="231">
        <f>IF(N162="zákl. přenesená",J162,0)</f>
        <v>0</v>
      </c>
      <c r="BH162" s="231">
        <f>IF(N162="sníž. přenesená",J162,0)</f>
        <v>0</v>
      </c>
      <c r="BI162" s="231">
        <f>IF(N162="nulová",J162,0)</f>
        <v>0</v>
      </c>
      <c r="BJ162" s="18" t="s">
        <v>77</v>
      </c>
      <c r="BK162" s="231">
        <f>ROUND(I162*H162,2)</f>
        <v>0</v>
      </c>
      <c r="BL162" s="18" t="s">
        <v>151</v>
      </c>
      <c r="BM162" s="230" t="s">
        <v>432</v>
      </c>
    </row>
    <row r="163" s="2" customFormat="1" ht="16.5" customHeight="1">
      <c r="A163" s="39"/>
      <c r="B163" s="40"/>
      <c r="C163" s="219" t="s">
        <v>230</v>
      </c>
      <c r="D163" s="219" t="s">
        <v>146</v>
      </c>
      <c r="E163" s="220" t="s">
        <v>1657</v>
      </c>
      <c r="F163" s="221" t="s">
        <v>1594</v>
      </c>
      <c r="G163" s="222" t="s">
        <v>171</v>
      </c>
      <c r="H163" s="223">
        <v>8</v>
      </c>
      <c r="I163" s="224"/>
      <c r="J163" s="225">
        <f>ROUND(I163*H163,2)</f>
        <v>0</v>
      </c>
      <c r="K163" s="221" t="s">
        <v>256</v>
      </c>
      <c r="L163" s="45"/>
      <c r="M163" s="226" t="s">
        <v>19</v>
      </c>
      <c r="N163" s="227" t="s">
        <v>43</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151</v>
      </c>
      <c r="AT163" s="230" t="s">
        <v>146</v>
      </c>
      <c r="AU163" s="230" t="s">
        <v>81</v>
      </c>
      <c r="AY163" s="18" t="s">
        <v>144</v>
      </c>
      <c r="BE163" s="231">
        <f>IF(N163="základní",J163,0)</f>
        <v>0</v>
      </c>
      <c r="BF163" s="231">
        <f>IF(N163="snížená",J163,0)</f>
        <v>0</v>
      </c>
      <c r="BG163" s="231">
        <f>IF(N163="zákl. přenesená",J163,0)</f>
        <v>0</v>
      </c>
      <c r="BH163" s="231">
        <f>IF(N163="sníž. přenesená",J163,0)</f>
        <v>0</v>
      </c>
      <c r="BI163" s="231">
        <f>IF(N163="nulová",J163,0)</f>
        <v>0</v>
      </c>
      <c r="BJ163" s="18" t="s">
        <v>77</v>
      </c>
      <c r="BK163" s="231">
        <f>ROUND(I163*H163,2)</f>
        <v>0</v>
      </c>
      <c r="BL163" s="18" t="s">
        <v>151</v>
      </c>
      <c r="BM163" s="230" t="s">
        <v>440</v>
      </c>
    </row>
    <row r="164" s="2" customFormat="1" ht="16.5" customHeight="1">
      <c r="A164" s="39"/>
      <c r="B164" s="40"/>
      <c r="C164" s="219" t="s">
        <v>551</v>
      </c>
      <c r="D164" s="219" t="s">
        <v>146</v>
      </c>
      <c r="E164" s="220" t="s">
        <v>1658</v>
      </c>
      <c r="F164" s="221" t="s">
        <v>1596</v>
      </c>
      <c r="G164" s="222" t="s">
        <v>171</v>
      </c>
      <c r="H164" s="223">
        <v>24</v>
      </c>
      <c r="I164" s="224"/>
      <c r="J164" s="225">
        <f>ROUND(I164*H164,2)</f>
        <v>0</v>
      </c>
      <c r="K164" s="221" t="s">
        <v>256</v>
      </c>
      <c r="L164" s="45"/>
      <c r="M164" s="226" t="s">
        <v>19</v>
      </c>
      <c r="N164" s="227" t="s">
        <v>43</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151</v>
      </c>
      <c r="AT164" s="230" t="s">
        <v>146</v>
      </c>
      <c r="AU164" s="230" t="s">
        <v>81</v>
      </c>
      <c r="AY164" s="18" t="s">
        <v>144</v>
      </c>
      <c r="BE164" s="231">
        <f>IF(N164="základní",J164,0)</f>
        <v>0</v>
      </c>
      <c r="BF164" s="231">
        <f>IF(N164="snížená",J164,0)</f>
        <v>0</v>
      </c>
      <c r="BG164" s="231">
        <f>IF(N164="zákl. přenesená",J164,0)</f>
        <v>0</v>
      </c>
      <c r="BH164" s="231">
        <f>IF(N164="sníž. přenesená",J164,0)</f>
        <v>0</v>
      </c>
      <c r="BI164" s="231">
        <f>IF(N164="nulová",J164,0)</f>
        <v>0</v>
      </c>
      <c r="BJ164" s="18" t="s">
        <v>77</v>
      </c>
      <c r="BK164" s="231">
        <f>ROUND(I164*H164,2)</f>
        <v>0</v>
      </c>
      <c r="BL164" s="18" t="s">
        <v>151</v>
      </c>
      <c r="BM164" s="230" t="s">
        <v>451</v>
      </c>
    </row>
    <row r="165" s="2" customFormat="1" ht="16.5" customHeight="1">
      <c r="A165" s="39"/>
      <c r="B165" s="40"/>
      <c r="C165" s="219" t="s">
        <v>235</v>
      </c>
      <c r="D165" s="219" t="s">
        <v>146</v>
      </c>
      <c r="E165" s="220" t="s">
        <v>1659</v>
      </c>
      <c r="F165" s="221" t="s">
        <v>1598</v>
      </c>
      <c r="G165" s="222" t="s">
        <v>171</v>
      </c>
      <c r="H165" s="223">
        <v>35</v>
      </c>
      <c r="I165" s="224"/>
      <c r="J165" s="225">
        <f>ROUND(I165*H165,2)</f>
        <v>0</v>
      </c>
      <c r="K165" s="221" t="s">
        <v>256</v>
      </c>
      <c r="L165" s="45"/>
      <c r="M165" s="226" t="s">
        <v>19</v>
      </c>
      <c r="N165" s="227" t="s">
        <v>43</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151</v>
      </c>
      <c r="AT165" s="230" t="s">
        <v>146</v>
      </c>
      <c r="AU165" s="230" t="s">
        <v>81</v>
      </c>
      <c r="AY165" s="18" t="s">
        <v>144</v>
      </c>
      <c r="BE165" s="231">
        <f>IF(N165="základní",J165,0)</f>
        <v>0</v>
      </c>
      <c r="BF165" s="231">
        <f>IF(N165="snížená",J165,0)</f>
        <v>0</v>
      </c>
      <c r="BG165" s="231">
        <f>IF(N165="zákl. přenesená",J165,0)</f>
        <v>0</v>
      </c>
      <c r="BH165" s="231">
        <f>IF(N165="sníž. přenesená",J165,0)</f>
        <v>0</v>
      </c>
      <c r="BI165" s="231">
        <f>IF(N165="nulová",J165,0)</f>
        <v>0</v>
      </c>
      <c r="BJ165" s="18" t="s">
        <v>77</v>
      </c>
      <c r="BK165" s="231">
        <f>ROUND(I165*H165,2)</f>
        <v>0</v>
      </c>
      <c r="BL165" s="18" t="s">
        <v>151</v>
      </c>
      <c r="BM165" s="230" t="s">
        <v>456</v>
      </c>
    </row>
    <row r="166" s="2" customFormat="1" ht="16.5" customHeight="1">
      <c r="A166" s="39"/>
      <c r="B166" s="40"/>
      <c r="C166" s="219" t="s">
        <v>560</v>
      </c>
      <c r="D166" s="219" t="s">
        <v>146</v>
      </c>
      <c r="E166" s="220" t="s">
        <v>1660</v>
      </c>
      <c r="F166" s="221" t="s">
        <v>1600</v>
      </c>
      <c r="G166" s="222" t="s">
        <v>171</v>
      </c>
      <c r="H166" s="223">
        <v>35</v>
      </c>
      <c r="I166" s="224"/>
      <c r="J166" s="225">
        <f>ROUND(I166*H166,2)</f>
        <v>0</v>
      </c>
      <c r="K166" s="221" t="s">
        <v>256</v>
      </c>
      <c r="L166" s="45"/>
      <c r="M166" s="226" t="s">
        <v>19</v>
      </c>
      <c r="N166" s="227" t="s">
        <v>43</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151</v>
      </c>
      <c r="AT166" s="230" t="s">
        <v>146</v>
      </c>
      <c r="AU166" s="230" t="s">
        <v>81</v>
      </c>
      <c r="AY166" s="18" t="s">
        <v>144</v>
      </c>
      <c r="BE166" s="231">
        <f>IF(N166="základní",J166,0)</f>
        <v>0</v>
      </c>
      <c r="BF166" s="231">
        <f>IF(N166="snížená",J166,0)</f>
        <v>0</v>
      </c>
      <c r="BG166" s="231">
        <f>IF(N166="zákl. přenesená",J166,0)</f>
        <v>0</v>
      </c>
      <c r="BH166" s="231">
        <f>IF(N166="sníž. přenesená",J166,0)</f>
        <v>0</v>
      </c>
      <c r="BI166" s="231">
        <f>IF(N166="nulová",J166,0)</f>
        <v>0</v>
      </c>
      <c r="BJ166" s="18" t="s">
        <v>77</v>
      </c>
      <c r="BK166" s="231">
        <f>ROUND(I166*H166,2)</f>
        <v>0</v>
      </c>
      <c r="BL166" s="18" t="s">
        <v>151</v>
      </c>
      <c r="BM166" s="230" t="s">
        <v>461</v>
      </c>
    </row>
    <row r="167" s="2" customFormat="1" ht="16.5" customHeight="1">
      <c r="A167" s="39"/>
      <c r="B167" s="40"/>
      <c r="C167" s="219" t="s">
        <v>241</v>
      </c>
      <c r="D167" s="219" t="s">
        <v>146</v>
      </c>
      <c r="E167" s="220" t="s">
        <v>1661</v>
      </c>
      <c r="F167" s="221" t="s">
        <v>1602</v>
      </c>
      <c r="G167" s="222" t="s">
        <v>171</v>
      </c>
      <c r="H167" s="223">
        <v>4</v>
      </c>
      <c r="I167" s="224"/>
      <c r="J167" s="225">
        <f>ROUND(I167*H167,2)</f>
        <v>0</v>
      </c>
      <c r="K167" s="221" t="s">
        <v>256</v>
      </c>
      <c r="L167" s="45"/>
      <c r="M167" s="226" t="s">
        <v>19</v>
      </c>
      <c r="N167" s="227" t="s">
        <v>43</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151</v>
      </c>
      <c r="AT167" s="230" t="s">
        <v>146</v>
      </c>
      <c r="AU167" s="230" t="s">
        <v>81</v>
      </c>
      <c r="AY167" s="18" t="s">
        <v>144</v>
      </c>
      <c r="BE167" s="231">
        <f>IF(N167="základní",J167,0)</f>
        <v>0</v>
      </c>
      <c r="BF167" s="231">
        <f>IF(N167="snížená",J167,0)</f>
        <v>0</v>
      </c>
      <c r="BG167" s="231">
        <f>IF(N167="zákl. přenesená",J167,0)</f>
        <v>0</v>
      </c>
      <c r="BH167" s="231">
        <f>IF(N167="sníž. přenesená",J167,0)</f>
        <v>0</v>
      </c>
      <c r="BI167" s="231">
        <f>IF(N167="nulová",J167,0)</f>
        <v>0</v>
      </c>
      <c r="BJ167" s="18" t="s">
        <v>77</v>
      </c>
      <c r="BK167" s="231">
        <f>ROUND(I167*H167,2)</f>
        <v>0</v>
      </c>
      <c r="BL167" s="18" t="s">
        <v>151</v>
      </c>
      <c r="BM167" s="230" t="s">
        <v>465</v>
      </c>
    </row>
    <row r="168" s="2" customFormat="1" ht="16.5" customHeight="1">
      <c r="A168" s="39"/>
      <c r="B168" s="40"/>
      <c r="C168" s="219" t="s">
        <v>569</v>
      </c>
      <c r="D168" s="219" t="s">
        <v>146</v>
      </c>
      <c r="E168" s="220" t="s">
        <v>1662</v>
      </c>
      <c r="F168" s="221" t="s">
        <v>1604</v>
      </c>
      <c r="G168" s="222" t="s">
        <v>171</v>
      </c>
      <c r="H168" s="223">
        <v>2</v>
      </c>
      <c r="I168" s="224"/>
      <c r="J168" s="225">
        <f>ROUND(I168*H168,2)</f>
        <v>0</v>
      </c>
      <c r="K168" s="221" t="s">
        <v>256</v>
      </c>
      <c r="L168" s="45"/>
      <c r="M168" s="226" t="s">
        <v>19</v>
      </c>
      <c r="N168" s="227" t="s">
        <v>43</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151</v>
      </c>
      <c r="AT168" s="230" t="s">
        <v>146</v>
      </c>
      <c r="AU168" s="230" t="s">
        <v>81</v>
      </c>
      <c r="AY168" s="18" t="s">
        <v>144</v>
      </c>
      <c r="BE168" s="231">
        <f>IF(N168="základní",J168,0)</f>
        <v>0</v>
      </c>
      <c r="BF168" s="231">
        <f>IF(N168="snížená",J168,0)</f>
        <v>0</v>
      </c>
      <c r="BG168" s="231">
        <f>IF(N168="zákl. přenesená",J168,0)</f>
        <v>0</v>
      </c>
      <c r="BH168" s="231">
        <f>IF(N168="sníž. přenesená",J168,0)</f>
        <v>0</v>
      </c>
      <c r="BI168" s="231">
        <f>IF(N168="nulová",J168,0)</f>
        <v>0</v>
      </c>
      <c r="BJ168" s="18" t="s">
        <v>77</v>
      </c>
      <c r="BK168" s="231">
        <f>ROUND(I168*H168,2)</f>
        <v>0</v>
      </c>
      <c r="BL168" s="18" t="s">
        <v>151</v>
      </c>
      <c r="BM168" s="230" t="s">
        <v>469</v>
      </c>
    </row>
    <row r="169" s="2" customFormat="1" ht="16.5" customHeight="1">
      <c r="A169" s="39"/>
      <c r="B169" s="40"/>
      <c r="C169" s="219" t="s">
        <v>245</v>
      </c>
      <c r="D169" s="219" t="s">
        <v>146</v>
      </c>
      <c r="E169" s="220" t="s">
        <v>1663</v>
      </c>
      <c r="F169" s="221" t="s">
        <v>1606</v>
      </c>
      <c r="G169" s="222" t="s">
        <v>171</v>
      </c>
      <c r="H169" s="223">
        <v>6</v>
      </c>
      <c r="I169" s="224"/>
      <c r="J169" s="225">
        <f>ROUND(I169*H169,2)</f>
        <v>0</v>
      </c>
      <c r="K169" s="221" t="s">
        <v>256</v>
      </c>
      <c r="L169" s="45"/>
      <c r="M169" s="226" t="s">
        <v>19</v>
      </c>
      <c r="N169" s="227" t="s">
        <v>43</v>
      </c>
      <c r="O169" s="85"/>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151</v>
      </c>
      <c r="AT169" s="230" t="s">
        <v>146</v>
      </c>
      <c r="AU169" s="230" t="s">
        <v>81</v>
      </c>
      <c r="AY169" s="18" t="s">
        <v>144</v>
      </c>
      <c r="BE169" s="231">
        <f>IF(N169="základní",J169,0)</f>
        <v>0</v>
      </c>
      <c r="BF169" s="231">
        <f>IF(N169="snížená",J169,0)</f>
        <v>0</v>
      </c>
      <c r="BG169" s="231">
        <f>IF(N169="zákl. přenesená",J169,0)</f>
        <v>0</v>
      </c>
      <c r="BH169" s="231">
        <f>IF(N169="sníž. přenesená",J169,0)</f>
        <v>0</v>
      </c>
      <c r="BI169" s="231">
        <f>IF(N169="nulová",J169,0)</f>
        <v>0</v>
      </c>
      <c r="BJ169" s="18" t="s">
        <v>77</v>
      </c>
      <c r="BK169" s="231">
        <f>ROUND(I169*H169,2)</f>
        <v>0</v>
      </c>
      <c r="BL169" s="18" t="s">
        <v>151</v>
      </c>
      <c r="BM169" s="230" t="s">
        <v>474</v>
      </c>
    </row>
    <row r="170" s="2" customFormat="1" ht="16.5" customHeight="1">
      <c r="A170" s="39"/>
      <c r="B170" s="40"/>
      <c r="C170" s="219" t="s">
        <v>576</v>
      </c>
      <c r="D170" s="219" t="s">
        <v>146</v>
      </c>
      <c r="E170" s="220" t="s">
        <v>1664</v>
      </c>
      <c r="F170" s="221" t="s">
        <v>1608</v>
      </c>
      <c r="G170" s="222" t="s">
        <v>171</v>
      </c>
      <c r="H170" s="223">
        <v>2</v>
      </c>
      <c r="I170" s="224"/>
      <c r="J170" s="225">
        <f>ROUND(I170*H170,2)</f>
        <v>0</v>
      </c>
      <c r="K170" s="221" t="s">
        <v>256</v>
      </c>
      <c r="L170" s="45"/>
      <c r="M170" s="226" t="s">
        <v>19</v>
      </c>
      <c r="N170" s="227" t="s">
        <v>43</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151</v>
      </c>
      <c r="AT170" s="230" t="s">
        <v>146</v>
      </c>
      <c r="AU170" s="230" t="s">
        <v>81</v>
      </c>
      <c r="AY170" s="18" t="s">
        <v>144</v>
      </c>
      <c r="BE170" s="231">
        <f>IF(N170="základní",J170,0)</f>
        <v>0</v>
      </c>
      <c r="BF170" s="231">
        <f>IF(N170="snížená",J170,0)</f>
        <v>0</v>
      </c>
      <c r="BG170" s="231">
        <f>IF(N170="zákl. přenesená",J170,0)</f>
        <v>0</v>
      </c>
      <c r="BH170" s="231">
        <f>IF(N170="sníž. přenesená",J170,0)</f>
        <v>0</v>
      </c>
      <c r="BI170" s="231">
        <f>IF(N170="nulová",J170,0)</f>
        <v>0</v>
      </c>
      <c r="BJ170" s="18" t="s">
        <v>77</v>
      </c>
      <c r="BK170" s="231">
        <f>ROUND(I170*H170,2)</f>
        <v>0</v>
      </c>
      <c r="BL170" s="18" t="s">
        <v>151</v>
      </c>
      <c r="BM170" s="230" t="s">
        <v>480</v>
      </c>
    </row>
    <row r="171" s="2" customFormat="1" ht="16.5" customHeight="1">
      <c r="A171" s="39"/>
      <c r="B171" s="40"/>
      <c r="C171" s="219" t="s">
        <v>251</v>
      </c>
      <c r="D171" s="219" t="s">
        <v>146</v>
      </c>
      <c r="E171" s="220" t="s">
        <v>1665</v>
      </c>
      <c r="F171" s="221" t="s">
        <v>1610</v>
      </c>
      <c r="G171" s="222" t="s">
        <v>171</v>
      </c>
      <c r="H171" s="223">
        <v>2</v>
      </c>
      <c r="I171" s="224"/>
      <c r="J171" s="225">
        <f>ROUND(I171*H171,2)</f>
        <v>0</v>
      </c>
      <c r="K171" s="221" t="s">
        <v>256</v>
      </c>
      <c r="L171" s="45"/>
      <c r="M171" s="226" t="s">
        <v>19</v>
      </c>
      <c r="N171" s="227" t="s">
        <v>43</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151</v>
      </c>
      <c r="AT171" s="230" t="s">
        <v>146</v>
      </c>
      <c r="AU171" s="230" t="s">
        <v>81</v>
      </c>
      <c r="AY171" s="18" t="s">
        <v>144</v>
      </c>
      <c r="BE171" s="231">
        <f>IF(N171="základní",J171,0)</f>
        <v>0</v>
      </c>
      <c r="BF171" s="231">
        <f>IF(N171="snížená",J171,0)</f>
        <v>0</v>
      </c>
      <c r="BG171" s="231">
        <f>IF(N171="zákl. přenesená",J171,0)</f>
        <v>0</v>
      </c>
      <c r="BH171" s="231">
        <f>IF(N171="sníž. přenesená",J171,0)</f>
        <v>0</v>
      </c>
      <c r="BI171" s="231">
        <f>IF(N171="nulová",J171,0)</f>
        <v>0</v>
      </c>
      <c r="BJ171" s="18" t="s">
        <v>77</v>
      </c>
      <c r="BK171" s="231">
        <f>ROUND(I171*H171,2)</f>
        <v>0</v>
      </c>
      <c r="BL171" s="18" t="s">
        <v>151</v>
      </c>
      <c r="BM171" s="230" t="s">
        <v>485</v>
      </c>
    </row>
    <row r="172" s="2" customFormat="1" ht="16.5" customHeight="1">
      <c r="A172" s="39"/>
      <c r="B172" s="40"/>
      <c r="C172" s="219" t="s">
        <v>584</v>
      </c>
      <c r="D172" s="219" t="s">
        <v>146</v>
      </c>
      <c r="E172" s="220" t="s">
        <v>1666</v>
      </c>
      <c r="F172" s="221" t="s">
        <v>1612</v>
      </c>
      <c r="G172" s="222" t="s">
        <v>171</v>
      </c>
      <c r="H172" s="223">
        <v>32</v>
      </c>
      <c r="I172" s="224"/>
      <c r="J172" s="225">
        <f>ROUND(I172*H172,2)</f>
        <v>0</v>
      </c>
      <c r="K172" s="221" t="s">
        <v>256</v>
      </c>
      <c r="L172" s="45"/>
      <c r="M172" s="226" t="s">
        <v>19</v>
      </c>
      <c r="N172" s="227" t="s">
        <v>43</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151</v>
      </c>
      <c r="AT172" s="230" t="s">
        <v>146</v>
      </c>
      <c r="AU172" s="230" t="s">
        <v>81</v>
      </c>
      <c r="AY172" s="18" t="s">
        <v>144</v>
      </c>
      <c r="BE172" s="231">
        <f>IF(N172="základní",J172,0)</f>
        <v>0</v>
      </c>
      <c r="BF172" s="231">
        <f>IF(N172="snížená",J172,0)</f>
        <v>0</v>
      </c>
      <c r="BG172" s="231">
        <f>IF(N172="zákl. přenesená",J172,0)</f>
        <v>0</v>
      </c>
      <c r="BH172" s="231">
        <f>IF(N172="sníž. přenesená",J172,0)</f>
        <v>0</v>
      </c>
      <c r="BI172" s="231">
        <f>IF(N172="nulová",J172,0)</f>
        <v>0</v>
      </c>
      <c r="BJ172" s="18" t="s">
        <v>77</v>
      </c>
      <c r="BK172" s="231">
        <f>ROUND(I172*H172,2)</f>
        <v>0</v>
      </c>
      <c r="BL172" s="18" t="s">
        <v>151</v>
      </c>
      <c r="BM172" s="230" t="s">
        <v>490</v>
      </c>
    </row>
    <row r="173" s="2" customFormat="1" ht="16.5" customHeight="1">
      <c r="A173" s="39"/>
      <c r="B173" s="40"/>
      <c r="C173" s="219" t="s">
        <v>257</v>
      </c>
      <c r="D173" s="219" t="s">
        <v>146</v>
      </c>
      <c r="E173" s="220" t="s">
        <v>1667</v>
      </c>
      <c r="F173" s="221" t="s">
        <v>1616</v>
      </c>
      <c r="G173" s="222" t="s">
        <v>171</v>
      </c>
      <c r="H173" s="223">
        <v>8</v>
      </c>
      <c r="I173" s="224"/>
      <c r="J173" s="225">
        <f>ROUND(I173*H173,2)</f>
        <v>0</v>
      </c>
      <c r="K173" s="221" t="s">
        <v>256</v>
      </c>
      <c r="L173" s="45"/>
      <c r="M173" s="226" t="s">
        <v>19</v>
      </c>
      <c r="N173" s="227" t="s">
        <v>43</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151</v>
      </c>
      <c r="AT173" s="230" t="s">
        <v>146</v>
      </c>
      <c r="AU173" s="230" t="s">
        <v>81</v>
      </c>
      <c r="AY173" s="18" t="s">
        <v>144</v>
      </c>
      <c r="BE173" s="231">
        <f>IF(N173="základní",J173,0)</f>
        <v>0</v>
      </c>
      <c r="BF173" s="231">
        <f>IF(N173="snížená",J173,0)</f>
        <v>0</v>
      </c>
      <c r="BG173" s="231">
        <f>IF(N173="zákl. přenesená",J173,0)</f>
        <v>0</v>
      </c>
      <c r="BH173" s="231">
        <f>IF(N173="sníž. přenesená",J173,0)</f>
        <v>0</v>
      </c>
      <c r="BI173" s="231">
        <f>IF(N173="nulová",J173,0)</f>
        <v>0</v>
      </c>
      <c r="BJ173" s="18" t="s">
        <v>77</v>
      </c>
      <c r="BK173" s="231">
        <f>ROUND(I173*H173,2)</f>
        <v>0</v>
      </c>
      <c r="BL173" s="18" t="s">
        <v>151</v>
      </c>
      <c r="BM173" s="230" t="s">
        <v>494</v>
      </c>
    </row>
    <row r="174" s="2" customFormat="1" ht="16.5" customHeight="1">
      <c r="A174" s="39"/>
      <c r="B174" s="40"/>
      <c r="C174" s="219" t="s">
        <v>597</v>
      </c>
      <c r="D174" s="219" t="s">
        <v>146</v>
      </c>
      <c r="E174" s="220" t="s">
        <v>1668</v>
      </c>
      <c r="F174" s="221" t="s">
        <v>1618</v>
      </c>
      <c r="G174" s="222" t="s">
        <v>171</v>
      </c>
      <c r="H174" s="223">
        <v>6</v>
      </c>
      <c r="I174" s="224"/>
      <c r="J174" s="225">
        <f>ROUND(I174*H174,2)</f>
        <v>0</v>
      </c>
      <c r="K174" s="221" t="s">
        <v>256</v>
      </c>
      <c r="L174" s="45"/>
      <c r="M174" s="226" t="s">
        <v>19</v>
      </c>
      <c r="N174" s="227" t="s">
        <v>43</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151</v>
      </c>
      <c r="AT174" s="230" t="s">
        <v>146</v>
      </c>
      <c r="AU174" s="230" t="s">
        <v>81</v>
      </c>
      <c r="AY174" s="18" t="s">
        <v>144</v>
      </c>
      <c r="BE174" s="231">
        <f>IF(N174="základní",J174,0)</f>
        <v>0</v>
      </c>
      <c r="BF174" s="231">
        <f>IF(N174="snížená",J174,0)</f>
        <v>0</v>
      </c>
      <c r="BG174" s="231">
        <f>IF(N174="zákl. přenesená",J174,0)</f>
        <v>0</v>
      </c>
      <c r="BH174" s="231">
        <f>IF(N174="sníž. přenesená",J174,0)</f>
        <v>0</v>
      </c>
      <c r="BI174" s="231">
        <f>IF(N174="nulová",J174,0)</f>
        <v>0</v>
      </c>
      <c r="BJ174" s="18" t="s">
        <v>77</v>
      </c>
      <c r="BK174" s="231">
        <f>ROUND(I174*H174,2)</f>
        <v>0</v>
      </c>
      <c r="BL174" s="18" t="s">
        <v>151</v>
      </c>
      <c r="BM174" s="230" t="s">
        <v>497</v>
      </c>
    </row>
    <row r="175" s="2" customFormat="1" ht="16.5" customHeight="1">
      <c r="A175" s="39"/>
      <c r="B175" s="40"/>
      <c r="C175" s="219" t="s">
        <v>261</v>
      </c>
      <c r="D175" s="219" t="s">
        <v>146</v>
      </c>
      <c r="E175" s="220" t="s">
        <v>1669</v>
      </c>
      <c r="F175" s="221" t="s">
        <v>1620</v>
      </c>
      <c r="G175" s="222" t="s">
        <v>171</v>
      </c>
      <c r="H175" s="223">
        <v>33</v>
      </c>
      <c r="I175" s="224"/>
      <c r="J175" s="225">
        <f>ROUND(I175*H175,2)</f>
        <v>0</v>
      </c>
      <c r="K175" s="221" t="s">
        <v>256</v>
      </c>
      <c r="L175" s="45"/>
      <c r="M175" s="226" t="s">
        <v>19</v>
      </c>
      <c r="N175" s="227" t="s">
        <v>43</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151</v>
      </c>
      <c r="AT175" s="230" t="s">
        <v>146</v>
      </c>
      <c r="AU175" s="230" t="s">
        <v>81</v>
      </c>
      <c r="AY175" s="18" t="s">
        <v>144</v>
      </c>
      <c r="BE175" s="231">
        <f>IF(N175="základní",J175,0)</f>
        <v>0</v>
      </c>
      <c r="BF175" s="231">
        <f>IF(N175="snížená",J175,0)</f>
        <v>0</v>
      </c>
      <c r="BG175" s="231">
        <f>IF(N175="zákl. přenesená",J175,0)</f>
        <v>0</v>
      </c>
      <c r="BH175" s="231">
        <f>IF(N175="sníž. přenesená",J175,0)</f>
        <v>0</v>
      </c>
      <c r="BI175" s="231">
        <f>IF(N175="nulová",J175,0)</f>
        <v>0</v>
      </c>
      <c r="BJ175" s="18" t="s">
        <v>77</v>
      </c>
      <c r="BK175" s="231">
        <f>ROUND(I175*H175,2)</f>
        <v>0</v>
      </c>
      <c r="BL175" s="18" t="s">
        <v>151</v>
      </c>
      <c r="BM175" s="230" t="s">
        <v>500</v>
      </c>
    </row>
    <row r="176" s="2" customFormat="1" ht="16.5" customHeight="1">
      <c r="A176" s="39"/>
      <c r="B176" s="40"/>
      <c r="C176" s="219" t="s">
        <v>605</v>
      </c>
      <c r="D176" s="219" t="s">
        <v>146</v>
      </c>
      <c r="E176" s="220" t="s">
        <v>1670</v>
      </c>
      <c r="F176" s="221" t="s">
        <v>1622</v>
      </c>
      <c r="G176" s="222" t="s">
        <v>171</v>
      </c>
      <c r="H176" s="223">
        <v>4</v>
      </c>
      <c r="I176" s="224"/>
      <c r="J176" s="225">
        <f>ROUND(I176*H176,2)</f>
        <v>0</v>
      </c>
      <c r="K176" s="221" t="s">
        <v>256</v>
      </c>
      <c r="L176" s="45"/>
      <c r="M176" s="226" t="s">
        <v>19</v>
      </c>
      <c r="N176" s="227" t="s">
        <v>43</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151</v>
      </c>
      <c r="AT176" s="230" t="s">
        <v>146</v>
      </c>
      <c r="AU176" s="230" t="s">
        <v>81</v>
      </c>
      <c r="AY176" s="18" t="s">
        <v>144</v>
      </c>
      <c r="BE176" s="231">
        <f>IF(N176="základní",J176,0)</f>
        <v>0</v>
      </c>
      <c r="BF176" s="231">
        <f>IF(N176="snížená",J176,0)</f>
        <v>0</v>
      </c>
      <c r="BG176" s="231">
        <f>IF(N176="zákl. přenesená",J176,0)</f>
        <v>0</v>
      </c>
      <c r="BH176" s="231">
        <f>IF(N176="sníž. přenesená",J176,0)</f>
        <v>0</v>
      </c>
      <c r="BI176" s="231">
        <f>IF(N176="nulová",J176,0)</f>
        <v>0</v>
      </c>
      <c r="BJ176" s="18" t="s">
        <v>77</v>
      </c>
      <c r="BK176" s="231">
        <f>ROUND(I176*H176,2)</f>
        <v>0</v>
      </c>
      <c r="BL176" s="18" t="s">
        <v>151</v>
      </c>
      <c r="BM176" s="230" t="s">
        <v>505</v>
      </c>
    </row>
    <row r="177" s="2" customFormat="1" ht="16.5" customHeight="1">
      <c r="A177" s="39"/>
      <c r="B177" s="40"/>
      <c r="C177" s="219" t="s">
        <v>270</v>
      </c>
      <c r="D177" s="219" t="s">
        <v>146</v>
      </c>
      <c r="E177" s="220" t="s">
        <v>1671</v>
      </c>
      <c r="F177" s="221" t="s">
        <v>1672</v>
      </c>
      <c r="G177" s="222" t="s">
        <v>1532</v>
      </c>
      <c r="H177" s="223">
        <v>6</v>
      </c>
      <c r="I177" s="224"/>
      <c r="J177" s="225">
        <f>ROUND(I177*H177,2)</f>
        <v>0</v>
      </c>
      <c r="K177" s="221" t="s">
        <v>256</v>
      </c>
      <c r="L177" s="45"/>
      <c r="M177" s="226" t="s">
        <v>19</v>
      </c>
      <c r="N177" s="227" t="s">
        <v>43</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151</v>
      </c>
      <c r="AT177" s="230" t="s">
        <v>146</v>
      </c>
      <c r="AU177" s="230" t="s">
        <v>81</v>
      </c>
      <c r="AY177" s="18" t="s">
        <v>144</v>
      </c>
      <c r="BE177" s="231">
        <f>IF(N177="základní",J177,0)</f>
        <v>0</v>
      </c>
      <c r="BF177" s="231">
        <f>IF(N177="snížená",J177,0)</f>
        <v>0</v>
      </c>
      <c r="BG177" s="231">
        <f>IF(N177="zákl. přenesená",J177,0)</f>
        <v>0</v>
      </c>
      <c r="BH177" s="231">
        <f>IF(N177="sníž. přenesená",J177,0)</f>
        <v>0</v>
      </c>
      <c r="BI177" s="231">
        <f>IF(N177="nulová",J177,0)</f>
        <v>0</v>
      </c>
      <c r="BJ177" s="18" t="s">
        <v>77</v>
      </c>
      <c r="BK177" s="231">
        <f>ROUND(I177*H177,2)</f>
        <v>0</v>
      </c>
      <c r="BL177" s="18" t="s">
        <v>151</v>
      </c>
      <c r="BM177" s="230" t="s">
        <v>509</v>
      </c>
    </row>
    <row r="178" s="2" customFormat="1" ht="16.5" customHeight="1">
      <c r="A178" s="39"/>
      <c r="B178" s="40"/>
      <c r="C178" s="219" t="s">
        <v>614</v>
      </c>
      <c r="D178" s="219" t="s">
        <v>146</v>
      </c>
      <c r="E178" s="220" t="s">
        <v>1673</v>
      </c>
      <c r="F178" s="221" t="s">
        <v>1674</v>
      </c>
      <c r="G178" s="222" t="s">
        <v>1268</v>
      </c>
      <c r="H178" s="284"/>
      <c r="I178" s="224"/>
      <c r="J178" s="225">
        <f>ROUND(I178*H178,2)</f>
        <v>0</v>
      </c>
      <c r="K178" s="221" t="s">
        <v>256</v>
      </c>
      <c r="L178" s="45"/>
      <c r="M178" s="279" t="s">
        <v>19</v>
      </c>
      <c r="N178" s="280" t="s">
        <v>43</v>
      </c>
      <c r="O178" s="281"/>
      <c r="P178" s="282">
        <f>O178*H178</f>
        <v>0</v>
      </c>
      <c r="Q178" s="282">
        <v>0</v>
      </c>
      <c r="R178" s="282">
        <f>Q178*H178</f>
        <v>0</v>
      </c>
      <c r="S178" s="282">
        <v>0</v>
      </c>
      <c r="T178" s="283">
        <f>S178*H178</f>
        <v>0</v>
      </c>
      <c r="U178" s="39"/>
      <c r="V178" s="39"/>
      <c r="W178" s="39"/>
      <c r="X178" s="39"/>
      <c r="Y178" s="39"/>
      <c r="Z178" s="39"/>
      <c r="AA178" s="39"/>
      <c r="AB178" s="39"/>
      <c r="AC178" s="39"/>
      <c r="AD178" s="39"/>
      <c r="AE178" s="39"/>
      <c r="AR178" s="230" t="s">
        <v>151</v>
      </c>
      <c r="AT178" s="230" t="s">
        <v>146</v>
      </c>
      <c r="AU178" s="230" t="s">
        <v>81</v>
      </c>
      <c r="AY178" s="18" t="s">
        <v>144</v>
      </c>
      <c r="BE178" s="231">
        <f>IF(N178="základní",J178,0)</f>
        <v>0</v>
      </c>
      <c r="BF178" s="231">
        <f>IF(N178="snížená",J178,0)</f>
        <v>0</v>
      </c>
      <c r="BG178" s="231">
        <f>IF(N178="zákl. přenesená",J178,0)</f>
        <v>0</v>
      </c>
      <c r="BH178" s="231">
        <f>IF(N178="sníž. přenesená",J178,0)</f>
        <v>0</v>
      </c>
      <c r="BI178" s="231">
        <f>IF(N178="nulová",J178,0)</f>
        <v>0</v>
      </c>
      <c r="BJ178" s="18" t="s">
        <v>77</v>
      </c>
      <c r="BK178" s="231">
        <f>ROUND(I178*H178,2)</f>
        <v>0</v>
      </c>
      <c r="BL178" s="18" t="s">
        <v>151</v>
      </c>
      <c r="BM178" s="230" t="s">
        <v>514</v>
      </c>
    </row>
    <row r="179" s="2" customFormat="1" ht="6.96" customHeight="1">
      <c r="A179" s="39"/>
      <c r="B179" s="60"/>
      <c r="C179" s="61"/>
      <c r="D179" s="61"/>
      <c r="E179" s="61"/>
      <c r="F179" s="61"/>
      <c r="G179" s="61"/>
      <c r="H179" s="61"/>
      <c r="I179" s="167"/>
      <c r="J179" s="61"/>
      <c r="K179" s="61"/>
      <c r="L179" s="45"/>
      <c r="M179" s="39"/>
      <c r="O179" s="39"/>
      <c r="P179" s="39"/>
      <c r="Q179" s="39"/>
      <c r="R179" s="39"/>
      <c r="S179" s="39"/>
      <c r="T179" s="39"/>
      <c r="U179" s="39"/>
      <c r="V179" s="39"/>
      <c r="W179" s="39"/>
      <c r="X179" s="39"/>
      <c r="Y179" s="39"/>
      <c r="Z179" s="39"/>
      <c r="AA179" s="39"/>
      <c r="AB179" s="39"/>
      <c r="AC179" s="39"/>
      <c r="AD179" s="39"/>
      <c r="AE179" s="39"/>
    </row>
  </sheetData>
  <sheetProtection sheet="1" autoFilter="0" formatColumns="0" formatRows="0" objects="1" scenarios="1" spinCount="100000" saltValue="lGU+LvAwj4nwuEcvuOaW5Tr70xOGvlBxNEFHsymEGXx3nuFmVoZPteXjnsZOeidkHP65IXfjUeyHdns0NUhRBw==" hashValue="Mmx/Xe7IGOI7jtmWcFITgFMN3ggU5DpkZmQc4yBwcpgCbUrv2PSTW000nLHYU9yiFYh2ssT3zYZoRdXJV3q8zQ==" algorithmName="SHA-512" password="CC35"/>
  <autoFilter ref="C84:K178"/>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92</v>
      </c>
    </row>
    <row r="3" s="1" customFormat="1" ht="6.96" customHeight="1">
      <c r="B3" s="130"/>
      <c r="C3" s="131"/>
      <c r="D3" s="131"/>
      <c r="E3" s="131"/>
      <c r="F3" s="131"/>
      <c r="G3" s="131"/>
      <c r="H3" s="131"/>
      <c r="I3" s="132"/>
      <c r="J3" s="131"/>
      <c r="K3" s="131"/>
      <c r="L3" s="21"/>
      <c r="AT3" s="18" t="s">
        <v>81</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23.25" customHeight="1">
      <c r="B7" s="21"/>
      <c r="E7" s="136" t="str">
        <f>'Rekapitulace stavby'!K6</f>
        <v>Rekonstrukce učebny fyziky, řešení bezbariérovosti budovy školy (výtah) na ZŠ a Gymnáziu v ul. Palackého 535, Č.Kamenice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1675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14. 1. 2020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28</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ROUND(J89,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ROUND((SUM(BE89:BE153)),  2)</f>
        <v>0</v>
      </c>
      <c r="G33" s="39"/>
      <c r="H33" s="39"/>
      <c r="I33" s="156">
        <v>0.20999999999999999</v>
      </c>
      <c r="J33" s="155">
        <f>ROUND(((SUM(BE89:BE153))*I33),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ROUND((SUM(BF89:BF153)),  2)</f>
        <v>0</v>
      </c>
      <c r="G34" s="39"/>
      <c r="H34" s="39"/>
      <c r="I34" s="156">
        <v>0.14999999999999999</v>
      </c>
      <c r="J34" s="155">
        <f>ROUND(((SUM(BF89:BF153))*I34),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ROUND((SUM(BG89:BG153)),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ROUND((SUM(BH89:BH153)),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ROUND((SUM(BI89:BI153)),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23.25" customHeight="1">
      <c r="A48" s="39"/>
      <c r="B48" s="40"/>
      <c r="C48" s="41"/>
      <c r="D48" s="41"/>
      <c r="E48" s="171" t="str">
        <f>E7</f>
        <v>Rekonstrukce učebny fyziky, řešení bezbariérovosti budovy školy (výtah) na ZŠ a Gymnáziu v ul. Palackého 535, Č.Kamenice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7 - Elektroinstalace - výtah</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Česká Kamenice, Palackého 535</v>
      </c>
      <c r="G52" s="41"/>
      <c r="H52" s="41"/>
      <c r="I52" s="141" t="s">
        <v>23</v>
      </c>
      <c r="J52" s="73" t="str">
        <f>IF(J12="","",J12)</f>
        <v>14. 1. 2020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Česká Kamenice</v>
      </c>
      <c r="G54" s="41"/>
      <c r="H54" s="41"/>
      <c r="I54" s="141" t="s">
        <v>31</v>
      </c>
      <c r="J54" s="37" t="str">
        <f>E21</f>
        <v>Ing. Marcela Bezděková</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J89</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1521</v>
      </c>
      <c r="E60" s="180"/>
      <c r="F60" s="180"/>
      <c r="G60" s="180"/>
      <c r="H60" s="180"/>
      <c r="I60" s="181"/>
      <c r="J60" s="182">
        <f>J90</f>
        <v>0</v>
      </c>
      <c r="K60" s="178"/>
      <c r="L60" s="183"/>
      <c r="S60" s="9"/>
      <c r="T60" s="9"/>
      <c r="U60" s="9"/>
      <c r="V60" s="9"/>
      <c r="W60" s="9"/>
      <c r="X60" s="9"/>
      <c r="Y60" s="9"/>
      <c r="Z60" s="9"/>
      <c r="AA60" s="9"/>
      <c r="AB60" s="9"/>
      <c r="AC60" s="9"/>
      <c r="AD60" s="9"/>
      <c r="AE60" s="9"/>
    </row>
    <row r="61" s="10" customFormat="1" ht="19.92" customHeight="1">
      <c r="A61" s="10"/>
      <c r="B61" s="184"/>
      <c r="C61" s="185"/>
      <c r="D61" s="186" t="s">
        <v>1522</v>
      </c>
      <c r="E61" s="187"/>
      <c r="F61" s="187"/>
      <c r="G61" s="187"/>
      <c r="H61" s="187"/>
      <c r="I61" s="188"/>
      <c r="J61" s="189">
        <f>J91</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1676</v>
      </c>
      <c r="E62" s="187"/>
      <c r="F62" s="187"/>
      <c r="G62" s="187"/>
      <c r="H62" s="187"/>
      <c r="I62" s="188"/>
      <c r="J62" s="189">
        <f>J95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1677</v>
      </c>
      <c r="E63" s="187"/>
      <c r="F63" s="187"/>
      <c r="G63" s="187"/>
      <c r="H63" s="187"/>
      <c r="I63" s="188"/>
      <c r="J63" s="189">
        <f>J102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1678</v>
      </c>
      <c r="E64" s="187"/>
      <c r="F64" s="187"/>
      <c r="G64" s="187"/>
      <c r="H64" s="187"/>
      <c r="I64" s="188"/>
      <c r="J64" s="189">
        <f>J107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1679</v>
      </c>
      <c r="E65" s="187"/>
      <c r="F65" s="187"/>
      <c r="G65" s="187"/>
      <c r="H65" s="187"/>
      <c r="I65" s="188"/>
      <c r="J65" s="189">
        <f>J118</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1680</v>
      </c>
      <c r="E66" s="187"/>
      <c r="F66" s="187"/>
      <c r="G66" s="187"/>
      <c r="H66" s="187"/>
      <c r="I66" s="188"/>
      <c r="J66" s="189">
        <f>J125</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1681</v>
      </c>
      <c r="E67" s="187"/>
      <c r="F67" s="187"/>
      <c r="G67" s="187"/>
      <c r="H67" s="187"/>
      <c r="I67" s="188"/>
      <c r="J67" s="189">
        <f>J132</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1682</v>
      </c>
      <c r="E68" s="187"/>
      <c r="F68" s="187"/>
      <c r="G68" s="187"/>
      <c r="H68" s="187"/>
      <c r="I68" s="188"/>
      <c r="J68" s="189">
        <f>J137</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1683</v>
      </c>
      <c r="E69" s="187"/>
      <c r="F69" s="187"/>
      <c r="G69" s="187"/>
      <c r="H69" s="187"/>
      <c r="I69" s="188"/>
      <c r="J69" s="189">
        <f>J148</f>
        <v>0</v>
      </c>
      <c r="K69" s="185"/>
      <c r="L69" s="190"/>
      <c r="S69" s="10"/>
      <c r="T69" s="10"/>
      <c r="U69" s="10"/>
      <c r="V69" s="10"/>
      <c r="W69" s="10"/>
      <c r="X69" s="10"/>
      <c r="Y69" s="10"/>
      <c r="Z69" s="10"/>
      <c r="AA69" s="10"/>
      <c r="AB69" s="10"/>
      <c r="AC69" s="10"/>
      <c r="AD69" s="10"/>
      <c r="AE69" s="10"/>
    </row>
    <row r="70" s="2" customFormat="1" ht="21.84" customHeight="1">
      <c r="A70" s="39"/>
      <c r="B70" s="40"/>
      <c r="C70" s="41"/>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67"/>
      <c r="J71" s="61"/>
      <c r="K71" s="61"/>
      <c r="L71" s="138"/>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70"/>
      <c r="J75" s="63"/>
      <c r="K75" s="63"/>
      <c r="L75" s="138"/>
      <c r="S75" s="39"/>
      <c r="T75" s="39"/>
      <c r="U75" s="39"/>
      <c r="V75" s="39"/>
      <c r="W75" s="39"/>
      <c r="X75" s="39"/>
      <c r="Y75" s="39"/>
      <c r="Z75" s="39"/>
      <c r="AA75" s="39"/>
      <c r="AB75" s="39"/>
      <c r="AC75" s="39"/>
      <c r="AD75" s="39"/>
      <c r="AE75" s="39"/>
    </row>
    <row r="76" s="2" customFormat="1" ht="24.96" customHeight="1">
      <c r="A76" s="39"/>
      <c r="B76" s="40"/>
      <c r="C76" s="24" t="s">
        <v>129</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16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23.25" customHeight="1">
      <c r="A79" s="39"/>
      <c r="B79" s="40"/>
      <c r="C79" s="41"/>
      <c r="D79" s="41"/>
      <c r="E79" s="171" t="str">
        <f>E7</f>
        <v>Rekonstrukce učebny fyziky, řešení bezbariérovosti budovy školy (výtah) na ZŠ a Gymnáziu v ul. Palackého 535, Č.Kamenice</v>
      </c>
      <c r="F79" s="33"/>
      <c r="G79" s="33"/>
      <c r="H79" s="33"/>
      <c r="I79" s="137"/>
      <c r="J79" s="41"/>
      <c r="K79" s="41"/>
      <c r="L79" s="138"/>
      <c r="S79" s="39"/>
      <c r="T79" s="39"/>
      <c r="U79" s="39"/>
      <c r="V79" s="39"/>
      <c r="W79" s="39"/>
      <c r="X79" s="39"/>
      <c r="Y79" s="39"/>
      <c r="Z79" s="39"/>
      <c r="AA79" s="39"/>
      <c r="AB79" s="39"/>
      <c r="AC79" s="39"/>
      <c r="AD79" s="39"/>
      <c r="AE79" s="39"/>
    </row>
    <row r="80" s="2" customFormat="1" ht="12" customHeight="1">
      <c r="A80" s="39"/>
      <c r="B80" s="40"/>
      <c r="C80" s="33" t="s">
        <v>97</v>
      </c>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6.5" customHeight="1">
      <c r="A81" s="39"/>
      <c r="B81" s="40"/>
      <c r="C81" s="41"/>
      <c r="D81" s="41"/>
      <c r="E81" s="70" t="str">
        <f>E9</f>
        <v>7 - Elektroinstalace - výtah</v>
      </c>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F12</f>
        <v>Česká Kamenice, Palackého 535</v>
      </c>
      <c r="G83" s="41"/>
      <c r="H83" s="41"/>
      <c r="I83" s="141" t="s">
        <v>23</v>
      </c>
      <c r="J83" s="73" t="str">
        <f>IF(J12="","",J12)</f>
        <v>14. 1. 2020</v>
      </c>
      <c r="K83" s="41"/>
      <c r="L83" s="13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37"/>
      <c r="J84" s="41"/>
      <c r="K84" s="41"/>
      <c r="L84" s="138"/>
      <c r="S84" s="39"/>
      <c r="T84" s="39"/>
      <c r="U84" s="39"/>
      <c r="V84" s="39"/>
      <c r="W84" s="39"/>
      <c r="X84" s="39"/>
      <c r="Y84" s="39"/>
      <c r="Z84" s="39"/>
      <c r="AA84" s="39"/>
      <c r="AB84" s="39"/>
      <c r="AC84" s="39"/>
      <c r="AD84" s="39"/>
      <c r="AE84" s="39"/>
    </row>
    <row r="85" s="2" customFormat="1" ht="25.65" customHeight="1">
      <c r="A85" s="39"/>
      <c r="B85" s="40"/>
      <c r="C85" s="33" t="s">
        <v>25</v>
      </c>
      <c r="D85" s="41"/>
      <c r="E85" s="41"/>
      <c r="F85" s="28" t="str">
        <f>E15</f>
        <v>Město Česká Kamenice</v>
      </c>
      <c r="G85" s="41"/>
      <c r="H85" s="41"/>
      <c r="I85" s="141" t="s">
        <v>31</v>
      </c>
      <c r="J85" s="37" t="str">
        <f>E21</f>
        <v>Ing. Marcela Bezděková</v>
      </c>
      <c r="K85" s="41"/>
      <c r="L85" s="138"/>
      <c r="S85" s="39"/>
      <c r="T85" s="39"/>
      <c r="U85" s="39"/>
      <c r="V85" s="39"/>
      <c r="W85" s="39"/>
      <c r="X85" s="39"/>
      <c r="Y85" s="39"/>
      <c r="Z85" s="39"/>
      <c r="AA85" s="39"/>
      <c r="AB85" s="39"/>
      <c r="AC85" s="39"/>
      <c r="AD85" s="39"/>
      <c r="AE85" s="39"/>
    </row>
    <row r="86" s="2" customFormat="1" ht="15.15" customHeight="1">
      <c r="A86" s="39"/>
      <c r="B86" s="40"/>
      <c r="C86" s="33" t="s">
        <v>29</v>
      </c>
      <c r="D86" s="41"/>
      <c r="E86" s="41"/>
      <c r="F86" s="28" t="str">
        <f>IF(E18="","",E18)</f>
        <v>Vyplň údaj</v>
      </c>
      <c r="G86" s="41"/>
      <c r="H86" s="41"/>
      <c r="I86" s="141" t="s">
        <v>34</v>
      </c>
      <c r="J86" s="37" t="str">
        <f>E24</f>
        <v xml:space="preserve"> </v>
      </c>
      <c r="K86" s="41"/>
      <c r="L86" s="138"/>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11" customFormat="1" ht="29.28" customHeight="1">
      <c r="A88" s="191"/>
      <c r="B88" s="192"/>
      <c r="C88" s="193" t="s">
        <v>130</v>
      </c>
      <c r="D88" s="194" t="s">
        <v>57</v>
      </c>
      <c r="E88" s="194" t="s">
        <v>53</v>
      </c>
      <c r="F88" s="194" t="s">
        <v>54</v>
      </c>
      <c r="G88" s="194" t="s">
        <v>131</v>
      </c>
      <c r="H88" s="194" t="s">
        <v>132</v>
      </c>
      <c r="I88" s="195" t="s">
        <v>133</v>
      </c>
      <c r="J88" s="194" t="s">
        <v>101</v>
      </c>
      <c r="K88" s="196" t="s">
        <v>134</v>
      </c>
      <c r="L88" s="197"/>
      <c r="M88" s="93" t="s">
        <v>19</v>
      </c>
      <c r="N88" s="94" t="s">
        <v>42</v>
      </c>
      <c r="O88" s="94" t="s">
        <v>135</v>
      </c>
      <c r="P88" s="94" t="s">
        <v>136</v>
      </c>
      <c r="Q88" s="94" t="s">
        <v>137</v>
      </c>
      <c r="R88" s="94" t="s">
        <v>138</v>
      </c>
      <c r="S88" s="94" t="s">
        <v>139</v>
      </c>
      <c r="T88" s="95" t="s">
        <v>140</v>
      </c>
      <c r="U88" s="191"/>
      <c r="V88" s="191"/>
      <c r="W88" s="191"/>
      <c r="X88" s="191"/>
      <c r="Y88" s="191"/>
      <c r="Z88" s="191"/>
      <c r="AA88" s="191"/>
      <c r="AB88" s="191"/>
      <c r="AC88" s="191"/>
      <c r="AD88" s="191"/>
      <c r="AE88" s="191"/>
    </row>
    <row r="89" s="2" customFormat="1" ht="22.8" customHeight="1">
      <c r="A89" s="39"/>
      <c r="B89" s="40"/>
      <c r="C89" s="100" t="s">
        <v>141</v>
      </c>
      <c r="D89" s="41"/>
      <c r="E89" s="41"/>
      <c r="F89" s="41"/>
      <c r="G89" s="41"/>
      <c r="H89" s="41"/>
      <c r="I89" s="137"/>
      <c r="J89" s="198">
        <f>BK89</f>
        <v>0</v>
      </c>
      <c r="K89" s="41"/>
      <c r="L89" s="45"/>
      <c r="M89" s="96"/>
      <c r="N89" s="199"/>
      <c r="O89" s="97"/>
      <c r="P89" s="200">
        <f>P90</f>
        <v>0</v>
      </c>
      <c r="Q89" s="97"/>
      <c r="R89" s="200">
        <f>R90</f>
        <v>0</v>
      </c>
      <c r="S89" s="97"/>
      <c r="T89" s="201">
        <f>T90</f>
        <v>0</v>
      </c>
      <c r="U89" s="39"/>
      <c r="V89" s="39"/>
      <c r="W89" s="39"/>
      <c r="X89" s="39"/>
      <c r="Y89" s="39"/>
      <c r="Z89" s="39"/>
      <c r="AA89" s="39"/>
      <c r="AB89" s="39"/>
      <c r="AC89" s="39"/>
      <c r="AD89" s="39"/>
      <c r="AE89" s="39"/>
      <c r="AT89" s="18" t="s">
        <v>71</v>
      </c>
      <c r="AU89" s="18" t="s">
        <v>102</v>
      </c>
      <c r="BK89" s="202">
        <f>BK90</f>
        <v>0</v>
      </c>
    </row>
    <row r="90" s="12" customFormat="1" ht="25.92" customHeight="1">
      <c r="A90" s="12"/>
      <c r="B90" s="203"/>
      <c r="C90" s="204"/>
      <c r="D90" s="205" t="s">
        <v>71</v>
      </c>
      <c r="E90" s="206" t="s">
        <v>238</v>
      </c>
      <c r="F90" s="206" t="s">
        <v>1527</v>
      </c>
      <c r="G90" s="204"/>
      <c r="H90" s="204"/>
      <c r="I90" s="207"/>
      <c r="J90" s="208">
        <f>BK90</f>
        <v>0</v>
      </c>
      <c r="K90" s="204"/>
      <c r="L90" s="209"/>
      <c r="M90" s="210"/>
      <c r="N90" s="211"/>
      <c r="O90" s="211"/>
      <c r="P90" s="212">
        <f>P91+P95+P102+P107+P118+P125+P132+P137+P148</f>
        <v>0</v>
      </c>
      <c r="Q90" s="211"/>
      <c r="R90" s="212">
        <f>R91+R95+R102+R107+R118+R125+R132+R137+R148</f>
        <v>0</v>
      </c>
      <c r="S90" s="211"/>
      <c r="T90" s="213">
        <f>T91+T95+T102+T107+T118+T125+T132+T137+T148</f>
        <v>0</v>
      </c>
      <c r="U90" s="12"/>
      <c r="V90" s="12"/>
      <c r="W90" s="12"/>
      <c r="X90" s="12"/>
      <c r="Y90" s="12"/>
      <c r="Z90" s="12"/>
      <c r="AA90" s="12"/>
      <c r="AB90" s="12"/>
      <c r="AC90" s="12"/>
      <c r="AD90" s="12"/>
      <c r="AE90" s="12"/>
      <c r="AR90" s="214" t="s">
        <v>84</v>
      </c>
      <c r="AT90" s="215" t="s">
        <v>71</v>
      </c>
      <c r="AU90" s="215" t="s">
        <v>72</v>
      </c>
      <c r="AY90" s="214" t="s">
        <v>144</v>
      </c>
      <c r="BK90" s="216">
        <f>BK91+BK95+BK102+BK107+BK118+BK125+BK132+BK137+BK148</f>
        <v>0</v>
      </c>
    </row>
    <row r="91" s="12" customFormat="1" ht="22.8" customHeight="1">
      <c r="A91" s="12"/>
      <c r="B91" s="203"/>
      <c r="C91" s="204"/>
      <c r="D91" s="205" t="s">
        <v>71</v>
      </c>
      <c r="E91" s="217" t="s">
        <v>1528</v>
      </c>
      <c r="F91" s="217" t="s">
        <v>1529</v>
      </c>
      <c r="G91" s="204"/>
      <c r="H91" s="204"/>
      <c r="I91" s="207"/>
      <c r="J91" s="218">
        <f>BK91</f>
        <v>0</v>
      </c>
      <c r="K91" s="204"/>
      <c r="L91" s="209"/>
      <c r="M91" s="210"/>
      <c r="N91" s="211"/>
      <c r="O91" s="211"/>
      <c r="P91" s="212">
        <f>SUM(P92:P94)</f>
        <v>0</v>
      </c>
      <c r="Q91" s="211"/>
      <c r="R91" s="212">
        <f>SUM(R92:R94)</f>
        <v>0</v>
      </c>
      <c r="S91" s="211"/>
      <c r="T91" s="213">
        <f>SUM(T92:T94)</f>
        <v>0</v>
      </c>
      <c r="U91" s="12"/>
      <c r="V91" s="12"/>
      <c r="W91" s="12"/>
      <c r="X91" s="12"/>
      <c r="Y91" s="12"/>
      <c r="Z91" s="12"/>
      <c r="AA91" s="12"/>
      <c r="AB91" s="12"/>
      <c r="AC91" s="12"/>
      <c r="AD91" s="12"/>
      <c r="AE91" s="12"/>
      <c r="AR91" s="214" t="s">
        <v>84</v>
      </c>
      <c r="AT91" s="215" t="s">
        <v>71</v>
      </c>
      <c r="AU91" s="215" t="s">
        <v>77</v>
      </c>
      <c r="AY91" s="214" t="s">
        <v>144</v>
      </c>
      <c r="BK91" s="216">
        <f>SUM(BK92:BK94)</f>
        <v>0</v>
      </c>
    </row>
    <row r="92" s="2" customFormat="1" ht="16.5" customHeight="1">
      <c r="A92" s="39"/>
      <c r="B92" s="40"/>
      <c r="C92" s="219" t="s">
        <v>77</v>
      </c>
      <c r="D92" s="219" t="s">
        <v>146</v>
      </c>
      <c r="E92" s="220" t="s">
        <v>1530</v>
      </c>
      <c r="F92" s="221" t="s">
        <v>1531</v>
      </c>
      <c r="G92" s="222" t="s">
        <v>1532</v>
      </c>
      <c r="H92" s="223">
        <v>2</v>
      </c>
      <c r="I92" s="224"/>
      <c r="J92" s="225">
        <f>ROUND(I92*H92,2)</f>
        <v>0</v>
      </c>
      <c r="K92" s="221" t="s">
        <v>256</v>
      </c>
      <c r="L92" s="45"/>
      <c r="M92" s="226" t="s">
        <v>19</v>
      </c>
      <c r="N92" s="227" t="s">
        <v>43</v>
      </c>
      <c r="O92" s="85"/>
      <c r="P92" s="228">
        <f>O92*H92</f>
        <v>0</v>
      </c>
      <c r="Q92" s="228">
        <v>0</v>
      </c>
      <c r="R92" s="228">
        <f>Q92*H92</f>
        <v>0</v>
      </c>
      <c r="S92" s="228">
        <v>0</v>
      </c>
      <c r="T92" s="229">
        <f>S92*H92</f>
        <v>0</v>
      </c>
      <c r="U92" s="39"/>
      <c r="V92" s="39"/>
      <c r="W92" s="39"/>
      <c r="X92" s="39"/>
      <c r="Y92" s="39"/>
      <c r="Z92" s="39"/>
      <c r="AA92" s="39"/>
      <c r="AB92" s="39"/>
      <c r="AC92" s="39"/>
      <c r="AD92" s="39"/>
      <c r="AE92" s="39"/>
      <c r="AR92" s="230" t="s">
        <v>207</v>
      </c>
      <c r="AT92" s="230" t="s">
        <v>146</v>
      </c>
      <c r="AU92" s="230" t="s">
        <v>81</v>
      </c>
      <c r="AY92" s="18" t="s">
        <v>144</v>
      </c>
      <c r="BE92" s="231">
        <f>IF(N92="základní",J92,0)</f>
        <v>0</v>
      </c>
      <c r="BF92" s="231">
        <f>IF(N92="snížená",J92,0)</f>
        <v>0</v>
      </c>
      <c r="BG92" s="231">
        <f>IF(N92="zákl. přenesená",J92,0)</f>
        <v>0</v>
      </c>
      <c r="BH92" s="231">
        <f>IF(N92="sníž. přenesená",J92,0)</f>
        <v>0</v>
      </c>
      <c r="BI92" s="231">
        <f>IF(N92="nulová",J92,0)</f>
        <v>0</v>
      </c>
      <c r="BJ92" s="18" t="s">
        <v>77</v>
      </c>
      <c r="BK92" s="231">
        <f>ROUND(I92*H92,2)</f>
        <v>0</v>
      </c>
      <c r="BL92" s="18" t="s">
        <v>207</v>
      </c>
      <c r="BM92" s="230" t="s">
        <v>81</v>
      </c>
    </row>
    <row r="93" s="2" customFormat="1" ht="16.5" customHeight="1">
      <c r="A93" s="39"/>
      <c r="B93" s="40"/>
      <c r="C93" s="219" t="s">
        <v>81</v>
      </c>
      <c r="D93" s="219" t="s">
        <v>146</v>
      </c>
      <c r="E93" s="220" t="s">
        <v>1533</v>
      </c>
      <c r="F93" s="221" t="s">
        <v>1534</v>
      </c>
      <c r="G93" s="222" t="s">
        <v>1532</v>
      </c>
      <c r="H93" s="223">
        <v>2</v>
      </c>
      <c r="I93" s="224"/>
      <c r="J93" s="225">
        <f>ROUND(I93*H93,2)</f>
        <v>0</v>
      </c>
      <c r="K93" s="221" t="s">
        <v>256</v>
      </c>
      <c r="L93" s="45"/>
      <c r="M93" s="226" t="s">
        <v>19</v>
      </c>
      <c r="N93" s="227" t="s">
        <v>43</v>
      </c>
      <c r="O93" s="85"/>
      <c r="P93" s="228">
        <f>O93*H93</f>
        <v>0</v>
      </c>
      <c r="Q93" s="228">
        <v>0</v>
      </c>
      <c r="R93" s="228">
        <f>Q93*H93</f>
        <v>0</v>
      </c>
      <c r="S93" s="228">
        <v>0</v>
      </c>
      <c r="T93" s="229">
        <f>S93*H93</f>
        <v>0</v>
      </c>
      <c r="U93" s="39"/>
      <c r="V93" s="39"/>
      <c r="W93" s="39"/>
      <c r="X93" s="39"/>
      <c r="Y93" s="39"/>
      <c r="Z93" s="39"/>
      <c r="AA93" s="39"/>
      <c r="AB93" s="39"/>
      <c r="AC93" s="39"/>
      <c r="AD93" s="39"/>
      <c r="AE93" s="39"/>
      <c r="AR93" s="230" t="s">
        <v>207</v>
      </c>
      <c r="AT93" s="230" t="s">
        <v>146</v>
      </c>
      <c r="AU93" s="230" t="s">
        <v>81</v>
      </c>
      <c r="AY93" s="18" t="s">
        <v>144</v>
      </c>
      <c r="BE93" s="231">
        <f>IF(N93="základní",J93,0)</f>
        <v>0</v>
      </c>
      <c r="BF93" s="231">
        <f>IF(N93="snížená",J93,0)</f>
        <v>0</v>
      </c>
      <c r="BG93" s="231">
        <f>IF(N93="zákl. přenesená",J93,0)</f>
        <v>0</v>
      </c>
      <c r="BH93" s="231">
        <f>IF(N93="sníž. přenesená",J93,0)</f>
        <v>0</v>
      </c>
      <c r="BI93" s="231">
        <f>IF(N93="nulová",J93,0)</f>
        <v>0</v>
      </c>
      <c r="BJ93" s="18" t="s">
        <v>77</v>
      </c>
      <c r="BK93" s="231">
        <f>ROUND(I93*H93,2)</f>
        <v>0</v>
      </c>
      <c r="BL93" s="18" t="s">
        <v>207</v>
      </c>
      <c r="BM93" s="230" t="s">
        <v>151</v>
      </c>
    </row>
    <row r="94" s="2" customFormat="1" ht="16.5" customHeight="1">
      <c r="A94" s="39"/>
      <c r="B94" s="40"/>
      <c r="C94" s="219" t="s">
        <v>84</v>
      </c>
      <c r="D94" s="219" t="s">
        <v>146</v>
      </c>
      <c r="E94" s="220" t="s">
        <v>1535</v>
      </c>
      <c r="F94" s="221" t="s">
        <v>1536</v>
      </c>
      <c r="G94" s="222" t="s">
        <v>1532</v>
      </c>
      <c r="H94" s="223">
        <v>4</v>
      </c>
      <c r="I94" s="224"/>
      <c r="J94" s="225">
        <f>ROUND(I94*H94,2)</f>
        <v>0</v>
      </c>
      <c r="K94" s="221" t="s">
        <v>256</v>
      </c>
      <c r="L94" s="45"/>
      <c r="M94" s="226" t="s">
        <v>19</v>
      </c>
      <c r="N94" s="227" t="s">
        <v>43</v>
      </c>
      <c r="O94" s="85"/>
      <c r="P94" s="228">
        <f>O94*H94</f>
        <v>0</v>
      </c>
      <c r="Q94" s="228">
        <v>0</v>
      </c>
      <c r="R94" s="228">
        <f>Q94*H94</f>
        <v>0</v>
      </c>
      <c r="S94" s="228">
        <v>0</v>
      </c>
      <c r="T94" s="229">
        <f>S94*H94</f>
        <v>0</v>
      </c>
      <c r="U94" s="39"/>
      <c r="V94" s="39"/>
      <c r="W94" s="39"/>
      <c r="X94" s="39"/>
      <c r="Y94" s="39"/>
      <c r="Z94" s="39"/>
      <c r="AA94" s="39"/>
      <c r="AB94" s="39"/>
      <c r="AC94" s="39"/>
      <c r="AD94" s="39"/>
      <c r="AE94" s="39"/>
      <c r="AR94" s="230" t="s">
        <v>207</v>
      </c>
      <c r="AT94" s="230" t="s">
        <v>146</v>
      </c>
      <c r="AU94" s="230" t="s">
        <v>81</v>
      </c>
      <c r="AY94" s="18" t="s">
        <v>144</v>
      </c>
      <c r="BE94" s="231">
        <f>IF(N94="základní",J94,0)</f>
        <v>0</v>
      </c>
      <c r="BF94" s="231">
        <f>IF(N94="snížená",J94,0)</f>
        <v>0</v>
      </c>
      <c r="BG94" s="231">
        <f>IF(N94="zákl. přenesená",J94,0)</f>
        <v>0</v>
      </c>
      <c r="BH94" s="231">
        <f>IF(N94="sníž. přenesená",J94,0)</f>
        <v>0</v>
      </c>
      <c r="BI94" s="231">
        <f>IF(N94="nulová",J94,0)</f>
        <v>0</v>
      </c>
      <c r="BJ94" s="18" t="s">
        <v>77</v>
      </c>
      <c r="BK94" s="231">
        <f>ROUND(I94*H94,2)</f>
        <v>0</v>
      </c>
      <c r="BL94" s="18" t="s">
        <v>207</v>
      </c>
      <c r="BM94" s="230" t="s">
        <v>87</v>
      </c>
    </row>
    <row r="95" s="12" customFormat="1" ht="22.8" customHeight="1">
      <c r="A95" s="12"/>
      <c r="B95" s="203"/>
      <c r="C95" s="204"/>
      <c r="D95" s="205" t="s">
        <v>71</v>
      </c>
      <c r="E95" s="217" t="s">
        <v>1537</v>
      </c>
      <c r="F95" s="217" t="s">
        <v>1684</v>
      </c>
      <c r="G95" s="204"/>
      <c r="H95" s="204"/>
      <c r="I95" s="207"/>
      <c r="J95" s="218">
        <f>BK95</f>
        <v>0</v>
      </c>
      <c r="K95" s="204"/>
      <c r="L95" s="209"/>
      <c r="M95" s="210"/>
      <c r="N95" s="211"/>
      <c r="O95" s="211"/>
      <c r="P95" s="212">
        <f>SUM(P96:P101)</f>
        <v>0</v>
      </c>
      <c r="Q95" s="211"/>
      <c r="R95" s="212">
        <f>SUM(R96:R101)</f>
        <v>0</v>
      </c>
      <c r="S95" s="211"/>
      <c r="T95" s="213">
        <f>SUM(T96:T101)</f>
        <v>0</v>
      </c>
      <c r="U95" s="12"/>
      <c r="V95" s="12"/>
      <c r="W95" s="12"/>
      <c r="X95" s="12"/>
      <c r="Y95" s="12"/>
      <c r="Z95" s="12"/>
      <c r="AA95" s="12"/>
      <c r="AB95" s="12"/>
      <c r="AC95" s="12"/>
      <c r="AD95" s="12"/>
      <c r="AE95" s="12"/>
      <c r="AR95" s="214" t="s">
        <v>77</v>
      </c>
      <c r="AT95" s="215" t="s">
        <v>71</v>
      </c>
      <c r="AU95" s="215" t="s">
        <v>77</v>
      </c>
      <c r="AY95" s="214" t="s">
        <v>144</v>
      </c>
      <c r="BK95" s="216">
        <f>SUM(BK96:BK101)</f>
        <v>0</v>
      </c>
    </row>
    <row r="96" s="2" customFormat="1" ht="16.5" customHeight="1">
      <c r="A96" s="39"/>
      <c r="B96" s="40"/>
      <c r="C96" s="258" t="s">
        <v>151</v>
      </c>
      <c r="D96" s="258" t="s">
        <v>238</v>
      </c>
      <c r="E96" s="259" t="s">
        <v>1539</v>
      </c>
      <c r="F96" s="260" t="s">
        <v>1540</v>
      </c>
      <c r="G96" s="261" t="s">
        <v>180</v>
      </c>
      <c r="H96" s="262">
        <v>2</v>
      </c>
      <c r="I96" s="263"/>
      <c r="J96" s="264">
        <f>ROUND(I96*H96,2)</f>
        <v>0</v>
      </c>
      <c r="K96" s="260" t="s">
        <v>256</v>
      </c>
      <c r="L96" s="265"/>
      <c r="M96" s="266" t="s">
        <v>19</v>
      </c>
      <c r="N96" s="267" t="s">
        <v>43</v>
      </c>
      <c r="O96" s="85"/>
      <c r="P96" s="228">
        <f>O96*H96</f>
        <v>0</v>
      </c>
      <c r="Q96" s="228">
        <v>0</v>
      </c>
      <c r="R96" s="228">
        <f>Q96*H96</f>
        <v>0</v>
      </c>
      <c r="S96" s="228">
        <v>0</v>
      </c>
      <c r="T96" s="229">
        <f>S96*H96</f>
        <v>0</v>
      </c>
      <c r="U96" s="39"/>
      <c r="V96" s="39"/>
      <c r="W96" s="39"/>
      <c r="X96" s="39"/>
      <c r="Y96" s="39"/>
      <c r="Z96" s="39"/>
      <c r="AA96" s="39"/>
      <c r="AB96" s="39"/>
      <c r="AC96" s="39"/>
      <c r="AD96" s="39"/>
      <c r="AE96" s="39"/>
      <c r="AR96" s="230" t="s">
        <v>93</v>
      </c>
      <c r="AT96" s="230" t="s">
        <v>238</v>
      </c>
      <c r="AU96" s="230" t="s">
        <v>81</v>
      </c>
      <c r="AY96" s="18" t="s">
        <v>144</v>
      </c>
      <c r="BE96" s="231">
        <f>IF(N96="základní",J96,0)</f>
        <v>0</v>
      </c>
      <c r="BF96" s="231">
        <f>IF(N96="snížená",J96,0)</f>
        <v>0</v>
      </c>
      <c r="BG96" s="231">
        <f>IF(N96="zákl. přenesená",J96,0)</f>
        <v>0</v>
      </c>
      <c r="BH96" s="231">
        <f>IF(N96="sníž. přenesená",J96,0)</f>
        <v>0</v>
      </c>
      <c r="BI96" s="231">
        <f>IF(N96="nulová",J96,0)</f>
        <v>0</v>
      </c>
      <c r="BJ96" s="18" t="s">
        <v>77</v>
      </c>
      <c r="BK96" s="231">
        <f>ROUND(I96*H96,2)</f>
        <v>0</v>
      </c>
      <c r="BL96" s="18" t="s">
        <v>151</v>
      </c>
      <c r="BM96" s="230" t="s">
        <v>93</v>
      </c>
    </row>
    <row r="97" s="2" customFormat="1" ht="16.5" customHeight="1">
      <c r="A97" s="39"/>
      <c r="B97" s="40"/>
      <c r="C97" s="258" t="s">
        <v>177</v>
      </c>
      <c r="D97" s="258" t="s">
        <v>238</v>
      </c>
      <c r="E97" s="259" t="s">
        <v>1549</v>
      </c>
      <c r="F97" s="260" t="s">
        <v>1550</v>
      </c>
      <c r="G97" s="261" t="s">
        <v>171</v>
      </c>
      <c r="H97" s="262">
        <v>10</v>
      </c>
      <c r="I97" s="263"/>
      <c r="J97" s="264">
        <f>ROUND(I97*H97,2)</f>
        <v>0</v>
      </c>
      <c r="K97" s="260" t="s">
        <v>256</v>
      </c>
      <c r="L97" s="265"/>
      <c r="M97" s="266" t="s">
        <v>19</v>
      </c>
      <c r="N97" s="267" t="s">
        <v>43</v>
      </c>
      <c r="O97" s="85"/>
      <c r="P97" s="228">
        <f>O97*H97</f>
        <v>0</v>
      </c>
      <c r="Q97" s="228">
        <v>0</v>
      </c>
      <c r="R97" s="228">
        <f>Q97*H97</f>
        <v>0</v>
      </c>
      <c r="S97" s="228">
        <v>0</v>
      </c>
      <c r="T97" s="229">
        <f>S97*H97</f>
        <v>0</v>
      </c>
      <c r="U97" s="39"/>
      <c r="V97" s="39"/>
      <c r="W97" s="39"/>
      <c r="X97" s="39"/>
      <c r="Y97" s="39"/>
      <c r="Z97" s="39"/>
      <c r="AA97" s="39"/>
      <c r="AB97" s="39"/>
      <c r="AC97" s="39"/>
      <c r="AD97" s="39"/>
      <c r="AE97" s="39"/>
      <c r="AR97" s="230" t="s">
        <v>93</v>
      </c>
      <c r="AT97" s="230" t="s">
        <v>238</v>
      </c>
      <c r="AU97" s="230" t="s">
        <v>81</v>
      </c>
      <c r="AY97" s="18" t="s">
        <v>144</v>
      </c>
      <c r="BE97" s="231">
        <f>IF(N97="základní",J97,0)</f>
        <v>0</v>
      </c>
      <c r="BF97" s="231">
        <f>IF(N97="snížená",J97,0)</f>
        <v>0</v>
      </c>
      <c r="BG97" s="231">
        <f>IF(N97="zákl. přenesená",J97,0)</f>
        <v>0</v>
      </c>
      <c r="BH97" s="231">
        <f>IF(N97="sníž. přenesená",J97,0)</f>
        <v>0</v>
      </c>
      <c r="BI97" s="231">
        <f>IF(N97="nulová",J97,0)</f>
        <v>0</v>
      </c>
      <c r="BJ97" s="18" t="s">
        <v>77</v>
      </c>
      <c r="BK97" s="231">
        <f>ROUND(I97*H97,2)</f>
        <v>0</v>
      </c>
      <c r="BL97" s="18" t="s">
        <v>151</v>
      </c>
      <c r="BM97" s="230" t="s">
        <v>203</v>
      </c>
    </row>
    <row r="98" s="2" customFormat="1" ht="16.5" customHeight="1">
      <c r="A98" s="39"/>
      <c r="B98" s="40"/>
      <c r="C98" s="258" t="s">
        <v>87</v>
      </c>
      <c r="D98" s="258" t="s">
        <v>238</v>
      </c>
      <c r="E98" s="259" t="s">
        <v>1685</v>
      </c>
      <c r="F98" s="260" t="s">
        <v>1686</v>
      </c>
      <c r="G98" s="261" t="s">
        <v>171</v>
      </c>
      <c r="H98" s="262">
        <v>1</v>
      </c>
      <c r="I98" s="263"/>
      <c r="J98" s="264">
        <f>ROUND(I98*H98,2)</f>
        <v>0</v>
      </c>
      <c r="K98" s="260" t="s">
        <v>256</v>
      </c>
      <c r="L98" s="265"/>
      <c r="M98" s="266" t="s">
        <v>19</v>
      </c>
      <c r="N98" s="267" t="s">
        <v>43</v>
      </c>
      <c r="O98" s="85"/>
      <c r="P98" s="228">
        <f>O98*H98</f>
        <v>0</v>
      </c>
      <c r="Q98" s="228">
        <v>0</v>
      </c>
      <c r="R98" s="228">
        <f>Q98*H98</f>
        <v>0</v>
      </c>
      <c r="S98" s="228">
        <v>0</v>
      </c>
      <c r="T98" s="229">
        <f>S98*H98</f>
        <v>0</v>
      </c>
      <c r="U98" s="39"/>
      <c r="V98" s="39"/>
      <c r="W98" s="39"/>
      <c r="X98" s="39"/>
      <c r="Y98" s="39"/>
      <c r="Z98" s="39"/>
      <c r="AA98" s="39"/>
      <c r="AB98" s="39"/>
      <c r="AC98" s="39"/>
      <c r="AD98" s="39"/>
      <c r="AE98" s="39"/>
      <c r="AR98" s="230" t="s">
        <v>93</v>
      </c>
      <c r="AT98" s="230" t="s">
        <v>238</v>
      </c>
      <c r="AU98" s="230" t="s">
        <v>81</v>
      </c>
      <c r="AY98" s="18" t="s">
        <v>144</v>
      </c>
      <c r="BE98" s="231">
        <f>IF(N98="základní",J98,0)</f>
        <v>0</v>
      </c>
      <c r="BF98" s="231">
        <f>IF(N98="snížená",J98,0)</f>
        <v>0</v>
      </c>
      <c r="BG98" s="231">
        <f>IF(N98="zákl. přenesená",J98,0)</f>
        <v>0</v>
      </c>
      <c r="BH98" s="231">
        <f>IF(N98="sníž. přenesená",J98,0)</f>
        <v>0</v>
      </c>
      <c r="BI98" s="231">
        <f>IF(N98="nulová",J98,0)</f>
        <v>0</v>
      </c>
      <c r="BJ98" s="18" t="s">
        <v>77</v>
      </c>
      <c r="BK98" s="231">
        <f>ROUND(I98*H98,2)</f>
        <v>0</v>
      </c>
      <c r="BL98" s="18" t="s">
        <v>151</v>
      </c>
      <c r="BM98" s="230" t="s">
        <v>216</v>
      </c>
    </row>
    <row r="99" s="2" customFormat="1" ht="16.5" customHeight="1">
      <c r="A99" s="39"/>
      <c r="B99" s="40"/>
      <c r="C99" s="258" t="s">
        <v>90</v>
      </c>
      <c r="D99" s="258" t="s">
        <v>238</v>
      </c>
      <c r="E99" s="259" t="s">
        <v>1687</v>
      </c>
      <c r="F99" s="260" t="s">
        <v>1560</v>
      </c>
      <c r="G99" s="261" t="s">
        <v>171</v>
      </c>
      <c r="H99" s="262">
        <v>1</v>
      </c>
      <c r="I99" s="263"/>
      <c r="J99" s="264">
        <f>ROUND(I99*H99,2)</f>
        <v>0</v>
      </c>
      <c r="K99" s="260" t="s">
        <v>256</v>
      </c>
      <c r="L99" s="265"/>
      <c r="M99" s="266" t="s">
        <v>19</v>
      </c>
      <c r="N99" s="267" t="s">
        <v>43</v>
      </c>
      <c r="O99" s="85"/>
      <c r="P99" s="228">
        <f>O99*H99</f>
        <v>0</v>
      </c>
      <c r="Q99" s="228">
        <v>0</v>
      </c>
      <c r="R99" s="228">
        <f>Q99*H99</f>
        <v>0</v>
      </c>
      <c r="S99" s="228">
        <v>0</v>
      </c>
      <c r="T99" s="229">
        <f>S99*H99</f>
        <v>0</v>
      </c>
      <c r="U99" s="39"/>
      <c r="V99" s="39"/>
      <c r="W99" s="39"/>
      <c r="X99" s="39"/>
      <c r="Y99" s="39"/>
      <c r="Z99" s="39"/>
      <c r="AA99" s="39"/>
      <c r="AB99" s="39"/>
      <c r="AC99" s="39"/>
      <c r="AD99" s="39"/>
      <c r="AE99" s="39"/>
      <c r="AR99" s="230" t="s">
        <v>93</v>
      </c>
      <c r="AT99" s="230" t="s">
        <v>238</v>
      </c>
      <c r="AU99" s="230" t="s">
        <v>81</v>
      </c>
      <c r="AY99" s="18" t="s">
        <v>144</v>
      </c>
      <c r="BE99" s="231">
        <f>IF(N99="základní",J99,0)</f>
        <v>0</v>
      </c>
      <c r="BF99" s="231">
        <f>IF(N99="snížená",J99,0)</f>
        <v>0</v>
      </c>
      <c r="BG99" s="231">
        <f>IF(N99="zákl. přenesená",J99,0)</f>
        <v>0</v>
      </c>
      <c r="BH99" s="231">
        <f>IF(N99="sníž. přenesená",J99,0)</f>
        <v>0</v>
      </c>
      <c r="BI99" s="231">
        <f>IF(N99="nulová",J99,0)</f>
        <v>0</v>
      </c>
      <c r="BJ99" s="18" t="s">
        <v>77</v>
      </c>
      <c r="BK99" s="231">
        <f>ROUND(I99*H99,2)</f>
        <v>0</v>
      </c>
      <c r="BL99" s="18" t="s">
        <v>151</v>
      </c>
      <c r="BM99" s="230" t="s">
        <v>227</v>
      </c>
    </row>
    <row r="100" s="2" customFormat="1" ht="16.5" customHeight="1">
      <c r="A100" s="39"/>
      <c r="B100" s="40"/>
      <c r="C100" s="258" t="s">
        <v>93</v>
      </c>
      <c r="D100" s="258" t="s">
        <v>238</v>
      </c>
      <c r="E100" s="259" t="s">
        <v>1688</v>
      </c>
      <c r="F100" s="260" t="s">
        <v>1689</v>
      </c>
      <c r="G100" s="261" t="s">
        <v>171</v>
      </c>
      <c r="H100" s="262">
        <v>3</v>
      </c>
      <c r="I100" s="263"/>
      <c r="J100" s="264">
        <f>ROUND(I100*H100,2)</f>
        <v>0</v>
      </c>
      <c r="K100" s="260" t="s">
        <v>256</v>
      </c>
      <c r="L100" s="265"/>
      <c r="M100" s="266" t="s">
        <v>19</v>
      </c>
      <c r="N100" s="267" t="s">
        <v>43</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93</v>
      </c>
      <c r="AT100" s="230" t="s">
        <v>238</v>
      </c>
      <c r="AU100" s="230" t="s">
        <v>81</v>
      </c>
      <c r="AY100" s="18" t="s">
        <v>144</v>
      </c>
      <c r="BE100" s="231">
        <f>IF(N100="základní",J100,0)</f>
        <v>0</v>
      </c>
      <c r="BF100" s="231">
        <f>IF(N100="snížená",J100,0)</f>
        <v>0</v>
      </c>
      <c r="BG100" s="231">
        <f>IF(N100="zákl. přenesená",J100,0)</f>
        <v>0</v>
      </c>
      <c r="BH100" s="231">
        <f>IF(N100="sníž. přenesená",J100,0)</f>
        <v>0</v>
      </c>
      <c r="BI100" s="231">
        <f>IF(N100="nulová",J100,0)</f>
        <v>0</v>
      </c>
      <c r="BJ100" s="18" t="s">
        <v>77</v>
      </c>
      <c r="BK100" s="231">
        <f>ROUND(I100*H100,2)</f>
        <v>0</v>
      </c>
      <c r="BL100" s="18" t="s">
        <v>151</v>
      </c>
      <c r="BM100" s="230" t="s">
        <v>237</v>
      </c>
    </row>
    <row r="101" s="2" customFormat="1" ht="16.5" customHeight="1">
      <c r="A101" s="39"/>
      <c r="B101" s="40"/>
      <c r="C101" s="258" t="s">
        <v>198</v>
      </c>
      <c r="D101" s="258" t="s">
        <v>238</v>
      </c>
      <c r="E101" s="259" t="s">
        <v>1690</v>
      </c>
      <c r="F101" s="260" t="s">
        <v>1564</v>
      </c>
      <c r="G101" s="261" t="s">
        <v>1268</v>
      </c>
      <c r="H101" s="288"/>
      <c r="I101" s="263"/>
      <c r="J101" s="264">
        <f>ROUND(I101*H101,2)</f>
        <v>0</v>
      </c>
      <c r="K101" s="260" t="s">
        <v>256</v>
      </c>
      <c r="L101" s="265"/>
      <c r="M101" s="266" t="s">
        <v>19</v>
      </c>
      <c r="N101" s="267" t="s">
        <v>43</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93</v>
      </c>
      <c r="AT101" s="230" t="s">
        <v>238</v>
      </c>
      <c r="AU101" s="230" t="s">
        <v>81</v>
      </c>
      <c r="AY101" s="18" t="s">
        <v>144</v>
      </c>
      <c r="BE101" s="231">
        <f>IF(N101="základní",J101,0)</f>
        <v>0</v>
      </c>
      <c r="BF101" s="231">
        <f>IF(N101="snížená",J101,0)</f>
        <v>0</v>
      </c>
      <c r="BG101" s="231">
        <f>IF(N101="zákl. přenesená",J101,0)</f>
        <v>0</v>
      </c>
      <c r="BH101" s="231">
        <f>IF(N101="sníž. přenesená",J101,0)</f>
        <v>0</v>
      </c>
      <c r="BI101" s="231">
        <f>IF(N101="nulová",J101,0)</f>
        <v>0</v>
      </c>
      <c r="BJ101" s="18" t="s">
        <v>77</v>
      </c>
      <c r="BK101" s="231">
        <f>ROUND(I101*H101,2)</f>
        <v>0</v>
      </c>
      <c r="BL101" s="18" t="s">
        <v>151</v>
      </c>
      <c r="BM101" s="230" t="s">
        <v>248</v>
      </c>
    </row>
    <row r="102" s="12" customFormat="1" ht="22.8" customHeight="1">
      <c r="A102" s="12"/>
      <c r="B102" s="203"/>
      <c r="C102" s="204"/>
      <c r="D102" s="205" t="s">
        <v>71</v>
      </c>
      <c r="E102" s="217" t="s">
        <v>1565</v>
      </c>
      <c r="F102" s="217" t="s">
        <v>1691</v>
      </c>
      <c r="G102" s="204"/>
      <c r="H102" s="204"/>
      <c r="I102" s="207"/>
      <c r="J102" s="218">
        <f>BK102</f>
        <v>0</v>
      </c>
      <c r="K102" s="204"/>
      <c r="L102" s="209"/>
      <c r="M102" s="210"/>
      <c r="N102" s="211"/>
      <c r="O102" s="211"/>
      <c r="P102" s="212">
        <f>SUM(P103:P106)</f>
        <v>0</v>
      </c>
      <c r="Q102" s="211"/>
      <c r="R102" s="212">
        <f>SUM(R103:R106)</f>
        <v>0</v>
      </c>
      <c r="S102" s="211"/>
      <c r="T102" s="213">
        <f>SUM(T103:T106)</f>
        <v>0</v>
      </c>
      <c r="U102" s="12"/>
      <c r="V102" s="12"/>
      <c r="W102" s="12"/>
      <c r="X102" s="12"/>
      <c r="Y102" s="12"/>
      <c r="Z102" s="12"/>
      <c r="AA102" s="12"/>
      <c r="AB102" s="12"/>
      <c r="AC102" s="12"/>
      <c r="AD102" s="12"/>
      <c r="AE102" s="12"/>
      <c r="AR102" s="214" t="s">
        <v>77</v>
      </c>
      <c r="AT102" s="215" t="s">
        <v>71</v>
      </c>
      <c r="AU102" s="215" t="s">
        <v>77</v>
      </c>
      <c r="AY102" s="214" t="s">
        <v>144</v>
      </c>
      <c r="BK102" s="216">
        <f>SUM(BK103:BK106)</f>
        <v>0</v>
      </c>
    </row>
    <row r="103" s="2" customFormat="1" ht="16.5" customHeight="1">
      <c r="A103" s="39"/>
      <c r="B103" s="40"/>
      <c r="C103" s="258" t="s">
        <v>203</v>
      </c>
      <c r="D103" s="258" t="s">
        <v>238</v>
      </c>
      <c r="E103" s="259" t="s">
        <v>1692</v>
      </c>
      <c r="F103" s="260" t="s">
        <v>1693</v>
      </c>
      <c r="G103" s="261" t="s">
        <v>180</v>
      </c>
      <c r="H103" s="262">
        <v>6</v>
      </c>
      <c r="I103" s="263"/>
      <c r="J103" s="264">
        <f>ROUND(I103*H103,2)</f>
        <v>0</v>
      </c>
      <c r="K103" s="260" t="s">
        <v>256</v>
      </c>
      <c r="L103" s="265"/>
      <c r="M103" s="266" t="s">
        <v>19</v>
      </c>
      <c r="N103" s="267" t="s">
        <v>43</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93</v>
      </c>
      <c r="AT103" s="230" t="s">
        <v>238</v>
      </c>
      <c r="AU103" s="230" t="s">
        <v>81</v>
      </c>
      <c r="AY103" s="18" t="s">
        <v>144</v>
      </c>
      <c r="BE103" s="231">
        <f>IF(N103="základní",J103,0)</f>
        <v>0</v>
      </c>
      <c r="BF103" s="231">
        <f>IF(N103="snížená",J103,0)</f>
        <v>0</v>
      </c>
      <c r="BG103" s="231">
        <f>IF(N103="zákl. přenesená",J103,0)</f>
        <v>0</v>
      </c>
      <c r="BH103" s="231">
        <f>IF(N103="sníž. přenesená",J103,0)</f>
        <v>0</v>
      </c>
      <c r="BI103" s="231">
        <f>IF(N103="nulová",J103,0)</f>
        <v>0</v>
      </c>
      <c r="BJ103" s="18" t="s">
        <v>77</v>
      </c>
      <c r="BK103" s="231">
        <f>ROUND(I103*H103,2)</f>
        <v>0</v>
      </c>
      <c r="BL103" s="18" t="s">
        <v>151</v>
      </c>
      <c r="BM103" s="230" t="s">
        <v>258</v>
      </c>
    </row>
    <row r="104" s="2" customFormat="1" ht="16.5" customHeight="1">
      <c r="A104" s="39"/>
      <c r="B104" s="40"/>
      <c r="C104" s="258" t="s">
        <v>211</v>
      </c>
      <c r="D104" s="258" t="s">
        <v>238</v>
      </c>
      <c r="E104" s="259" t="s">
        <v>1694</v>
      </c>
      <c r="F104" s="260" t="s">
        <v>1695</v>
      </c>
      <c r="G104" s="261" t="s">
        <v>171</v>
      </c>
      <c r="H104" s="262">
        <v>6</v>
      </c>
      <c r="I104" s="263"/>
      <c r="J104" s="264">
        <f>ROUND(I104*H104,2)</f>
        <v>0</v>
      </c>
      <c r="K104" s="260" t="s">
        <v>256</v>
      </c>
      <c r="L104" s="265"/>
      <c r="M104" s="266" t="s">
        <v>19</v>
      </c>
      <c r="N104" s="267" t="s">
        <v>43</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93</v>
      </c>
      <c r="AT104" s="230" t="s">
        <v>238</v>
      </c>
      <c r="AU104" s="230" t="s">
        <v>81</v>
      </c>
      <c r="AY104" s="18" t="s">
        <v>144</v>
      </c>
      <c r="BE104" s="231">
        <f>IF(N104="základní",J104,0)</f>
        <v>0</v>
      </c>
      <c r="BF104" s="231">
        <f>IF(N104="snížená",J104,0)</f>
        <v>0</v>
      </c>
      <c r="BG104" s="231">
        <f>IF(N104="zákl. přenesená",J104,0)</f>
        <v>0</v>
      </c>
      <c r="BH104" s="231">
        <f>IF(N104="sníž. přenesená",J104,0)</f>
        <v>0</v>
      </c>
      <c r="BI104" s="231">
        <f>IF(N104="nulová",J104,0)</f>
        <v>0</v>
      </c>
      <c r="BJ104" s="18" t="s">
        <v>77</v>
      </c>
      <c r="BK104" s="231">
        <f>ROUND(I104*H104,2)</f>
        <v>0</v>
      </c>
      <c r="BL104" s="18" t="s">
        <v>151</v>
      </c>
      <c r="BM104" s="230" t="s">
        <v>275</v>
      </c>
    </row>
    <row r="105" s="2" customFormat="1" ht="16.5" customHeight="1">
      <c r="A105" s="39"/>
      <c r="B105" s="40"/>
      <c r="C105" s="258" t="s">
        <v>216</v>
      </c>
      <c r="D105" s="258" t="s">
        <v>238</v>
      </c>
      <c r="E105" s="259" t="s">
        <v>1696</v>
      </c>
      <c r="F105" s="260" t="s">
        <v>1697</v>
      </c>
      <c r="G105" s="261" t="s">
        <v>171</v>
      </c>
      <c r="H105" s="262">
        <v>1</v>
      </c>
      <c r="I105" s="263"/>
      <c r="J105" s="264">
        <f>ROUND(I105*H105,2)</f>
        <v>0</v>
      </c>
      <c r="K105" s="260" t="s">
        <v>256</v>
      </c>
      <c r="L105" s="265"/>
      <c r="M105" s="266" t="s">
        <v>19</v>
      </c>
      <c r="N105" s="267" t="s">
        <v>43</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93</v>
      </c>
      <c r="AT105" s="230" t="s">
        <v>238</v>
      </c>
      <c r="AU105" s="230" t="s">
        <v>81</v>
      </c>
      <c r="AY105" s="18" t="s">
        <v>144</v>
      </c>
      <c r="BE105" s="231">
        <f>IF(N105="základní",J105,0)</f>
        <v>0</v>
      </c>
      <c r="BF105" s="231">
        <f>IF(N105="snížená",J105,0)</f>
        <v>0</v>
      </c>
      <c r="BG105" s="231">
        <f>IF(N105="zákl. přenesená",J105,0)</f>
        <v>0</v>
      </c>
      <c r="BH105" s="231">
        <f>IF(N105="sníž. přenesená",J105,0)</f>
        <v>0</v>
      </c>
      <c r="BI105" s="231">
        <f>IF(N105="nulová",J105,0)</f>
        <v>0</v>
      </c>
      <c r="BJ105" s="18" t="s">
        <v>77</v>
      </c>
      <c r="BK105" s="231">
        <f>ROUND(I105*H105,2)</f>
        <v>0</v>
      </c>
      <c r="BL105" s="18" t="s">
        <v>151</v>
      </c>
      <c r="BM105" s="230" t="s">
        <v>290</v>
      </c>
    </row>
    <row r="106" s="2" customFormat="1" ht="16.5" customHeight="1">
      <c r="A106" s="39"/>
      <c r="B106" s="40"/>
      <c r="C106" s="258" t="s">
        <v>221</v>
      </c>
      <c r="D106" s="258" t="s">
        <v>238</v>
      </c>
      <c r="E106" s="259" t="s">
        <v>1698</v>
      </c>
      <c r="F106" s="260" t="s">
        <v>1564</v>
      </c>
      <c r="G106" s="261" t="s">
        <v>1268</v>
      </c>
      <c r="H106" s="288"/>
      <c r="I106" s="263"/>
      <c r="J106" s="264">
        <f>ROUND(I106*H106,2)</f>
        <v>0</v>
      </c>
      <c r="K106" s="260" t="s">
        <v>256</v>
      </c>
      <c r="L106" s="265"/>
      <c r="M106" s="266" t="s">
        <v>19</v>
      </c>
      <c r="N106" s="267" t="s">
        <v>43</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93</v>
      </c>
      <c r="AT106" s="230" t="s">
        <v>238</v>
      </c>
      <c r="AU106" s="230" t="s">
        <v>81</v>
      </c>
      <c r="AY106" s="18" t="s">
        <v>144</v>
      </c>
      <c r="BE106" s="231">
        <f>IF(N106="základní",J106,0)</f>
        <v>0</v>
      </c>
      <c r="BF106" s="231">
        <f>IF(N106="snížená",J106,0)</f>
        <v>0</v>
      </c>
      <c r="BG106" s="231">
        <f>IF(N106="zákl. přenesená",J106,0)</f>
        <v>0</v>
      </c>
      <c r="BH106" s="231">
        <f>IF(N106="sníž. přenesená",J106,0)</f>
        <v>0</v>
      </c>
      <c r="BI106" s="231">
        <f>IF(N106="nulová",J106,0)</f>
        <v>0</v>
      </c>
      <c r="BJ106" s="18" t="s">
        <v>77</v>
      </c>
      <c r="BK106" s="231">
        <f>ROUND(I106*H106,2)</f>
        <v>0</v>
      </c>
      <c r="BL106" s="18" t="s">
        <v>151</v>
      </c>
      <c r="BM106" s="230" t="s">
        <v>302</v>
      </c>
    </row>
    <row r="107" s="12" customFormat="1" ht="22.8" customHeight="1">
      <c r="A107" s="12"/>
      <c r="B107" s="203"/>
      <c r="C107" s="204"/>
      <c r="D107" s="205" t="s">
        <v>71</v>
      </c>
      <c r="E107" s="217" t="s">
        <v>1624</v>
      </c>
      <c r="F107" s="217" t="s">
        <v>1699</v>
      </c>
      <c r="G107" s="204"/>
      <c r="H107" s="204"/>
      <c r="I107" s="207"/>
      <c r="J107" s="218">
        <f>BK107</f>
        <v>0</v>
      </c>
      <c r="K107" s="204"/>
      <c r="L107" s="209"/>
      <c r="M107" s="210"/>
      <c r="N107" s="211"/>
      <c r="O107" s="211"/>
      <c r="P107" s="212">
        <f>SUM(P108:P117)</f>
        <v>0</v>
      </c>
      <c r="Q107" s="211"/>
      <c r="R107" s="212">
        <f>SUM(R108:R117)</f>
        <v>0</v>
      </c>
      <c r="S107" s="211"/>
      <c r="T107" s="213">
        <f>SUM(T108:T117)</f>
        <v>0</v>
      </c>
      <c r="U107" s="12"/>
      <c r="V107" s="12"/>
      <c r="W107" s="12"/>
      <c r="X107" s="12"/>
      <c r="Y107" s="12"/>
      <c r="Z107" s="12"/>
      <c r="AA107" s="12"/>
      <c r="AB107" s="12"/>
      <c r="AC107" s="12"/>
      <c r="AD107" s="12"/>
      <c r="AE107" s="12"/>
      <c r="AR107" s="214" t="s">
        <v>77</v>
      </c>
      <c r="AT107" s="215" t="s">
        <v>71</v>
      </c>
      <c r="AU107" s="215" t="s">
        <v>77</v>
      </c>
      <c r="AY107" s="214" t="s">
        <v>144</v>
      </c>
      <c r="BK107" s="216">
        <f>SUM(BK108:BK117)</f>
        <v>0</v>
      </c>
    </row>
    <row r="108" s="2" customFormat="1" ht="16.5" customHeight="1">
      <c r="A108" s="39"/>
      <c r="B108" s="40"/>
      <c r="C108" s="258" t="s">
        <v>227</v>
      </c>
      <c r="D108" s="258" t="s">
        <v>238</v>
      </c>
      <c r="E108" s="259" t="s">
        <v>1700</v>
      </c>
      <c r="F108" s="260" t="s">
        <v>1701</v>
      </c>
      <c r="G108" s="261" t="s">
        <v>180</v>
      </c>
      <c r="H108" s="262">
        <v>40</v>
      </c>
      <c r="I108" s="263"/>
      <c r="J108" s="264">
        <f>ROUND(I108*H108,2)</f>
        <v>0</v>
      </c>
      <c r="K108" s="260" t="s">
        <v>256</v>
      </c>
      <c r="L108" s="265"/>
      <c r="M108" s="266" t="s">
        <v>19</v>
      </c>
      <c r="N108" s="267" t="s">
        <v>43</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93</v>
      </c>
      <c r="AT108" s="230" t="s">
        <v>238</v>
      </c>
      <c r="AU108" s="230" t="s">
        <v>81</v>
      </c>
      <c r="AY108" s="18" t="s">
        <v>144</v>
      </c>
      <c r="BE108" s="231">
        <f>IF(N108="základní",J108,0)</f>
        <v>0</v>
      </c>
      <c r="BF108" s="231">
        <f>IF(N108="snížená",J108,0)</f>
        <v>0</v>
      </c>
      <c r="BG108" s="231">
        <f>IF(N108="zákl. přenesená",J108,0)</f>
        <v>0</v>
      </c>
      <c r="BH108" s="231">
        <f>IF(N108="sníž. přenesená",J108,0)</f>
        <v>0</v>
      </c>
      <c r="BI108" s="231">
        <f>IF(N108="nulová",J108,0)</f>
        <v>0</v>
      </c>
      <c r="BJ108" s="18" t="s">
        <v>77</v>
      </c>
      <c r="BK108" s="231">
        <f>ROUND(I108*H108,2)</f>
        <v>0</v>
      </c>
      <c r="BL108" s="18" t="s">
        <v>151</v>
      </c>
      <c r="BM108" s="230" t="s">
        <v>311</v>
      </c>
    </row>
    <row r="109" s="2" customFormat="1" ht="16.5" customHeight="1">
      <c r="A109" s="39"/>
      <c r="B109" s="40"/>
      <c r="C109" s="258" t="s">
        <v>8</v>
      </c>
      <c r="D109" s="258" t="s">
        <v>238</v>
      </c>
      <c r="E109" s="259" t="s">
        <v>1577</v>
      </c>
      <c r="F109" s="260" t="s">
        <v>1578</v>
      </c>
      <c r="G109" s="261" t="s">
        <v>180</v>
      </c>
      <c r="H109" s="262">
        <v>145</v>
      </c>
      <c r="I109" s="263"/>
      <c r="J109" s="264">
        <f>ROUND(I109*H109,2)</f>
        <v>0</v>
      </c>
      <c r="K109" s="260" t="s">
        <v>256</v>
      </c>
      <c r="L109" s="265"/>
      <c r="M109" s="266" t="s">
        <v>19</v>
      </c>
      <c r="N109" s="267" t="s">
        <v>43</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93</v>
      </c>
      <c r="AT109" s="230" t="s">
        <v>238</v>
      </c>
      <c r="AU109" s="230" t="s">
        <v>81</v>
      </c>
      <c r="AY109" s="18" t="s">
        <v>144</v>
      </c>
      <c r="BE109" s="231">
        <f>IF(N109="základní",J109,0)</f>
        <v>0</v>
      </c>
      <c r="BF109" s="231">
        <f>IF(N109="snížená",J109,0)</f>
        <v>0</v>
      </c>
      <c r="BG109" s="231">
        <f>IF(N109="zákl. přenesená",J109,0)</f>
        <v>0</v>
      </c>
      <c r="BH109" s="231">
        <f>IF(N109="sníž. přenesená",J109,0)</f>
        <v>0</v>
      </c>
      <c r="BI109" s="231">
        <f>IF(N109="nulová",J109,0)</f>
        <v>0</v>
      </c>
      <c r="BJ109" s="18" t="s">
        <v>77</v>
      </c>
      <c r="BK109" s="231">
        <f>ROUND(I109*H109,2)</f>
        <v>0</v>
      </c>
      <c r="BL109" s="18" t="s">
        <v>151</v>
      </c>
      <c r="BM109" s="230" t="s">
        <v>322</v>
      </c>
    </row>
    <row r="110" s="2" customFormat="1" ht="16.5" customHeight="1">
      <c r="A110" s="39"/>
      <c r="B110" s="40"/>
      <c r="C110" s="258" t="s">
        <v>237</v>
      </c>
      <c r="D110" s="258" t="s">
        <v>238</v>
      </c>
      <c r="E110" s="259" t="s">
        <v>1702</v>
      </c>
      <c r="F110" s="260" t="s">
        <v>1703</v>
      </c>
      <c r="G110" s="261" t="s">
        <v>180</v>
      </c>
      <c r="H110" s="262">
        <v>60</v>
      </c>
      <c r="I110" s="263"/>
      <c r="J110" s="264">
        <f>ROUND(I110*H110,2)</f>
        <v>0</v>
      </c>
      <c r="K110" s="260" t="s">
        <v>256</v>
      </c>
      <c r="L110" s="265"/>
      <c r="M110" s="266" t="s">
        <v>19</v>
      </c>
      <c r="N110" s="267" t="s">
        <v>43</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93</v>
      </c>
      <c r="AT110" s="230" t="s">
        <v>238</v>
      </c>
      <c r="AU110" s="230" t="s">
        <v>81</v>
      </c>
      <c r="AY110" s="18" t="s">
        <v>144</v>
      </c>
      <c r="BE110" s="231">
        <f>IF(N110="základní",J110,0)</f>
        <v>0</v>
      </c>
      <c r="BF110" s="231">
        <f>IF(N110="snížená",J110,0)</f>
        <v>0</v>
      </c>
      <c r="BG110" s="231">
        <f>IF(N110="zákl. přenesená",J110,0)</f>
        <v>0</v>
      </c>
      <c r="BH110" s="231">
        <f>IF(N110="sníž. přenesená",J110,0)</f>
        <v>0</v>
      </c>
      <c r="BI110" s="231">
        <f>IF(N110="nulová",J110,0)</f>
        <v>0</v>
      </c>
      <c r="BJ110" s="18" t="s">
        <v>77</v>
      </c>
      <c r="BK110" s="231">
        <f>ROUND(I110*H110,2)</f>
        <v>0</v>
      </c>
      <c r="BL110" s="18" t="s">
        <v>151</v>
      </c>
      <c r="BM110" s="230" t="s">
        <v>332</v>
      </c>
    </row>
    <row r="111" s="2" customFormat="1" ht="16.5" customHeight="1">
      <c r="A111" s="39"/>
      <c r="B111" s="40"/>
      <c r="C111" s="258" t="s">
        <v>242</v>
      </c>
      <c r="D111" s="258" t="s">
        <v>238</v>
      </c>
      <c r="E111" s="259" t="s">
        <v>1704</v>
      </c>
      <c r="F111" s="260" t="s">
        <v>1588</v>
      </c>
      <c r="G111" s="261" t="s">
        <v>1268</v>
      </c>
      <c r="H111" s="288"/>
      <c r="I111" s="263"/>
      <c r="J111" s="264">
        <f>ROUND(I111*H111,2)</f>
        <v>0</v>
      </c>
      <c r="K111" s="260" t="s">
        <v>256</v>
      </c>
      <c r="L111" s="265"/>
      <c r="M111" s="266" t="s">
        <v>19</v>
      </c>
      <c r="N111" s="267" t="s">
        <v>43</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93</v>
      </c>
      <c r="AT111" s="230" t="s">
        <v>238</v>
      </c>
      <c r="AU111" s="230" t="s">
        <v>81</v>
      </c>
      <c r="AY111" s="18" t="s">
        <v>144</v>
      </c>
      <c r="BE111" s="231">
        <f>IF(N111="základní",J111,0)</f>
        <v>0</v>
      </c>
      <c r="BF111" s="231">
        <f>IF(N111="snížená",J111,0)</f>
        <v>0</v>
      </c>
      <c r="BG111" s="231">
        <f>IF(N111="zákl. přenesená",J111,0)</f>
        <v>0</v>
      </c>
      <c r="BH111" s="231">
        <f>IF(N111="sníž. přenesená",J111,0)</f>
        <v>0</v>
      </c>
      <c r="BI111" s="231">
        <f>IF(N111="nulová",J111,0)</f>
        <v>0</v>
      </c>
      <c r="BJ111" s="18" t="s">
        <v>77</v>
      </c>
      <c r="BK111" s="231">
        <f>ROUND(I111*H111,2)</f>
        <v>0</v>
      </c>
      <c r="BL111" s="18" t="s">
        <v>151</v>
      </c>
      <c r="BM111" s="230" t="s">
        <v>351</v>
      </c>
    </row>
    <row r="112" s="2" customFormat="1" ht="16.5" customHeight="1">
      <c r="A112" s="39"/>
      <c r="B112" s="40"/>
      <c r="C112" s="258" t="s">
        <v>248</v>
      </c>
      <c r="D112" s="258" t="s">
        <v>238</v>
      </c>
      <c r="E112" s="259" t="s">
        <v>1591</v>
      </c>
      <c r="F112" s="260" t="s">
        <v>1592</v>
      </c>
      <c r="G112" s="261" t="s">
        <v>171</v>
      </c>
      <c r="H112" s="262">
        <v>5</v>
      </c>
      <c r="I112" s="263"/>
      <c r="J112" s="264">
        <f>ROUND(I112*H112,2)</f>
        <v>0</v>
      </c>
      <c r="K112" s="260" t="s">
        <v>256</v>
      </c>
      <c r="L112" s="265"/>
      <c r="M112" s="266" t="s">
        <v>19</v>
      </c>
      <c r="N112" s="267" t="s">
        <v>43</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93</v>
      </c>
      <c r="AT112" s="230" t="s">
        <v>238</v>
      </c>
      <c r="AU112" s="230" t="s">
        <v>81</v>
      </c>
      <c r="AY112" s="18" t="s">
        <v>144</v>
      </c>
      <c r="BE112" s="231">
        <f>IF(N112="základní",J112,0)</f>
        <v>0</v>
      </c>
      <c r="BF112" s="231">
        <f>IF(N112="snížená",J112,0)</f>
        <v>0</v>
      </c>
      <c r="BG112" s="231">
        <f>IF(N112="zákl. přenesená",J112,0)</f>
        <v>0</v>
      </c>
      <c r="BH112" s="231">
        <f>IF(N112="sníž. přenesená",J112,0)</f>
        <v>0</v>
      </c>
      <c r="BI112" s="231">
        <f>IF(N112="nulová",J112,0)</f>
        <v>0</v>
      </c>
      <c r="BJ112" s="18" t="s">
        <v>77</v>
      </c>
      <c r="BK112" s="231">
        <f>ROUND(I112*H112,2)</f>
        <v>0</v>
      </c>
      <c r="BL112" s="18" t="s">
        <v>151</v>
      </c>
      <c r="BM112" s="230" t="s">
        <v>361</v>
      </c>
    </row>
    <row r="113" s="2" customFormat="1" ht="16.5" customHeight="1">
      <c r="A113" s="39"/>
      <c r="B113" s="40"/>
      <c r="C113" s="258" t="s">
        <v>253</v>
      </c>
      <c r="D113" s="258" t="s">
        <v>238</v>
      </c>
      <c r="E113" s="259" t="s">
        <v>1597</v>
      </c>
      <c r="F113" s="260" t="s">
        <v>1598</v>
      </c>
      <c r="G113" s="261" t="s">
        <v>171</v>
      </c>
      <c r="H113" s="262">
        <v>35</v>
      </c>
      <c r="I113" s="263"/>
      <c r="J113" s="264">
        <f>ROUND(I113*H113,2)</f>
        <v>0</v>
      </c>
      <c r="K113" s="260" t="s">
        <v>256</v>
      </c>
      <c r="L113" s="265"/>
      <c r="M113" s="266" t="s">
        <v>19</v>
      </c>
      <c r="N113" s="267" t="s">
        <v>43</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93</v>
      </c>
      <c r="AT113" s="230" t="s">
        <v>238</v>
      </c>
      <c r="AU113" s="230" t="s">
        <v>81</v>
      </c>
      <c r="AY113" s="18" t="s">
        <v>144</v>
      </c>
      <c r="BE113" s="231">
        <f>IF(N113="základní",J113,0)</f>
        <v>0</v>
      </c>
      <c r="BF113" s="231">
        <f>IF(N113="snížená",J113,0)</f>
        <v>0</v>
      </c>
      <c r="BG113" s="231">
        <f>IF(N113="zákl. přenesená",J113,0)</f>
        <v>0</v>
      </c>
      <c r="BH113" s="231">
        <f>IF(N113="sníž. přenesená",J113,0)</f>
        <v>0</v>
      </c>
      <c r="BI113" s="231">
        <f>IF(N113="nulová",J113,0)</f>
        <v>0</v>
      </c>
      <c r="BJ113" s="18" t="s">
        <v>77</v>
      </c>
      <c r="BK113" s="231">
        <f>ROUND(I113*H113,2)</f>
        <v>0</v>
      </c>
      <c r="BL113" s="18" t="s">
        <v>151</v>
      </c>
      <c r="BM113" s="230" t="s">
        <v>372</v>
      </c>
    </row>
    <row r="114" s="2" customFormat="1" ht="16.5" customHeight="1">
      <c r="A114" s="39"/>
      <c r="B114" s="40"/>
      <c r="C114" s="258" t="s">
        <v>258</v>
      </c>
      <c r="D114" s="258" t="s">
        <v>238</v>
      </c>
      <c r="E114" s="259" t="s">
        <v>1599</v>
      </c>
      <c r="F114" s="260" t="s">
        <v>1600</v>
      </c>
      <c r="G114" s="261" t="s">
        <v>171</v>
      </c>
      <c r="H114" s="262">
        <v>35</v>
      </c>
      <c r="I114" s="263"/>
      <c r="J114" s="264">
        <f>ROUND(I114*H114,2)</f>
        <v>0</v>
      </c>
      <c r="K114" s="260" t="s">
        <v>256</v>
      </c>
      <c r="L114" s="265"/>
      <c r="M114" s="266" t="s">
        <v>19</v>
      </c>
      <c r="N114" s="267" t="s">
        <v>43</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93</v>
      </c>
      <c r="AT114" s="230" t="s">
        <v>238</v>
      </c>
      <c r="AU114" s="230" t="s">
        <v>81</v>
      </c>
      <c r="AY114" s="18" t="s">
        <v>144</v>
      </c>
      <c r="BE114" s="231">
        <f>IF(N114="základní",J114,0)</f>
        <v>0</v>
      </c>
      <c r="BF114" s="231">
        <f>IF(N114="snížená",J114,0)</f>
        <v>0</v>
      </c>
      <c r="BG114" s="231">
        <f>IF(N114="zákl. přenesená",J114,0)</f>
        <v>0</v>
      </c>
      <c r="BH114" s="231">
        <f>IF(N114="sníž. přenesená",J114,0)</f>
        <v>0</v>
      </c>
      <c r="BI114" s="231">
        <f>IF(N114="nulová",J114,0)</f>
        <v>0</v>
      </c>
      <c r="BJ114" s="18" t="s">
        <v>77</v>
      </c>
      <c r="BK114" s="231">
        <f>ROUND(I114*H114,2)</f>
        <v>0</v>
      </c>
      <c r="BL114" s="18" t="s">
        <v>151</v>
      </c>
      <c r="BM114" s="230" t="s">
        <v>385</v>
      </c>
    </row>
    <row r="115" s="2" customFormat="1" ht="16.5" customHeight="1">
      <c r="A115" s="39"/>
      <c r="B115" s="40"/>
      <c r="C115" s="258" t="s">
        <v>7</v>
      </c>
      <c r="D115" s="258" t="s">
        <v>238</v>
      </c>
      <c r="E115" s="259" t="s">
        <v>1705</v>
      </c>
      <c r="F115" s="260" t="s">
        <v>1706</v>
      </c>
      <c r="G115" s="261" t="s">
        <v>171</v>
      </c>
      <c r="H115" s="262">
        <v>5</v>
      </c>
      <c r="I115" s="263"/>
      <c r="J115" s="264">
        <f>ROUND(I115*H115,2)</f>
        <v>0</v>
      </c>
      <c r="K115" s="260" t="s">
        <v>256</v>
      </c>
      <c r="L115" s="265"/>
      <c r="M115" s="266" t="s">
        <v>19</v>
      </c>
      <c r="N115" s="267" t="s">
        <v>43</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93</v>
      </c>
      <c r="AT115" s="230" t="s">
        <v>238</v>
      </c>
      <c r="AU115" s="230" t="s">
        <v>81</v>
      </c>
      <c r="AY115" s="18" t="s">
        <v>144</v>
      </c>
      <c r="BE115" s="231">
        <f>IF(N115="základní",J115,0)</f>
        <v>0</v>
      </c>
      <c r="BF115" s="231">
        <f>IF(N115="snížená",J115,0)</f>
        <v>0</v>
      </c>
      <c r="BG115" s="231">
        <f>IF(N115="zákl. přenesená",J115,0)</f>
        <v>0</v>
      </c>
      <c r="BH115" s="231">
        <f>IF(N115="sníž. přenesená",J115,0)</f>
        <v>0</v>
      </c>
      <c r="BI115" s="231">
        <f>IF(N115="nulová",J115,0)</f>
        <v>0</v>
      </c>
      <c r="BJ115" s="18" t="s">
        <v>77</v>
      </c>
      <c r="BK115" s="231">
        <f>ROUND(I115*H115,2)</f>
        <v>0</v>
      </c>
      <c r="BL115" s="18" t="s">
        <v>151</v>
      </c>
      <c r="BM115" s="230" t="s">
        <v>397</v>
      </c>
    </row>
    <row r="116" s="2" customFormat="1" ht="16.5" customHeight="1">
      <c r="A116" s="39"/>
      <c r="B116" s="40"/>
      <c r="C116" s="258" t="s">
        <v>275</v>
      </c>
      <c r="D116" s="258" t="s">
        <v>238</v>
      </c>
      <c r="E116" s="259" t="s">
        <v>1707</v>
      </c>
      <c r="F116" s="260" t="s">
        <v>1708</v>
      </c>
      <c r="G116" s="261" t="s">
        <v>171</v>
      </c>
      <c r="H116" s="262">
        <v>1</v>
      </c>
      <c r="I116" s="263"/>
      <c r="J116" s="264">
        <f>ROUND(I116*H116,2)</f>
        <v>0</v>
      </c>
      <c r="K116" s="260" t="s">
        <v>256</v>
      </c>
      <c r="L116" s="265"/>
      <c r="M116" s="266" t="s">
        <v>19</v>
      </c>
      <c r="N116" s="267" t="s">
        <v>43</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93</v>
      </c>
      <c r="AT116" s="230" t="s">
        <v>238</v>
      </c>
      <c r="AU116" s="230" t="s">
        <v>81</v>
      </c>
      <c r="AY116" s="18" t="s">
        <v>144</v>
      </c>
      <c r="BE116" s="231">
        <f>IF(N116="základní",J116,0)</f>
        <v>0</v>
      </c>
      <c r="BF116" s="231">
        <f>IF(N116="snížená",J116,0)</f>
        <v>0</v>
      </c>
      <c r="BG116" s="231">
        <f>IF(N116="zákl. přenesená",J116,0)</f>
        <v>0</v>
      </c>
      <c r="BH116" s="231">
        <f>IF(N116="sníž. přenesená",J116,0)</f>
        <v>0</v>
      </c>
      <c r="BI116" s="231">
        <f>IF(N116="nulová",J116,0)</f>
        <v>0</v>
      </c>
      <c r="BJ116" s="18" t="s">
        <v>77</v>
      </c>
      <c r="BK116" s="231">
        <f>ROUND(I116*H116,2)</f>
        <v>0</v>
      </c>
      <c r="BL116" s="18" t="s">
        <v>151</v>
      </c>
      <c r="BM116" s="230" t="s">
        <v>407</v>
      </c>
    </row>
    <row r="117" s="2" customFormat="1" ht="16.5" customHeight="1">
      <c r="A117" s="39"/>
      <c r="B117" s="40"/>
      <c r="C117" s="258" t="s">
        <v>279</v>
      </c>
      <c r="D117" s="258" t="s">
        <v>238</v>
      </c>
      <c r="E117" s="259" t="s">
        <v>1709</v>
      </c>
      <c r="F117" s="260" t="s">
        <v>1564</v>
      </c>
      <c r="G117" s="261" t="s">
        <v>1268</v>
      </c>
      <c r="H117" s="288"/>
      <c r="I117" s="263"/>
      <c r="J117" s="264">
        <f>ROUND(I117*H117,2)</f>
        <v>0</v>
      </c>
      <c r="K117" s="260" t="s">
        <v>256</v>
      </c>
      <c r="L117" s="265"/>
      <c r="M117" s="266" t="s">
        <v>19</v>
      </c>
      <c r="N117" s="267" t="s">
        <v>43</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93</v>
      </c>
      <c r="AT117" s="230" t="s">
        <v>238</v>
      </c>
      <c r="AU117" s="230" t="s">
        <v>81</v>
      </c>
      <c r="AY117" s="18" t="s">
        <v>144</v>
      </c>
      <c r="BE117" s="231">
        <f>IF(N117="základní",J117,0)</f>
        <v>0</v>
      </c>
      <c r="BF117" s="231">
        <f>IF(N117="snížená",J117,0)</f>
        <v>0</v>
      </c>
      <c r="BG117" s="231">
        <f>IF(N117="zákl. přenesená",J117,0)</f>
        <v>0</v>
      </c>
      <c r="BH117" s="231">
        <f>IF(N117="sníž. přenesená",J117,0)</f>
        <v>0</v>
      </c>
      <c r="BI117" s="231">
        <f>IF(N117="nulová",J117,0)</f>
        <v>0</v>
      </c>
      <c r="BJ117" s="18" t="s">
        <v>77</v>
      </c>
      <c r="BK117" s="231">
        <f>ROUND(I117*H117,2)</f>
        <v>0</v>
      </c>
      <c r="BL117" s="18" t="s">
        <v>151</v>
      </c>
      <c r="BM117" s="230" t="s">
        <v>415</v>
      </c>
    </row>
    <row r="118" s="12" customFormat="1" ht="22.8" customHeight="1">
      <c r="A118" s="12"/>
      <c r="B118" s="203"/>
      <c r="C118" s="204"/>
      <c r="D118" s="205" t="s">
        <v>71</v>
      </c>
      <c r="E118" s="217" t="s">
        <v>1640</v>
      </c>
      <c r="F118" s="217" t="s">
        <v>1710</v>
      </c>
      <c r="G118" s="204"/>
      <c r="H118" s="204"/>
      <c r="I118" s="207"/>
      <c r="J118" s="218">
        <f>BK118</f>
        <v>0</v>
      </c>
      <c r="K118" s="204"/>
      <c r="L118" s="209"/>
      <c r="M118" s="210"/>
      <c r="N118" s="211"/>
      <c r="O118" s="211"/>
      <c r="P118" s="212">
        <f>SUM(P119:P124)</f>
        <v>0</v>
      </c>
      <c r="Q118" s="211"/>
      <c r="R118" s="212">
        <f>SUM(R119:R124)</f>
        <v>0</v>
      </c>
      <c r="S118" s="211"/>
      <c r="T118" s="213">
        <f>SUM(T119:T124)</f>
        <v>0</v>
      </c>
      <c r="U118" s="12"/>
      <c r="V118" s="12"/>
      <c r="W118" s="12"/>
      <c r="X118" s="12"/>
      <c r="Y118" s="12"/>
      <c r="Z118" s="12"/>
      <c r="AA118" s="12"/>
      <c r="AB118" s="12"/>
      <c r="AC118" s="12"/>
      <c r="AD118" s="12"/>
      <c r="AE118" s="12"/>
      <c r="AR118" s="214" t="s">
        <v>77</v>
      </c>
      <c r="AT118" s="215" t="s">
        <v>71</v>
      </c>
      <c r="AU118" s="215" t="s">
        <v>77</v>
      </c>
      <c r="AY118" s="214" t="s">
        <v>144</v>
      </c>
      <c r="BK118" s="216">
        <f>SUM(BK119:BK124)</f>
        <v>0</v>
      </c>
    </row>
    <row r="119" s="2" customFormat="1" ht="16.5" customHeight="1">
      <c r="A119" s="39"/>
      <c r="B119" s="40"/>
      <c r="C119" s="258" t="s">
        <v>290</v>
      </c>
      <c r="D119" s="258" t="s">
        <v>238</v>
      </c>
      <c r="E119" s="259" t="s">
        <v>1711</v>
      </c>
      <c r="F119" s="260" t="s">
        <v>1712</v>
      </c>
      <c r="G119" s="261" t="s">
        <v>180</v>
      </c>
      <c r="H119" s="262">
        <v>6</v>
      </c>
      <c r="I119" s="263"/>
      <c r="J119" s="264">
        <f>ROUND(I119*H119,2)</f>
        <v>0</v>
      </c>
      <c r="K119" s="260" t="s">
        <v>256</v>
      </c>
      <c r="L119" s="265"/>
      <c r="M119" s="266" t="s">
        <v>19</v>
      </c>
      <c r="N119" s="267" t="s">
        <v>43</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93</v>
      </c>
      <c r="AT119" s="230" t="s">
        <v>238</v>
      </c>
      <c r="AU119" s="230" t="s">
        <v>81</v>
      </c>
      <c r="AY119" s="18" t="s">
        <v>144</v>
      </c>
      <c r="BE119" s="231">
        <f>IF(N119="základní",J119,0)</f>
        <v>0</v>
      </c>
      <c r="BF119" s="231">
        <f>IF(N119="snížená",J119,0)</f>
        <v>0</v>
      </c>
      <c r="BG119" s="231">
        <f>IF(N119="zákl. přenesená",J119,0)</f>
        <v>0</v>
      </c>
      <c r="BH119" s="231">
        <f>IF(N119="sníž. přenesená",J119,0)</f>
        <v>0</v>
      </c>
      <c r="BI119" s="231">
        <f>IF(N119="nulová",J119,0)</f>
        <v>0</v>
      </c>
      <c r="BJ119" s="18" t="s">
        <v>77</v>
      </c>
      <c r="BK119" s="231">
        <f>ROUND(I119*H119,2)</f>
        <v>0</v>
      </c>
      <c r="BL119" s="18" t="s">
        <v>151</v>
      </c>
      <c r="BM119" s="230" t="s">
        <v>425</v>
      </c>
    </row>
    <row r="120" s="2" customFormat="1" ht="16.5" customHeight="1">
      <c r="A120" s="39"/>
      <c r="B120" s="40"/>
      <c r="C120" s="258" t="s">
        <v>296</v>
      </c>
      <c r="D120" s="258" t="s">
        <v>238</v>
      </c>
      <c r="E120" s="259" t="s">
        <v>1713</v>
      </c>
      <c r="F120" s="260" t="s">
        <v>1714</v>
      </c>
      <c r="G120" s="261" t="s">
        <v>171</v>
      </c>
      <c r="H120" s="262">
        <v>4</v>
      </c>
      <c r="I120" s="263"/>
      <c r="J120" s="264">
        <f>ROUND(I120*H120,2)</f>
        <v>0</v>
      </c>
      <c r="K120" s="260" t="s">
        <v>256</v>
      </c>
      <c r="L120" s="265"/>
      <c r="M120" s="266" t="s">
        <v>19</v>
      </c>
      <c r="N120" s="267" t="s">
        <v>43</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93</v>
      </c>
      <c r="AT120" s="230" t="s">
        <v>238</v>
      </c>
      <c r="AU120" s="230" t="s">
        <v>81</v>
      </c>
      <c r="AY120" s="18" t="s">
        <v>144</v>
      </c>
      <c r="BE120" s="231">
        <f>IF(N120="základní",J120,0)</f>
        <v>0</v>
      </c>
      <c r="BF120" s="231">
        <f>IF(N120="snížená",J120,0)</f>
        <v>0</v>
      </c>
      <c r="BG120" s="231">
        <f>IF(N120="zákl. přenesená",J120,0)</f>
        <v>0</v>
      </c>
      <c r="BH120" s="231">
        <f>IF(N120="sníž. přenesená",J120,0)</f>
        <v>0</v>
      </c>
      <c r="BI120" s="231">
        <f>IF(N120="nulová",J120,0)</f>
        <v>0</v>
      </c>
      <c r="BJ120" s="18" t="s">
        <v>77</v>
      </c>
      <c r="BK120" s="231">
        <f>ROUND(I120*H120,2)</f>
        <v>0</v>
      </c>
      <c r="BL120" s="18" t="s">
        <v>151</v>
      </c>
      <c r="BM120" s="230" t="s">
        <v>437</v>
      </c>
    </row>
    <row r="121" s="2" customFormat="1" ht="16.5" customHeight="1">
      <c r="A121" s="39"/>
      <c r="B121" s="40"/>
      <c r="C121" s="258" t="s">
        <v>302</v>
      </c>
      <c r="D121" s="258" t="s">
        <v>238</v>
      </c>
      <c r="E121" s="259" t="s">
        <v>1715</v>
      </c>
      <c r="F121" s="260" t="s">
        <v>1716</v>
      </c>
      <c r="G121" s="261" t="s">
        <v>171</v>
      </c>
      <c r="H121" s="262">
        <v>2</v>
      </c>
      <c r="I121" s="263"/>
      <c r="J121" s="264">
        <f>ROUND(I121*H121,2)</f>
        <v>0</v>
      </c>
      <c r="K121" s="260" t="s">
        <v>256</v>
      </c>
      <c r="L121" s="265"/>
      <c r="M121" s="266" t="s">
        <v>19</v>
      </c>
      <c r="N121" s="267" t="s">
        <v>43</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93</v>
      </c>
      <c r="AT121" s="230" t="s">
        <v>238</v>
      </c>
      <c r="AU121" s="230" t="s">
        <v>81</v>
      </c>
      <c r="AY121" s="18" t="s">
        <v>144</v>
      </c>
      <c r="BE121" s="231">
        <f>IF(N121="základní",J121,0)</f>
        <v>0</v>
      </c>
      <c r="BF121" s="231">
        <f>IF(N121="snížená",J121,0)</f>
        <v>0</v>
      </c>
      <c r="BG121" s="231">
        <f>IF(N121="zákl. přenesená",J121,0)</f>
        <v>0</v>
      </c>
      <c r="BH121" s="231">
        <f>IF(N121="sníž. přenesená",J121,0)</f>
        <v>0</v>
      </c>
      <c r="BI121" s="231">
        <f>IF(N121="nulová",J121,0)</f>
        <v>0</v>
      </c>
      <c r="BJ121" s="18" t="s">
        <v>77</v>
      </c>
      <c r="BK121" s="231">
        <f>ROUND(I121*H121,2)</f>
        <v>0</v>
      </c>
      <c r="BL121" s="18" t="s">
        <v>151</v>
      </c>
      <c r="BM121" s="230" t="s">
        <v>453</v>
      </c>
    </row>
    <row r="122" s="2" customFormat="1" ht="16.5" customHeight="1">
      <c r="A122" s="39"/>
      <c r="B122" s="40"/>
      <c r="C122" s="258" t="s">
        <v>306</v>
      </c>
      <c r="D122" s="258" t="s">
        <v>238</v>
      </c>
      <c r="E122" s="259" t="s">
        <v>1717</v>
      </c>
      <c r="F122" s="260" t="s">
        <v>1718</v>
      </c>
      <c r="G122" s="261" t="s">
        <v>171</v>
      </c>
      <c r="H122" s="262">
        <v>4</v>
      </c>
      <c r="I122" s="263"/>
      <c r="J122" s="264">
        <f>ROUND(I122*H122,2)</f>
        <v>0</v>
      </c>
      <c r="K122" s="260" t="s">
        <v>256</v>
      </c>
      <c r="L122" s="265"/>
      <c r="M122" s="266" t="s">
        <v>19</v>
      </c>
      <c r="N122" s="267" t="s">
        <v>43</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93</v>
      </c>
      <c r="AT122" s="230" t="s">
        <v>238</v>
      </c>
      <c r="AU122" s="230" t="s">
        <v>81</v>
      </c>
      <c r="AY122" s="18" t="s">
        <v>144</v>
      </c>
      <c r="BE122" s="231">
        <f>IF(N122="základní",J122,0)</f>
        <v>0</v>
      </c>
      <c r="BF122" s="231">
        <f>IF(N122="snížená",J122,0)</f>
        <v>0</v>
      </c>
      <c r="BG122" s="231">
        <f>IF(N122="zákl. přenesená",J122,0)</f>
        <v>0</v>
      </c>
      <c r="BH122" s="231">
        <f>IF(N122="sníž. přenesená",J122,0)</f>
        <v>0</v>
      </c>
      <c r="BI122" s="231">
        <f>IF(N122="nulová",J122,0)</f>
        <v>0</v>
      </c>
      <c r="BJ122" s="18" t="s">
        <v>77</v>
      </c>
      <c r="BK122" s="231">
        <f>ROUND(I122*H122,2)</f>
        <v>0</v>
      </c>
      <c r="BL122" s="18" t="s">
        <v>151</v>
      </c>
      <c r="BM122" s="230" t="s">
        <v>181</v>
      </c>
    </row>
    <row r="123" s="2" customFormat="1" ht="16.5" customHeight="1">
      <c r="A123" s="39"/>
      <c r="B123" s="40"/>
      <c r="C123" s="258" t="s">
        <v>311</v>
      </c>
      <c r="D123" s="258" t="s">
        <v>238</v>
      </c>
      <c r="E123" s="259" t="s">
        <v>1719</v>
      </c>
      <c r="F123" s="260" t="s">
        <v>1720</v>
      </c>
      <c r="G123" s="261" t="s">
        <v>171</v>
      </c>
      <c r="H123" s="262">
        <v>2</v>
      </c>
      <c r="I123" s="263"/>
      <c r="J123" s="264">
        <f>ROUND(I123*H123,2)</f>
        <v>0</v>
      </c>
      <c r="K123" s="260" t="s">
        <v>256</v>
      </c>
      <c r="L123" s="265"/>
      <c r="M123" s="266" t="s">
        <v>19</v>
      </c>
      <c r="N123" s="267" t="s">
        <v>43</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93</v>
      </c>
      <c r="AT123" s="230" t="s">
        <v>238</v>
      </c>
      <c r="AU123" s="230" t="s">
        <v>81</v>
      </c>
      <c r="AY123" s="18" t="s">
        <v>144</v>
      </c>
      <c r="BE123" s="231">
        <f>IF(N123="základní",J123,0)</f>
        <v>0</v>
      </c>
      <c r="BF123" s="231">
        <f>IF(N123="snížená",J123,0)</f>
        <v>0</v>
      </c>
      <c r="BG123" s="231">
        <f>IF(N123="zákl. přenesená",J123,0)</f>
        <v>0</v>
      </c>
      <c r="BH123" s="231">
        <f>IF(N123="sníž. přenesená",J123,0)</f>
        <v>0</v>
      </c>
      <c r="BI123" s="231">
        <f>IF(N123="nulová",J123,0)</f>
        <v>0</v>
      </c>
      <c r="BJ123" s="18" t="s">
        <v>77</v>
      </c>
      <c r="BK123" s="231">
        <f>ROUND(I123*H123,2)</f>
        <v>0</v>
      </c>
      <c r="BL123" s="18" t="s">
        <v>151</v>
      </c>
      <c r="BM123" s="230" t="s">
        <v>185</v>
      </c>
    </row>
    <row r="124" s="2" customFormat="1" ht="16.5" customHeight="1">
      <c r="A124" s="39"/>
      <c r="B124" s="40"/>
      <c r="C124" s="258" t="s">
        <v>315</v>
      </c>
      <c r="D124" s="258" t="s">
        <v>238</v>
      </c>
      <c r="E124" s="259" t="s">
        <v>1721</v>
      </c>
      <c r="F124" s="260" t="s">
        <v>1564</v>
      </c>
      <c r="G124" s="261" t="s">
        <v>1268</v>
      </c>
      <c r="H124" s="288"/>
      <c r="I124" s="263"/>
      <c r="J124" s="264">
        <f>ROUND(I124*H124,2)</f>
        <v>0</v>
      </c>
      <c r="K124" s="260" t="s">
        <v>256</v>
      </c>
      <c r="L124" s="265"/>
      <c r="M124" s="266" t="s">
        <v>19</v>
      </c>
      <c r="N124" s="267" t="s">
        <v>43</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93</v>
      </c>
      <c r="AT124" s="230" t="s">
        <v>238</v>
      </c>
      <c r="AU124" s="230" t="s">
        <v>81</v>
      </c>
      <c r="AY124" s="18" t="s">
        <v>144</v>
      </c>
      <c r="BE124" s="231">
        <f>IF(N124="základní",J124,0)</f>
        <v>0</v>
      </c>
      <c r="BF124" s="231">
        <f>IF(N124="snížená",J124,0)</f>
        <v>0</v>
      </c>
      <c r="BG124" s="231">
        <f>IF(N124="zákl. přenesená",J124,0)</f>
        <v>0</v>
      </c>
      <c r="BH124" s="231">
        <f>IF(N124="sníž. přenesená",J124,0)</f>
        <v>0</v>
      </c>
      <c r="BI124" s="231">
        <f>IF(N124="nulová",J124,0)</f>
        <v>0</v>
      </c>
      <c r="BJ124" s="18" t="s">
        <v>77</v>
      </c>
      <c r="BK124" s="231">
        <f>ROUND(I124*H124,2)</f>
        <v>0</v>
      </c>
      <c r="BL124" s="18" t="s">
        <v>151</v>
      </c>
      <c r="BM124" s="230" t="s">
        <v>189</v>
      </c>
    </row>
    <row r="125" s="12" customFormat="1" ht="22.8" customHeight="1">
      <c r="A125" s="12"/>
      <c r="B125" s="203"/>
      <c r="C125" s="204"/>
      <c r="D125" s="205" t="s">
        <v>71</v>
      </c>
      <c r="E125" s="217" t="s">
        <v>1722</v>
      </c>
      <c r="F125" s="217" t="s">
        <v>1723</v>
      </c>
      <c r="G125" s="204"/>
      <c r="H125" s="204"/>
      <c r="I125" s="207"/>
      <c r="J125" s="218">
        <f>BK125</f>
        <v>0</v>
      </c>
      <c r="K125" s="204"/>
      <c r="L125" s="209"/>
      <c r="M125" s="210"/>
      <c r="N125" s="211"/>
      <c r="O125" s="211"/>
      <c r="P125" s="212">
        <f>SUM(P126:P131)</f>
        <v>0</v>
      </c>
      <c r="Q125" s="211"/>
      <c r="R125" s="212">
        <f>SUM(R126:R131)</f>
        <v>0</v>
      </c>
      <c r="S125" s="211"/>
      <c r="T125" s="213">
        <f>SUM(T126:T131)</f>
        <v>0</v>
      </c>
      <c r="U125" s="12"/>
      <c r="V125" s="12"/>
      <c r="W125" s="12"/>
      <c r="X125" s="12"/>
      <c r="Y125" s="12"/>
      <c r="Z125" s="12"/>
      <c r="AA125" s="12"/>
      <c r="AB125" s="12"/>
      <c r="AC125" s="12"/>
      <c r="AD125" s="12"/>
      <c r="AE125" s="12"/>
      <c r="AR125" s="214" t="s">
        <v>77</v>
      </c>
      <c r="AT125" s="215" t="s">
        <v>71</v>
      </c>
      <c r="AU125" s="215" t="s">
        <v>77</v>
      </c>
      <c r="AY125" s="214" t="s">
        <v>144</v>
      </c>
      <c r="BK125" s="216">
        <f>SUM(BK126:BK131)</f>
        <v>0</v>
      </c>
    </row>
    <row r="126" s="2" customFormat="1" ht="16.5" customHeight="1">
      <c r="A126" s="39"/>
      <c r="B126" s="40"/>
      <c r="C126" s="219" t="s">
        <v>322</v>
      </c>
      <c r="D126" s="219" t="s">
        <v>146</v>
      </c>
      <c r="E126" s="220" t="s">
        <v>1626</v>
      </c>
      <c r="F126" s="221" t="s">
        <v>1540</v>
      </c>
      <c r="G126" s="222" t="s">
        <v>180</v>
      </c>
      <c r="H126" s="223">
        <v>2</v>
      </c>
      <c r="I126" s="224"/>
      <c r="J126" s="225">
        <f>ROUND(I126*H126,2)</f>
        <v>0</v>
      </c>
      <c r="K126" s="221" t="s">
        <v>256</v>
      </c>
      <c r="L126" s="45"/>
      <c r="M126" s="226" t="s">
        <v>19</v>
      </c>
      <c r="N126" s="227" t="s">
        <v>43</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151</v>
      </c>
      <c r="AT126" s="230" t="s">
        <v>146</v>
      </c>
      <c r="AU126" s="230" t="s">
        <v>81</v>
      </c>
      <c r="AY126" s="18" t="s">
        <v>144</v>
      </c>
      <c r="BE126" s="231">
        <f>IF(N126="základní",J126,0)</f>
        <v>0</v>
      </c>
      <c r="BF126" s="231">
        <f>IF(N126="snížená",J126,0)</f>
        <v>0</v>
      </c>
      <c r="BG126" s="231">
        <f>IF(N126="zákl. přenesená",J126,0)</f>
        <v>0</v>
      </c>
      <c r="BH126" s="231">
        <f>IF(N126="sníž. přenesená",J126,0)</f>
        <v>0</v>
      </c>
      <c r="BI126" s="231">
        <f>IF(N126="nulová",J126,0)</f>
        <v>0</v>
      </c>
      <c r="BJ126" s="18" t="s">
        <v>77</v>
      </c>
      <c r="BK126" s="231">
        <f>ROUND(I126*H126,2)</f>
        <v>0</v>
      </c>
      <c r="BL126" s="18" t="s">
        <v>151</v>
      </c>
      <c r="BM126" s="230" t="s">
        <v>195</v>
      </c>
    </row>
    <row r="127" s="2" customFormat="1" ht="16.5" customHeight="1">
      <c r="A127" s="39"/>
      <c r="B127" s="40"/>
      <c r="C127" s="219" t="s">
        <v>327</v>
      </c>
      <c r="D127" s="219" t="s">
        <v>146</v>
      </c>
      <c r="E127" s="220" t="s">
        <v>1631</v>
      </c>
      <c r="F127" s="221" t="s">
        <v>1550</v>
      </c>
      <c r="G127" s="222" t="s">
        <v>171</v>
      </c>
      <c r="H127" s="223">
        <v>10</v>
      </c>
      <c r="I127" s="224"/>
      <c r="J127" s="225">
        <f>ROUND(I127*H127,2)</f>
        <v>0</v>
      </c>
      <c r="K127" s="221" t="s">
        <v>256</v>
      </c>
      <c r="L127" s="45"/>
      <c r="M127" s="226" t="s">
        <v>19</v>
      </c>
      <c r="N127" s="227" t="s">
        <v>43</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151</v>
      </c>
      <c r="AT127" s="230" t="s">
        <v>146</v>
      </c>
      <c r="AU127" s="230" t="s">
        <v>81</v>
      </c>
      <c r="AY127" s="18" t="s">
        <v>144</v>
      </c>
      <c r="BE127" s="231">
        <f>IF(N127="základní",J127,0)</f>
        <v>0</v>
      </c>
      <c r="BF127" s="231">
        <f>IF(N127="snížená",J127,0)</f>
        <v>0</v>
      </c>
      <c r="BG127" s="231">
        <f>IF(N127="zákl. přenesená",J127,0)</f>
        <v>0</v>
      </c>
      <c r="BH127" s="231">
        <f>IF(N127="sníž. přenesená",J127,0)</f>
        <v>0</v>
      </c>
      <c r="BI127" s="231">
        <f>IF(N127="nulová",J127,0)</f>
        <v>0</v>
      </c>
      <c r="BJ127" s="18" t="s">
        <v>77</v>
      </c>
      <c r="BK127" s="231">
        <f>ROUND(I127*H127,2)</f>
        <v>0</v>
      </c>
      <c r="BL127" s="18" t="s">
        <v>151</v>
      </c>
      <c r="BM127" s="230" t="s">
        <v>201</v>
      </c>
    </row>
    <row r="128" s="2" customFormat="1" ht="16.5" customHeight="1">
      <c r="A128" s="39"/>
      <c r="B128" s="40"/>
      <c r="C128" s="219" t="s">
        <v>332</v>
      </c>
      <c r="D128" s="219" t="s">
        <v>146</v>
      </c>
      <c r="E128" s="220" t="s">
        <v>1724</v>
      </c>
      <c r="F128" s="221" t="s">
        <v>1686</v>
      </c>
      <c r="G128" s="222" t="s">
        <v>171</v>
      </c>
      <c r="H128" s="223">
        <v>1</v>
      </c>
      <c r="I128" s="224"/>
      <c r="J128" s="225">
        <f>ROUND(I128*H128,2)</f>
        <v>0</v>
      </c>
      <c r="K128" s="221" t="s">
        <v>256</v>
      </c>
      <c r="L128" s="45"/>
      <c r="M128" s="226" t="s">
        <v>19</v>
      </c>
      <c r="N128" s="227" t="s">
        <v>43</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151</v>
      </c>
      <c r="AT128" s="230" t="s">
        <v>146</v>
      </c>
      <c r="AU128" s="230" t="s">
        <v>81</v>
      </c>
      <c r="AY128" s="18" t="s">
        <v>144</v>
      </c>
      <c r="BE128" s="231">
        <f>IF(N128="základní",J128,0)</f>
        <v>0</v>
      </c>
      <c r="BF128" s="231">
        <f>IF(N128="snížená",J128,0)</f>
        <v>0</v>
      </c>
      <c r="BG128" s="231">
        <f>IF(N128="zákl. přenesená",J128,0)</f>
        <v>0</v>
      </c>
      <c r="BH128" s="231">
        <f>IF(N128="sníž. přenesená",J128,0)</f>
        <v>0</v>
      </c>
      <c r="BI128" s="231">
        <f>IF(N128="nulová",J128,0)</f>
        <v>0</v>
      </c>
      <c r="BJ128" s="18" t="s">
        <v>77</v>
      </c>
      <c r="BK128" s="231">
        <f>ROUND(I128*H128,2)</f>
        <v>0</v>
      </c>
      <c r="BL128" s="18" t="s">
        <v>151</v>
      </c>
      <c r="BM128" s="230" t="s">
        <v>207</v>
      </c>
    </row>
    <row r="129" s="2" customFormat="1" ht="16.5" customHeight="1">
      <c r="A129" s="39"/>
      <c r="B129" s="40"/>
      <c r="C129" s="219" t="s">
        <v>336</v>
      </c>
      <c r="D129" s="219" t="s">
        <v>146</v>
      </c>
      <c r="E129" s="220" t="s">
        <v>1725</v>
      </c>
      <c r="F129" s="221" t="s">
        <v>1560</v>
      </c>
      <c r="G129" s="222" t="s">
        <v>171</v>
      </c>
      <c r="H129" s="223">
        <v>1</v>
      </c>
      <c r="I129" s="224"/>
      <c r="J129" s="225">
        <f>ROUND(I129*H129,2)</f>
        <v>0</v>
      </c>
      <c r="K129" s="221" t="s">
        <v>256</v>
      </c>
      <c r="L129" s="45"/>
      <c r="M129" s="226" t="s">
        <v>19</v>
      </c>
      <c r="N129" s="227" t="s">
        <v>43</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151</v>
      </c>
      <c r="AT129" s="230" t="s">
        <v>146</v>
      </c>
      <c r="AU129" s="230" t="s">
        <v>81</v>
      </c>
      <c r="AY129" s="18" t="s">
        <v>144</v>
      </c>
      <c r="BE129" s="231">
        <f>IF(N129="základní",J129,0)</f>
        <v>0</v>
      </c>
      <c r="BF129" s="231">
        <f>IF(N129="snížená",J129,0)</f>
        <v>0</v>
      </c>
      <c r="BG129" s="231">
        <f>IF(N129="zákl. přenesená",J129,0)</f>
        <v>0</v>
      </c>
      <c r="BH129" s="231">
        <f>IF(N129="sníž. přenesená",J129,0)</f>
        <v>0</v>
      </c>
      <c r="BI129" s="231">
        <f>IF(N129="nulová",J129,0)</f>
        <v>0</v>
      </c>
      <c r="BJ129" s="18" t="s">
        <v>77</v>
      </c>
      <c r="BK129" s="231">
        <f>ROUND(I129*H129,2)</f>
        <v>0</v>
      </c>
      <c r="BL129" s="18" t="s">
        <v>151</v>
      </c>
      <c r="BM129" s="230" t="s">
        <v>214</v>
      </c>
    </row>
    <row r="130" s="2" customFormat="1" ht="16.5" customHeight="1">
      <c r="A130" s="39"/>
      <c r="B130" s="40"/>
      <c r="C130" s="219" t="s">
        <v>351</v>
      </c>
      <c r="D130" s="219" t="s">
        <v>146</v>
      </c>
      <c r="E130" s="220" t="s">
        <v>1726</v>
      </c>
      <c r="F130" s="221" t="s">
        <v>1689</v>
      </c>
      <c r="G130" s="222" t="s">
        <v>171</v>
      </c>
      <c r="H130" s="223">
        <v>3</v>
      </c>
      <c r="I130" s="224"/>
      <c r="J130" s="225">
        <f>ROUND(I130*H130,2)</f>
        <v>0</v>
      </c>
      <c r="K130" s="221" t="s">
        <v>256</v>
      </c>
      <c r="L130" s="45"/>
      <c r="M130" s="226" t="s">
        <v>19</v>
      </c>
      <c r="N130" s="227" t="s">
        <v>43</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151</v>
      </c>
      <c r="AT130" s="230" t="s">
        <v>146</v>
      </c>
      <c r="AU130" s="230" t="s">
        <v>81</v>
      </c>
      <c r="AY130" s="18" t="s">
        <v>144</v>
      </c>
      <c r="BE130" s="231">
        <f>IF(N130="základní",J130,0)</f>
        <v>0</v>
      </c>
      <c r="BF130" s="231">
        <f>IF(N130="snížená",J130,0)</f>
        <v>0</v>
      </c>
      <c r="BG130" s="231">
        <f>IF(N130="zákl. přenesená",J130,0)</f>
        <v>0</v>
      </c>
      <c r="BH130" s="231">
        <f>IF(N130="sníž. přenesená",J130,0)</f>
        <v>0</v>
      </c>
      <c r="BI130" s="231">
        <f>IF(N130="nulová",J130,0)</f>
        <v>0</v>
      </c>
      <c r="BJ130" s="18" t="s">
        <v>77</v>
      </c>
      <c r="BK130" s="231">
        <f>ROUND(I130*H130,2)</f>
        <v>0</v>
      </c>
      <c r="BL130" s="18" t="s">
        <v>151</v>
      </c>
      <c r="BM130" s="230" t="s">
        <v>219</v>
      </c>
    </row>
    <row r="131" s="2" customFormat="1" ht="16.5" customHeight="1">
      <c r="A131" s="39"/>
      <c r="B131" s="40"/>
      <c r="C131" s="219" t="s">
        <v>356</v>
      </c>
      <c r="D131" s="219" t="s">
        <v>146</v>
      </c>
      <c r="E131" s="220" t="s">
        <v>1727</v>
      </c>
      <c r="F131" s="221" t="s">
        <v>1728</v>
      </c>
      <c r="G131" s="222" t="s">
        <v>1532</v>
      </c>
      <c r="H131" s="223">
        <v>3</v>
      </c>
      <c r="I131" s="224"/>
      <c r="J131" s="225">
        <f>ROUND(I131*H131,2)</f>
        <v>0</v>
      </c>
      <c r="K131" s="221" t="s">
        <v>256</v>
      </c>
      <c r="L131" s="45"/>
      <c r="M131" s="226" t="s">
        <v>19</v>
      </c>
      <c r="N131" s="227" t="s">
        <v>43</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151</v>
      </c>
      <c r="AT131" s="230" t="s">
        <v>146</v>
      </c>
      <c r="AU131" s="230" t="s">
        <v>81</v>
      </c>
      <c r="AY131" s="18" t="s">
        <v>144</v>
      </c>
      <c r="BE131" s="231">
        <f>IF(N131="základní",J131,0)</f>
        <v>0</v>
      </c>
      <c r="BF131" s="231">
        <f>IF(N131="snížená",J131,0)</f>
        <v>0</v>
      </c>
      <c r="BG131" s="231">
        <f>IF(N131="zákl. přenesená",J131,0)</f>
        <v>0</v>
      </c>
      <c r="BH131" s="231">
        <f>IF(N131="sníž. přenesená",J131,0)</f>
        <v>0</v>
      </c>
      <c r="BI131" s="231">
        <f>IF(N131="nulová",J131,0)</f>
        <v>0</v>
      </c>
      <c r="BJ131" s="18" t="s">
        <v>77</v>
      </c>
      <c r="BK131" s="231">
        <f>ROUND(I131*H131,2)</f>
        <v>0</v>
      </c>
      <c r="BL131" s="18" t="s">
        <v>151</v>
      </c>
      <c r="BM131" s="230" t="s">
        <v>224</v>
      </c>
    </row>
    <row r="132" s="12" customFormat="1" ht="22.8" customHeight="1">
      <c r="A132" s="12"/>
      <c r="B132" s="203"/>
      <c r="C132" s="204"/>
      <c r="D132" s="205" t="s">
        <v>71</v>
      </c>
      <c r="E132" s="217" t="s">
        <v>1729</v>
      </c>
      <c r="F132" s="217" t="s">
        <v>1730</v>
      </c>
      <c r="G132" s="204"/>
      <c r="H132" s="204"/>
      <c r="I132" s="207"/>
      <c r="J132" s="218">
        <f>BK132</f>
        <v>0</v>
      </c>
      <c r="K132" s="204"/>
      <c r="L132" s="209"/>
      <c r="M132" s="210"/>
      <c r="N132" s="211"/>
      <c r="O132" s="211"/>
      <c r="P132" s="212">
        <f>SUM(P133:P136)</f>
        <v>0</v>
      </c>
      <c r="Q132" s="211"/>
      <c r="R132" s="212">
        <f>SUM(R133:R136)</f>
        <v>0</v>
      </c>
      <c r="S132" s="211"/>
      <c r="T132" s="213">
        <f>SUM(T133:T136)</f>
        <v>0</v>
      </c>
      <c r="U132" s="12"/>
      <c r="V132" s="12"/>
      <c r="W132" s="12"/>
      <c r="X132" s="12"/>
      <c r="Y132" s="12"/>
      <c r="Z132" s="12"/>
      <c r="AA132" s="12"/>
      <c r="AB132" s="12"/>
      <c r="AC132" s="12"/>
      <c r="AD132" s="12"/>
      <c r="AE132" s="12"/>
      <c r="AR132" s="214" t="s">
        <v>77</v>
      </c>
      <c r="AT132" s="215" t="s">
        <v>71</v>
      </c>
      <c r="AU132" s="215" t="s">
        <v>77</v>
      </c>
      <c r="AY132" s="214" t="s">
        <v>144</v>
      </c>
      <c r="BK132" s="216">
        <f>SUM(BK133:BK136)</f>
        <v>0</v>
      </c>
    </row>
    <row r="133" s="2" customFormat="1" ht="16.5" customHeight="1">
      <c r="A133" s="39"/>
      <c r="B133" s="40"/>
      <c r="C133" s="219" t="s">
        <v>361</v>
      </c>
      <c r="D133" s="219" t="s">
        <v>146</v>
      </c>
      <c r="E133" s="220" t="s">
        <v>1731</v>
      </c>
      <c r="F133" s="221" t="s">
        <v>1693</v>
      </c>
      <c r="G133" s="222" t="s">
        <v>180</v>
      </c>
      <c r="H133" s="223">
        <v>6</v>
      </c>
      <c r="I133" s="224"/>
      <c r="J133" s="225">
        <f>ROUND(I133*H133,2)</f>
        <v>0</v>
      </c>
      <c r="K133" s="221" t="s">
        <v>256</v>
      </c>
      <c r="L133" s="45"/>
      <c r="M133" s="226" t="s">
        <v>19</v>
      </c>
      <c r="N133" s="227" t="s">
        <v>43</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151</v>
      </c>
      <c r="AT133" s="230" t="s">
        <v>146</v>
      </c>
      <c r="AU133" s="230" t="s">
        <v>81</v>
      </c>
      <c r="AY133" s="18" t="s">
        <v>144</v>
      </c>
      <c r="BE133" s="231">
        <f>IF(N133="základní",J133,0)</f>
        <v>0</v>
      </c>
      <c r="BF133" s="231">
        <f>IF(N133="snížená",J133,0)</f>
        <v>0</v>
      </c>
      <c r="BG133" s="231">
        <f>IF(N133="zákl. přenesená",J133,0)</f>
        <v>0</v>
      </c>
      <c r="BH133" s="231">
        <f>IF(N133="sníž. přenesená",J133,0)</f>
        <v>0</v>
      </c>
      <c r="BI133" s="231">
        <f>IF(N133="nulová",J133,0)</f>
        <v>0</v>
      </c>
      <c r="BJ133" s="18" t="s">
        <v>77</v>
      </c>
      <c r="BK133" s="231">
        <f>ROUND(I133*H133,2)</f>
        <v>0</v>
      </c>
      <c r="BL133" s="18" t="s">
        <v>151</v>
      </c>
      <c r="BM133" s="230" t="s">
        <v>230</v>
      </c>
    </row>
    <row r="134" s="2" customFormat="1" ht="16.5" customHeight="1">
      <c r="A134" s="39"/>
      <c r="B134" s="40"/>
      <c r="C134" s="219" t="s">
        <v>367</v>
      </c>
      <c r="D134" s="219" t="s">
        <v>146</v>
      </c>
      <c r="E134" s="220" t="s">
        <v>1732</v>
      </c>
      <c r="F134" s="221" t="s">
        <v>1695</v>
      </c>
      <c r="G134" s="222" t="s">
        <v>171</v>
      </c>
      <c r="H134" s="223">
        <v>6</v>
      </c>
      <c r="I134" s="224"/>
      <c r="J134" s="225">
        <f>ROUND(I134*H134,2)</f>
        <v>0</v>
      </c>
      <c r="K134" s="221" t="s">
        <v>256</v>
      </c>
      <c r="L134" s="45"/>
      <c r="M134" s="226" t="s">
        <v>19</v>
      </c>
      <c r="N134" s="227" t="s">
        <v>43</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151</v>
      </c>
      <c r="AT134" s="230" t="s">
        <v>146</v>
      </c>
      <c r="AU134" s="230" t="s">
        <v>81</v>
      </c>
      <c r="AY134" s="18" t="s">
        <v>144</v>
      </c>
      <c r="BE134" s="231">
        <f>IF(N134="základní",J134,0)</f>
        <v>0</v>
      </c>
      <c r="BF134" s="231">
        <f>IF(N134="snížená",J134,0)</f>
        <v>0</v>
      </c>
      <c r="BG134" s="231">
        <f>IF(N134="zákl. přenesená",J134,0)</f>
        <v>0</v>
      </c>
      <c r="BH134" s="231">
        <f>IF(N134="sníž. přenesená",J134,0)</f>
        <v>0</v>
      </c>
      <c r="BI134" s="231">
        <f>IF(N134="nulová",J134,0)</f>
        <v>0</v>
      </c>
      <c r="BJ134" s="18" t="s">
        <v>77</v>
      </c>
      <c r="BK134" s="231">
        <f>ROUND(I134*H134,2)</f>
        <v>0</v>
      </c>
      <c r="BL134" s="18" t="s">
        <v>151</v>
      </c>
      <c r="BM134" s="230" t="s">
        <v>235</v>
      </c>
    </row>
    <row r="135" s="2" customFormat="1" ht="16.5" customHeight="1">
      <c r="A135" s="39"/>
      <c r="B135" s="40"/>
      <c r="C135" s="219" t="s">
        <v>372</v>
      </c>
      <c r="D135" s="219" t="s">
        <v>146</v>
      </c>
      <c r="E135" s="220" t="s">
        <v>1733</v>
      </c>
      <c r="F135" s="221" t="s">
        <v>1697</v>
      </c>
      <c r="G135" s="222" t="s">
        <v>171</v>
      </c>
      <c r="H135" s="223">
        <v>1</v>
      </c>
      <c r="I135" s="224"/>
      <c r="J135" s="225">
        <f>ROUND(I135*H135,2)</f>
        <v>0</v>
      </c>
      <c r="K135" s="221" t="s">
        <v>256</v>
      </c>
      <c r="L135" s="45"/>
      <c r="M135" s="226" t="s">
        <v>19</v>
      </c>
      <c r="N135" s="227" t="s">
        <v>43</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151</v>
      </c>
      <c r="AT135" s="230" t="s">
        <v>146</v>
      </c>
      <c r="AU135" s="230" t="s">
        <v>81</v>
      </c>
      <c r="AY135" s="18" t="s">
        <v>144</v>
      </c>
      <c r="BE135" s="231">
        <f>IF(N135="základní",J135,0)</f>
        <v>0</v>
      </c>
      <c r="BF135" s="231">
        <f>IF(N135="snížená",J135,0)</f>
        <v>0</v>
      </c>
      <c r="BG135" s="231">
        <f>IF(N135="zákl. přenesená",J135,0)</f>
        <v>0</v>
      </c>
      <c r="BH135" s="231">
        <f>IF(N135="sníž. přenesená",J135,0)</f>
        <v>0</v>
      </c>
      <c r="BI135" s="231">
        <f>IF(N135="nulová",J135,0)</f>
        <v>0</v>
      </c>
      <c r="BJ135" s="18" t="s">
        <v>77</v>
      </c>
      <c r="BK135" s="231">
        <f>ROUND(I135*H135,2)</f>
        <v>0</v>
      </c>
      <c r="BL135" s="18" t="s">
        <v>151</v>
      </c>
      <c r="BM135" s="230" t="s">
        <v>241</v>
      </c>
    </row>
    <row r="136" s="2" customFormat="1" ht="16.5" customHeight="1">
      <c r="A136" s="39"/>
      <c r="B136" s="40"/>
      <c r="C136" s="219" t="s">
        <v>379</v>
      </c>
      <c r="D136" s="219" t="s">
        <v>146</v>
      </c>
      <c r="E136" s="220" t="s">
        <v>1734</v>
      </c>
      <c r="F136" s="221" t="s">
        <v>1735</v>
      </c>
      <c r="G136" s="222" t="s">
        <v>1268</v>
      </c>
      <c r="H136" s="284"/>
      <c r="I136" s="224"/>
      <c r="J136" s="225">
        <f>ROUND(I136*H136,2)</f>
        <v>0</v>
      </c>
      <c r="K136" s="221" t="s">
        <v>256</v>
      </c>
      <c r="L136" s="45"/>
      <c r="M136" s="226" t="s">
        <v>19</v>
      </c>
      <c r="N136" s="227" t="s">
        <v>43</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151</v>
      </c>
      <c r="AT136" s="230" t="s">
        <v>146</v>
      </c>
      <c r="AU136" s="230" t="s">
        <v>81</v>
      </c>
      <c r="AY136" s="18" t="s">
        <v>144</v>
      </c>
      <c r="BE136" s="231">
        <f>IF(N136="základní",J136,0)</f>
        <v>0</v>
      </c>
      <c r="BF136" s="231">
        <f>IF(N136="snížená",J136,0)</f>
        <v>0</v>
      </c>
      <c r="BG136" s="231">
        <f>IF(N136="zákl. přenesená",J136,0)</f>
        <v>0</v>
      </c>
      <c r="BH136" s="231">
        <f>IF(N136="sníž. přenesená",J136,0)</f>
        <v>0</v>
      </c>
      <c r="BI136" s="231">
        <f>IF(N136="nulová",J136,0)</f>
        <v>0</v>
      </c>
      <c r="BJ136" s="18" t="s">
        <v>77</v>
      </c>
      <c r="BK136" s="231">
        <f>ROUND(I136*H136,2)</f>
        <v>0</v>
      </c>
      <c r="BL136" s="18" t="s">
        <v>151</v>
      </c>
      <c r="BM136" s="230" t="s">
        <v>245</v>
      </c>
    </row>
    <row r="137" s="12" customFormat="1" ht="22.8" customHeight="1">
      <c r="A137" s="12"/>
      <c r="B137" s="203"/>
      <c r="C137" s="204"/>
      <c r="D137" s="205" t="s">
        <v>71</v>
      </c>
      <c r="E137" s="217" t="s">
        <v>1736</v>
      </c>
      <c r="F137" s="217" t="s">
        <v>1641</v>
      </c>
      <c r="G137" s="204"/>
      <c r="H137" s="204"/>
      <c r="I137" s="207"/>
      <c r="J137" s="218">
        <f>BK137</f>
        <v>0</v>
      </c>
      <c r="K137" s="204"/>
      <c r="L137" s="209"/>
      <c r="M137" s="210"/>
      <c r="N137" s="211"/>
      <c r="O137" s="211"/>
      <c r="P137" s="212">
        <f>SUM(P138:P147)</f>
        <v>0</v>
      </c>
      <c r="Q137" s="211"/>
      <c r="R137" s="212">
        <f>SUM(R138:R147)</f>
        <v>0</v>
      </c>
      <c r="S137" s="211"/>
      <c r="T137" s="213">
        <f>SUM(T138:T147)</f>
        <v>0</v>
      </c>
      <c r="U137" s="12"/>
      <c r="V137" s="12"/>
      <c r="W137" s="12"/>
      <c r="X137" s="12"/>
      <c r="Y137" s="12"/>
      <c r="Z137" s="12"/>
      <c r="AA137" s="12"/>
      <c r="AB137" s="12"/>
      <c r="AC137" s="12"/>
      <c r="AD137" s="12"/>
      <c r="AE137" s="12"/>
      <c r="AR137" s="214" t="s">
        <v>77</v>
      </c>
      <c r="AT137" s="215" t="s">
        <v>71</v>
      </c>
      <c r="AU137" s="215" t="s">
        <v>77</v>
      </c>
      <c r="AY137" s="214" t="s">
        <v>144</v>
      </c>
      <c r="BK137" s="216">
        <f>SUM(BK138:BK147)</f>
        <v>0</v>
      </c>
    </row>
    <row r="138" s="2" customFormat="1" ht="16.5" customHeight="1">
      <c r="A138" s="39"/>
      <c r="B138" s="40"/>
      <c r="C138" s="219" t="s">
        <v>385</v>
      </c>
      <c r="D138" s="219" t="s">
        <v>146</v>
      </c>
      <c r="E138" s="220" t="s">
        <v>1737</v>
      </c>
      <c r="F138" s="221" t="s">
        <v>1701</v>
      </c>
      <c r="G138" s="222" t="s">
        <v>180</v>
      </c>
      <c r="H138" s="223">
        <v>40</v>
      </c>
      <c r="I138" s="224"/>
      <c r="J138" s="225">
        <f>ROUND(I138*H138,2)</f>
        <v>0</v>
      </c>
      <c r="K138" s="221" t="s">
        <v>256</v>
      </c>
      <c r="L138" s="45"/>
      <c r="M138" s="226" t="s">
        <v>19</v>
      </c>
      <c r="N138" s="227" t="s">
        <v>43</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151</v>
      </c>
      <c r="AT138" s="230" t="s">
        <v>146</v>
      </c>
      <c r="AU138" s="230" t="s">
        <v>81</v>
      </c>
      <c r="AY138" s="18" t="s">
        <v>144</v>
      </c>
      <c r="BE138" s="231">
        <f>IF(N138="základní",J138,0)</f>
        <v>0</v>
      </c>
      <c r="BF138" s="231">
        <f>IF(N138="snížená",J138,0)</f>
        <v>0</v>
      </c>
      <c r="BG138" s="231">
        <f>IF(N138="zákl. přenesená",J138,0)</f>
        <v>0</v>
      </c>
      <c r="BH138" s="231">
        <f>IF(N138="sníž. přenesená",J138,0)</f>
        <v>0</v>
      </c>
      <c r="BI138" s="231">
        <f>IF(N138="nulová",J138,0)</f>
        <v>0</v>
      </c>
      <c r="BJ138" s="18" t="s">
        <v>77</v>
      </c>
      <c r="BK138" s="231">
        <f>ROUND(I138*H138,2)</f>
        <v>0</v>
      </c>
      <c r="BL138" s="18" t="s">
        <v>151</v>
      </c>
      <c r="BM138" s="230" t="s">
        <v>251</v>
      </c>
    </row>
    <row r="139" s="2" customFormat="1" ht="16.5" customHeight="1">
      <c r="A139" s="39"/>
      <c r="B139" s="40"/>
      <c r="C139" s="219" t="s">
        <v>390</v>
      </c>
      <c r="D139" s="219" t="s">
        <v>146</v>
      </c>
      <c r="E139" s="220" t="s">
        <v>1647</v>
      </c>
      <c r="F139" s="221" t="s">
        <v>1578</v>
      </c>
      <c r="G139" s="222" t="s">
        <v>180</v>
      </c>
      <c r="H139" s="223">
        <v>145</v>
      </c>
      <c r="I139" s="224"/>
      <c r="J139" s="225">
        <f>ROUND(I139*H139,2)</f>
        <v>0</v>
      </c>
      <c r="K139" s="221" t="s">
        <v>256</v>
      </c>
      <c r="L139" s="45"/>
      <c r="M139" s="226" t="s">
        <v>19</v>
      </c>
      <c r="N139" s="227" t="s">
        <v>43</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151</v>
      </c>
      <c r="AT139" s="230" t="s">
        <v>146</v>
      </c>
      <c r="AU139" s="230" t="s">
        <v>81</v>
      </c>
      <c r="AY139" s="18" t="s">
        <v>144</v>
      </c>
      <c r="BE139" s="231">
        <f>IF(N139="základní",J139,0)</f>
        <v>0</v>
      </c>
      <c r="BF139" s="231">
        <f>IF(N139="snížená",J139,0)</f>
        <v>0</v>
      </c>
      <c r="BG139" s="231">
        <f>IF(N139="zákl. přenesená",J139,0)</f>
        <v>0</v>
      </c>
      <c r="BH139" s="231">
        <f>IF(N139="sníž. přenesená",J139,0)</f>
        <v>0</v>
      </c>
      <c r="BI139" s="231">
        <f>IF(N139="nulová",J139,0)</f>
        <v>0</v>
      </c>
      <c r="BJ139" s="18" t="s">
        <v>77</v>
      </c>
      <c r="BK139" s="231">
        <f>ROUND(I139*H139,2)</f>
        <v>0</v>
      </c>
      <c r="BL139" s="18" t="s">
        <v>151</v>
      </c>
      <c r="BM139" s="230" t="s">
        <v>257</v>
      </c>
    </row>
    <row r="140" s="2" customFormat="1" ht="16.5" customHeight="1">
      <c r="A140" s="39"/>
      <c r="B140" s="40"/>
      <c r="C140" s="219" t="s">
        <v>397</v>
      </c>
      <c r="D140" s="219" t="s">
        <v>146</v>
      </c>
      <c r="E140" s="220" t="s">
        <v>1738</v>
      </c>
      <c r="F140" s="221" t="s">
        <v>1703</v>
      </c>
      <c r="G140" s="222" t="s">
        <v>180</v>
      </c>
      <c r="H140" s="223">
        <v>60</v>
      </c>
      <c r="I140" s="224"/>
      <c r="J140" s="225">
        <f>ROUND(I140*H140,2)</f>
        <v>0</v>
      </c>
      <c r="K140" s="221" t="s">
        <v>256</v>
      </c>
      <c r="L140" s="45"/>
      <c r="M140" s="226" t="s">
        <v>19</v>
      </c>
      <c r="N140" s="227" t="s">
        <v>43</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151</v>
      </c>
      <c r="AT140" s="230" t="s">
        <v>146</v>
      </c>
      <c r="AU140" s="230" t="s">
        <v>81</v>
      </c>
      <c r="AY140" s="18" t="s">
        <v>144</v>
      </c>
      <c r="BE140" s="231">
        <f>IF(N140="základní",J140,0)</f>
        <v>0</v>
      </c>
      <c r="BF140" s="231">
        <f>IF(N140="snížená",J140,0)</f>
        <v>0</v>
      </c>
      <c r="BG140" s="231">
        <f>IF(N140="zákl. přenesená",J140,0)</f>
        <v>0</v>
      </c>
      <c r="BH140" s="231">
        <f>IF(N140="sníž. přenesená",J140,0)</f>
        <v>0</v>
      </c>
      <c r="BI140" s="231">
        <f>IF(N140="nulová",J140,0)</f>
        <v>0</v>
      </c>
      <c r="BJ140" s="18" t="s">
        <v>77</v>
      </c>
      <c r="BK140" s="231">
        <f>ROUND(I140*H140,2)</f>
        <v>0</v>
      </c>
      <c r="BL140" s="18" t="s">
        <v>151</v>
      </c>
      <c r="BM140" s="230" t="s">
        <v>261</v>
      </c>
    </row>
    <row r="141" s="2" customFormat="1" ht="16.5" customHeight="1">
      <c r="A141" s="39"/>
      <c r="B141" s="40"/>
      <c r="C141" s="219" t="s">
        <v>402</v>
      </c>
      <c r="D141" s="219" t="s">
        <v>146</v>
      </c>
      <c r="E141" s="220" t="s">
        <v>1656</v>
      </c>
      <c r="F141" s="221" t="s">
        <v>1592</v>
      </c>
      <c r="G141" s="222" t="s">
        <v>171</v>
      </c>
      <c r="H141" s="223">
        <v>5</v>
      </c>
      <c r="I141" s="224"/>
      <c r="J141" s="225">
        <f>ROUND(I141*H141,2)</f>
        <v>0</v>
      </c>
      <c r="K141" s="221" t="s">
        <v>256</v>
      </c>
      <c r="L141" s="45"/>
      <c r="M141" s="226" t="s">
        <v>19</v>
      </c>
      <c r="N141" s="227" t="s">
        <v>43</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151</v>
      </c>
      <c r="AT141" s="230" t="s">
        <v>146</v>
      </c>
      <c r="AU141" s="230" t="s">
        <v>81</v>
      </c>
      <c r="AY141" s="18" t="s">
        <v>144</v>
      </c>
      <c r="BE141" s="231">
        <f>IF(N141="základní",J141,0)</f>
        <v>0</v>
      </c>
      <c r="BF141" s="231">
        <f>IF(N141="snížená",J141,0)</f>
        <v>0</v>
      </c>
      <c r="BG141" s="231">
        <f>IF(N141="zákl. přenesená",J141,0)</f>
        <v>0</v>
      </c>
      <c r="BH141" s="231">
        <f>IF(N141="sníž. přenesená",J141,0)</f>
        <v>0</v>
      </c>
      <c r="BI141" s="231">
        <f>IF(N141="nulová",J141,0)</f>
        <v>0</v>
      </c>
      <c r="BJ141" s="18" t="s">
        <v>77</v>
      </c>
      <c r="BK141" s="231">
        <f>ROUND(I141*H141,2)</f>
        <v>0</v>
      </c>
      <c r="BL141" s="18" t="s">
        <v>151</v>
      </c>
      <c r="BM141" s="230" t="s">
        <v>270</v>
      </c>
    </row>
    <row r="142" s="2" customFormat="1" ht="16.5" customHeight="1">
      <c r="A142" s="39"/>
      <c r="B142" s="40"/>
      <c r="C142" s="219" t="s">
        <v>407</v>
      </c>
      <c r="D142" s="219" t="s">
        <v>146</v>
      </c>
      <c r="E142" s="220" t="s">
        <v>1654</v>
      </c>
      <c r="F142" s="221" t="s">
        <v>1655</v>
      </c>
      <c r="G142" s="222" t="s">
        <v>171</v>
      </c>
      <c r="H142" s="223">
        <v>81</v>
      </c>
      <c r="I142" s="224"/>
      <c r="J142" s="225">
        <f>ROUND(I142*H142,2)</f>
        <v>0</v>
      </c>
      <c r="K142" s="221" t="s">
        <v>256</v>
      </c>
      <c r="L142" s="45"/>
      <c r="M142" s="226" t="s">
        <v>19</v>
      </c>
      <c r="N142" s="227" t="s">
        <v>43</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151</v>
      </c>
      <c r="AT142" s="230" t="s">
        <v>146</v>
      </c>
      <c r="AU142" s="230" t="s">
        <v>81</v>
      </c>
      <c r="AY142" s="18" t="s">
        <v>144</v>
      </c>
      <c r="BE142" s="231">
        <f>IF(N142="základní",J142,0)</f>
        <v>0</v>
      </c>
      <c r="BF142" s="231">
        <f>IF(N142="snížená",J142,0)</f>
        <v>0</v>
      </c>
      <c r="BG142" s="231">
        <f>IF(N142="zákl. přenesená",J142,0)</f>
        <v>0</v>
      </c>
      <c r="BH142" s="231">
        <f>IF(N142="sníž. přenesená",J142,0)</f>
        <v>0</v>
      </c>
      <c r="BI142" s="231">
        <f>IF(N142="nulová",J142,0)</f>
        <v>0</v>
      </c>
      <c r="BJ142" s="18" t="s">
        <v>77</v>
      </c>
      <c r="BK142" s="231">
        <f>ROUND(I142*H142,2)</f>
        <v>0</v>
      </c>
      <c r="BL142" s="18" t="s">
        <v>151</v>
      </c>
      <c r="BM142" s="230" t="s">
        <v>278</v>
      </c>
    </row>
    <row r="143" s="2" customFormat="1" ht="16.5" customHeight="1">
      <c r="A143" s="39"/>
      <c r="B143" s="40"/>
      <c r="C143" s="219" t="s">
        <v>411</v>
      </c>
      <c r="D143" s="219" t="s">
        <v>146</v>
      </c>
      <c r="E143" s="220" t="s">
        <v>1659</v>
      </c>
      <c r="F143" s="221" t="s">
        <v>1598</v>
      </c>
      <c r="G143" s="222" t="s">
        <v>171</v>
      </c>
      <c r="H143" s="223">
        <v>35</v>
      </c>
      <c r="I143" s="224"/>
      <c r="J143" s="225">
        <f>ROUND(I143*H143,2)</f>
        <v>0</v>
      </c>
      <c r="K143" s="221" t="s">
        <v>256</v>
      </c>
      <c r="L143" s="45"/>
      <c r="M143" s="226" t="s">
        <v>19</v>
      </c>
      <c r="N143" s="227" t="s">
        <v>43</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151</v>
      </c>
      <c r="AT143" s="230" t="s">
        <v>146</v>
      </c>
      <c r="AU143" s="230" t="s">
        <v>81</v>
      </c>
      <c r="AY143" s="18" t="s">
        <v>144</v>
      </c>
      <c r="BE143" s="231">
        <f>IF(N143="základní",J143,0)</f>
        <v>0</v>
      </c>
      <c r="BF143" s="231">
        <f>IF(N143="snížená",J143,0)</f>
        <v>0</v>
      </c>
      <c r="BG143" s="231">
        <f>IF(N143="zákl. přenesená",J143,0)</f>
        <v>0</v>
      </c>
      <c r="BH143" s="231">
        <f>IF(N143="sníž. přenesená",J143,0)</f>
        <v>0</v>
      </c>
      <c r="BI143" s="231">
        <f>IF(N143="nulová",J143,0)</f>
        <v>0</v>
      </c>
      <c r="BJ143" s="18" t="s">
        <v>77</v>
      </c>
      <c r="BK143" s="231">
        <f>ROUND(I143*H143,2)</f>
        <v>0</v>
      </c>
      <c r="BL143" s="18" t="s">
        <v>151</v>
      </c>
      <c r="BM143" s="230" t="s">
        <v>282</v>
      </c>
    </row>
    <row r="144" s="2" customFormat="1" ht="16.5" customHeight="1">
      <c r="A144" s="39"/>
      <c r="B144" s="40"/>
      <c r="C144" s="219" t="s">
        <v>415</v>
      </c>
      <c r="D144" s="219" t="s">
        <v>146</v>
      </c>
      <c r="E144" s="220" t="s">
        <v>1739</v>
      </c>
      <c r="F144" s="221" t="s">
        <v>1600</v>
      </c>
      <c r="G144" s="222" t="s">
        <v>171</v>
      </c>
      <c r="H144" s="223">
        <v>35</v>
      </c>
      <c r="I144" s="224"/>
      <c r="J144" s="225">
        <f>ROUND(I144*H144,2)</f>
        <v>0</v>
      </c>
      <c r="K144" s="221" t="s">
        <v>256</v>
      </c>
      <c r="L144" s="45"/>
      <c r="M144" s="226" t="s">
        <v>19</v>
      </c>
      <c r="N144" s="227" t="s">
        <v>43</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151</v>
      </c>
      <c r="AT144" s="230" t="s">
        <v>146</v>
      </c>
      <c r="AU144" s="230" t="s">
        <v>81</v>
      </c>
      <c r="AY144" s="18" t="s">
        <v>144</v>
      </c>
      <c r="BE144" s="231">
        <f>IF(N144="základní",J144,0)</f>
        <v>0</v>
      </c>
      <c r="BF144" s="231">
        <f>IF(N144="snížená",J144,0)</f>
        <v>0</v>
      </c>
      <c r="BG144" s="231">
        <f>IF(N144="zákl. přenesená",J144,0)</f>
        <v>0</v>
      </c>
      <c r="BH144" s="231">
        <f>IF(N144="sníž. přenesená",J144,0)</f>
        <v>0</v>
      </c>
      <c r="BI144" s="231">
        <f>IF(N144="nulová",J144,0)</f>
        <v>0</v>
      </c>
      <c r="BJ144" s="18" t="s">
        <v>77</v>
      </c>
      <c r="BK144" s="231">
        <f>ROUND(I144*H144,2)</f>
        <v>0</v>
      </c>
      <c r="BL144" s="18" t="s">
        <v>151</v>
      </c>
      <c r="BM144" s="230" t="s">
        <v>293</v>
      </c>
    </row>
    <row r="145" s="2" customFormat="1" ht="16.5" customHeight="1">
      <c r="A145" s="39"/>
      <c r="B145" s="40"/>
      <c r="C145" s="219" t="s">
        <v>419</v>
      </c>
      <c r="D145" s="219" t="s">
        <v>146</v>
      </c>
      <c r="E145" s="220" t="s">
        <v>1740</v>
      </c>
      <c r="F145" s="221" t="s">
        <v>1706</v>
      </c>
      <c r="G145" s="222" t="s">
        <v>171</v>
      </c>
      <c r="H145" s="223">
        <v>5</v>
      </c>
      <c r="I145" s="224"/>
      <c r="J145" s="225">
        <f>ROUND(I145*H145,2)</f>
        <v>0</v>
      </c>
      <c r="K145" s="221" t="s">
        <v>256</v>
      </c>
      <c r="L145" s="45"/>
      <c r="M145" s="226" t="s">
        <v>19</v>
      </c>
      <c r="N145" s="227" t="s">
        <v>43</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151</v>
      </c>
      <c r="AT145" s="230" t="s">
        <v>146</v>
      </c>
      <c r="AU145" s="230" t="s">
        <v>81</v>
      </c>
      <c r="AY145" s="18" t="s">
        <v>144</v>
      </c>
      <c r="BE145" s="231">
        <f>IF(N145="základní",J145,0)</f>
        <v>0</v>
      </c>
      <c r="BF145" s="231">
        <f>IF(N145="snížená",J145,0)</f>
        <v>0</v>
      </c>
      <c r="BG145" s="231">
        <f>IF(N145="zákl. přenesená",J145,0)</f>
        <v>0</v>
      </c>
      <c r="BH145" s="231">
        <f>IF(N145="sníž. přenesená",J145,0)</f>
        <v>0</v>
      </c>
      <c r="BI145" s="231">
        <f>IF(N145="nulová",J145,0)</f>
        <v>0</v>
      </c>
      <c r="BJ145" s="18" t="s">
        <v>77</v>
      </c>
      <c r="BK145" s="231">
        <f>ROUND(I145*H145,2)</f>
        <v>0</v>
      </c>
      <c r="BL145" s="18" t="s">
        <v>151</v>
      </c>
      <c r="BM145" s="230" t="s">
        <v>299</v>
      </c>
    </row>
    <row r="146" s="2" customFormat="1" ht="16.5" customHeight="1">
      <c r="A146" s="39"/>
      <c r="B146" s="40"/>
      <c r="C146" s="219" t="s">
        <v>425</v>
      </c>
      <c r="D146" s="219" t="s">
        <v>146</v>
      </c>
      <c r="E146" s="220" t="s">
        <v>1741</v>
      </c>
      <c r="F146" s="221" t="s">
        <v>1708</v>
      </c>
      <c r="G146" s="222" t="s">
        <v>171</v>
      </c>
      <c r="H146" s="223">
        <v>1</v>
      </c>
      <c r="I146" s="224"/>
      <c r="J146" s="225">
        <f>ROUND(I146*H146,2)</f>
        <v>0</v>
      </c>
      <c r="K146" s="221" t="s">
        <v>256</v>
      </c>
      <c r="L146" s="45"/>
      <c r="M146" s="226" t="s">
        <v>19</v>
      </c>
      <c r="N146" s="227" t="s">
        <v>43</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151</v>
      </c>
      <c r="AT146" s="230" t="s">
        <v>146</v>
      </c>
      <c r="AU146" s="230" t="s">
        <v>81</v>
      </c>
      <c r="AY146" s="18" t="s">
        <v>144</v>
      </c>
      <c r="BE146" s="231">
        <f>IF(N146="základní",J146,0)</f>
        <v>0</v>
      </c>
      <c r="BF146" s="231">
        <f>IF(N146="snížená",J146,0)</f>
        <v>0</v>
      </c>
      <c r="BG146" s="231">
        <f>IF(N146="zákl. přenesená",J146,0)</f>
        <v>0</v>
      </c>
      <c r="BH146" s="231">
        <f>IF(N146="sníž. přenesená",J146,0)</f>
        <v>0</v>
      </c>
      <c r="BI146" s="231">
        <f>IF(N146="nulová",J146,0)</f>
        <v>0</v>
      </c>
      <c r="BJ146" s="18" t="s">
        <v>77</v>
      </c>
      <c r="BK146" s="231">
        <f>ROUND(I146*H146,2)</f>
        <v>0</v>
      </c>
      <c r="BL146" s="18" t="s">
        <v>151</v>
      </c>
      <c r="BM146" s="230" t="s">
        <v>305</v>
      </c>
    </row>
    <row r="147" s="2" customFormat="1" ht="16.5" customHeight="1">
      <c r="A147" s="39"/>
      <c r="B147" s="40"/>
      <c r="C147" s="219" t="s">
        <v>429</v>
      </c>
      <c r="D147" s="219" t="s">
        <v>146</v>
      </c>
      <c r="E147" s="220" t="s">
        <v>1742</v>
      </c>
      <c r="F147" s="221" t="s">
        <v>1674</v>
      </c>
      <c r="G147" s="222" t="s">
        <v>1268</v>
      </c>
      <c r="H147" s="284"/>
      <c r="I147" s="224"/>
      <c r="J147" s="225">
        <f>ROUND(I147*H147,2)</f>
        <v>0</v>
      </c>
      <c r="K147" s="221" t="s">
        <v>256</v>
      </c>
      <c r="L147" s="45"/>
      <c r="M147" s="226" t="s">
        <v>19</v>
      </c>
      <c r="N147" s="227" t="s">
        <v>43</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151</v>
      </c>
      <c r="AT147" s="230" t="s">
        <v>146</v>
      </c>
      <c r="AU147" s="230" t="s">
        <v>81</v>
      </c>
      <c r="AY147" s="18" t="s">
        <v>144</v>
      </c>
      <c r="BE147" s="231">
        <f>IF(N147="základní",J147,0)</f>
        <v>0</v>
      </c>
      <c r="BF147" s="231">
        <f>IF(N147="snížená",J147,0)</f>
        <v>0</v>
      </c>
      <c r="BG147" s="231">
        <f>IF(N147="zákl. přenesená",J147,0)</f>
        <v>0</v>
      </c>
      <c r="BH147" s="231">
        <f>IF(N147="sníž. přenesená",J147,0)</f>
        <v>0</v>
      </c>
      <c r="BI147" s="231">
        <f>IF(N147="nulová",J147,0)</f>
        <v>0</v>
      </c>
      <c r="BJ147" s="18" t="s">
        <v>77</v>
      </c>
      <c r="BK147" s="231">
        <f>ROUND(I147*H147,2)</f>
        <v>0</v>
      </c>
      <c r="BL147" s="18" t="s">
        <v>151</v>
      </c>
      <c r="BM147" s="230" t="s">
        <v>309</v>
      </c>
    </row>
    <row r="148" s="12" customFormat="1" ht="22.8" customHeight="1">
      <c r="A148" s="12"/>
      <c r="B148" s="203"/>
      <c r="C148" s="204"/>
      <c r="D148" s="205" t="s">
        <v>71</v>
      </c>
      <c r="E148" s="217" t="s">
        <v>1743</v>
      </c>
      <c r="F148" s="217" t="s">
        <v>1744</v>
      </c>
      <c r="G148" s="204"/>
      <c r="H148" s="204"/>
      <c r="I148" s="207"/>
      <c r="J148" s="218">
        <f>BK148</f>
        <v>0</v>
      </c>
      <c r="K148" s="204"/>
      <c r="L148" s="209"/>
      <c r="M148" s="210"/>
      <c r="N148" s="211"/>
      <c r="O148" s="211"/>
      <c r="P148" s="212">
        <f>SUM(P149:P153)</f>
        <v>0</v>
      </c>
      <c r="Q148" s="211"/>
      <c r="R148" s="212">
        <f>SUM(R149:R153)</f>
        <v>0</v>
      </c>
      <c r="S148" s="211"/>
      <c r="T148" s="213">
        <f>SUM(T149:T153)</f>
        <v>0</v>
      </c>
      <c r="U148" s="12"/>
      <c r="V148" s="12"/>
      <c r="W148" s="12"/>
      <c r="X148" s="12"/>
      <c r="Y148" s="12"/>
      <c r="Z148" s="12"/>
      <c r="AA148" s="12"/>
      <c r="AB148" s="12"/>
      <c r="AC148" s="12"/>
      <c r="AD148" s="12"/>
      <c r="AE148" s="12"/>
      <c r="AR148" s="214" t="s">
        <v>77</v>
      </c>
      <c r="AT148" s="215" t="s">
        <v>71</v>
      </c>
      <c r="AU148" s="215" t="s">
        <v>77</v>
      </c>
      <c r="AY148" s="214" t="s">
        <v>144</v>
      </c>
      <c r="BK148" s="216">
        <f>SUM(BK149:BK153)</f>
        <v>0</v>
      </c>
    </row>
    <row r="149" s="2" customFormat="1" ht="16.5" customHeight="1">
      <c r="A149" s="39"/>
      <c r="B149" s="40"/>
      <c r="C149" s="219" t="s">
        <v>437</v>
      </c>
      <c r="D149" s="219" t="s">
        <v>146</v>
      </c>
      <c r="E149" s="220" t="s">
        <v>1745</v>
      </c>
      <c r="F149" s="221" t="s">
        <v>1712</v>
      </c>
      <c r="G149" s="222" t="s">
        <v>180</v>
      </c>
      <c r="H149" s="223">
        <v>6</v>
      </c>
      <c r="I149" s="224"/>
      <c r="J149" s="225">
        <f>ROUND(I149*H149,2)</f>
        <v>0</v>
      </c>
      <c r="K149" s="221" t="s">
        <v>256</v>
      </c>
      <c r="L149" s="45"/>
      <c r="M149" s="226" t="s">
        <v>19</v>
      </c>
      <c r="N149" s="227" t="s">
        <v>43</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151</v>
      </c>
      <c r="AT149" s="230" t="s">
        <v>146</v>
      </c>
      <c r="AU149" s="230" t="s">
        <v>81</v>
      </c>
      <c r="AY149" s="18" t="s">
        <v>144</v>
      </c>
      <c r="BE149" s="231">
        <f>IF(N149="základní",J149,0)</f>
        <v>0</v>
      </c>
      <c r="BF149" s="231">
        <f>IF(N149="snížená",J149,0)</f>
        <v>0</v>
      </c>
      <c r="BG149" s="231">
        <f>IF(N149="zákl. přenesená",J149,0)</f>
        <v>0</v>
      </c>
      <c r="BH149" s="231">
        <f>IF(N149="sníž. přenesená",J149,0)</f>
        <v>0</v>
      </c>
      <c r="BI149" s="231">
        <f>IF(N149="nulová",J149,0)</f>
        <v>0</v>
      </c>
      <c r="BJ149" s="18" t="s">
        <v>77</v>
      </c>
      <c r="BK149" s="231">
        <f>ROUND(I149*H149,2)</f>
        <v>0</v>
      </c>
      <c r="BL149" s="18" t="s">
        <v>151</v>
      </c>
      <c r="BM149" s="230" t="s">
        <v>314</v>
      </c>
    </row>
    <row r="150" s="2" customFormat="1" ht="16.5" customHeight="1">
      <c r="A150" s="39"/>
      <c r="B150" s="40"/>
      <c r="C150" s="219" t="s">
        <v>448</v>
      </c>
      <c r="D150" s="219" t="s">
        <v>146</v>
      </c>
      <c r="E150" s="220" t="s">
        <v>1746</v>
      </c>
      <c r="F150" s="221" t="s">
        <v>1716</v>
      </c>
      <c r="G150" s="222" t="s">
        <v>171</v>
      </c>
      <c r="H150" s="223">
        <v>2</v>
      </c>
      <c r="I150" s="224"/>
      <c r="J150" s="225">
        <f>ROUND(I150*H150,2)</f>
        <v>0</v>
      </c>
      <c r="K150" s="221" t="s">
        <v>256</v>
      </c>
      <c r="L150" s="45"/>
      <c r="M150" s="226" t="s">
        <v>19</v>
      </c>
      <c r="N150" s="227" t="s">
        <v>43</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151</v>
      </c>
      <c r="AT150" s="230" t="s">
        <v>146</v>
      </c>
      <c r="AU150" s="230" t="s">
        <v>81</v>
      </c>
      <c r="AY150" s="18" t="s">
        <v>144</v>
      </c>
      <c r="BE150" s="231">
        <f>IF(N150="základní",J150,0)</f>
        <v>0</v>
      </c>
      <c r="BF150" s="231">
        <f>IF(N150="snížená",J150,0)</f>
        <v>0</v>
      </c>
      <c r="BG150" s="231">
        <f>IF(N150="zákl. přenesená",J150,0)</f>
        <v>0</v>
      </c>
      <c r="BH150" s="231">
        <f>IF(N150="sníž. přenesená",J150,0)</f>
        <v>0</v>
      </c>
      <c r="BI150" s="231">
        <f>IF(N150="nulová",J150,0)</f>
        <v>0</v>
      </c>
      <c r="BJ150" s="18" t="s">
        <v>77</v>
      </c>
      <c r="BK150" s="231">
        <f>ROUND(I150*H150,2)</f>
        <v>0</v>
      </c>
      <c r="BL150" s="18" t="s">
        <v>151</v>
      </c>
      <c r="BM150" s="230" t="s">
        <v>318</v>
      </c>
    </row>
    <row r="151" s="2" customFormat="1" ht="16.5" customHeight="1">
      <c r="A151" s="39"/>
      <c r="B151" s="40"/>
      <c r="C151" s="219" t="s">
        <v>453</v>
      </c>
      <c r="D151" s="219" t="s">
        <v>146</v>
      </c>
      <c r="E151" s="220" t="s">
        <v>1747</v>
      </c>
      <c r="F151" s="221" t="s">
        <v>1718</v>
      </c>
      <c r="G151" s="222" t="s">
        <v>171</v>
      </c>
      <c r="H151" s="223">
        <v>4</v>
      </c>
      <c r="I151" s="224"/>
      <c r="J151" s="225">
        <f>ROUND(I151*H151,2)</f>
        <v>0</v>
      </c>
      <c r="K151" s="221" t="s">
        <v>256</v>
      </c>
      <c r="L151" s="45"/>
      <c r="M151" s="226" t="s">
        <v>19</v>
      </c>
      <c r="N151" s="227" t="s">
        <v>43</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151</v>
      </c>
      <c r="AT151" s="230" t="s">
        <v>146</v>
      </c>
      <c r="AU151" s="230" t="s">
        <v>81</v>
      </c>
      <c r="AY151" s="18" t="s">
        <v>144</v>
      </c>
      <c r="BE151" s="231">
        <f>IF(N151="základní",J151,0)</f>
        <v>0</v>
      </c>
      <c r="BF151" s="231">
        <f>IF(N151="snížená",J151,0)</f>
        <v>0</v>
      </c>
      <c r="BG151" s="231">
        <f>IF(N151="zákl. přenesená",J151,0)</f>
        <v>0</v>
      </c>
      <c r="BH151" s="231">
        <f>IF(N151="sníž. přenesená",J151,0)</f>
        <v>0</v>
      </c>
      <c r="BI151" s="231">
        <f>IF(N151="nulová",J151,0)</f>
        <v>0</v>
      </c>
      <c r="BJ151" s="18" t="s">
        <v>77</v>
      </c>
      <c r="BK151" s="231">
        <f>ROUND(I151*H151,2)</f>
        <v>0</v>
      </c>
      <c r="BL151" s="18" t="s">
        <v>151</v>
      </c>
      <c r="BM151" s="230" t="s">
        <v>325</v>
      </c>
    </row>
    <row r="152" s="2" customFormat="1" ht="16.5" customHeight="1">
      <c r="A152" s="39"/>
      <c r="B152" s="40"/>
      <c r="C152" s="219" t="s">
        <v>458</v>
      </c>
      <c r="D152" s="219" t="s">
        <v>146</v>
      </c>
      <c r="E152" s="220" t="s">
        <v>1748</v>
      </c>
      <c r="F152" s="221" t="s">
        <v>1720</v>
      </c>
      <c r="G152" s="222" t="s">
        <v>171</v>
      </c>
      <c r="H152" s="223">
        <v>2</v>
      </c>
      <c r="I152" s="224"/>
      <c r="J152" s="225">
        <f>ROUND(I152*H152,2)</f>
        <v>0</v>
      </c>
      <c r="K152" s="221" t="s">
        <v>256</v>
      </c>
      <c r="L152" s="45"/>
      <c r="M152" s="226" t="s">
        <v>19</v>
      </c>
      <c r="N152" s="227" t="s">
        <v>43</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151</v>
      </c>
      <c r="AT152" s="230" t="s">
        <v>146</v>
      </c>
      <c r="AU152" s="230" t="s">
        <v>81</v>
      </c>
      <c r="AY152" s="18" t="s">
        <v>144</v>
      </c>
      <c r="BE152" s="231">
        <f>IF(N152="základní",J152,0)</f>
        <v>0</v>
      </c>
      <c r="BF152" s="231">
        <f>IF(N152="snížená",J152,0)</f>
        <v>0</v>
      </c>
      <c r="BG152" s="231">
        <f>IF(N152="zákl. přenesená",J152,0)</f>
        <v>0</v>
      </c>
      <c r="BH152" s="231">
        <f>IF(N152="sníž. přenesená",J152,0)</f>
        <v>0</v>
      </c>
      <c r="BI152" s="231">
        <f>IF(N152="nulová",J152,0)</f>
        <v>0</v>
      </c>
      <c r="BJ152" s="18" t="s">
        <v>77</v>
      </c>
      <c r="BK152" s="231">
        <f>ROUND(I152*H152,2)</f>
        <v>0</v>
      </c>
      <c r="BL152" s="18" t="s">
        <v>151</v>
      </c>
      <c r="BM152" s="230" t="s">
        <v>330</v>
      </c>
    </row>
    <row r="153" s="2" customFormat="1" ht="16.5" customHeight="1">
      <c r="A153" s="39"/>
      <c r="B153" s="40"/>
      <c r="C153" s="219" t="s">
        <v>181</v>
      </c>
      <c r="D153" s="219" t="s">
        <v>146</v>
      </c>
      <c r="E153" s="220" t="s">
        <v>1749</v>
      </c>
      <c r="F153" s="221" t="s">
        <v>1750</v>
      </c>
      <c r="G153" s="222" t="s">
        <v>1268</v>
      </c>
      <c r="H153" s="284"/>
      <c r="I153" s="224"/>
      <c r="J153" s="225">
        <f>ROUND(I153*H153,2)</f>
        <v>0</v>
      </c>
      <c r="K153" s="221" t="s">
        <v>256</v>
      </c>
      <c r="L153" s="45"/>
      <c r="M153" s="279" t="s">
        <v>19</v>
      </c>
      <c r="N153" s="280" t="s">
        <v>43</v>
      </c>
      <c r="O153" s="281"/>
      <c r="P153" s="282">
        <f>O153*H153</f>
        <v>0</v>
      </c>
      <c r="Q153" s="282">
        <v>0</v>
      </c>
      <c r="R153" s="282">
        <f>Q153*H153</f>
        <v>0</v>
      </c>
      <c r="S153" s="282">
        <v>0</v>
      </c>
      <c r="T153" s="283">
        <f>S153*H153</f>
        <v>0</v>
      </c>
      <c r="U153" s="39"/>
      <c r="V153" s="39"/>
      <c r="W153" s="39"/>
      <c r="X153" s="39"/>
      <c r="Y153" s="39"/>
      <c r="Z153" s="39"/>
      <c r="AA153" s="39"/>
      <c r="AB153" s="39"/>
      <c r="AC153" s="39"/>
      <c r="AD153" s="39"/>
      <c r="AE153" s="39"/>
      <c r="AR153" s="230" t="s">
        <v>151</v>
      </c>
      <c r="AT153" s="230" t="s">
        <v>146</v>
      </c>
      <c r="AU153" s="230" t="s">
        <v>81</v>
      </c>
      <c r="AY153" s="18" t="s">
        <v>144</v>
      </c>
      <c r="BE153" s="231">
        <f>IF(N153="základní",J153,0)</f>
        <v>0</v>
      </c>
      <c r="BF153" s="231">
        <f>IF(N153="snížená",J153,0)</f>
        <v>0</v>
      </c>
      <c r="BG153" s="231">
        <f>IF(N153="zákl. přenesená",J153,0)</f>
        <v>0</v>
      </c>
      <c r="BH153" s="231">
        <f>IF(N153="sníž. přenesená",J153,0)</f>
        <v>0</v>
      </c>
      <c r="BI153" s="231">
        <f>IF(N153="nulová",J153,0)</f>
        <v>0</v>
      </c>
      <c r="BJ153" s="18" t="s">
        <v>77</v>
      </c>
      <c r="BK153" s="231">
        <f>ROUND(I153*H153,2)</f>
        <v>0</v>
      </c>
      <c r="BL153" s="18" t="s">
        <v>151</v>
      </c>
      <c r="BM153" s="230" t="s">
        <v>335</v>
      </c>
    </row>
    <row r="154" s="2" customFormat="1" ht="6.96" customHeight="1">
      <c r="A154" s="39"/>
      <c r="B154" s="60"/>
      <c r="C154" s="61"/>
      <c r="D154" s="61"/>
      <c r="E154" s="61"/>
      <c r="F154" s="61"/>
      <c r="G154" s="61"/>
      <c r="H154" s="61"/>
      <c r="I154" s="167"/>
      <c r="J154" s="61"/>
      <c r="K154" s="61"/>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moVte3FcOt4Ym4ZtMKCoJdYdQsfAolwyS8ddJ9E5oKlZ8x8/RdwFbkbdebcnwa0Iz5NkDITM6bRmvqjMtzwB9Q==" hashValue="kp2qVXac0SyGSGVFVXZF4D2ReYtoNceFbOI2n4RjMXG7tRl+ZAS9xDRHuD7CAFpgOwGiYllY7dhUKrwcUW5E5w==" algorithmName="SHA-512" password="CC35"/>
  <autoFilter ref="C88:K153"/>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95</v>
      </c>
    </row>
    <row r="3" s="1" customFormat="1" ht="6.96" customHeight="1">
      <c r="B3" s="130"/>
      <c r="C3" s="131"/>
      <c r="D3" s="131"/>
      <c r="E3" s="131"/>
      <c r="F3" s="131"/>
      <c r="G3" s="131"/>
      <c r="H3" s="131"/>
      <c r="I3" s="132"/>
      <c r="J3" s="131"/>
      <c r="K3" s="131"/>
      <c r="L3" s="21"/>
      <c r="AT3" s="18" t="s">
        <v>81</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23.25" customHeight="1">
      <c r="B7" s="21"/>
      <c r="E7" s="136" t="str">
        <f>'Rekapitulace stavby'!K6</f>
        <v>Rekonstrukce učebny fyziky, řešení bezbariérovosti budovy školy (výtah) na ZŠ a Gymnáziu v ul. Palackého 535, Č.Kamenice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1751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14. 1. 2020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28</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19</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ROUND((SUM(BE83:BE92)),  2)</f>
        <v>0</v>
      </c>
      <c r="G33" s="39"/>
      <c r="H33" s="39"/>
      <c r="I33" s="156">
        <v>0.20999999999999999</v>
      </c>
      <c r="J33" s="155">
        <f>ROUND(((SUM(BE83:BE92))*I33),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ROUND((SUM(BF83:BF92)),  2)</f>
        <v>0</v>
      </c>
      <c r="G34" s="39"/>
      <c r="H34" s="39"/>
      <c r="I34" s="156">
        <v>0.14999999999999999</v>
      </c>
      <c r="J34" s="155">
        <f>ROUND(((SUM(BF83:BF92))*I34),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ROUND((SUM(BG83:BG92)),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ROUND((SUM(BH83:BH92)),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ROUND((SUM(BI83:BI92)),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23.25" customHeight="1">
      <c r="A48" s="39"/>
      <c r="B48" s="40"/>
      <c r="C48" s="41"/>
      <c r="D48" s="41"/>
      <c r="E48" s="171" t="str">
        <f>E7</f>
        <v>Rekonstrukce učebny fyziky, řešení bezbariérovosti budovy školy (výtah) na ZŠ a Gymnáziu v ul. Palackého 535, Č.Kamenice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8 -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Česká Kamenice, Palackého 535</v>
      </c>
      <c r="G52" s="41"/>
      <c r="H52" s="41"/>
      <c r="I52" s="141" t="s">
        <v>23</v>
      </c>
      <c r="J52" s="73" t="str">
        <f>IF(J12="","",J12)</f>
        <v>14. 1. 2020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Česká Kamenice</v>
      </c>
      <c r="G54" s="41"/>
      <c r="H54" s="41"/>
      <c r="I54" s="141" t="s">
        <v>31</v>
      </c>
      <c r="J54" s="37" t="str">
        <f>E21</f>
        <v>Ing. Marcela Bezděková</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J83</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1752</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1753</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1754</v>
      </c>
      <c r="E62" s="187"/>
      <c r="F62" s="187"/>
      <c r="G62" s="187"/>
      <c r="H62" s="187"/>
      <c r="I62" s="188"/>
      <c r="J62" s="189">
        <f>J89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1755</v>
      </c>
      <c r="E63" s="187"/>
      <c r="F63" s="187"/>
      <c r="G63" s="187"/>
      <c r="H63" s="187"/>
      <c r="I63" s="188"/>
      <c r="J63" s="189">
        <f>J91</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4" t="s">
        <v>129</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23.25" customHeight="1">
      <c r="A73" s="39"/>
      <c r="B73" s="40"/>
      <c r="C73" s="41"/>
      <c r="D73" s="41"/>
      <c r="E73" s="171" t="str">
        <f>E7</f>
        <v>Rekonstrukce učebny fyziky, řešení bezbariérovosti budovy školy (výtah) na ZŠ a Gymnáziu v ul. Palackého 535, Č.Kamenice</v>
      </c>
      <c r="F73" s="33"/>
      <c r="G73" s="33"/>
      <c r="H73" s="33"/>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97</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8 - Vedlejší rozpočtové náklady</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Česká Kamenice, Palackého 535</v>
      </c>
      <c r="G77" s="41"/>
      <c r="H77" s="41"/>
      <c r="I77" s="141" t="s">
        <v>23</v>
      </c>
      <c r="J77" s="73" t="str">
        <f>IF(J12="","",J12)</f>
        <v>14. 1. 2020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25.65" customHeight="1">
      <c r="A79" s="39"/>
      <c r="B79" s="40"/>
      <c r="C79" s="33" t="s">
        <v>25</v>
      </c>
      <c r="D79" s="41"/>
      <c r="E79" s="41"/>
      <c r="F79" s="28" t="str">
        <f>E15</f>
        <v>Město Česká Kamenice</v>
      </c>
      <c r="G79" s="41"/>
      <c r="H79" s="41"/>
      <c r="I79" s="141" t="s">
        <v>31</v>
      </c>
      <c r="J79" s="37" t="str">
        <f>E21</f>
        <v>Ing. Marcela Bezděková</v>
      </c>
      <c r="K79" s="41"/>
      <c r="L79" s="138"/>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141" t="s">
        <v>34</v>
      </c>
      <c r="J80" s="37" t="str">
        <f>E24</f>
        <v xml:space="preserve"> </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130</v>
      </c>
      <c r="D82" s="194" t="s">
        <v>57</v>
      </c>
      <c r="E82" s="194" t="s">
        <v>53</v>
      </c>
      <c r="F82" s="194" t="s">
        <v>54</v>
      </c>
      <c r="G82" s="194" t="s">
        <v>131</v>
      </c>
      <c r="H82" s="194" t="s">
        <v>132</v>
      </c>
      <c r="I82" s="195" t="s">
        <v>133</v>
      </c>
      <c r="J82" s="194" t="s">
        <v>101</v>
      </c>
      <c r="K82" s="196" t="s">
        <v>134</v>
      </c>
      <c r="L82" s="197"/>
      <c r="M82" s="93" t="s">
        <v>19</v>
      </c>
      <c r="N82" s="94" t="s">
        <v>42</v>
      </c>
      <c r="O82" s="94" t="s">
        <v>135</v>
      </c>
      <c r="P82" s="94" t="s">
        <v>136</v>
      </c>
      <c r="Q82" s="94" t="s">
        <v>137</v>
      </c>
      <c r="R82" s="94" t="s">
        <v>138</v>
      </c>
      <c r="S82" s="94" t="s">
        <v>139</v>
      </c>
      <c r="T82" s="95" t="s">
        <v>140</v>
      </c>
      <c r="U82" s="191"/>
      <c r="V82" s="191"/>
      <c r="W82" s="191"/>
      <c r="X82" s="191"/>
      <c r="Y82" s="191"/>
      <c r="Z82" s="191"/>
      <c r="AA82" s="191"/>
      <c r="AB82" s="191"/>
      <c r="AC82" s="191"/>
      <c r="AD82" s="191"/>
      <c r="AE82" s="191"/>
    </row>
    <row r="83" s="2" customFormat="1" ht="22.8" customHeight="1">
      <c r="A83" s="39"/>
      <c r="B83" s="40"/>
      <c r="C83" s="100" t="s">
        <v>141</v>
      </c>
      <c r="D83" s="41"/>
      <c r="E83" s="41"/>
      <c r="F83" s="41"/>
      <c r="G83" s="41"/>
      <c r="H83" s="41"/>
      <c r="I83" s="137"/>
      <c r="J83" s="198">
        <f>BK83</f>
        <v>0</v>
      </c>
      <c r="K83" s="41"/>
      <c r="L83" s="45"/>
      <c r="M83" s="96"/>
      <c r="N83" s="199"/>
      <c r="O83" s="97"/>
      <c r="P83" s="200">
        <f>P84</f>
        <v>0</v>
      </c>
      <c r="Q83" s="97"/>
      <c r="R83" s="200">
        <f>R84</f>
        <v>0</v>
      </c>
      <c r="S83" s="97"/>
      <c r="T83" s="201">
        <f>T84</f>
        <v>0</v>
      </c>
      <c r="U83" s="39"/>
      <c r="V83" s="39"/>
      <c r="W83" s="39"/>
      <c r="X83" s="39"/>
      <c r="Y83" s="39"/>
      <c r="Z83" s="39"/>
      <c r="AA83" s="39"/>
      <c r="AB83" s="39"/>
      <c r="AC83" s="39"/>
      <c r="AD83" s="39"/>
      <c r="AE83" s="39"/>
      <c r="AT83" s="18" t="s">
        <v>71</v>
      </c>
      <c r="AU83" s="18" t="s">
        <v>102</v>
      </c>
      <c r="BK83" s="202">
        <f>BK84</f>
        <v>0</v>
      </c>
    </row>
    <row r="84" s="12" customFormat="1" ht="25.92" customHeight="1">
      <c r="A84" s="12"/>
      <c r="B84" s="203"/>
      <c r="C84" s="204"/>
      <c r="D84" s="205" t="s">
        <v>71</v>
      </c>
      <c r="E84" s="206" t="s">
        <v>1756</v>
      </c>
      <c r="F84" s="206" t="s">
        <v>94</v>
      </c>
      <c r="G84" s="204"/>
      <c r="H84" s="204"/>
      <c r="I84" s="207"/>
      <c r="J84" s="208">
        <f>BK84</f>
        <v>0</v>
      </c>
      <c r="K84" s="204"/>
      <c r="L84" s="209"/>
      <c r="M84" s="210"/>
      <c r="N84" s="211"/>
      <c r="O84" s="211"/>
      <c r="P84" s="212">
        <f>P85+P89+P91</f>
        <v>0</v>
      </c>
      <c r="Q84" s="211"/>
      <c r="R84" s="212">
        <f>R85+R89+R91</f>
        <v>0</v>
      </c>
      <c r="S84" s="211"/>
      <c r="T84" s="213">
        <f>T85+T89+T91</f>
        <v>0</v>
      </c>
      <c r="U84" s="12"/>
      <c r="V84" s="12"/>
      <c r="W84" s="12"/>
      <c r="X84" s="12"/>
      <c r="Y84" s="12"/>
      <c r="Z84" s="12"/>
      <c r="AA84" s="12"/>
      <c r="AB84" s="12"/>
      <c r="AC84" s="12"/>
      <c r="AD84" s="12"/>
      <c r="AE84" s="12"/>
      <c r="AR84" s="214" t="s">
        <v>77</v>
      </c>
      <c r="AT84" s="215" t="s">
        <v>71</v>
      </c>
      <c r="AU84" s="215" t="s">
        <v>72</v>
      </c>
      <c r="AY84" s="214" t="s">
        <v>144</v>
      </c>
      <c r="BK84" s="216">
        <f>BK85+BK89+BK91</f>
        <v>0</v>
      </c>
    </row>
    <row r="85" s="12" customFormat="1" ht="22.8" customHeight="1">
      <c r="A85" s="12"/>
      <c r="B85" s="203"/>
      <c r="C85" s="204"/>
      <c r="D85" s="205" t="s">
        <v>71</v>
      </c>
      <c r="E85" s="217" t="s">
        <v>1757</v>
      </c>
      <c r="F85" s="217" t="s">
        <v>1758</v>
      </c>
      <c r="G85" s="204"/>
      <c r="H85" s="204"/>
      <c r="I85" s="207"/>
      <c r="J85" s="218">
        <f>BK85</f>
        <v>0</v>
      </c>
      <c r="K85" s="204"/>
      <c r="L85" s="209"/>
      <c r="M85" s="210"/>
      <c r="N85" s="211"/>
      <c r="O85" s="211"/>
      <c r="P85" s="212">
        <f>SUM(P86:P88)</f>
        <v>0</v>
      </c>
      <c r="Q85" s="211"/>
      <c r="R85" s="212">
        <f>SUM(R86:R88)</f>
        <v>0</v>
      </c>
      <c r="S85" s="211"/>
      <c r="T85" s="213">
        <f>SUM(T86:T88)</f>
        <v>0</v>
      </c>
      <c r="U85" s="12"/>
      <c r="V85" s="12"/>
      <c r="W85" s="12"/>
      <c r="X85" s="12"/>
      <c r="Y85" s="12"/>
      <c r="Z85" s="12"/>
      <c r="AA85" s="12"/>
      <c r="AB85" s="12"/>
      <c r="AC85" s="12"/>
      <c r="AD85" s="12"/>
      <c r="AE85" s="12"/>
      <c r="AR85" s="214" t="s">
        <v>77</v>
      </c>
      <c r="AT85" s="215" t="s">
        <v>71</v>
      </c>
      <c r="AU85" s="215" t="s">
        <v>77</v>
      </c>
      <c r="AY85" s="214" t="s">
        <v>144</v>
      </c>
      <c r="BK85" s="216">
        <f>SUM(BK86:BK88)</f>
        <v>0</v>
      </c>
    </row>
    <row r="86" s="2" customFormat="1" ht="16.5" customHeight="1">
      <c r="A86" s="39"/>
      <c r="B86" s="40"/>
      <c r="C86" s="219" t="s">
        <v>77</v>
      </c>
      <c r="D86" s="219" t="s">
        <v>146</v>
      </c>
      <c r="E86" s="220" t="s">
        <v>1759</v>
      </c>
      <c r="F86" s="221" t="s">
        <v>1760</v>
      </c>
      <c r="G86" s="222" t="s">
        <v>1761</v>
      </c>
      <c r="H86" s="223">
        <v>1</v>
      </c>
      <c r="I86" s="224"/>
      <c r="J86" s="225">
        <f>ROUND(I86*H86,2)</f>
        <v>0</v>
      </c>
      <c r="K86" s="221" t="s">
        <v>256</v>
      </c>
      <c r="L86" s="45"/>
      <c r="M86" s="226" t="s">
        <v>19</v>
      </c>
      <c r="N86" s="227" t="s">
        <v>43</v>
      </c>
      <c r="O86" s="85"/>
      <c r="P86" s="228">
        <f>O86*H86</f>
        <v>0</v>
      </c>
      <c r="Q86" s="228">
        <v>0</v>
      </c>
      <c r="R86" s="228">
        <f>Q86*H86</f>
        <v>0</v>
      </c>
      <c r="S86" s="228">
        <v>0</v>
      </c>
      <c r="T86" s="229">
        <f>S86*H86</f>
        <v>0</v>
      </c>
      <c r="U86" s="39"/>
      <c r="V86" s="39"/>
      <c r="W86" s="39"/>
      <c r="X86" s="39"/>
      <c r="Y86" s="39"/>
      <c r="Z86" s="39"/>
      <c r="AA86" s="39"/>
      <c r="AB86" s="39"/>
      <c r="AC86" s="39"/>
      <c r="AD86" s="39"/>
      <c r="AE86" s="39"/>
      <c r="AR86" s="230" t="s">
        <v>151</v>
      </c>
      <c r="AT86" s="230" t="s">
        <v>146</v>
      </c>
      <c r="AU86" s="230" t="s">
        <v>81</v>
      </c>
      <c r="AY86" s="18" t="s">
        <v>144</v>
      </c>
      <c r="BE86" s="231">
        <f>IF(N86="základní",J86,0)</f>
        <v>0</v>
      </c>
      <c r="BF86" s="231">
        <f>IF(N86="snížená",J86,0)</f>
        <v>0</v>
      </c>
      <c r="BG86" s="231">
        <f>IF(N86="zákl. přenesená",J86,0)</f>
        <v>0</v>
      </c>
      <c r="BH86" s="231">
        <f>IF(N86="sníž. přenesená",J86,0)</f>
        <v>0</v>
      </c>
      <c r="BI86" s="231">
        <f>IF(N86="nulová",J86,0)</f>
        <v>0</v>
      </c>
      <c r="BJ86" s="18" t="s">
        <v>77</v>
      </c>
      <c r="BK86" s="231">
        <f>ROUND(I86*H86,2)</f>
        <v>0</v>
      </c>
      <c r="BL86" s="18" t="s">
        <v>151</v>
      </c>
      <c r="BM86" s="230" t="s">
        <v>81</v>
      </c>
    </row>
    <row r="87" s="2" customFormat="1" ht="16.5" customHeight="1">
      <c r="A87" s="39"/>
      <c r="B87" s="40"/>
      <c r="C87" s="219" t="s">
        <v>81</v>
      </c>
      <c r="D87" s="219" t="s">
        <v>146</v>
      </c>
      <c r="E87" s="220" t="s">
        <v>1762</v>
      </c>
      <c r="F87" s="221" t="s">
        <v>1763</v>
      </c>
      <c r="G87" s="222" t="s">
        <v>1761</v>
      </c>
      <c r="H87" s="223">
        <v>1</v>
      </c>
      <c r="I87" s="224"/>
      <c r="J87" s="225">
        <f>ROUND(I87*H87,2)</f>
        <v>0</v>
      </c>
      <c r="K87" s="221" t="s">
        <v>256</v>
      </c>
      <c r="L87" s="45"/>
      <c r="M87" s="226" t="s">
        <v>19</v>
      </c>
      <c r="N87" s="227" t="s">
        <v>43</v>
      </c>
      <c r="O87" s="85"/>
      <c r="P87" s="228">
        <f>O87*H87</f>
        <v>0</v>
      </c>
      <c r="Q87" s="228">
        <v>0</v>
      </c>
      <c r="R87" s="228">
        <f>Q87*H87</f>
        <v>0</v>
      </c>
      <c r="S87" s="228">
        <v>0</v>
      </c>
      <c r="T87" s="229">
        <f>S87*H87</f>
        <v>0</v>
      </c>
      <c r="U87" s="39"/>
      <c r="V87" s="39"/>
      <c r="W87" s="39"/>
      <c r="X87" s="39"/>
      <c r="Y87" s="39"/>
      <c r="Z87" s="39"/>
      <c r="AA87" s="39"/>
      <c r="AB87" s="39"/>
      <c r="AC87" s="39"/>
      <c r="AD87" s="39"/>
      <c r="AE87" s="39"/>
      <c r="AR87" s="230" t="s">
        <v>151</v>
      </c>
      <c r="AT87" s="230" t="s">
        <v>146</v>
      </c>
      <c r="AU87" s="230" t="s">
        <v>81</v>
      </c>
      <c r="AY87" s="18" t="s">
        <v>144</v>
      </c>
      <c r="BE87" s="231">
        <f>IF(N87="základní",J87,0)</f>
        <v>0</v>
      </c>
      <c r="BF87" s="231">
        <f>IF(N87="snížená",J87,0)</f>
        <v>0</v>
      </c>
      <c r="BG87" s="231">
        <f>IF(N87="zákl. přenesená",J87,0)</f>
        <v>0</v>
      </c>
      <c r="BH87" s="231">
        <f>IF(N87="sníž. přenesená",J87,0)</f>
        <v>0</v>
      </c>
      <c r="BI87" s="231">
        <f>IF(N87="nulová",J87,0)</f>
        <v>0</v>
      </c>
      <c r="BJ87" s="18" t="s">
        <v>77</v>
      </c>
      <c r="BK87" s="231">
        <f>ROUND(I87*H87,2)</f>
        <v>0</v>
      </c>
      <c r="BL87" s="18" t="s">
        <v>151</v>
      </c>
      <c r="BM87" s="230" t="s">
        <v>151</v>
      </c>
    </row>
    <row r="88" s="2" customFormat="1" ht="16.5" customHeight="1">
      <c r="A88" s="39"/>
      <c r="B88" s="40"/>
      <c r="C88" s="219" t="s">
        <v>84</v>
      </c>
      <c r="D88" s="219" t="s">
        <v>146</v>
      </c>
      <c r="E88" s="220" t="s">
        <v>1764</v>
      </c>
      <c r="F88" s="221" t="s">
        <v>1765</v>
      </c>
      <c r="G88" s="222" t="s">
        <v>1761</v>
      </c>
      <c r="H88" s="223">
        <v>1</v>
      </c>
      <c r="I88" s="224"/>
      <c r="J88" s="225">
        <f>ROUND(I88*H88,2)</f>
        <v>0</v>
      </c>
      <c r="K88" s="221" t="s">
        <v>1766</v>
      </c>
      <c r="L88" s="45"/>
      <c r="M88" s="226" t="s">
        <v>19</v>
      </c>
      <c r="N88" s="227" t="s">
        <v>43</v>
      </c>
      <c r="O88" s="85"/>
      <c r="P88" s="228">
        <f>O88*H88</f>
        <v>0</v>
      </c>
      <c r="Q88" s="228">
        <v>0</v>
      </c>
      <c r="R88" s="228">
        <f>Q88*H88</f>
        <v>0</v>
      </c>
      <c r="S88" s="228">
        <v>0</v>
      </c>
      <c r="T88" s="229">
        <f>S88*H88</f>
        <v>0</v>
      </c>
      <c r="U88" s="39"/>
      <c r="V88" s="39"/>
      <c r="W88" s="39"/>
      <c r="X88" s="39"/>
      <c r="Y88" s="39"/>
      <c r="Z88" s="39"/>
      <c r="AA88" s="39"/>
      <c r="AB88" s="39"/>
      <c r="AC88" s="39"/>
      <c r="AD88" s="39"/>
      <c r="AE88" s="39"/>
      <c r="AR88" s="230" t="s">
        <v>151</v>
      </c>
      <c r="AT88" s="230" t="s">
        <v>146</v>
      </c>
      <c r="AU88" s="230" t="s">
        <v>81</v>
      </c>
      <c r="AY88" s="18" t="s">
        <v>144</v>
      </c>
      <c r="BE88" s="231">
        <f>IF(N88="základní",J88,0)</f>
        <v>0</v>
      </c>
      <c r="BF88" s="231">
        <f>IF(N88="snížená",J88,0)</f>
        <v>0</v>
      </c>
      <c r="BG88" s="231">
        <f>IF(N88="zákl. přenesená",J88,0)</f>
        <v>0</v>
      </c>
      <c r="BH88" s="231">
        <f>IF(N88="sníž. přenesená",J88,0)</f>
        <v>0</v>
      </c>
      <c r="BI88" s="231">
        <f>IF(N88="nulová",J88,0)</f>
        <v>0</v>
      </c>
      <c r="BJ88" s="18" t="s">
        <v>77</v>
      </c>
      <c r="BK88" s="231">
        <f>ROUND(I88*H88,2)</f>
        <v>0</v>
      </c>
      <c r="BL88" s="18" t="s">
        <v>151</v>
      </c>
      <c r="BM88" s="230" t="s">
        <v>87</v>
      </c>
    </row>
    <row r="89" s="12" customFormat="1" ht="22.8" customHeight="1">
      <c r="A89" s="12"/>
      <c r="B89" s="203"/>
      <c r="C89" s="204"/>
      <c r="D89" s="205" t="s">
        <v>71</v>
      </c>
      <c r="E89" s="217" t="s">
        <v>1767</v>
      </c>
      <c r="F89" s="217" t="s">
        <v>1768</v>
      </c>
      <c r="G89" s="204"/>
      <c r="H89" s="204"/>
      <c r="I89" s="207"/>
      <c r="J89" s="218">
        <f>BK89</f>
        <v>0</v>
      </c>
      <c r="K89" s="204"/>
      <c r="L89" s="209"/>
      <c r="M89" s="210"/>
      <c r="N89" s="211"/>
      <c r="O89" s="211"/>
      <c r="P89" s="212">
        <f>P90</f>
        <v>0</v>
      </c>
      <c r="Q89" s="211"/>
      <c r="R89" s="212">
        <f>R90</f>
        <v>0</v>
      </c>
      <c r="S89" s="211"/>
      <c r="T89" s="213">
        <f>T90</f>
        <v>0</v>
      </c>
      <c r="U89" s="12"/>
      <c r="V89" s="12"/>
      <c r="W89" s="12"/>
      <c r="X89" s="12"/>
      <c r="Y89" s="12"/>
      <c r="Z89" s="12"/>
      <c r="AA89" s="12"/>
      <c r="AB89" s="12"/>
      <c r="AC89" s="12"/>
      <c r="AD89" s="12"/>
      <c r="AE89" s="12"/>
      <c r="AR89" s="214" t="s">
        <v>177</v>
      </c>
      <c r="AT89" s="215" t="s">
        <v>71</v>
      </c>
      <c r="AU89" s="215" t="s">
        <v>77</v>
      </c>
      <c r="AY89" s="214" t="s">
        <v>144</v>
      </c>
      <c r="BK89" s="216">
        <f>BK90</f>
        <v>0</v>
      </c>
    </row>
    <row r="90" s="2" customFormat="1" ht="16.5" customHeight="1">
      <c r="A90" s="39"/>
      <c r="B90" s="40"/>
      <c r="C90" s="219" t="s">
        <v>151</v>
      </c>
      <c r="D90" s="219" t="s">
        <v>146</v>
      </c>
      <c r="E90" s="220" t="s">
        <v>1769</v>
      </c>
      <c r="F90" s="221" t="s">
        <v>1768</v>
      </c>
      <c r="G90" s="222" t="s">
        <v>1761</v>
      </c>
      <c r="H90" s="223">
        <v>1</v>
      </c>
      <c r="I90" s="224"/>
      <c r="J90" s="225">
        <f>ROUND(I90*H90,2)</f>
        <v>0</v>
      </c>
      <c r="K90" s="221" t="s">
        <v>1766</v>
      </c>
      <c r="L90" s="45"/>
      <c r="M90" s="226" t="s">
        <v>19</v>
      </c>
      <c r="N90" s="227" t="s">
        <v>43</v>
      </c>
      <c r="O90" s="85"/>
      <c r="P90" s="228">
        <f>O90*H90</f>
        <v>0</v>
      </c>
      <c r="Q90" s="228">
        <v>0</v>
      </c>
      <c r="R90" s="228">
        <f>Q90*H90</f>
        <v>0</v>
      </c>
      <c r="S90" s="228">
        <v>0</v>
      </c>
      <c r="T90" s="229">
        <f>S90*H90</f>
        <v>0</v>
      </c>
      <c r="U90" s="39"/>
      <c r="V90" s="39"/>
      <c r="W90" s="39"/>
      <c r="X90" s="39"/>
      <c r="Y90" s="39"/>
      <c r="Z90" s="39"/>
      <c r="AA90" s="39"/>
      <c r="AB90" s="39"/>
      <c r="AC90" s="39"/>
      <c r="AD90" s="39"/>
      <c r="AE90" s="39"/>
      <c r="AR90" s="230" t="s">
        <v>151</v>
      </c>
      <c r="AT90" s="230" t="s">
        <v>146</v>
      </c>
      <c r="AU90" s="230" t="s">
        <v>81</v>
      </c>
      <c r="AY90" s="18" t="s">
        <v>144</v>
      </c>
      <c r="BE90" s="231">
        <f>IF(N90="základní",J90,0)</f>
        <v>0</v>
      </c>
      <c r="BF90" s="231">
        <f>IF(N90="snížená",J90,0)</f>
        <v>0</v>
      </c>
      <c r="BG90" s="231">
        <f>IF(N90="zákl. přenesená",J90,0)</f>
        <v>0</v>
      </c>
      <c r="BH90" s="231">
        <f>IF(N90="sníž. přenesená",J90,0)</f>
        <v>0</v>
      </c>
      <c r="BI90" s="231">
        <f>IF(N90="nulová",J90,0)</f>
        <v>0</v>
      </c>
      <c r="BJ90" s="18" t="s">
        <v>77</v>
      </c>
      <c r="BK90" s="231">
        <f>ROUND(I90*H90,2)</f>
        <v>0</v>
      </c>
      <c r="BL90" s="18" t="s">
        <v>151</v>
      </c>
      <c r="BM90" s="230" t="s">
        <v>93</v>
      </c>
    </row>
    <row r="91" s="12" customFormat="1" ht="22.8" customHeight="1">
      <c r="A91" s="12"/>
      <c r="B91" s="203"/>
      <c r="C91" s="204"/>
      <c r="D91" s="205" t="s">
        <v>71</v>
      </c>
      <c r="E91" s="217" t="s">
        <v>1770</v>
      </c>
      <c r="F91" s="217" t="s">
        <v>1771</v>
      </c>
      <c r="G91" s="204"/>
      <c r="H91" s="204"/>
      <c r="I91" s="207"/>
      <c r="J91" s="218">
        <f>BK91</f>
        <v>0</v>
      </c>
      <c r="K91" s="204"/>
      <c r="L91" s="209"/>
      <c r="M91" s="210"/>
      <c r="N91" s="211"/>
      <c r="O91" s="211"/>
      <c r="P91" s="212">
        <f>P92</f>
        <v>0</v>
      </c>
      <c r="Q91" s="211"/>
      <c r="R91" s="212">
        <f>R92</f>
        <v>0</v>
      </c>
      <c r="S91" s="211"/>
      <c r="T91" s="213">
        <f>T92</f>
        <v>0</v>
      </c>
      <c r="U91" s="12"/>
      <c r="V91" s="12"/>
      <c r="W91" s="12"/>
      <c r="X91" s="12"/>
      <c r="Y91" s="12"/>
      <c r="Z91" s="12"/>
      <c r="AA91" s="12"/>
      <c r="AB91" s="12"/>
      <c r="AC91" s="12"/>
      <c r="AD91" s="12"/>
      <c r="AE91" s="12"/>
      <c r="AR91" s="214" t="s">
        <v>177</v>
      </c>
      <c r="AT91" s="215" t="s">
        <v>71</v>
      </c>
      <c r="AU91" s="215" t="s">
        <v>77</v>
      </c>
      <c r="AY91" s="214" t="s">
        <v>144</v>
      </c>
      <c r="BK91" s="216">
        <f>BK92</f>
        <v>0</v>
      </c>
    </row>
    <row r="92" s="2" customFormat="1" ht="16.5" customHeight="1">
      <c r="A92" s="39"/>
      <c r="B92" s="40"/>
      <c r="C92" s="219" t="s">
        <v>177</v>
      </c>
      <c r="D92" s="219" t="s">
        <v>146</v>
      </c>
      <c r="E92" s="220" t="s">
        <v>1772</v>
      </c>
      <c r="F92" s="221" t="s">
        <v>1773</v>
      </c>
      <c r="G92" s="222" t="s">
        <v>1761</v>
      </c>
      <c r="H92" s="223">
        <v>1</v>
      </c>
      <c r="I92" s="224"/>
      <c r="J92" s="225">
        <f>ROUND(I92*H92,2)</f>
        <v>0</v>
      </c>
      <c r="K92" s="221" t="s">
        <v>1766</v>
      </c>
      <c r="L92" s="45"/>
      <c r="M92" s="279" t="s">
        <v>19</v>
      </c>
      <c r="N92" s="280" t="s">
        <v>43</v>
      </c>
      <c r="O92" s="281"/>
      <c r="P92" s="282">
        <f>O92*H92</f>
        <v>0</v>
      </c>
      <c r="Q92" s="282">
        <v>0</v>
      </c>
      <c r="R92" s="282">
        <f>Q92*H92</f>
        <v>0</v>
      </c>
      <c r="S92" s="282">
        <v>0</v>
      </c>
      <c r="T92" s="283">
        <f>S92*H92</f>
        <v>0</v>
      </c>
      <c r="U92" s="39"/>
      <c r="V92" s="39"/>
      <c r="W92" s="39"/>
      <c r="X92" s="39"/>
      <c r="Y92" s="39"/>
      <c r="Z92" s="39"/>
      <c r="AA92" s="39"/>
      <c r="AB92" s="39"/>
      <c r="AC92" s="39"/>
      <c r="AD92" s="39"/>
      <c r="AE92" s="39"/>
      <c r="AR92" s="230" t="s">
        <v>151</v>
      </c>
      <c r="AT92" s="230" t="s">
        <v>146</v>
      </c>
      <c r="AU92" s="230" t="s">
        <v>81</v>
      </c>
      <c r="AY92" s="18" t="s">
        <v>144</v>
      </c>
      <c r="BE92" s="231">
        <f>IF(N92="základní",J92,0)</f>
        <v>0</v>
      </c>
      <c r="BF92" s="231">
        <f>IF(N92="snížená",J92,0)</f>
        <v>0</v>
      </c>
      <c r="BG92" s="231">
        <f>IF(N92="zákl. přenesená",J92,0)</f>
        <v>0</v>
      </c>
      <c r="BH92" s="231">
        <f>IF(N92="sníž. přenesená",J92,0)</f>
        <v>0</v>
      </c>
      <c r="BI92" s="231">
        <f>IF(N92="nulová",J92,0)</f>
        <v>0</v>
      </c>
      <c r="BJ92" s="18" t="s">
        <v>77</v>
      </c>
      <c r="BK92" s="231">
        <f>ROUND(I92*H92,2)</f>
        <v>0</v>
      </c>
      <c r="BL92" s="18" t="s">
        <v>151</v>
      </c>
      <c r="BM92" s="230" t="s">
        <v>203</v>
      </c>
    </row>
    <row r="93" s="2" customFormat="1" ht="6.96" customHeight="1">
      <c r="A93" s="39"/>
      <c r="B93" s="60"/>
      <c r="C93" s="61"/>
      <c r="D93" s="61"/>
      <c r="E93" s="61"/>
      <c r="F93" s="61"/>
      <c r="G93" s="61"/>
      <c r="H93" s="61"/>
      <c r="I93" s="167"/>
      <c r="J93" s="61"/>
      <c r="K93" s="61"/>
      <c r="L93" s="45"/>
      <c r="M93" s="39"/>
      <c r="O93" s="39"/>
      <c r="P93" s="39"/>
      <c r="Q93" s="39"/>
      <c r="R93" s="39"/>
      <c r="S93" s="39"/>
      <c r="T93" s="39"/>
      <c r="U93" s="39"/>
      <c r="V93" s="39"/>
      <c r="W93" s="39"/>
      <c r="X93" s="39"/>
      <c r="Y93" s="39"/>
      <c r="Z93" s="39"/>
      <c r="AA93" s="39"/>
      <c r="AB93" s="39"/>
      <c r="AC93" s="39"/>
      <c r="AD93" s="39"/>
      <c r="AE93" s="39"/>
    </row>
  </sheetData>
  <sheetProtection sheet="1" autoFilter="0" formatColumns="0" formatRows="0" objects="1" scenarios="1" spinCount="100000" saltValue="RYSDOQnTIe4Ywje46TXUrDVcmqZWFJoJUpijfh/XTzjBvv7Z6HuZ73KNhGroIYLhCa7ij9oBPhQPdHUa6U1D0g==" hashValue="dEoTFMLI9eFYyschhLvaW1f7qQs2/sYPjJC/TNTeH65CsxsdclukQla+OOsTPCOM8MAsrXQhYC5iO2wFqfBMdQ==" algorithmName="SHA-512" password="CC35"/>
  <autoFilter ref="C82:K9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6" customFormat="1" ht="45" customHeight="1">
      <c r="B3" s="293"/>
      <c r="C3" s="294" t="s">
        <v>1774</v>
      </c>
      <c r="D3" s="294"/>
      <c r="E3" s="294"/>
      <c r="F3" s="294"/>
      <c r="G3" s="294"/>
      <c r="H3" s="294"/>
      <c r="I3" s="294"/>
      <c r="J3" s="294"/>
      <c r="K3" s="295"/>
    </row>
    <row r="4" s="1" customFormat="1" ht="25.5" customHeight="1">
      <c r="B4" s="296"/>
      <c r="C4" s="297" t="s">
        <v>1775</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1776</v>
      </c>
      <c r="D6" s="300"/>
      <c r="E6" s="300"/>
      <c r="F6" s="300"/>
      <c r="G6" s="300"/>
      <c r="H6" s="300"/>
      <c r="I6" s="300"/>
      <c r="J6" s="300"/>
      <c r="K6" s="298"/>
    </row>
    <row r="7" s="1" customFormat="1" ht="15" customHeight="1">
      <c r="B7" s="301"/>
      <c r="C7" s="300" t="s">
        <v>1777</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1778</v>
      </c>
      <c r="D9" s="300"/>
      <c r="E9" s="300"/>
      <c r="F9" s="300"/>
      <c r="G9" s="300"/>
      <c r="H9" s="300"/>
      <c r="I9" s="300"/>
      <c r="J9" s="300"/>
      <c r="K9" s="298"/>
    </row>
    <row r="10" s="1" customFormat="1" ht="15" customHeight="1">
      <c r="B10" s="301"/>
      <c r="C10" s="300"/>
      <c r="D10" s="300" t="s">
        <v>1779</v>
      </c>
      <c r="E10" s="300"/>
      <c r="F10" s="300"/>
      <c r="G10" s="300"/>
      <c r="H10" s="300"/>
      <c r="I10" s="300"/>
      <c r="J10" s="300"/>
      <c r="K10" s="298"/>
    </row>
    <row r="11" s="1" customFormat="1" ht="15" customHeight="1">
      <c r="B11" s="301"/>
      <c r="C11" s="302"/>
      <c r="D11" s="300" t="s">
        <v>1780</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1781</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1782</v>
      </c>
      <c r="E15" s="300"/>
      <c r="F15" s="300"/>
      <c r="G15" s="300"/>
      <c r="H15" s="300"/>
      <c r="I15" s="300"/>
      <c r="J15" s="300"/>
      <c r="K15" s="298"/>
    </row>
    <row r="16" s="1" customFormat="1" ht="15" customHeight="1">
      <c r="B16" s="301"/>
      <c r="C16" s="302"/>
      <c r="D16" s="300" t="s">
        <v>1783</v>
      </c>
      <c r="E16" s="300"/>
      <c r="F16" s="300"/>
      <c r="G16" s="300"/>
      <c r="H16" s="300"/>
      <c r="I16" s="300"/>
      <c r="J16" s="300"/>
      <c r="K16" s="298"/>
    </row>
    <row r="17" s="1" customFormat="1" ht="15" customHeight="1">
      <c r="B17" s="301"/>
      <c r="C17" s="302"/>
      <c r="D17" s="300" t="s">
        <v>1784</v>
      </c>
      <c r="E17" s="300"/>
      <c r="F17" s="300"/>
      <c r="G17" s="300"/>
      <c r="H17" s="300"/>
      <c r="I17" s="300"/>
      <c r="J17" s="300"/>
      <c r="K17" s="298"/>
    </row>
    <row r="18" s="1" customFormat="1" ht="15" customHeight="1">
      <c r="B18" s="301"/>
      <c r="C18" s="302"/>
      <c r="D18" s="302"/>
      <c r="E18" s="304" t="s">
        <v>79</v>
      </c>
      <c r="F18" s="300" t="s">
        <v>1785</v>
      </c>
      <c r="G18" s="300"/>
      <c r="H18" s="300"/>
      <c r="I18" s="300"/>
      <c r="J18" s="300"/>
      <c r="K18" s="298"/>
    </row>
    <row r="19" s="1" customFormat="1" ht="15" customHeight="1">
      <c r="B19" s="301"/>
      <c r="C19" s="302"/>
      <c r="D19" s="302"/>
      <c r="E19" s="304" t="s">
        <v>1786</v>
      </c>
      <c r="F19" s="300" t="s">
        <v>1787</v>
      </c>
      <c r="G19" s="300"/>
      <c r="H19" s="300"/>
      <c r="I19" s="300"/>
      <c r="J19" s="300"/>
      <c r="K19" s="298"/>
    </row>
    <row r="20" s="1" customFormat="1" ht="15" customHeight="1">
      <c r="B20" s="301"/>
      <c r="C20" s="302"/>
      <c r="D20" s="302"/>
      <c r="E20" s="304" t="s">
        <v>1788</v>
      </c>
      <c r="F20" s="300" t="s">
        <v>1789</v>
      </c>
      <c r="G20" s="300"/>
      <c r="H20" s="300"/>
      <c r="I20" s="300"/>
      <c r="J20" s="300"/>
      <c r="K20" s="298"/>
    </row>
    <row r="21" s="1" customFormat="1" ht="15" customHeight="1">
      <c r="B21" s="301"/>
      <c r="C21" s="302"/>
      <c r="D21" s="302"/>
      <c r="E21" s="304" t="s">
        <v>1790</v>
      </c>
      <c r="F21" s="300" t="s">
        <v>1791</v>
      </c>
      <c r="G21" s="300"/>
      <c r="H21" s="300"/>
      <c r="I21" s="300"/>
      <c r="J21" s="300"/>
      <c r="K21" s="298"/>
    </row>
    <row r="22" s="1" customFormat="1" ht="15" customHeight="1">
      <c r="B22" s="301"/>
      <c r="C22" s="302"/>
      <c r="D22" s="302"/>
      <c r="E22" s="304" t="s">
        <v>1792</v>
      </c>
      <c r="F22" s="300" t="s">
        <v>1793</v>
      </c>
      <c r="G22" s="300"/>
      <c r="H22" s="300"/>
      <c r="I22" s="300"/>
      <c r="J22" s="300"/>
      <c r="K22" s="298"/>
    </row>
    <row r="23" s="1" customFormat="1" ht="15" customHeight="1">
      <c r="B23" s="301"/>
      <c r="C23" s="302"/>
      <c r="D23" s="302"/>
      <c r="E23" s="304" t="s">
        <v>1794</v>
      </c>
      <c r="F23" s="300" t="s">
        <v>1795</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1796</v>
      </c>
      <c r="D25" s="300"/>
      <c r="E25" s="300"/>
      <c r="F25" s="300"/>
      <c r="G25" s="300"/>
      <c r="H25" s="300"/>
      <c r="I25" s="300"/>
      <c r="J25" s="300"/>
      <c r="K25" s="298"/>
    </row>
    <row r="26" s="1" customFormat="1" ht="15" customHeight="1">
      <c r="B26" s="301"/>
      <c r="C26" s="300" t="s">
        <v>1797</v>
      </c>
      <c r="D26" s="300"/>
      <c r="E26" s="300"/>
      <c r="F26" s="300"/>
      <c r="G26" s="300"/>
      <c r="H26" s="300"/>
      <c r="I26" s="300"/>
      <c r="J26" s="300"/>
      <c r="K26" s="298"/>
    </row>
    <row r="27" s="1" customFormat="1" ht="15" customHeight="1">
      <c r="B27" s="301"/>
      <c r="C27" s="300"/>
      <c r="D27" s="300" t="s">
        <v>1798</v>
      </c>
      <c r="E27" s="300"/>
      <c r="F27" s="300"/>
      <c r="G27" s="300"/>
      <c r="H27" s="300"/>
      <c r="I27" s="300"/>
      <c r="J27" s="300"/>
      <c r="K27" s="298"/>
    </row>
    <row r="28" s="1" customFormat="1" ht="15" customHeight="1">
      <c r="B28" s="301"/>
      <c r="C28" s="302"/>
      <c r="D28" s="300" t="s">
        <v>1799</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1800</v>
      </c>
      <c r="E30" s="300"/>
      <c r="F30" s="300"/>
      <c r="G30" s="300"/>
      <c r="H30" s="300"/>
      <c r="I30" s="300"/>
      <c r="J30" s="300"/>
      <c r="K30" s="298"/>
    </row>
    <row r="31" s="1" customFormat="1" ht="15" customHeight="1">
      <c r="B31" s="301"/>
      <c r="C31" s="302"/>
      <c r="D31" s="300" t="s">
        <v>1801</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1802</v>
      </c>
      <c r="E33" s="300"/>
      <c r="F33" s="300"/>
      <c r="G33" s="300"/>
      <c r="H33" s="300"/>
      <c r="I33" s="300"/>
      <c r="J33" s="300"/>
      <c r="K33" s="298"/>
    </row>
    <row r="34" s="1" customFormat="1" ht="15" customHeight="1">
      <c r="B34" s="301"/>
      <c r="C34" s="302"/>
      <c r="D34" s="300" t="s">
        <v>1803</v>
      </c>
      <c r="E34" s="300"/>
      <c r="F34" s="300"/>
      <c r="G34" s="300"/>
      <c r="H34" s="300"/>
      <c r="I34" s="300"/>
      <c r="J34" s="300"/>
      <c r="K34" s="298"/>
    </row>
    <row r="35" s="1" customFormat="1" ht="15" customHeight="1">
      <c r="B35" s="301"/>
      <c r="C35" s="302"/>
      <c r="D35" s="300" t="s">
        <v>1804</v>
      </c>
      <c r="E35" s="300"/>
      <c r="F35" s="300"/>
      <c r="G35" s="300"/>
      <c r="H35" s="300"/>
      <c r="I35" s="300"/>
      <c r="J35" s="300"/>
      <c r="K35" s="298"/>
    </row>
    <row r="36" s="1" customFormat="1" ht="15" customHeight="1">
      <c r="B36" s="301"/>
      <c r="C36" s="302"/>
      <c r="D36" s="300"/>
      <c r="E36" s="303" t="s">
        <v>130</v>
      </c>
      <c r="F36" s="300"/>
      <c r="G36" s="300" t="s">
        <v>1805</v>
      </c>
      <c r="H36" s="300"/>
      <c r="I36" s="300"/>
      <c r="J36" s="300"/>
      <c r="K36" s="298"/>
    </row>
    <row r="37" s="1" customFormat="1" ht="30.75" customHeight="1">
      <c r="B37" s="301"/>
      <c r="C37" s="302"/>
      <c r="D37" s="300"/>
      <c r="E37" s="303" t="s">
        <v>1806</v>
      </c>
      <c r="F37" s="300"/>
      <c r="G37" s="300" t="s">
        <v>1807</v>
      </c>
      <c r="H37" s="300"/>
      <c r="I37" s="300"/>
      <c r="J37" s="300"/>
      <c r="K37" s="298"/>
    </row>
    <row r="38" s="1" customFormat="1" ht="15" customHeight="1">
      <c r="B38" s="301"/>
      <c r="C38" s="302"/>
      <c r="D38" s="300"/>
      <c r="E38" s="303" t="s">
        <v>53</v>
      </c>
      <c r="F38" s="300"/>
      <c r="G38" s="300" t="s">
        <v>1808</v>
      </c>
      <c r="H38" s="300"/>
      <c r="I38" s="300"/>
      <c r="J38" s="300"/>
      <c r="K38" s="298"/>
    </row>
    <row r="39" s="1" customFormat="1" ht="15" customHeight="1">
      <c r="B39" s="301"/>
      <c r="C39" s="302"/>
      <c r="D39" s="300"/>
      <c r="E39" s="303" t="s">
        <v>54</v>
      </c>
      <c r="F39" s="300"/>
      <c r="G39" s="300" t="s">
        <v>1809</v>
      </c>
      <c r="H39" s="300"/>
      <c r="I39" s="300"/>
      <c r="J39" s="300"/>
      <c r="K39" s="298"/>
    </row>
    <row r="40" s="1" customFormat="1" ht="15" customHeight="1">
      <c r="B40" s="301"/>
      <c r="C40" s="302"/>
      <c r="D40" s="300"/>
      <c r="E40" s="303" t="s">
        <v>131</v>
      </c>
      <c r="F40" s="300"/>
      <c r="G40" s="300" t="s">
        <v>1810</v>
      </c>
      <c r="H40" s="300"/>
      <c r="I40" s="300"/>
      <c r="J40" s="300"/>
      <c r="K40" s="298"/>
    </row>
    <row r="41" s="1" customFormat="1" ht="15" customHeight="1">
      <c r="B41" s="301"/>
      <c r="C41" s="302"/>
      <c r="D41" s="300"/>
      <c r="E41" s="303" t="s">
        <v>132</v>
      </c>
      <c r="F41" s="300"/>
      <c r="G41" s="300" t="s">
        <v>1811</v>
      </c>
      <c r="H41" s="300"/>
      <c r="I41" s="300"/>
      <c r="J41" s="300"/>
      <c r="K41" s="298"/>
    </row>
    <row r="42" s="1" customFormat="1" ht="15" customHeight="1">
      <c r="B42" s="301"/>
      <c r="C42" s="302"/>
      <c r="D42" s="300"/>
      <c r="E42" s="303" t="s">
        <v>1812</v>
      </c>
      <c r="F42" s="300"/>
      <c r="G42" s="300" t="s">
        <v>1813</v>
      </c>
      <c r="H42" s="300"/>
      <c r="I42" s="300"/>
      <c r="J42" s="300"/>
      <c r="K42" s="298"/>
    </row>
    <row r="43" s="1" customFormat="1" ht="15" customHeight="1">
      <c r="B43" s="301"/>
      <c r="C43" s="302"/>
      <c r="D43" s="300"/>
      <c r="E43" s="303"/>
      <c r="F43" s="300"/>
      <c r="G43" s="300" t="s">
        <v>1814</v>
      </c>
      <c r="H43" s="300"/>
      <c r="I43" s="300"/>
      <c r="J43" s="300"/>
      <c r="K43" s="298"/>
    </row>
    <row r="44" s="1" customFormat="1" ht="15" customHeight="1">
      <c r="B44" s="301"/>
      <c r="C44" s="302"/>
      <c r="D44" s="300"/>
      <c r="E44" s="303" t="s">
        <v>1815</v>
      </c>
      <c r="F44" s="300"/>
      <c r="G44" s="300" t="s">
        <v>1816</v>
      </c>
      <c r="H44" s="300"/>
      <c r="I44" s="300"/>
      <c r="J44" s="300"/>
      <c r="K44" s="298"/>
    </row>
    <row r="45" s="1" customFormat="1" ht="15" customHeight="1">
      <c r="B45" s="301"/>
      <c r="C45" s="302"/>
      <c r="D45" s="300"/>
      <c r="E45" s="303" t="s">
        <v>134</v>
      </c>
      <c r="F45" s="300"/>
      <c r="G45" s="300" t="s">
        <v>1817</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1818</v>
      </c>
      <c r="E47" s="300"/>
      <c r="F47" s="300"/>
      <c r="G47" s="300"/>
      <c r="H47" s="300"/>
      <c r="I47" s="300"/>
      <c r="J47" s="300"/>
      <c r="K47" s="298"/>
    </row>
    <row r="48" s="1" customFormat="1" ht="15" customHeight="1">
      <c r="B48" s="301"/>
      <c r="C48" s="302"/>
      <c r="D48" s="302"/>
      <c r="E48" s="300" t="s">
        <v>1819</v>
      </c>
      <c r="F48" s="300"/>
      <c r="G48" s="300"/>
      <c r="H48" s="300"/>
      <c r="I48" s="300"/>
      <c r="J48" s="300"/>
      <c r="K48" s="298"/>
    </row>
    <row r="49" s="1" customFormat="1" ht="15" customHeight="1">
      <c r="B49" s="301"/>
      <c r="C49" s="302"/>
      <c r="D49" s="302"/>
      <c r="E49" s="300" t="s">
        <v>1820</v>
      </c>
      <c r="F49" s="300"/>
      <c r="G49" s="300"/>
      <c r="H49" s="300"/>
      <c r="I49" s="300"/>
      <c r="J49" s="300"/>
      <c r="K49" s="298"/>
    </row>
    <row r="50" s="1" customFormat="1" ht="15" customHeight="1">
      <c r="B50" s="301"/>
      <c r="C50" s="302"/>
      <c r="D50" s="302"/>
      <c r="E50" s="300" t="s">
        <v>1821</v>
      </c>
      <c r="F50" s="300"/>
      <c r="G50" s="300"/>
      <c r="H50" s="300"/>
      <c r="I50" s="300"/>
      <c r="J50" s="300"/>
      <c r="K50" s="298"/>
    </row>
    <row r="51" s="1" customFormat="1" ht="15" customHeight="1">
      <c r="B51" s="301"/>
      <c r="C51" s="302"/>
      <c r="D51" s="300" t="s">
        <v>1822</v>
      </c>
      <c r="E51" s="300"/>
      <c r="F51" s="300"/>
      <c r="G51" s="300"/>
      <c r="H51" s="300"/>
      <c r="I51" s="300"/>
      <c r="J51" s="300"/>
      <c r="K51" s="298"/>
    </row>
    <row r="52" s="1" customFormat="1" ht="25.5" customHeight="1">
      <c r="B52" s="296"/>
      <c r="C52" s="297" t="s">
        <v>1823</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1824</v>
      </c>
      <c r="D54" s="300"/>
      <c r="E54" s="300"/>
      <c r="F54" s="300"/>
      <c r="G54" s="300"/>
      <c r="H54" s="300"/>
      <c r="I54" s="300"/>
      <c r="J54" s="300"/>
      <c r="K54" s="298"/>
    </row>
    <row r="55" s="1" customFormat="1" ht="15" customHeight="1">
      <c r="B55" s="296"/>
      <c r="C55" s="300" t="s">
        <v>1825</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1826</v>
      </c>
      <c r="D57" s="300"/>
      <c r="E57" s="300"/>
      <c r="F57" s="300"/>
      <c r="G57" s="300"/>
      <c r="H57" s="300"/>
      <c r="I57" s="300"/>
      <c r="J57" s="300"/>
      <c r="K57" s="298"/>
    </row>
    <row r="58" s="1" customFormat="1" ht="15" customHeight="1">
      <c r="B58" s="296"/>
      <c r="C58" s="302"/>
      <c r="D58" s="300" t="s">
        <v>1827</v>
      </c>
      <c r="E58" s="300"/>
      <c r="F58" s="300"/>
      <c r="G58" s="300"/>
      <c r="H58" s="300"/>
      <c r="I58" s="300"/>
      <c r="J58" s="300"/>
      <c r="K58" s="298"/>
    </row>
    <row r="59" s="1" customFormat="1" ht="15" customHeight="1">
      <c r="B59" s="296"/>
      <c r="C59" s="302"/>
      <c r="D59" s="300" t="s">
        <v>1828</v>
      </c>
      <c r="E59" s="300"/>
      <c r="F59" s="300"/>
      <c r="G59" s="300"/>
      <c r="H59" s="300"/>
      <c r="I59" s="300"/>
      <c r="J59" s="300"/>
      <c r="K59" s="298"/>
    </row>
    <row r="60" s="1" customFormat="1" ht="15" customHeight="1">
      <c r="B60" s="296"/>
      <c r="C60" s="302"/>
      <c r="D60" s="300" t="s">
        <v>1829</v>
      </c>
      <c r="E60" s="300"/>
      <c r="F60" s="300"/>
      <c r="G60" s="300"/>
      <c r="H60" s="300"/>
      <c r="I60" s="300"/>
      <c r="J60" s="300"/>
      <c r="K60" s="298"/>
    </row>
    <row r="61" s="1" customFormat="1" ht="15" customHeight="1">
      <c r="B61" s="296"/>
      <c r="C61" s="302"/>
      <c r="D61" s="300" t="s">
        <v>1830</v>
      </c>
      <c r="E61" s="300"/>
      <c r="F61" s="300"/>
      <c r="G61" s="300"/>
      <c r="H61" s="300"/>
      <c r="I61" s="300"/>
      <c r="J61" s="300"/>
      <c r="K61" s="298"/>
    </row>
    <row r="62" s="1" customFormat="1" ht="15" customHeight="1">
      <c r="B62" s="296"/>
      <c r="C62" s="302"/>
      <c r="D62" s="305" t="s">
        <v>1831</v>
      </c>
      <c r="E62" s="305"/>
      <c r="F62" s="305"/>
      <c r="G62" s="305"/>
      <c r="H62" s="305"/>
      <c r="I62" s="305"/>
      <c r="J62" s="305"/>
      <c r="K62" s="298"/>
    </row>
    <row r="63" s="1" customFormat="1" ht="15" customHeight="1">
      <c r="B63" s="296"/>
      <c r="C63" s="302"/>
      <c r="D63" s="300" t="s">
        <v>1832</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1833</v>
      </c>
      <c r="E65" s="300"/>
      <c r="F65" s="300"/>
      <c r="G65" s="300"/>
      <c r="H65" s="300"/>
      <c r="I65" s="300"/>
      <c r="J65" s="300"/>
      <c r="K65" s="298"/>
    </row>
    <row r="66" s="1" customFormat="1" ht="15" customHeight="1">
      <c r="B66" s="296"/>
      <c r="C66" s="302"/>
      <c r="D66" s="305" t="s">
        <v>1834</v>
      </c>
      <c r="E66" s="305"/>
      <c r="F66" s="305"/>
      <c r="G66" s="305"/>
      <c r="H66" s="305"/>
      <c r="I66" s="305"/>
      <c r="J66" s="305"/>
      <c r="K66" s="298"/>
    </row>
    <row r="67" s="1" customFormat="1" ht="15" customHeight="1">
      <c r="B67" s="296"/>
      <c r="C67" s="302"/>
      <c r="D67" s="300" t="s">
        <v>1835</v>
      </c>
      <c r="E67" s="300"/>
      <c r="F67" s="300"/>
      <c r="G67" s="300"/>
      <c r="H67" s="300"/>
      <c r="I67" s="300"/>
      <c r="J67" s="300"/>
      <c r="K67" s="298"/>
    </row>
    <row r="68" s="1" customFormat="1" ht="15" customHeight="1">
      <c r="B68" s="296"/>
      <c r="C68" s="302"/>
      <c r="D68" s="300" t="s">
        <v>1836</v>
      </c>
      <c r="E68" s="300"/>
      <c r="F68" s="300"/>
      <c r="G68" s="300"/>
      <c r="H68" s="300"/>
      <c r="I68" s="300"/>
      <c r="J68" s="300"/>
      <c r="K68" s="298"/>
    </row>
    <row r="69" s="1" customFormat="1" ht="15" customHeight="1">
      <c r="B69" s="296"/>
      <c r="C69" s="302"/>
      <c r="D69" s="300" t="s">
        <v>1837</v>
      </c>
      <c r="E69" s="300"/>
      <c r="F69" s="300"/>
      <c r="G69" s="300"/>
      <c r="H69" s="300"/>
      <c r="I69" s="300"/>
      <c r="J69" s="300"/>
      <c r="K69" s="298"/>
    </row>
    <row r="70" s="1" customFormat="1" ht="15" customHeight="1">
      <c r="B70" s="296"/>
      <c r="C70" s="302"/>
      <c r="D70" s="300" t="s">
        <v>1838</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1839</v>
      </c>
      <c r="D75" s="316"/>
      <c r="E75" s="316"/>
      <c r="F75" s="316"/>
      <c r="G75" s="316"/>
      <c r="H75" s="316"/>
      <c r="I75" s="316"/>
      <c r="J75" s="316"/>
      <c r="K75" s="317"/>
    </row>
    <row r="76" s="1" customFormat="1" ht="17.25" customHeight="1">
      <c r="B76" s="315"/>
      <c r="C76" s="318" t="s">
        <v>1840</v>
      </c>
      <c r="D76" s="318"/>
      <c r="E76" s="318"/>
      <c r="F76" s="318" t="s">
        <v>1841</v>
      </c>
      <c r="G76" s="319"/>
      <c r="H76" s="318" t="s">
        <v>54</v>
      </c>
      <c r="I76" s="318" t="s">
        <v>57</v>
      </c>
      <c r="J76" s="318" t="s">
        <v>1842</v>
      </c>
      <c r="K76" s="317"/>
    </row>
    <row r="77" s="1" customFormat="1" ht="17.25" customHeight="1">
      <c r="B77" s="315"/>
      <c r="C77" s="320" t="s">
        <v>1843</v>
      </c>
      <c r="D77" s="320"/>
      <c r="E77" s="320"/>
      <c r="F77" s="321" t="s">
        <v>1844</v>
      </c>
      <c r="G77" s="322"/>
      <c r="H77" s="320"/>
      <c r="I77" s="320"/>
      <c r="J77" s="320" t="s">
        <v>1845</v>
      </c>
      <c r="K77" s="317"/>
    </row>
    <row r="78" s="1" customFormat="1" ht="5.25" customHeight="1">
      <c r="B78" s="315"/>
      <c r="C78" s="323"/>
      <c r="D78" s="323"/>
      <c r="E78" s="323"/>
      <c r="F78" s="323"/>
      <c r="G78" s="324"/>
      <c r="H78" s="323"/>
      <c r="I78" s="323"/>
      <c r="J78" s="323"/>
      <c r="K78" s="317"/>
    </row>
    <row r="79" s="1" customFormat="1" ht="15" customHeight="1">
      <c r="B79" s="315"/>
      <c r="C79" s="303" t="s">
        <v>53</v>
      </c>
      <c r="D79" s="323"/>
      <c r="E79" s="323"/>
      <c r="F79" s="325" t="s">
        <v>1846</v>
      </c>
      <c r="G79" s="324"/>
      <c r="H79" s="303" t="s">
        <v>1847</v>
      </c>
      <c r="I79" s="303" t="s">
        <v>1848</v>
      </c>
      <c r="J79" s="303">
        <v>20</v>
      </c>
      <c r="K79" s="317"/>
    </row>
    <row r="80" s="1" customFormat="1" ht="15" customHeight="1">
      <c r="B80" s="315"/>
      <c r="C80" s="303" t="s">
        <v>1849</v>
      </c>
      <c r="D80" s="303"/>
      <c r="E80" s="303"/>
      <c r="F80" s="325" t="s">
        <v>1846</v>
      </c>
      <c r="G80" s="324"/>
      <c r="H80" s="303" t="s">
        <v>1850</v>
      </c>
      <c r="I80" s="303" t="s">
        <v>1848</v>
      </c>
      <c r="J80" s="303">
        <v>120</v>
      </c>
      <c r="K80" s="317"/>
    </row>
    <row r="81" s="1" customFormat="1" ht="15" customHeight="1">
      <c r="B81" s="326"/>
      <c r="C81" s="303" t="s">
        <v>1851</v>
      </c>
      <c r="D81" s="303"/>
      <c r="E81" s="303"/>
      <c r="F81" s="325" t="s">
        <v>1852</v>
      </c>
      <c r="G81" s="324"/>
      <c r="H81" s="303" t="s">
        <v>1853</v>
      </c>
      <c r="I81" s="303" t="s">
        <v>1848</v>
      </c>
      <c r="J81" s="303">
        <v>50</v>
      </c>
      <c r="K81" s="317"/>
    </row>
    <row r="82" s="1" customFormat="1" ht="15" customHeight="1">
      <c r="B82" s="326"/>
      <c r="C82" s="303" t="s">
        <v>1854</v>
      </c>
      <c r="D82" s="303"/>
      <c r="E82" s="303"/>
      <c r="F82" s="325" t="s">
        <v>1846</v>
      </c>
      <c r="G82" s="324"/>
      <c r="H82" s="303" t="s">
        <v>1855</v>
      </c>
      <c r="I82" s="303" t="s">
        <v>1856</v>
      </c>
      <c r="J82" s="303"/>
      <c r="K82" s="317"/>
    </row>
    <row r="83" s="1" customFormat="1" ht="15" customHeight="1">
      <c r="B83" s="326"/>
      <c r="C83" s="327" t="s">
        <v>1857</v>
      </c>
      <c r="D83" s="327"/>
      <c r="E83" s="327"/>
      <c r="F83" s="328" t="s">
        <v>1852</v>
      </c>
      <c r="G83" s="327"/>
      <c r="H83" s="327" t="s">
        <v>1858</v>
      </c>
      <c r="I83" s="327" t="s">
        <v>1848</v>
      </c>
      <c r="J83" s="327">
        <v>15</v>
      </c>
      <c r="K83" s="317"/>
    </row>
    <row r="84" s="1" customFormat="1" ht="15" customHeight="1">
      <c r="B84" s="326"/>
      <c r="C84" s="327" t="s">
        <v>1859</v>
      </c>
      <c r="D84" s="327"/>
      <c r="E84" s="327"/>
      <c r="F84" s="328" t="s">
        <v>1852</v>
      </c>
      <c r="G84" s="327"/>
      <c r="H84" s="327" t="s">
        <v>1860</v>
      </c>
      <c r="I84" s="327" t="s">
        <v>1848</v>
      </c>
      <c r="J84" s="327">
        <v>15</v>
      </c>
      <c r="K84" s="317"/>
    </row>
    <row r="85" s="1" customFormat="1" ht="15" customHeight="1">
      <c r="B85" s="326"/>
      <c r="C85" s="327" t="s">
        <v>1861</v>
      </c>
      <c r="D85" s="327"/>
      <c r="E85" s="327"/>
      <c r="F85" s="328" t="s">
        <v>1852</v>
      </c>
      <c r="G85" s="327"/>
      <c r="H85" s="327" t="s">
        <v>1862</v>
      </c>
      <c r="I85" s="327" t="s">
        <v>1848</v>
      </c>
      <c r="J85" s="327">
        <v>20</v>
      </c>
      <c r="K85" s="317"/>
    </row>
    <row r="86" s="1" customFormat="1" ht="15" customHeight="1">
      <c r="B86" s="326"/>
      <c r="C86" s="327" t="s">
        <v>1863</v>
      </c>
      <c r="D86" s="327"/>
      <c r="E86" s="327"/>
      <c r="F86" s="328" t="s">
        <v>1852</v>
      </c>
      <c r="G86" s="327"/>
      <c r="H86" s="327" t="s">
        <v>1864</v>
      </c>
      <c r="I86" s="327" t="s">
        <v>1848</v>
      </c>
      <c r="J86" s="327">
        <v>20</v>
      </c>
      <c r="K86" s="317"/>
    </row>
    <row r="87" s="1" customFormat="1" ht="15" customHeight="1">
      <c r="B87" s="326"/>
      <c r="C87" s="303" t="s">
        <v>1865</v>
      </c>
      <c r="D87" s="303"/>
      <c r="E87" s="303"/>
      <c r="F87" s="325" t="s">
        <v>1852</v>
      </c>
      <c r="G87" s="324"/>
      <c r="H87" s="303" t="s">
        <v>1866</v>
      </c>
      <c r="I87" s="303" t="s">
        <v>1848</v>
      </c>
      <c r="J87" s="303">
        <v>50</v>
      </c>
      <c r="K87" s="317"/>
    </row>
    <row r="88" s="1" customFormat="1" ht="15" customHeight="1">
      <c r="B88" s="326"/>
      <c r="C88" s="303" t="s">
        <v>1867</v>
      </c>
      <c r="D88" s="303"/>
      <c r="E88" s="303"/>
      <c r="F88" s="325" t="s">
        <v>1852</v>
      </c>
      <c r="G88" s="324"/>
      <c r="H88" s="303" t="s">
        <v>1868</v>
      </c>
      <c r="I88" s="303" t="s">
        <v>1848</v>
      </c>
      <c r="J88" s="303">
        <v>20</v>
      </c>
      <c r="K88" s="317"/>
    </row>
    <row r="89" s="1" customFormat="1" ht="15" customHeight="1">
      <c r="B89" s="326"/>
      <c r="C89" s="303" t="s">
        <v>1869</v>
      </c>
      <c r="D89" s="303"/>
      <c r="E89" s="303"/>
      <c r="F89" s="325" t="s">
        <v>1852</v>
      </c>
      <c r="G89" s="324"/>
      <c r="H89" s="303" t="s">
        <v>1870</v>
      </c>
      <c r="I89" s="303" t="s">
        <v>1848</v>
      </c>
      <c r="J89" s="303">
        <v>20</v>
      </c>
      <c r="K89" s="317"/>
    </row>
    <row r="90" s="1" customFormat="1" ht="15" customHeight="1">
      <c r="B90" s="326"/>
      <c r="C90" s="303" t="s">
        <v>1871</v>
      </c>
      <c r="D90" s="303"/>
      <c r="E90" s="303"/>
      <c r="F90" s="325" t="s">
        <v>1852</v>
      </c>
      <c r="G90" s="324"/>
      <c r="H90" s="303" t="s">
        <v>1872</v>
      </c>
      <c r="I90" s="303" t="s">
        <v>1848</v>
      </c>
      <c r="J90" s="303">
        <v>50</v>
      </c>
      <c r="K90" s="317"/>
    </row>
    <row r="91" s="1" customFormat="1" ht="15" customHeight="1">
      <c r="B91" s="326"/>
      <c r="C91" s="303" t="s">
        <v>1873</v>
      </c>
      <c r="D91" s="303"/>
      <c r="E91" s="303"/>
      <c r="F91" s="325" t="s">
        <v>1852</v>
      </c>
      <c r="G91" s="324"/>
      <c r="H91" s="303" t="s">
        <v>1873</v>
      </c>
      <c r="I91" s="303" t="s">
        <v>1848</v>
      </c>
      <c r="J91" s="303">
        <v>50</v>
      </c>
      <c r="K91" s="317"/>
    </row>
    <row r="92" s="1" customFormat="1" ht="15" customHeight="1">
      <c r="B92" s="326"/>
      <c r="C92" s="303" t="s">
        <v>1874</v>
      </c>
      <c r="D92" s="303"/>
      <c r="E92" s="303"/>
      <c r="F92" s="325" t="s">
        <v>1852</v>
      </c>
      <c r="G92" s="324"/>
      <c r="H92" s="303" t="s">
        <v>1875</v>
      </c>
      <c r="I92" s="303" t="s">
        <v>1848</v>
      </c>
      <c r="J92" s="303">
        <v>255</v>
      </c>
      <c r="K92" s="317"/>
    </row>
    <row r="93" s="1" customFormat="1" ht="15" customHeight="1">
      <c r="B93" s="326"/>
      <c r="C93" s="303" t="s">
        <v>1876</v>
      </c>
      <c r="D93" s="303"/>
      <c r="E93" s="303"/>
      <c r="F93" s="325" t="s">
        <v>1846</v>
      </c>
      <c r="G93" s="324"/>
      <c r="H93" s="303" t="s">
        <v>1877</v>
      </c>
      <c r="I93" s="303" t="s">
        <v>1878</v>
      </c>
      <c r="J93" s="303"/>
      <c r="K93" s="317"/>
    </row>
    <row r="94" s="1" customFormat="1" ht="15" customHeight="1">
      <c r="B94" s="326"/>
      <c r="C94" s="303" t="s">
        <v>1879</v>
      </c>
      <c r="D94" s="303"/>
      <c r="E94" s="303"/>
      <c r="F94" s="325" t="s">
        <v>1846</v>
      </c>
      <c r="G94" s="324"/>
      <c r="H94" s="303" t="s">
        <v>1880</v>
      </c>
      <c r="I94" s="303" t="s">
        <v>1881</v>
      </c>
      <c r="J94" s="303"/>
      <c r="K94" s="317"/>
    </row>
    <row r="95" s="1" customFormat="1" ht="15" customHeight="1">
      <c r="B95" s="326"/>
      <c r="C95" s="303" t="s">
        <v>1882</v>
      </c>
      <c r="D95" s="303"/>
      <c r="E95" s="303"/>
      <c r="F95" s="325" t="s">
        <v>1846</v>
      </c>
      <c r="G95" s="324"/>
      <c r="H95" s="303" t="s">
        <v>1882</v>
      </c>
      <c r="I95" s="303" t="s">
        <v>1881</v>
      </c>
      <c r="J95" s="303"/>
      <c r="K95" s="317"/>
    </row>
    <row r="96" s="1" customFormat="1" ht="15" customHeight="1">
      <c r="B96" s="326"/>
      <c r="C96" s="303" t="s">
        <v>38</v>
      </c>
      <c r="D96" s="303"/>
      <c r="E96" s="303"/>
      <c r="F96" s="325" t="s">
        <v>1846</v>
      </c>
      <c r="G96" s="324"/>
      <c r="H96" s="303" t="s">
        <v>1883</v>
      </c>
      <c r="I96" s="303" t="s">
        <v>1881</v>
      </c>
      <c r="J96" s="303"/>
      <c r="K96" s="317"/>
    </row>
    <row r="97" s="1" customFormat="1" ht="15" customHeight="1">
      <c r="B97" s="326"/>
      <c r="C97" s="303" t="s">
        <v>48</v>
      </c>
      <c r="D97" s="303"/>
      <c r="E97" s="303"/>
      <c r="F97" s="325" t="s">
        <v>1846</v>
      </c>
      <c r="G97" s="324"/>
      <c r="H97" s="303" t="s">
        <v>1884</v>
      </c>
      <c r="I97" s="303" t="s">
        <v>1881</v>
      </c>
      <c r="J97" s="303"/>
      <c r="K97" s="317"/>
    </row>
    <row r="98" s="1" customFormat="1" ht="15" customHeight="1">
      <c r="B98" s="329"/>
      <c r="C98" s="330"/>
      <c r="D98" s="330"/>
      <c r="E98" s="330"/>
      <c r="F98" s="330"/>
      <c r="G98" s="330"/>
      <c r="H98" s="330"/>
      <c r="I98" s="330"/>
      <c r="J98" s="330"/>
      <c r="K98" s="331"/>
    </row>
    <row r="99" s="1" customFormat="1" ht="18.75" customHeight="1">
      <c r="B99" s="332"/>
      <c r="C99" s="333"/>
      <c r="D99" s="333"/>
      <c r="E99" s="333"/>
      <c r="F99" s="333"/>
      <c r="G99" s="333"/>
      <c r="H99" s="333"/>
      <c r="I99" s="333"/>
      <c r="J99" s="333"/>
      <c r="K99" s="332"/>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1885</v>
      </c>
      <c r="D102" s="316"/>
      <c r="E102" s="316"/>
      <c r="F102" s="316"/>
      <c r="G102" s="316"/>
      <c r="H102" s="316"/>
      <c r="I102" s="316"/>
      <c r="J102" s="316"/>
      <c r="K102" s="317"/>
    </row>
    <row r="103" s="1" customFormat="1" ht="17.25" customHeight="1">
      <c r="B103" s="315"/>
      <c r="C103" s="318" t="s">
        <v>1840</v>
      </c>
      <c r="D103" s="318"/>
      <c r="E103" s="318"/>
      <c r="F103" s="318" t="s">
        <v>1841</v>
      </c>
      <c r="G103" s="319"/>
      <c r="H103" s="318" t="s">
        <v>54</v>
      </c>
      <c r="I103" s="318" t="s">
        <v>57</v>
      </c>
      <c r="J103" s="318" t="s">
        <v>1842</v>
      </c>
      <c r="K103" s="317"/>
    </row>
    <row r="104" s="1" customFormat="1" ht="17.25" customHeight="1">
      <c r="B104" s="315"/>
      <c r="C104" s="320" t="s">
        <v>1843</v>
      </c>
      <c r="D104" s="320"/>
      <c r="E104" s="320"/>
      <c r="F104" s="321" t="s">
        <v>1844</v>
      </c>
      <c r="G104" s="322"/>
      <c r="H104" s="320"/>
      <c r="I104" s="320"/>
      <c r="J104" s="320" t="s">
        <v>1845</v>
      </c>
      <c r="K104" s="317"/>
    </row>
    <row r="105" s="1" customFormat="1" ht="5.25" customHeight="1">
      <c r="B105" s="315"/>
      <c r="C105" s="318"/>
      <c r="D105" s="318"/>
      <c r="E105" s="318"/>
      <c r="F105" s="318"/>
      <c r="G105" s="334"/>
      <c r="H105" s="318"/>
      <c r="I105" s="318"/>
      <c r="J105" s="318"/>
      <c r="K105" s="317"/>
    </row>
    <row r="106" s="1" customFormat="1" ht="15" customHeight="1">
      <c r="B106" s="315"/>
      <c r="C106" s="303" t="s">
        <v>53</v>
      </c>
      <c r="D106" s="323"/>
      <c r="E106" s="323"/>
      <c r="F106" s="325" t="s">
        <v>1846</v>
      </c>
      <c r="G106" s="334"/>
      <c r="H106" s="303" t="s">
        <v>1886</v>
      </c>
      <c r="I106" s="303" t="s">
        <v>1848</v>
      </c>
      <c r="J106" s="303">
        <v>20</v>
      </c>
      <c r="K106" s="317"/>
    </row>
    <row r="107" s="1" customFormat="1" ht="15" customHeight="1">
      <c r="B107" s="315"/>
      <c r="C107" s="303" t="s">
        <v>1849</v>
      </c>
      <c r="D107" s="303"/>
      <c r="E107" s="303"/>
      <c r="F107" s="325" t="s">
        <v>1846</v>
      </c>
      <c r="G107" s="303"/>
      <c r="H107" s="303" t="s">
        <v>1886</v>
      </c>
      <c r="I107" s="303" t="s">
        <v>1848</v>
      </c>
      <c r="J107" s="303">
        <v>120</v>
      </c>
      <c r="K107" s="317"/>
    </row>
    <row r="108" s="1" customFormat="1" ht="15" customHeight="1">
      <c r="B108" s="326"/>
      <c r="C108" s="303" t="s">
        <v>1851</v>
      </c>
      <c r="D108" s="303"/>
      <c r="E108" s="303"/>
      <c r="F108" s="325" t="s">
        <v>1852</v>
      </c>
      <c r="G108" s="303"/>
      <c r="H108" s="303" t="s">
        <v>1886</v>
      </c>
      <c r="I108" s="303" t="s">
        <v>1848</v>
      </c>
      <c r="J108" s="303">
        <v>50</v>
      </c>
      <c r="K108" s="317"/>
    </row>
    <row r="109" s="1" customFormat="1" ht="15" customHeight="1">
      <c r="B109" s="326"/>
      <c r="C109" s="303" t="s">
        <v>1854</v>
      </c>
      <c r="D109" s="303"/>
      <c r="E109" s="303"/>
      <c r="F109" s="325" t="s">
        <v>1846</v>
      </c>
      <c r="G109" s="303"/>
      <c r="H109" s="303" t="s">
        <v>1886</v>
      </c>
      <c r="I109" s="303" t="s">
        <v>1856</v>
      </c>
      <c r="J109" s="303"/>
      <c r="K109" s="317"/>
    </row>
    <row r="110" s="1" customFormat="1" ht="15" customHeight="1">
      <c r="B110" s="326"/>
      <c r="C110" s="303" t="s">
        <v>1865</v>
      </c>
      <c r="D110" s="303"/>
      <c r="E110" s="303"/>
      <c r="F110" s="325" t="s">
        <v>1852</v>
      </c>
      <c r="G110" s="303"/>
      <c r="H110" s="303" t="s">
        <v>1886</v>
      </c>
      <c r="I110" s="303" t="s">
        <v>1848</v>
      </c>
      <c r="J110" s="303">
        <v>50</v>
      </c>
      <c r="K110" s="317"/>
    </row>
    <row r="111" s="1" customFormat="1" ht="15" customHeight="1">
      <c r="B111" s="326"/>
      <c r="C111" s="303" t="s">
        <v>1873</v>
      </c>
      <c r="D111" s="303"/>
      <c r="E111" s="303"/>
      <c r="F111" s="325" t="s">
        <v>1852</v>
      </c>
      <c r="G111" s="303"/>
      <c r="H111" s="303" t="s">
        <v>1886</v>
      </c>
      <c r="I111" s="303" t="s">
        <v>1848</v>
      </c>
      <c r="J111" s="303">
        <v>50</v>
      </c>
      <c r="K111" s="317"/>
    </row>
    <row r="112" s="1" customFormat="1" ht="15" customHeight="1">
      <c r="B112" s="326"/>
      <c r="C112" s="303" t="s">
        <v>1871</v>
      </c>
      <c r="D112" s="303"/>
      <c r="E112" s="303"/>
      <c r="F112" s="325" t="s">
        <v>1852</v>
      </c>
      <c r="G112" s="303"/>
      <c r="H112" s="303" t="s">
        <v>1886</v>
      </c>
      <c r="I112" s="303" t="s">
        <v>1848</v>
      </c>
      <c r="J112" s="303">
        <v>50</v>
      </c>
      <c r="K112" s="317"/>
    </row>
    <row r="113" s="1" customFormat="1" ht="15" customHeight="1">
      <c r="B113" s="326"/>
      <c r="C113" s="303" t="s">
        <v>53</v>
      </c>
      <c r="D113" s="303"/>
      <c r="E113" s="303"/>
      <c r="F113" s="325" t="s">
        <v>1846</v>
      </c>
      <c r="G113" s="303"/>
      <c r="H113" s="303" t="s">
        <v>1887</v>
      </c>
      <c r="I113" s="303" t="s">
        <v>1848</v>
      </c>
      <c r="J113" s="303">
        <v>20</v>
      </c>
      <c r="K113" s="317"/>
    </row>
    <row r="114" s="1" customFormat="1" ht="15" customHeight="1">
      <c r="B114" s="326"/>
      <c r="C114" s="303" t="s">
        <v>1888</v>
      </c>
      <c r="D114" s="303"/>
      <c r="E114" s="303"/>
      <c r="F114" s="325" t="s">
        <v>1846</v>
      </c>
      <c r="G114" s="303"/>
      <c r="H114" s="303" t="s">
        <v>1889</v>
      </c>
      <c r="I114" s="303" t="s">
        <v>1848</v>
      </c>
      <c r="J114" s="303">
        <v>120</v>
      </c>
      <c r="K114" s="317"/>
    </row>
    <row r="115" s="1" customFormat="1" ht="15" customHeight="1">
      <c r="B115" s="326"/>
      <c r="C115" s="303" t="s">
        <v>38</v>
      </c>
      <c r="D115" s="303"/>
      <c r="E115" s="303"/>
      <c r="F115" s="325" t="s">
        <v>1846</v>
      </c>
      <c r="G115" s="303"/>
      <c r="H115" s="303" t="s">
        <v>1890</v>
      </c>
      <c r="I115" s="303" t="s">
        <v>1881</v>
      </c>
      <c r="J115" s="303"/>
      <c r="K115" s="317"/>
    </row>
    <row r="116" s="1" customFormat="1" ht="15" customHeight="1">
      <c r="B116" s="326"/>
      <c r="C116" s="303" t="s">
        <v>48</v>
      </c>
      <c r="D116" s="303"/>
      <c r="E116" s="303"/>
      <c r="F116" s="325" t="s">
        <v>1846</v>
      </c>
      <c r="G116" s="303"/>
      <c r="H116" s="303" t="s">
        <v>1891</v>
      </c>
      <c r="I116" s="303" t="s">
        <v>1881</v>
      </c>
      <c r="J116" s="303"/>
      <c r="K116" s="317"/>
    </row>
    <row r="117" s="1" customFormat="1" ht="15" customHeight="1">
      <c r="B117" s="326"/>
      <c r="C117" s="303" t="s">
        <v>57</v>
      </c>
      <c r="D117" s="303"/>
      <c r="E117" s="303"/>
      <c r="F117" s="325" t="s">
        <v>1846</v>
      </c>
      <c r="G117" s="303"/>
      <c r="H117" s="303" t="s">
        <v>1892</v>
      </c>
      <c r="I117" s="303" t="s">
        <v>1893</v>
      </c>
      <c r="J117" s="303"/>
      <c r="K117" s="317"/>
    </row>
    <row r="118" s="1" customFormat="1" ht="15" customHeight="1">
      <c r="B118" s="329"/>
      <c r="C118" s="335"/>
      <c r="D118" s="335"/>
      <c r="E118" s="335"/>
      <c r="F118" s="335"/>
      <c r="G118" s="335"/>
      <c r="H118" s="335"/>
      <c r="I118" s="335"/>
      <c r="J118" s="335"/>
      <c r="K118" s="331"/>
    </row>
    <row r="119" s="1" customFormat="1" ht="18.75" customHeight="1">
      <c r="B119" s="336"/>
      <c r="C119" s="300"/>
      <c r="D119" s="300"/>
      <c r="E119" s="300"/>
      <c r="F119" s="337"/>
      <c r="G119" s="300"/>
      <c r="H119" s="300"/>
      <c r="I119" s="300"/>
      <c r="J119" s="300"/>
      <c r="K119" s="336"/>
    </row>
    <row r="120" s="1" customFormat="1" ht="18.75" customHeight="1">
      <c r="B120" s="311"/>
      <c r="C120" s="311"/>
      <c r="D120" s="311"/>
      <c r="E120" s="311"/>
      <c r="F120" s="311"/>
      <c r="G120" s="311"/>
      <c r="H120" s="311"/>
      <c r="I120" s="311"/>
      <c r="J120" s="311"/>
      <c r="K120" s="311"/>
    </row>
    <row r="121" s="1" customFormat="1" ht="7.5" customHeight="1">
      <c r="B121" s="338"/>
      <c r="C121" s="339"/>
      <c r="D121" s="339"/>
      <c r="E121" s="339"/>
      <c r="F121" s="339"/>
      <c r="G121" s="339"/>
      <c r="H121" s="339"/>
      <c r="I121" s="339"/>
      <c r="J121" s="339"/>
      <c r="K121" s="340"/>
    </row>
    <row r="122" s="1" customFormat="1" ht="45" customHeight="1">
      <c r="B122" s="341"/>
      <c r="C122" s="294" t="s">
        <v>1894</v>
      </c>
      <c r="D122" s="294"/>
      <c r="E122" s="294"/>
      <c r="F122" s="294"/>
      <c r="G122" s="294"/>
      <c r="H122" s="294"/>
      <c r="I122" s="294"/>
      <c r="J122" s="294"/>
      <c r="K122" s="342"/>
    </row>
    <row r="123" s="1" customFormat="1" ht="17.25" customHeight="1">
      <c r="B123" s="343"/>
      <c r="C123" s="318" t="s">
        <v>1840</v>
      </c>
      <c r="D123" s="318"/>
      <c r="E123" s="318"/>
      <c r="F123" s="318" t="s">
        <v>1841</v>
      </c>
      <c r="G123" s="319"/>
      <c r="H123" s="318" t="s">
        <v>54</v>
      </c>
      <c r="I123" s="318" t="s">
        <v>57</v>
      </c>
      <c r="J123" s="318" t="s">
        <v>1842</v>
      </c>
      <c r="K123" s="344"/>
    </row>
    <row r="124" s="1" customFormat="1" ht="17.25" customHeight="1">
      <c r="B124" s="343"/>
      <c r="C124" s="320" t="s">
        <v>1843</v>
      </c>
      <c r="D124" s="320"/>
      <c r="E124" s="320"/>
      <c r="F124" s="321" t="s">
        <v>1844</v>
      </c>
      <c r="G124" s="322"/>
      <c r="H124" s="320"/>
      <c r="I124" s="320"/>
      <c r="J124" s="320" t="s">
        <v>1845</v>
      </c>
      <c r="K124" s="344"/>
    </row>
    <row r="125" s="1" customFormat="1" ht="5.25" customHeight="1">
      <c r="B125" s="345"/>
      <c r="C125" s="323"/>
      <c r="D125" s="323"/>
      <c r="E125" s="323"/>
      <c r="F125" s="323"/>
      <c r="G125" s="303"/>
      <c r="H125" s="323"/>
      <c r="I125" s="323"/>
      <c r="J125" s="323"/>
      <c r="K125" s="346"/>
    </row>
    <row r="126" s="1" customFormat="1" ht="15" customHeight="1">
      <c r="B126" s="345"/>
      <c r="C126" s="303" t="s">
        <v>1849</v>
      </c>
      <c r="D126" s="323"/>
      <c r="E126" s="323"/>
      <c r="F126" s="325" t="s">
        <v>1846</v>
      </c>
      <c r="G126" s="303"/>
      <c r="H126" s="303" t="s">
        <v>1886</v>
      </c>
      <c r="I126" s="303" t="s">
        <v>1848</v>
      </c>
      <c r="J126" s="303">
        <v>120</v>
      </c>
      <c r="K126" s="347"/>
    </row>
    <row r="127" s="1" customFormat="1" ht="15" customHeight="1">
      <c r="B127" s="345"/>
      <c r="C127" s="303" t="s">
        <v>1895</v>
      </c>
      <c r="D127" s="303"/>
      <c r="E127" s="303"/>
      <c r="F127" s="325" t="s">
        <v>1846</v>
      </c>
      <c r="G127" s="303"/>
      <c r="H127" s="303" t="s">
        <v>1896</v>
      </c>
      <c r="I127" s="303" t="s">
        <v>1848</v>
      </c>
      <c r="J127" s="303" t="s">
        <v>1897</v>
      </c>
      <c r="K127" s="347"/>
    </row>
    <row r="128" s="1" customFormat="1" ht="15" customHeight="1">
      <c r="B128" s="345"/>
      <c r="C128" s="303" t="s">
        <v>1794</v>
      </c>
      <c r="D128" s="303"/>
      <c r="E128" s="303"/>
      <c r="F128" s="325" t="s">
        <v>1846</v>
      </c>
      <c r="G128" s="303"/>
      <c r="H128" s="303" t="s">
        <v>1898</v>
      </c>
      <c r="I128" s="303" t="s">
        <v>1848</v>
      </c>
      <c r="J128" s="303" t="s">
        <v>1897</v>
      </c>
      <c r="K128" s="347"/>
    </row>
    <row r="129" s="1" customFormat="1" ht="15" customHeight="1">
      <c r="B129" s="345"/>
      <c r="C129" s="303" t="s">
        <v>1857</v>
      </c>
      <c r="D129" s="303"/>
      <c r="E129" s="303"/>
      <c r="F129" s="325" t="s">
        <v>1852</v>
      </c>
      <c r="G129" s="303"/>
      <c r="H129" s="303" t="s">
        <v>1858</v>
      </c>
      <c r="I129" s="303" t="s">
        <v>1848</v>
      </c>
      <c r="J129" s="303">
        <v>15</v>
      </c>
      <c r="K129" s="347"/>
    </row>
    <row r="130" s="1" customFormat="1" ht="15" customHeight="1">
      <c r="B130" s="345"/>
      <c r="C130" s="327" t="s">
        <v>1859</v>
      </c>
      <c r="D130" s="327"/>
      <c r="E130" s="327"/>
      <c r="F130" s="328" t="s">
        <v>1852</v>
      </c>
      <c r="G130" s="327"/>
      <c r="H130" s="327" t="s">
        <v>1860</v>
      </c>
      <c r="I130" s="327" t="s">
        <v>1848</v>
      </c>
      <c r="J130" s="327">
        <v>15</v>
      </c>
      <c r="K130" s="347"/>
    </row>
    <row r="131" s="1" customFormat="1" ht="15" customHeight="1">
      <c r="B131" s="345"/>
      <c r="C131" s="327" t="s">
        <v>1861</v>
      </c>
      <c r="D131" s="327"/>
      <c r="E131" s="327"/>
      <c r="F131" s="328" t="s">
        <v>1852</v>
      </c>
      <c r="G131" s="327"/>
      <c r="H131" s="327" t="s">
        <v>1862</v>
      </c>
      <c r="I131" s="327" t="s">
        <v>1848</v>
      </c>
      <c r="J131" s="327">
        <v>20</v>
      </c>
      <c r="K131" s="347"/>
    </row>
    <row r="132" s="1" customFormat="1" ht="15" customHeight="1">
      <c r="B132" s="345"/>
      <c r="C132" s="327" t="s">
        <v>1863</v>
      </c>
      <c r="D132" s="327"/>
      <c r="E132" s="327"/>
      <c r="F132" s="328" t="s">
        <v>1852</v>
      </c>
      <c r="G132" s="327"/>
      <c r="H132" s="327" t="s">
        <v>1864</v>
      </c>
      <c r="I132" s="327" t="s">
        <v>1848</v>
      </c>
      <c r="J132" s="327">
        <v>20</v>
      </c>
      <c r="K132" s="347"/>
    </row>
    <row r="133" s="1" customFormat="1" ht="15" customHeight="1">
      <c r="B133" s="345"/>
      <c r="C133" s="303" t="s">
        <v>1851</v>
      </c>
      <c r="D133" s="303"/>
      <c r="E133" s="303"/>
      <c r="F133" s="325" t="s">
        <v>1852</v>
      </c>
      <c r="G133" s="303"/>
      <c r="H133" s="303" t="s">
        <v>1886</v>
      </c>
      <c r="I133" s="303" t="s">
        <v>1848</v>
      </c>
      <c r="J133" s="303">
        <v>50</v>
      </c>
      <c r="K133" s="347"/>
    </row>
    <row r="134" s="1" customFormat="1" ht="15" customHeight="1">
      <c r="B134" s="345"/>
      <c r="C134" s="303" t="s">
        <v>1865</v>
      </c>
      <c r="D134" s="303"/>
      <c r="E134" s="303"/>
      <c r="F134" s="325" t="s">
        <v>1852</v>
      </c>
      <c r="G134" s="303"/>
      <c r="H134" s="303" t="s">
        <v>1886</v>
      </c>
      <c r="I134" s="303" t="s">
        <v>1848</v>
      </c>
      <c r="J134" s="303">
        <v>50</v>
      </c>
      <c r="K134" s="347"/>
    </row>
    <row r="135" s="1" customFormat="1" ht="15" customHeight="1">
      <c r="B135" s="345"/>
      <c r="C135" s="303" t="s">
        <v>1871</v>
      </c>
      <c r="D135" s="303"/>
      <c r="E135" s="303"/>
      <c r="F135" s="325" t="s">
        <v>1852</v>
      </c>
      <c r="G135" s="303"/>
      <c r="H135" s="303" t="s">
        <v>1886</v>
      </c>
      <c r="I135" s="303" t="s">
        <v>1848</v>
      </c>
      <c r="J135" s="303">
        <v>50</v>
      </c>
      <c r="K135" s="347"/>
    </row>
    <row r="136" s="1" customFormat="1" ht="15" customHeight="1">
      <c r="B136" s="345"/>
      <c r="C136" s="303" t="s">
        <v>1873</v>
      </c>
      <c r="D136" s="303"/>
      <c r="E136" s="303"/>
      <c r="F136" s="325" t="s">
        <v>1852</v>
      </c>
      <c r="G136" s="303"/>
      <c r="H136" s="303" t="s">
        <v>1886</v>
      </c>
      <c r="I136" s="303" t="s">
        <v>1848</v>
      </c>
      <c r="J136" s="303">
        <v>50</v>
      </c>
      <c r="K136" s="347"/>
    </row>
    <row r="137" s="1" customFormat="1" ht="15" customHeight="1">
      <c r="B137" s="345"/>
      <c r="C137" s="303" t="s">
        <v>1874</v>
      </c>
      <c r="D137" s="303"/>
      <c r="E137" s="303"/>
      <c r="F137" s="325" t="s">
        <v>1852</v>
      </c>
      <c r="G137" s="303"/>
      <c r="H137" s="303" t="s">
        <v>1899</v>
      </c>
      <c r="I137" s="303" t="s">
        <v>1848</v>
      </c>
      <c r="J137" s="303">
        <v>255</v>
      </c>
      <c r="K137" s="347"/>
    </row>
    <row r="138" s="1" customFormat="1" ht="15" customHeight="1">
      <c r="B138" s="345"/>
      <c r="C138" s="303" t="s">
        <v>1876</v>
      </c>
      <c r="D138" s="303"/>
      <c r="E138" s="303"/>
      <c r="F138" s="325" t="s">
        <v>1846</v>
      </c>
      <c r="G138" s="303"/>
      <c r="H138" s="303" t="s">
        <v>1900</v>
      </c>
      <c r="I138" s="303" t="s">
        <v>1878</v>
      </c>
      <c r="J138" s="303"/>
      <c r="K138" s="347"/>
    </row>
    <row r="139" s="1" customFormat="1" ht="15" customHeight="1">
      <c r="B139" s="345"/>
      <c r="C139" s="303" t="s">
        <v>1879</v>
      </c>
      <c r="D139" s="303"/>
      <c r="E139" s="303"/>
      <c r="F139" s="325" t="s">
        <v>1846</v>
      </c>
      <c r="G139" s="303"/>
      <c r="H139" s="303" t="s">
        <v>1901</v>
      </c>
      <c r="I139" s="303" t="s">
        <v>1881</v>
      </c>
      <c r="J139" s="303"/>
      <c r="K139" s="347"/>
    </row>
    <row r="140" s="1" customFormat="1" ht="15" customHeight="1">
      <c r="B140" s="345"/>
      <c r="C140" s="303" t="s">
        <v>1882</v>
      </c>
      <c r="D140" s="303"/>
      <c r="E140" s="303"/>
      <c r="F140" s="325" t="s">
        <v>1846</v>
      </c>
      <c r="G140" s="303"/>
      <c r="H140" s="303" t="s">
        <v>1882</v>
      </c>
      <c r="I140" s="303" t="s">
        <v>1881</v>
      </c>
      <c r="J140" s="303"/>
      <c r="K140" s="347"/>
    </row>
    <row r="141" s="1" customFormat="1" ht="15" customHeight="1">
      <c r="B141" s="345"/>
      <c r="C141" s="303" t="s">
        <v>38</v>
      </c>
      <c r="D141" s="303"/>
      <c r="E141" s="303"/>
      <c r="F141" s="325" t="s">
        <v>1846</v>
      </c>
      <c r="G141" s="303"/>
      <c r="H141" s="303" t="s">
        <v>1902</v>
      </c>
      <c r="I141" s="303" t="s">
        <v>1881</v>
      </c>
      <c r="J141" s="303"/>
      <c r="K141" s="347"/>
    </row>
    <row r="142" s="1" customFormat="1" ht="15" customHeight="1">
      <c r="B142" s="345"/>
      <c r="C142" s="303" t="s">
        <v>1903</v>
      </c>
      <c r="D142" s="303"/>
      <c r="E142" s="303"/>
      <c r="F142" s="325" t="s">
        <v>1846</v>
      </c>
      <c r="G142" s="303"/>
      <c r="H142" s="303" t="s">
        <v>1904</v>
      </c>
      <c r="I142" s="303" t="s">
        <v>1881</v>
      </c>
      <c r="J142" s="303"/>
      <c r="K142" s="347"/>
    </row>
    <row r="143" s="1" customFormat="1" ht="15" customHeight="1">
      <c r="B143" s="348"/>
      <c r="C143" s="349"/>
      <c r="D143" s="349"/>
      <c r="E143" s="349"/>
      <c r="F143" s="349"/>
      <c r="G143" s="349"/>
      <c r="H143" s="349"/>
      <c r="I143" s="349"/>
      <c r="J143" s="349"/>
      <c r="K143" s="350"/>
    </row>
    <row r="144" s="1" customFormat="1" ht="18.75" customHeight="1">
      <c r="B144" s="300"/>
      <c r="C144" s="300"/>
      <c r="D144" s="300"/>
      <c r="E144" s="300"/>
      <c r="F144" s="337"/>
      <c r="G144" s="300"/>
      <c r="H144" s="300"/>
      <c r="I144" s="300"/>
      <c r="J144" s="300"/>
      <c r="K144" s="300"/>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1905</v>
      </c>
      <c r="D147" s="316"/>
      <c r="E147" s="316"/>
      <c r="F147" s="316"/>
      <c r="G147" s="316"/>
      <c r="H147" s="316"/>
      <c r="I147" s="316"/>
      <c r="J147" s="316"/>
      <c r="K147" s="317"/>
    </row>
    <row r="148" s="1" customFormat="1" ht="17.25" customHeight="1">
      <c r="B148" s="315"/>
      <c r="C148" s="318" t="s">
        <v>1840</v>
      </c>
      <c r="D148" s="318"/>
      <c r="E148" s="318"/>
      <c r="F148" s="318" t="s">
        <v>1841</v>
      </c>
      <c r="G148" s="319"/>
      <c r="H148" s="318" t="s">
        <v>54</v>
      </c>
      <c r="I148" s="318" t="s">
        <v>57</v>
      </c>
      <c r="J148" s="318" t="s">
        <v>1842</v>
      </c>
      <c r="K148" s="317"/>
    </row>
    <row r="149" s="1" customFormat="1" ht="17.25" customHeight="1">
      <c r="B149" s="315"/>
      <c r="C149" s="320" t="s">
        <v>1843</v>
      </c>
      <c r="D149" s="320"/>
      <c r="E149" s="320"/>
      <c r="F149" s="321" t="s">
        <v>1844</v>
      </c>
      <c r="G149" s="322"/>
      <c r="H149" s="320"/>
      <c r="I149" s="320"/>
      <c r="J149" s="320" t="s">
        <v>1845</v>
      </c>
      <c r="K149" s="317"/>
    </row>
    <row r="150" s="1" customFormat="1" ht="5.25" customHeight="1">
      <c r="B150" s="326"/>
      <c r="C150" s="323"/>
      <c r="D150" s="323"/>
      <c r="E150" s="323"/>
      <c r="F150" s="323"/>
      <c r="G150" s="324"/>
      <c r="H150" s="323"/>
      <c r="I150" s="323"/>
      <c r="J150" s="323"/>
      <c r="K150" s="347"/>
    </row>
    <row r="151" s="1" customFormat="1" ht="15" customHeight="1">
      <c r="B151" s="326"/>
      <c r="C151" s="351" t="s">
        <v>1849</v>
      </c>
      <c r="D151" s="303"/>
      <c r="E151" s="303"/>
      <c r="F151" s="352" t="s">
        <v>1846</v>
      </c>
      <c r="G151" s="303"/>
      <c r="H151" s="351" t="s">
        <v>1886</v>
      </c>
      <c r="I151" s="351" t="s">
        <v>1848</v>
      </c>
      <c r="J151" s="351">
        <v>120</v>
      </c>
      <c r="K151" s="347"/>
    </row>
    <row r="152" s="1" customFormat="1" ht="15" customHeight="1">
      <c r="B152" s="326"/>
      <c r="C152" s="351" t="s">
        <v>1895</v>
      </c>
      <c r="D152" s="303"/>
      <c r="E152" s="303"/>
      <c r="F152" s="352" t="s">
        <v>1846</v>
      </c>
      <c r="G152" s="303"/>
      <c r="H152" s="351" t="s">
        <v>1906</v>
      </c>
      <c r="I152" s="351" t="s">
        <v>1848</v>
      </c>
      <c r="J152" s="351" t="s">
        <v>1897</v>
      </c>
      <c r="K152" s="347"/>
    </row>
    <row r="153" s="1" customFormat="1" ht="15" customHeight="1">
      <c r="B153" s="326"/>
      <c r="C153" s="351" t="s">
        <v>1794</v>
      </c>
      <c r="D153" s="303"/>
      <c r="E153" s="303"/>
      <c r="F153" s="352" t="s">
        <v>1846</v>
      </c>
      <c r="G153" s="303"/>
      <c r="H153" s="351" t="s">
        <v>1907</v>
      </c>
      <c r="I153" s="351" t="s">
        <v>1848</v>
      </c>
      <c r="J153" s="351" t="s">
        <v>1897</v>
      </c>
      <c r="K153" s="347"/>
    </row>
    <row r="154" s="1" customFormat="1" ht="15" customHeight="1">
      <c r="B154" s="326"/>
      <c r="C154" s="351" t="s">
        <v>1851</v>
      </c>
      <c r="D154" s="303"/>
      <c r="E154" s="303"/>
      <c r="F154" s="352" t="s">
        <v>1852</v>
      </c>
      <c r="G154" s="303"/>
      <c r="H154" s="351" t="s">
        <v>1886</v>
      </c>
      <c r="I154" s="351" t="s">
        <v>1848</v>
      </c>
      <c r="J154" s="351">
        <v>50</v>
      </c>
      <c r="K154" s="347"/>
    </row>
    <row r="155" s="1" customFormat="1" ht="15" customHeight="1">
      <c r="B155" s="326"/>
      <c r="C155" s="351" t="s">
        <v>1854</v>
      </c>
      <c r="D155" s="303"/>
      <c r="E155" s="303"/>
      <c r="F155" s="352" t="s">
        <v>1846</v>
      </c>
      <c r="G155" s="303"/>
      <c r="H155" s="351" t="s">
        <v>1886</v>
      </c>
      <c r="I155" s="351" t="s">
        <v>1856</v>
      </c>
      <c r="J155" s="351"/>
      <c r="K155" s="347"/>
    </row>
    <row r="156" s="1" customFormat="1" ht="15" customHeight="1">
      <c r="B156" s="326"/>
      <c r="C156" s="351" t="s">
        <v>1865</v>
      </c>
      <c r="D156" s="303"/>
      <c r="E156" s="303"/>
      <c r="F156" s="352" t="s">
        <v>1852</v>
      </c>
      <c r="G156" s="303"/>
      <c r="H156" s="351" t="s">
        <v>1886</v>
      </c>
      <c r="I156" s="351" t="s">
        <v>1848</v>
      </c>
      <c r="J156" s="351">
        <v>50</v>
      </c>
      <c r="K156" s="347"/>
    </row>
    <row r="157" s="1" customFormat="1" ht="15" customHeight="1">
      <c r="B157" s="326"/>
      <c r="C157" s="351" t="s">
        <v>1873</v>
      </c>
      <c r="D157" s="303"/>
      <c r="E157" s="303"/>
      <c r="F157" s="352" t="s">
        <v>1852</v>
      </c>
      <c r="G157" s="303"/>
      <c r="H157" s="351" t="s">
        <v>1886</v>
      </c>
      <c r="I157" s="351" t="s">
        <v>1848</v>
      </c>
      <c r="J157" s="351">
        <v>50</v>
      </c>
      <c r="K157" s="347"/>
    </row>
    <row r="158" s="1" customFormat="1" ht="15" customHeight="1">
      <c r="B158" s="326"/>
      <c r="C158" s="351" t="s">
        <v>1871</v>
      </c>
      <c r="D158" s="303"/>
      <c r="E158" s="303"/>
      <c r="F158" s="352" t="s">
        <v>1852</v>
      </c>
      <c r="G158" s="303"/>
      <c r="H158" s="351" t="s">
        <v>1886</v>
      </c>
      <c r="I158" s="351" t="s">
        <v>1848</v>
      </c>
      <c r="J158" s="351">
        <v>50</v>
      </c>
      <c r="K158" s="347"/>
    </row>
    <row r="159" s="1" customFormat="1" ht="15" customHeight="1">
      <c r="B159" s="326"/>
      <c r="C159" s="351" t="s">
        <v>100</v>
      </c>
      <c r="D159" s="303"/>
      <c r="E159" s="303"/>
      <c r="F159" s="352" t="s">
        <v>1846</v>
      </c>
      <c r="G159" s="303"/>
      <c r="H159" s="351" t="s">
        <v>1908</v>
      </c>
      <c r="I159" s="351" t="s">
        <v>1848</v>
      </c>
      <c r="J159" s="351" t="s">
        <v>1909</v>
      </c>
      <c r="K159" s="347"/>
    </row>
    <row r="160" s="1" customFormat="1" ht="15" customHeight="1">
      <c r="B160" s="326"/>
      <c r="C160" s="351" t="s">
        <v>1910</v>
      </c>
      <c r="D160" s="303"/>
      <c r="E160" s="303"/>
      <c r="F160" s="352" t="s">
        <v>1846</v>
      </c>
      <c r="G160" s="303"/>
      <c r="H160" s="351" t="s">
        <v>1911</v>
      </c>
      <c r="I160" s="351" t="s">
        <v>1881</v>
      </c>
      <c r="J160" s="351"/>
      <c r="K160" s="347"/>
    </row>
    <row r="161" s="1" customFormat="1" ht="15" customHeight="1">
      <c r="B161" s="353"/>
      <c r="C161" s="335"/>
      <c r="D161" s="335"/>
      <c r="E161" s="335"/>
      <c r="F161" s="335"/>
      <c r="G161" s="335"/>
      <c r="H161" s="335"/>
      <c r="I161" s="335"/>
      <c r="J161" s="335"/>
      <c r="K161" s="354"/>
    </row>
    <row r="162" s="1" customFormat="1" ht="18.75" customHeight="1">
      <c r="B162" s="300"/>
      <c r="C162" s="303"/>
      <c r="D162" s="303"/>
      <c r="E162" s="303"/>
      <c r="F162" s="325"/>
      <c r="G162" s="303"/>
      <c r="H162" s="303"/>
      <c r="I162" s="303"/>
      <c r="J162" s="303"/>
      <c r="K162" s="300"/>
    </row>
    <row r="163" s="1" customFormat="1" ht="18.75" customHeight="1">
      <c r="B163" s="311"/>
      <c r="C163" s="311"/>
      <c r="D163" s="311"/>
      <c r="E163" s="311"/>
      <c r="F163" s="311"/>
      <c r="G163" s="311"/>
      <c r="H163" s="311"/>
      <c r="I163" s="311"/>
      <c r="J163" s="311"/>
      <c r="K163" s="311"/>
    </row>
    <row r="164" s="1" customFormat="1" ht="7.5" customHeight="1">
      <c r="B164" s="290"/>
      <c r="C164" s="291"/>
      <c r="D164" s="291"/>
      <c r="E164" s="291"/>
      <c r="F164" s="291"/>
      <c r="G164" s="291"/>
      <c r="H164" s="291"/>
      <c r="I164" s="291"/>
      <c r="J164" s="291"/>
      <c r="K164" s="292"/>
    </row>
    <row r="165" s="1" customFormat="1" ht="45" customHeight="1">
      <c r="B165" s="293"/>
      <c r="C165" s="294" t="s">
        <v>1912</v>
      </c>
      <c r="D165" s="294"/>
      <c r="E165" s="294"/>
      <c r="F165" s="294"/>
      <c r="G165" s="294"/>
      <c r="H165" s="294"/>
      <c r="I165" s="294"/>
      <c r="J165" s="294"/>
      <c r="K165" s="295"/>
    </row>
    <row r="166" s="1" customFormat="1" ht="17.25" customHeight="1">
      <c r="B166" s="293"/>
      <c r="C166" s="318" t="s">
        <v>1840</v>
      </c>
      <c r="D166" s="318"/>
      <c r="E166" s="318"/>
      <c r="F166" s="318" t="s">
        <v>1841</v>
      </c>
      <c r="G166" s="355"/>
      <c r="H166" s="356" t="s">
        <v>54</v>
      </c>
      <c r="I166" s="356" t="s">
        <v>57</v>
      </c>
      <c r="J166" s="318" t="s">
        <v>1842</v>
      </c>
      <c r="K166" s="295"/>
    </row>
    <row r="167" s="1" customFormat="1" ht="17.25" customHeight="1">
      <c r="B167" s="296"/>
      <c r="C167" s="320" t="s">
        <v>1843</v>
      </c>
      <c r="D167" s="320"/>
      <c r="E167" s="320"/>
      <c r="F167" s="321" t="s">
        <v>1844</v>
      </c>
      <c r="G167" s="357"/>
      <c r="H167" s="358"/>
      <c r="I167" s="358"/>
      <c r="J167" s="320" t="s">
        <v>1845</v>
      </c>
      <c r="K167" s="298"/>
    </row>
    <row r="168" s="1" customFormat="1" ht="5.25" customHeight="1">
      <c r="B168" s="326"/>
      <c r="C168" s="323"/>
      <c r="D168" s="323"/>
      <c r="E168" s="323"/>
      <c r="F168" s="323"/>
      <c r="G168" s="324"/>
      <c r="H168" s="323"/>
      <c r="I168" s="323"/>
      <c r="J168" s="323"/>
      <c r="K168" s="347"/>
    </row>
    <row r="169" s="1" customFormat="1" ht="15" customHeight="1">
      <c r="B169" s="326"/>
      <c r="C169" s="303" t="s">
        <v>1849</v>
      </c>
      <c r="D169" s="303"/>
      <c r="E169" s="303"/>
      <c r="F169" s="325" t="s">
        <v>1846</v>
      </c>
      <c r="G169" s="303"/>
      <c r="H169" s="303" t="s">
        <v>1886</v>
      </c>
      <c r="I169" s="303" t="s">
        <v>1848</v>
      </c>
      <c r="J169" s="303">
        <v>120</v>
      </c>
      <c r="K169" s="347"/>
    </row>
    <row r="170" s="1" customFormat="1" ht="15" customHeight="1">
      <c r="B170" s="326"/>
      <c r="C170" s="303" t="s">
        <v>1895</v>
      </c>
      <c r="D170" s="303"/>
      <c r="E170" s="303"/>
      <c r="F170" s="325" t="s">
        <v>1846</v>
      </c>
      <c r="G170" s="303"/>
      <c r="H170" s="303" t="s">
        <v>1896</v>
      </c>
      <c r="I170" s="303" t="s">
        <v>1848</v>
      </c>
      <c r="J170" s="303" t="s">
        <v>1897</v>
      </c>
      <c r="K170" s="347"/>
    </row>
    <row r="171" s="1" customFormat="1" ht="15" customHeight="1">
      <c r="B171" s="326"/>
      <c r="C171" s="303" t="s">
        <v>1794</v>
      </c>
      <c r="D171" s="303"/>
      <c r="E171" s="303"/>
      <c r="F171" s="325" t="s">
        <v>1846</v>
      </c>
      <c r="G171" s="303"/>
      <c r="H171" s="303" t="s">
        <v>1913</v>
      </c>
      <c r="I171" s="303" t="s">
        <v>1848</v>
      </c>
      <c r="J171" s="303" t="s">
        <v>1897</v>
      </c>
      <c r="K171" s="347"/>
    </row>
    <row r="172" s="1" customFormat="1" ht="15" customHeight="1">
      <c r="B172" s="326"/>
      <c r="C172" s="303" t="s">
        <v>1851</v>
      </c>
      <c r="D172" s="303"/>
      <c r="E172" s="303"/>
      <c r="F172" s="325" t="s">
        <v>1852</v>
      </c>
      <c r="G172" s="303"/>
      <c r="H172" s="303" t="s">
        <v>1913</v>
      </c>
      <c r="I172" s="303" t="s">
        <v>1848</v>
      </c>
      <c r="J172" s="303">
        <v>50</v>
      </c>
      <c r="K172" s="347"/>
    </row>
    <row r="173" s="1" customFormat="1" ht="15" customHeight="1">
      <c r="B173" s="326"/>
      <c r="C173" s="303" t="s">
        <v>1854</v>
      </c>
      <c r="D173" s="303"/>
      <c r="E173" s="303"/>
      <c r="F173" s="325" t="s">
        <v>1846</v>
      </c>
      <c r="G173" s="303"/>
      <c r="H173" s="303" t="s">
        <v>1913</v>
      </c>
      <c r="I173" s="303" t="s">
        <v>1856</v>
      </c>
      <c r="J173" s="303"/>
      <c r="K173" s="347"/>
    </row>
    <row r="174" s="1" customFormat="1" ht="15" customHeight="1">
      <c r="B174" s="326"/>
      <c r="C174" s="303" t="s">
        <v>1865</v>
      </c>
      <c r="D174" s="303"/>
      <c r="E174" s="303"/>
      <c r="F174" s="325" t="s">
        <v>1852</v>
      </c>
      <c r="G174" s="303"/>
      <c r="H174" s="303" t="s">
        <v>1913</v>
      </c>
      <c r="I174" s="303" t="s">
        <v>1848</v>
      </c>
      <c r="J174" s="303">
        <v>50</v>
      </c>
      <c r="K174" s="347"/>
    </row>
    <row r="175" s="1" customFormat="1" ht="15" customHeight="1">
      <c r="B175" s="326"/>
      <c r="C175" s="303" t="s">
        <v>1873</v>
      </c>
      <c r="D175" s="303"/>
      <c r="E175" s="303"/>
      <c r="F175" s="325" t="s">
        <v>1852</v>
      </c>
      <c r="G175" s="303"/>
      <c r="H175" s="303" t="s">
        <v>1913</v>
      </c>
      <c r="I175" s="303" t="s">
        <v>1848</v>
      </c>
      <c r="J175" s="303">
        <v>50</v>
      </c>
      <c r="K175" s="347"/>
    </row>
    <row r="176" s="1" customFormat="1" ht="15" customHeight="1">
      <c r="B176" s="326"/>
      <c r="C176" s="303" t="s">
        <v>1871</v>
      </c>
      <c r="D176" s="303"/>
      <c r="E176" s="303"/>
      <c r="F176" s="325" t="s">
        <v>1852</v>
      </c>
      <c r="G176" s="303"/>
      <c r="H176" s="303" t="s">
        <v>1913</v>
      </c>
      <c r="I176" s="303" t="s">
        <v>1848</v>
      </c>
      <c r="J176" s="303">
        <v>50</v>
      </c>
      <c r="K176" s="347"/>
    </row>
    <row r="177" s="1" customFormat="1" ht="15" customHeight="1">
      <c r="B177" s="326"/>
      <c r="C177" s="303" t="s">
        <v>130</v>
      </c>
      <c r="D177" s="303"/>
      <c r="E177" s="303"/>
      <c r="F177" s="325" t="s">
        <v>1846</v>
      </c>
      <c r="G177" s="303"/>
      <c r="H177" s="303" t="s">
        <v>1914</v>
      </c>
      <c r="I177" s="303" t="s">
        <v>1915</v>
      </c>
      <c r="J177" s="303"/>
      <c r="K177" s="347"/>
    </row>
    <row r="178" s="1" customFormat="1" ht="15" customHeight="1">
      <c r="B178" s="326"/>
      <c r="C178" s="303" t="s">
        <v>57</v>
      </c>
      <c r="D178" s="303"/>
      <c r="E178" s="303"/>
      <c r="F178" s="325" t="s">
        <v>1846</v>
      </c>
      <c r="G178" s="303"/>
      <c r="H178" s="303" t="s">
        <v>1916</v>
      </c>
      <c r="I178" s="303" t="s">
        <v>1917</v>
      </c>
      <c r="J178" s="303">
        <v>1</v>
      </c>
      <c r="K178" s="347"/>
    </row>
    <row r="179" s="1" customFormat="1" ht="15" customHeight="1">
      <c r="B179" s="326"/>
      <c r="C179" s="303" t="s">
        <v>53</v>
      </c>
      <c r="D179" s="303"/>
      <c r="E179" s="303"/>
      <c r="F179" s="325" t="s">
        <v>1846</v>
      </c>
      <c r="G179" s="303"/>
      <c r="H179" s="303" t="s">
        <v>1918</v>
      </c>
      <c r="I179" s="303" t="s">
        <v>1848</v>
      </c>
      <c r="J179" s="303">
        <v>20</v>
      </c>
      <c r="K179" s="347"/>
    </row>
    <row r="180" s="1" customFormat="1" ht="15" customHeight="1">
      <c r="B180" s="326"/>
      <c r="C180" s="303" t="s">
        <v>54</v>
      </c>
      <c r="D180" s="303"/>
      <c r="E180" s="303"/>
      <c r="F180" s="325" t="s">
        <v>1846</v>
      </c>
      <c r="G180" s="303"/>
      <c r="H180" s="303" t="s">
        <v>1919</v>
      </c>
      <c r="I180" s="303" t="s">
        <v>1848</v>
      </c>
      <c r="J180" s="303">
        <v>255</v>
      </c>
      <c r="K180" s="347"/>
    </row>
    <row r="181" s="1" customFormat="1" ht="15" customHeight="1">
      <c r="B181" s="326"/>
      <c r="C181" s="303" t="s">
        <v>131</v>
      </c>
      <c r="D181" s="303"/>
      <c r="E181" s="303"/>
      <c r="F181" s="325" t="s">
        <v>1846</v>
      </c>
      <c r="G181" s="303"/>
      <c r="H181" s="303" t="s">
        <v>1810</v>
      </c>
      <c r="I181" s="303" t="s">
        <v>1848</v>
      </c>
      <c r="J181" s="303">
        <v>10</v>
      </c>
      <c r="K181" s="347"/>
    </row>
    <row r="182" s="1" customFormat="1" ht="15" customHeight="1">
      <c r="B182" s="326"/>
      <c r="C182" s="303" t="s">
        <v>132</v>
      </c>
      <c r="D182" s="303"/>
      <c r="E182" s="303"/>
      <c r="F182" s="325" t="s">
        <v>1846</v>
      </c>
      <c r="G182" s="303"/>
      <c r="H182" s="303" t="s">
        <v>1920</v>
      </c>
      <c r="I182" s="303" t="s">
        <v>1881</v>
      </c>
      <c r="J182" s="303"/>
      <c r="K182" s="347"/>
    </row>
    <row r="183" s="1" customFormat="1" ht="15" customHeight="1">
      <c r="B183" s="326"/>
      <c r="C183" s="303" t="s">
        <v>1921</v>
      </c>
      <c r="D183" s="303"/>
      <c r="E183" s="303"/>
      <c r="F183" s="325" t="s">
        <v>1846</v>
      </c>
      <c r="G183" s="303"/>
      <c r="H183" s="303" t="s">
        <v>1922</v>
      </c>
      <c r="I183" s="303" t="s">
        <v>1881</v>
      </c>
      <c r="J183" s="303"/>
      <c r="K183" s="347"/>
    </row>
    <row r="184" s="1" customFormat="1" ht="15" customHeight="1">
      <c r="B184" s="326"/>
      <c r="C184" s="303" t="s">
        <v>1910</v>
      </c>
      <c r="D184" s="303"/>
      <c r="E184" s="303"/>
      <c r="F184" s="325" t="s">
        <v>1846</v>
      </c>
      <c r="G184" s="303"/>
      <c r="H184" s="303" t="s">
        <v>1923</v>
      </c>
      <c r="I184" s="303" t="s">
        <v>1881</v>
      </c>
      <c r="J184" s="303"/>
      <c r="K184" s="347"/>
    </row>
    <row r="185" s="1" customFormat="1" ht="15" customHeight="1">
      <c r="B185" s="326"/>
      <c r="C185" s="303" t="s">
        <v>134</v>
      </c>
      <c r="D185" s="303"/>
      <c r="E185" s="303"/>
      <c r="F185" s="325" t="s">
        <v>1852</v>
      </c>
      <c r="G185" s="303"/>
      <c r="H185" s="303" t="s">
        <v>1924</v>
      </c>
      <c r="I185" s="303" t="s">
        <v>1848</v>
      </c>
      <c r="J185" s="303">
        <v>50</v>
      </c>
      <c r="K185" s="347"/>
    </row>
    <row r="186" s="1" customFormat="1" ht="15" customHeight="1">
      <c r="B186" s="326"/>
      <c r="C186" s="303" t="s">
        <v>1925</v>
      </c>
      <c r="D186" s="303"/>
      <c r="E186" s="303"/>
      <c r="F186" s="325" t="s">
        <v>1852</v>
      </c>
      <c r="G186" s="303"/>
      <c r="H186" s="303" t="s">
        <v>1926</v>
      </c>
      <c r="I186" s="303" t="s">
        <v>1927</v>
      </c>
      <c r="J186" s="303"/>
      <c r="K186" s="347"/>
    </row>
    <row r="187" s="1" customFormat="1" ht="15" customHeight="1">
      <c r="B187" s="326"/>
      <c r="C187" s="303" t="s">
        <v>1928</v>
      </c>
      <c r="D187" s="303"/>
      <c r="E187" s="303"/>
      <c r="F187" s="325" t="s">
        <v>1852</v>
      </c>
      <c r="G187" s="303"/>
      <c r="H187" s="303" t="s">
        <v>1929</v>
      </c>
      <c r="I187" s="303" t="s">
        <v>1927</v>
      </c>
      <c r="J187" s="303"/>
      <c r="K187" s="347"/>
    </row>
    <row r="188" s="1" customFormat="1" ht="15" customHeight="1">
      <c r="B188" s="326"/>
      <c r="C188" s="303" t="s">
        <v>1930</v>
      </c>
      <c r="D188" s="303"/>
      <c r="E188" s="303"/>
      <c r="F188" s="325" t="s">
        <v>1852</v>
      </c>
      <c r="G188" s="303"/>
      <c r="H188" s="303" t="s">
        <v>1931</v>
      </c>
      <c r="I188" s="303" t="s">
        <v>1927</v>
      </c>
      <c r="J188" s="303"/>
      <c r="K188" s="347"/>
    </row>
    <row r="189" s="1" customFormat="1" ht="15" customHeight="1">
      <c r="B189" s="326"/>
      <c r="C189" s="359" t="s">
        <v>1932</v>
      </c>
      <c r="D189" s="303"/>
      <c r="E189" s="303"/>
      <c r="F189" s="325" t="s">
        <v>1852</v>
      </c>
      <c r="G189" s="303"/>
      <c r="H189" s="303" t="s">
        <v>1933</v>
      </c>
      <c r="I189" s="303" t="s">
        <v>1934</v>
      </c>
      <c r="J189" s="360" t="s">
        <v>1935</v>
      </c>
      <c r="K189" s="347"/>
    </row>
    <row r="190" s="1" customFormat="1" ht="15" customHeight="1">
      <c r="B190" s="326"/>
      <c r="C190" s="310" t="s">
        <v>42</v>
      </c>
      <c r="D190" s="303"/>
      <c r="E190" s="303"/>
      <c r="F190" s="325" t="s">
        <v>1846</v>
      </c>
      <c r="G190" s="303"/>
      <c r="H190" s="300" t="s">
        <v>1936</v>
      </c>
      <c r="I190" s="303" t="s">
        <v>1937</v>
      </c>
      <c r="J190" s="303"/>
      <c r="K190" s="347"/>
    </row>
    <row r="191" s="1" customFormat="1" ht="15" customHeight="1">
      <c r="B191" s="326"/>
      <c r="C191" s="310" t="s">
        <v>1938</v>
      </c>
      <c r="D191" s="303"/>
      <c r="E191" s="303"/>
      <c r="F191" s="325" t="s">
        <v>1846</v>
      </c>
      <c r="G191" s="303"/>
      <c r="H191" s="303" t="s">
        <v>1939</v>
      </c>
      <c r="I191" s="303" t="s">
        <v>1881</v>
      </c>
      <c r="J191" s="303"/>
      <c r="K191" s="347"/>
    </row>
    <row r="192" s="1" customFormat="1" ht="15" customHeight="1">
      <c r="B192" s="326"/>
      <c r="C192" s="310" t="s">
        <v>1940</v>
      </c>
      <c r="D192" s="303"/>
      <c r="E192" s="303"/>
      <c r="F192" s="325" t="s">
        <v>1846</v>
      </c>
      <c r="G192" s="303"/>
      <c r="H192" s="303" t="s">
        <v>1941</v>
      </c>
      <c r="I192" s="303" t="s">
        <v>1881</v>
      </c>
      <c r="J192" s="303"/>
      <c r="K192" s="347"/>
    </row>
    <row r="193" s="1" customFormat="1" ht="15" customHeight="1">
      <c r="B193" s="326"/>
      <c r="C193" s="310" t="s">
        <v>1942</v>
      </c>
      <c r="D193" s="303"/>
      <c r="E193" s="303"/>
      <c r="F193" s="325" t="s">
        <v>1852</v>
      </c>
      <c r="G193" s="303"/>
      <c r="H193" s="303" t="s">
        <v>1943</v>
      </c>
      <c r="I193" s="303" t="s">
        <v>1881</v>
      </c>
      <c r="J193" s="303"/>
      <c r="K193" s="347"/>
    </row>
    <row r="194" s="1" customFormat="1" ht="15" customHeight="1">
      <c r="B194" s="353"/>
      <c r="C194" s="361"/>
      <c r="D194" s="335"/>
      <c r="E194" s="335"/>
      <c r="F194" s="335"/>
      <c r="G194" s="335"/>
      <c r="H194" s="335"/>
      <c r="I194" s="335"/>
      <c r="J194" s="335"/>
      <c r="K194" s="354"/>
    </row>
    <row r="195" s="1" customFormat="1" ht="18.75" customHeight="1">
      <c r="B195" s="300"/>
      <c r="C195" s="303"/>
      <c r="D195" s="303"/>
      <c r="E195" s="303"/>
      <c r="F195" s="325"/>
      <c r="G195" s="303"/>
      <c r="H195" s="303"/>
      <c r="I195" s="303"/>
      <c r="J195" s="303"/>
      <c r="K195" s="300"/>
    </row>
    <row r="196" s="1" customFormat="1" ht="18.75" customHeight="1">
      <c r="B196" s="300"/>
      <c r="C196" s="303"/>
      <c r="D196" s="303"/>
      <c r="E196" s="303"/>
      <c r="F196" s="325"/>
      <c r="G196" s="303"/>
      <c r="H196" s="303"/>
      <c r="I196" s="303"/>
      <c r="J196" s="303"/>
      <c r="K196" s="300"/>
    </row>
    <row r="197" s="1" customFormat="1" ht="18.75" customHeight="1">
      <c r="B197" s="311"/>
      <c r="C197" s="311"/>
      <c r="D197" s="311"/>
      <c r="E197" s="311"/>
      <c r="F197" s="311"/>
      <c r="G197" s="311"/>
      <c r="H197" s="311"/>
      <c r="I197" s="311"/>
      <c r="J197" s="311"/>
      <c r="K197" s="311"/>
    </row>
    <row r="198" s="1" customFormat="1" ht="13.5">
      <c r="B198" s="290"/>
      <c r="C198" s="291"/>
      <c r="D198" s="291"/>
      <c r="E198" s="291"/>
      <c r="F198" s="291"/>
      <c r="G198" s="291"/>
      <c r="H198" s="291"/>
      <c r="I198" s="291"/>
      <c r="J198" s="291"/>
      <c r="K198" s="292"/>
    </row>
    <row r="199" s="1" customFormat="1" ht="21">
      <c r="B199" s="293"/>
      <c r="C199" s="294" t="s">
        <v>1944</v>
      </c>
      <c r="D199" s="294"/>
      <c r="E199" s="294"/>
      <c r="F199" s="294"/>
      <c r="G199" s="294"/>
      <c r="H199" s="294"/>
      <c r="I199" s="294"/>
      <c r="J199" s="294"/>
      <c r="K199" s="295"/>
    </row>
    <row r="200" s="1" customFormat="1" ht="25.5" customHeight="1">
      <c r="B200" s="293"/>
      <c r="C200" s="362" t="s">
        <v>1945</v>
      </c>
      <c r="D200" s="362"/>
      <c r="E200" s="362"/>
      <c r="F200" s="362" t="s">
        <v>1946</v>
      </c>
      <c r="G200" s="363"/>
      <c r="H200" s="362" t="s">
        <v>1947</v>
      </c>
      <c r="I200" s="362"/>
      <c r="J200" s="362"/>
      <c r="K200" s="295"/>
    </row>
    <row r="201" s="1" customFormat="1" ht="5.25" customHeight="1">
      <c r="B201" s="326"/>
      <c r="C201" s="323"/>
      <c r="D201" s="323"/>
      <c r="E201" s="323"/>
      <c r="F201" s="323"/>
      <c r="G201" s="303"/>
      <c r="H201" s="323"/>
      <c r="I201" s="323"/>
      <c r="J201" s="323"/>
      <c r="K201" s="347"/>
    </row>
    <row r="202" s="1" customFormat="1" ht="15" customHeight="1">
      <c r="B202" s="326"/>
      <c r="C202" s="303" t="s">
        <v>1937</v>
      </c>
      <c r="D202" s="303"/>
      <c r="E202" s="303"/>
      <c r="F202" s="325" t="s">
        <v>43</v>
      </c>
      <c r="G202" s="303"/>
      <c r="H202" s="303" t="s">
        <v>1948</v>
      </c>
      <c r="I202" s="303"/>
      <c r="J202" s="303"/>
      <c r="K202" s="347"/>
    </row>
    <row r="203" s="1" customFormat="1" ht="15" customHeight="1">
      <c r="B203" s="326"/>
      <c r="C203" s="332"/>
      <c r="D203" s="303"/>
      <c r="E203" s="303"/>
      <c r="F203" s="325" t="s">
        <v>44</v>
      </c>
      <c r="G203" s="303"/>
      <c r="H203" s="303" t="s">
        <v>1949</v>
      </c>
      <c r="I203" s="303"/>
      <c r="J203" s="303"/>
      <c r="K203" s="347"/>
    </row>
    <row r="204" s="1" customFormat="1" ht="15" customHeight="1">
      <c r="B204" s="326"/>
      <c r="C204" s="332"/>
      <c r="D204" s="303"/>
      <c r="E204" s="303"/>
      <c r="F204" s="325" t="s">
        <v>47</v>
      </c>
      <c r="G204" s="303"/>
      <c r="H204" s="303" t="s">
        <v>1950</v>
      </c>
      <c r="I204" s="303"/>
      <c r="J204" s="303"/>
      <c r="K204" s="347"/>
    </row>
    <row r="205" s="1" customFormat="1" ht="15" customHeight="1">
      <c r="B205" s="326"/>
      <c r="C205" s="303"/>
      <c r="D205" s="303"/>
      <c r="E205" s="303"/>
      <c r="F205" s="325" t="s">
        <v>45</v>
      </c>
      <c r="G205" s="303"/>
      <c r="H205" s="303" t="s">
        <v>1951</v>
      </c>
      <c r="I205" s="303"/>
      <c r="J205" s="303"/>
      <c r="K205" s="347"/>
    </row>
    <row r="206" s="1" customFormat="1" ht="15" customHeight="1">
      <c r="B206" s="326"/>
      <c r="C206" s="303"/>
      <c r="D206" s="303"/>
      <c r="E206" s="303"/>
      <c r="F206" s="325" t="s">
        <v>46</v>
      </c>
      <c r="G206" s="303"/>
      <c r="H206" s="303" t="s">
        <v>1952</v>
      </c>
      <c r="I206" s="303"/>
      <c r="J206" s="303"/>
      <c r="K206" s="347"/>
    </row>
    <row r="207" s="1" customFormat="1" ht="15" customHeight="1">
      <c r="B207" s="326"/>
      <c r="C207" s="303"/>
      <c r="D207" s="303"/>
      <c r="E207" s="303"/>
      <c r="F207" s="325"/>
      <c r="G207" s="303"/>
      <c r="H207" s="303"/>
      <c r="I207" s="303"/>
      <c r="J207" s="303"/>
      <c r="K207" s="347"/>
    </row>
    <row r="208" s="1" customFormat="1" ht="15" customHeight="1">
      <c r="B208" s="326"/>
      <c r="C208" s="303" t="s">
        <v>1893</v>
      </c>
      <c r="D208" s="303"/>
      <c r="E208" s="303"/>
      <c r="F208" s="325" t="s">
        <v>79</v>
      </c>
      <c r="G208" s="303"/>
      <c r="H208" s="303" t="s">
        <v>1953</v>
      </c>
      <c r="I208" s="303"/>
      <c r="J208" s="303"/>
      <c r="K208" s="347"/>
    </row>
    <row r="209" s="1" customFormat="1" ht="15" customHeight="1">
      <c r="B209" s="326"/>
      <c r="C209" s="332"/>
      <c r="D209" s="303"/>
      <c r="E209" s="303"/>
      <c r="F209" s="325" t="s">
        <v>1788</v>
      </c>
      <c r="G209" s="303"/>
      <c r="H209" s="303" t="s">
        <v>1789</v>
      </c>
      <c r="I209" s="303"/>
      <c r="J209" s="303"/>
      <c r="K209" s="347"/>
    </row>
    <row r="210" s="1" customFormat="1" ht="15" customHeight="1">
      <c r="B210" s="326"/>
      <c r="C210" s="303"/>
      <c r="D210" s="303"/>
      <c r="E210" s="303"/>
      <c r="F210" s="325" t="s">
        <v>1786</v>
      </c>
      <c r="G210" s="303"/>
      <c r="H210" s="303" t="s">
        <v>1954</v>
      </c>
      <c r="I210" s="303"/>
      <c r="J210" s="303"/>
      <c r="K210" s="347"/>
    </row>
    <row r="211" s="1" customFormat="1" ht="15" customHeight="1">
      <c r="B211" s="364"/>
      <c r="C211" s="332"/>
      <c r="D211" s="332"/>
      <c r="E211" s="332"/>
      <c r="F211" s="325" t="s">
        <v>1790</v>
      </c>
      <c r="G211" s="310"/>
      <c r="H211" s="351" t="s">
        <v>1791</v>
      </c>
      <c r="I211" s="351"/>
      <c r="J211" s="351"/>
      <c r="K211" s="365"/>
    </row>
    <row r="212" s="1" customFormat="1" ht="15" customHeight="1">
      <c r="B212" s="364"/>
      <c r="C212" s="332"/>
      <c r="D212" s="332"/>
      <c r="E212" s="332"/>
      <c r="F212" s="325" t="s">
        <v>1792</v>
      </c>
      <c r="G212" s="310"/>
      <c r="H212" s="351" t="s">
        <v>1955</v>
      </c>
      <c r="I212" s="351"/>
      <c r="J212" s="351"/>
      <c r="K212" s="365"/>
    </row>
    <row r="213" s="1" customFormat="1" ht="15" customHeight="1">
      <c r="B213" s="364"/>
      <c r="C213" s="332"/>
      <c r="D213" s="332"/>
      <c r="E213" s="332"/>
      <c r="F213" s="366"/>
      <c r="G213" s="310"/>
      <c r="H213" s="367"/>
      <c r="I213" s="367"/>
      <c r="J213" s="367"/>
      <c r="K213" s="365"/>
    </row>
    <row r="214" s="1" customFormat="1" ht="15" customHeight="1">
      <c r="B214" s="364"/>
      <c r="C214" s="303" t="s">
        <v>1917</v>
      </c>
      <c r="D214" s="332"/>
      <c r="E214" s="332"/>
      <c r="F214" s="325">
        <v>1</v>
      </c>
      <c r="G214" s="310"/>
      <c r="H214" s="351" t="s">
        <v>1956</v>
      </c>
      <c r="I214" s="351"/>
      <c r="J214" s="351"/>
      <c r="K214" s="365"/>
    </row>
    <row r="215" s="1" customFormat="1" ht="15" customHeight="1">
      <c r="B215" s="364"/>
      <c r="C215" s="332"/>
      <c r="D215" s="332"/>
      <c r="E215" s="332"/>
      <c r="F215" s="325">
        <v>2</v>
      </c>
      <c r="G215" s="310"/>
      <c r="H215" s="351" t="s">
        <v>1957</v>
      </c>
      <c r="I215" s="351"/>
      <c r="J215" s="351"/>
      <c r="K215" s="365"/>
    </row>
    <row r="216" s="1" customFormat="1" ht="15" customHeight="1">
      <c r="B216" s="364"/>
      <c r="C216" s="332"/>
      <c r="D216" s="332"/>
      <c r="E216" s="332"/>
      <c r="F216" s="325">
        <v>3</v>
      </c>
      <c r="G216" s="310"/>
      <c r="H216" s="351" t="s">
        <v>1958</v>
      </c>
      <c r="I216" s="351"/>
      <c r="J216" s="351"/>
      <c r="K216" s="365"/>
    </row>
    <row r="217" s="1" customFormat="1" ht="15" customHeight="1">
      <c r="B217" s="364"/>
      <c r="C217" s="332"/>
      <c r="D217" s="332"/>
      <c r="E217" s="332"/>
      <c r="F217" s="325">
        <v>4</v>
      </c>
      <c r="G217" s="310"/>
      <c r="H217" s="351" t="s">
        <v>1959</v>
      </c>
      <c r="I217" s="351"/>
      <c r="J217" s="351"/>
      <c r="K217" s="365"/>
    </row>
    <row r="218" s="1" customFormat="1" ht="12.75" customHeight="1">
      <c r="B218" s="368"/>
      <c r="C218" s="369"/>
      <c r="D218" s="369"/>
      <c r="E218" s="369"/>
      <c r="F218" s="369"/>
      <c r="G218" s="369"/>
      <c r="H218" s="369"/>
      <c r="I218" s="369"/>
      <c r="J218" s="369"/>
      <c r="K218" s="37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TATA\pc</dc:creator>
  <cp:lastModifiedBy>TATA\pc</cp:lastModifiedBy>
  <dcterms:created xsi:type="dcterms:W3CDTF">2020-02-06T15:34:13Z</dcterms:created>
  <dcterms:modified xsi:type="dcterms:W3CDTF">2020-02-06T15:34:29Z</dcterms:modified>
</cp:coreProperties>
</file>