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ozpočet - rozpočet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'rozpočet - rozpočet'!$C$91:$K$410</definedName>
    <definedName name="_xlnm.Print_Area" localSheetId="1">'rozpočet - rozpočet'!$C$4:$J$39,'rozpočet - rozpočet'!$C$45:$J$73,'rozpočet - rozpočet'!$C$79:$K$410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'rozpočet - rozpočet'!$91:$91</definedName>
  </definedNames>
  <calcPr fullCalcOnLoad="1"/>
</workbook>
</file>

<file path=xl/sharedStrings.xml><?xml version="1.0" encoding="utf-8"?>
<sst xmlns="http://schemas.openxmlformats.org/spreadsheetml/2006/main" count="3692" uniqueCount="798">
  <si>
    <t>Export Komplet</t>
  </si>
  <si>
    <t>VZ</t>
  </si>
  <si>
    <t>2.0</t>
  </si>
  <si>
    <t>ZAMOK</t>
  </si>
  <si>
    <t>False</t>
  </si>
  <si>
    <t>{11ca7711-4daf-4da5-8f3b-933f5e51a330}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</si>
  <si>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</si>
  <si>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</si>
  <si>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</si>
  <si>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</si>
  <si>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</si>
  <si>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</si>
  <si>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</si>
  <si>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</si>
  <si>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</si>
  <si>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</si>
  <si>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</si>
  <si>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22032019 Rozpočet Park Mariánská Kaple ČK</t>
  </si>
  <si>
    <t>KSO:</t>
  </si>
  <si>
    <t/>
  </si>
  <si>
    <t>CC-CZ:</t>
  </si>
  <si>
    <t>Místo:</t>
  </si>
  <si>
    <t xml:space="preserve">Česká Kamenice </t>
  </si>
  <si>
    <t>Datum:</t>
  </si>
  <si>
    <t>19. 11. 2019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</si>
  <si>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</si>
  <si>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</si>
  <si>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</si>
  <si>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</si>
  <si>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</si>
  <si>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</si>
  <si>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</si>
  <si>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</si>
  <si>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</si>
  <si>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25419455</t>
  </si>
  <si>
    <t xml:space="preserve">Gabriel s.r.o. </t>
  </si>
  <si>
    <t>CZ25419455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</si>
  <si>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</si>
  <si>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</si>
  <si>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</si>
  <si>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</si>
  <si>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</si>
  <si>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</si>
  <si>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</si>
  <si>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</si>
  <si>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</si>
  <si>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</si>
  <si>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</si>
  <si>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</si>
  <si>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</si>
  <si>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</si>
  <si>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</si>
  <si>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</si>
  <si>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</si>
  <si>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</si>
  <si>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</si>
  <si>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</si>
  <si>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</si>
  <si>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</si>
  <si>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</si>
  <si>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</si>
  <si>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</si>
  <si>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</si>
  <si>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</si>
  <si>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</si>
  <si>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</si>
  <si>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</si>
  <si>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</si>
  <si>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</si>
  <si>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</si>
  <si>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</si>
  <si>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</si>
  <si>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</si>
  <si>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</si>
  <si>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</si>
  <si>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</si>
  <si>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</si>
  <si>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</si>
  <si>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rozpočet</t>
  </si>
  <si>
    <t>STA</t>
  </si>
  <si>
    <t>1</t>
  </si>
  <si>
    <t>{1eea10fc-2c96-437a-ba43-9bf968cef114}</t>
  </si>
  <si>
    <t>2</t>
  </si>
  <si>
    <t>KRYCÍ LIST SOUPISU PRACÍ</t>
  </si>
  <si>
    <t>Objekt:</t>
  </si>
  <si>
    <t>rozpočet - rozpočet</t>
  </si>
  <si>
    <t>REKAPITULACE ČLENĚNÍ SOUPISU PRACÍ</t>
  </si>
  <si>
    <t>Kód dílu - Popis</t>
  </si>
  <si>
    <t>Cena celkem [CZK]</t>
  </si>
  <si>
    <t>-1</t>
  </si>
  <si>
    <t>D1 - TERÉNNÍ ÚPRAVY, ODKOPÁVKY A NAVÁŽKY TERÉNU</t>
  </si>
  <si>
    <t>D2 - TERÉNNÍ MODELACE PRO NAPOJENÍ VÝŠEK POZEMKU S P.Č. 33/1 a 75/1</t>
  </si>
  <si>
    <t>D3 - VÝSADBOVÉ PRÁCE - STROMY A KEŘE</t>
  </si>
  <si>
    <t>D4 - VÝSADBOVÉ PRÁCE - TRVALKY</t>
  </si>
  <si>
    <t>D5 - ZALOŽENÍ TRÁVNÍKU</t>
  </si>
  <si>
    <t>D6 - OŠETŘENÍ STÁVAJÍCÍCH DŘEVIN</t>
  </si>
  <si>
    <t>D7 - NÁSLEDNÁ PÉČE O VÝSADBY - PROVÁDĚNÁ ZHOTOVITELEM PO DOBU 3 LET PO VÝSADBĚ</t>
  </si>
  <si>
    <t>D8 - PŘÍPRAVNÉ PRÁCE - ODSTRANĚNÍ STÁVAJÍCÍCH POVRCHŮ CEST, BETONOVÝCH ZÁKLADŮ MOBILIÁŘE A POMNÍKU</t>
  </si>
  <si>
    <t>D9 - PŘÍPRAVNÉ PRÁCE - ODSTRANĚNÍ ČÁSTI STÁVAJÍCÍ OBVODOVÉ ZDI, SANACE, ÚPRAVA OKRAJŮ</t>
  </si>
  <si>
    <t>D10 - TECHNICKÉ PRVKY - MZK, PLOCHY ZE ŠTĚTOVÉ DLAŽBY (MOZAIKY) A ŽULOVÝCH KOSTEK</t>
  </si>
  <si>
    <t>D11 - OBRUBY ZPEVNĚNÝCH PLOCH</t>
  </si>
  <si>
    <t>D13 - PŘESUN HMOT A SUTĚ PRO STAVEBNÍ PRÁCE</t>
  </si>
  <si>
    <t>D14 -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</si>
  <si>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</si>
  <si>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</si>
  <si>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</si>
  <si>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</si>
  <si>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</si>
  <si>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</si>
  <si>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</si>
  <si>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</si>
  <si>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</si>
  <si>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</si>
  <si>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</si>
  <si>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</si>
  <si>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</si>
  <si>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</si>
  <si>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TERÉNNÍ ÚPRAVY, ODKOPÁVKY A NAVÁŽKY TERÉNU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</si>
  <si>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</si>
  <si>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</si>
  <si>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</si>
  <si>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</si>
  <si>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</si>
  <si>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</si>
  <si>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PP</t>
  </si>
  <si>
    <t>122201109</t>
  </si>
  <si>
    <t>Příplatek za lepivost u odkopávek v hornině tř. 1 až 3</t>
  </si>
  <si>
    <t>VV</t>
  </si>
  <si>
    <t xml:space="preserve">590,482/2   </t>
  </si>
  <si>
    <t>Součet</t>
  </si>
  <si>
    <t>3</t>
  </si>
  <si>
    <t>162401101</t>
  </si>
  <si>
    <t>Vodorovné přemístění do 1500 m výkopku/sypaniny z horniny tř. 1 až 4</t>
  </si>
  <si>
    <t>CS ÚRS 2018 02</t>
  </si>
  <si>
    <t>6</t>
  </si>
  <si>
    <t>Vodorovné přemístění výkopku nebo sypaniny po suchu na obvyklém dopravním prostředku, bez naložení výkopku, avšak se složením bez rozhrnutí z horniny tř. 1 až 4 na vzdálenost přes 1 000 do 1 500 m</t>
  </si>
  <si>
    <t>590</t>
  </si>
  <si>
    <t>ponechaná na modelace terénu v severozápadní části parku plocha cca 200 m2</t>
  </si>
  <si>
    <t>-44</t>
  </si>
  <si>
    <t xml:space="preserve">modelace svahu   </t>
  </si>
  <si>
    <t xml:space="preserve">-103,5   </t>
  </si>
  <si>
    <t xml:space="preserve">zásyp komunikací   </t>
  </si>
  <si>
    <t xml:space="preserve">-1034*0,1   </t>
  </si>
  <si>
    <t xml:space="preserve">Součet   </t>
  </si>
  <si>
    <t>181111131</t>
  </si>
  <si>
    <t>Plošná úprava terénu do 500 m2 nerovnosti do 200 mm v rovině, se zhutněním</t>
  </si>
  <si>
    <t>m2</t>
  </si>
  <si>
    <t>12</t>
  </si>
  <si>
    <t>5</t>
  </si>
  <si>
    <t>R18111</t>
  </si>
  <si>
    <t>Finální úprava terénu před založením trávníku, domodelování menších terénních nerovností - jemné terénní úpravy</t>
  </si>
  <si>
    <t>14</t>
  </si>
  <si>
    <t>M</t>
  </si>
  <si>
    <t>103715000</t>
  </si>
  <si>
    <t>substrát pro trávníky</t>
  </si>
  <si>
    <t>8</t>
  </si>
  <si>
    <t>16</t>
  </si>
  <si>
    <t>D2</t>
  </si>
  <si>
    <t>TERÉNNÍ MODELACE PRO NAPOJENÍ VÝŠEK POZEMKU S P.Č. 33/1 a 75/1</t>
  </si>
  <si>
    <t>7</t>
  </si>
  <si>
    <t>175101201</t>
  </si>
  <si>
    <t>Obsypání objektu nad přilehlým původním terénem sypaninou bez prohození, uloženou do 3 m</t>
  </si>
  <si>
    <t>18</t>
  </si>
  <si>
    <t xml:space="preserve">modelace terénu - rampa, pro překonání výškového rozdílu napojovaných pozemků v místě bourané zdi, zásyp vybourané zdi   </t>
  </si>
  <si>
    <t xml:space="preserve">103,5   </t>
  </si>
  <si>
    <t>167101101</t>
  </si>
  <si>
    <t>Nakládání výkopku z hornin tř. 1 až 4 do 100 m3</t>
  </si>
  <si>
    <t>20</t>
  </si>
  <si>
    <t xml:space="preserve">zásyp vybourané zdi   </t>
  </si>
  <si>
    <t>9</t>
  </si>
  <si>
    <t>162201102</t>
  </si>
  <si>
    <t>Vodorovné přemístění do 50 m výkopku/sypaniny z horniny tř. 1 až 4</t>
  </si>
  <si>
    <t>22</t>
  </si>
  <si>
    <t>10</t>
  </si>
  <si>
    <t>181951102</t>
  </si>
  <si>
    <t>Úprava pláně v hornině tř. 1 až 4 se zhutněním</t>
  </si>
  <si>
    <t>24</t>
  </si>
  <si>
    <t>D3</t>
  </si>
  <si>
    <t>VÝSADBOVÉ PRÁCE - STROMY A KEŘE</t>
  </si>
  <si>
    <t>11</t>
  </si>
  <si>
    <t>10001000</t>
  </si>
  <si>
    <t>Geodetické zaměření plochy, jednotlivých výsadeb, záhonů</t>
  </si>
  <si>
    <t>kpl</t>
  </si>
  <si>
    <t>26</t>
  </si>
  <si>
    <t>184802111</t>
  </si>
  <si>
    <t>Chemické odplevelení před založením kultury nad 20 m2 postřikem na široko v rovině a svahu do 1:5</t>
  </si>
  <si>
    <t>28</t>
  </si>
  <si>
    <t>13</t>
  </si>
  <si>
    <t>183403113</t>
  </si>
  <si>
    <t>Obdělání půdy frézováním v rovině a svahu do 1:5</t>
  </si>
  <si>
    <t>30</t>
  </si>
  <si>
    <t>183205112</t>
  </si>
  <si>
    <t>Založení záhonu v rovině a svahu do 1:5 zemina tř 3</t>
  </si>
  <si>
    <t>32</t>
  </si>
  <si>
    <t>183101221</t>
  </si>
  <si>
    <t>Jamky pro výsadbu s výměnou 50 % půdy zeminy tř 1 až 4 objem do 1 m3 v rovině a svahu do 1:5</t>
  </si>
  <si>
    <t>kus</t>
  </si>
  <si>
    <t>34</t>
  </si>
  <si>
    <t>183101213</t>
  </si>
  <si>
    <t>Jamky pro výsadbu s výměnou 50 % půdy zeminy tř 1 až 4 objem do 0,05 m3 v rovině a svahu do 1:5</t>
  </si>
  <si>
    <t>36</t>
  </si>
  <si>
    <t>17</t>
  </si>
  <si>
    <t>183111213</t>
  </si>
  <si>
    <t>Jamky pro výsadbu s výměnou 50 % půdy zeminy tř 1 až 4 objem do 0,01 m3 v rovině a svahu do 1:5</t>
  </si>
  <si>
    <t>38</t>
  </si>
  <si>
    <t>103715000.1</t>
  </si>
  <si>
    <t>substrát pro výměnu při výsadbě</t>
  </si>
  <si>
    <t>40</t>
  </si>
  <si>
    <t>19</t>
  </si>
  <si>
    <t>184102115</t>
  </si>
  <si>
    <t>Výsadba dřeviny s balem D do 0,6 m do jamky se zalitím v rovině a svahu do 1:5</t>
  </si>
  <si>
    <t>42</t>
  </si>
  <si>
    <t>026R01</t>
  </si>
  <si>
    <t>Acer platanoides /javor mléčný/ o.k. 14-16 cm, s balem</t>
  </si>
  <si>
    <t>44</t>
  </si>
  <si>
    <t>026R02</t>
  </si>
  <si>
    <t>Malus x domestica - Boikovo /jabloň domácí/ vk 160 cm, o.k. 10-12</t>
  </si>
  <si>
    <t>46</t>
  </si>
  <si>
    <t>026R03</t>
  </si>
  <si>
    <t>Malus x domestica - Croncelské /jabloň domácí/ vk 160 cm, o.k. 10-12</t>
  </si>
  <si>
    <t>48</t>
  </si>
  <si>
    <t>23</t>
  </si>
  <si>
    <t>026R04</t>
  </si>
  <si>
    <t>Malus x domestica - Grávštýnské /jabloň domácí/ vk 160 cm, o.k. 10-12</t>
  </si>
  <si>
    <t>50</t>
  </si>
  <si>
    <t>026R05</t>
  </si>
  <si>
    <t>Malus x domestica - Panenské české /jabloň domácí/ vk 160 cm, o.k. 10-12</t>
  </si>
  <si>
    <t>52</t>
  </si>
  <si>
    <t>25</t>
  </si>
  <si>
    <t>026R06</t>
  </si>
  <si>
    <t>Malus x domestica - Sudetská reneta /jabloň domácí/ vk 160 cm, o.k. 12-14</t>
  </si>
  <si>
    <t>54</t>
  </si>
  <si>
    <t>026R07</t>
  </si>
  <si>
    <t>Prunus avium 'Plena' /třešeň ptačí/ o.k. 14-16, s balem</t>
  </si>
  <si>
    <t>56</t>
  </si>
  <si>
    <t>27</t>
  </si>
  <si>
    <t>026R08</t>
  </si>
  <si>
    <t>Prunus serrulata 'Shirofugen' /třešeň pilovitá/ vícekmen 200 cm, s balem</t>
  </si>
  <si>
    <t>58</t>
  </si>
  <si>
    <t>026R09</t>
  </si>
  <si>
    <t>Pyrus communis - Hardyho /hrušeň obecná/ vk 160 cm, o.k. 10-12</t>
  </si>
  <si>
    <t>60</t>
  </si>
  <si>
    <t>29</t>
  </si>
  <si>
    <t>026R10</t>
  </si>
  <si>
    <t>Pyrus communis - Konference /hrušeň obecná/ vk 160 cm, o.k. 10-12</t>
  </si>
  <si>
    <t>62</t>
  </si>
  <si>
    <t>026R11</t>
  </si>
  <si>
    <t>Pyrus communis - Solanka /hrušeň obecná/ vk 160 cm, o.k. 10-12</t>
  </si>
  <si>
    <t>64</t>
  </si>
  <si>
    <t>31</t>
  </si>
  <si>
    <t>026R12</t>
  </si>
  <si>
    <t>Quercus robur /dub letní/  o.k. 14-16, s balem</t>
  </si>
  <si>
    <t>66</t>
  </si>
  <si>
    <t>026R13</t>
  </si>
  <si>
    <t>Tilia cordata /lípa srdčitá/  o.k. 14-16, s balem</t>
  </si>
  <si>
    <t>68</t>
  </si>
  <si>
    <t>33</t>
  </si>
  <si>
    <t>184102112</t>
  </si>
  <si>
    <t>Výsadba dřeviny s balem D do 0,3 m do jamky se zalitím v rovině a svahu do 1:5</t>
  </si>
  <si>
    <t>70</t>
  </si>
  <si>
    <t>026R14</t>
  </si>
  <si>
    <t>Hydrangea arborescens /hortenzie stromečkovitá/ 60-80 cm, kontejner</t>
  </si>
  <si>
    <t>72</t>
  </si>
  <si>
    <t>35</t>
  </si>
  <si>
    <t>026R15</t>
  </si>
  <si>
    <t>Hydrangea macrophylla /hortenzie velkolistá/ 40-60 cm, kontejner</t>
  </si>
  <si>
    <t>74</t>
  </si>
  <si>
    <t>026R17</t>
  </si>
  <si>
    <t>Ligustrum vulgare 'Atrovirens' /ptačí zob obecný/ 40-60 cm, kontejner</t>
  </si>
  <si>
    <t>76</t>
  </si>
  <si>
    <t>37</t>
  </si>
  <si>
    <t>026R18</t>
  </si>
  <si>
    <t>Rhododendron x hybridum /pěnišník/ 60-80 cm, kontejner</t>
  </si>
  <si>
    <t>78</t>
  </si>
  <si>
    <t>184102110</t>
  </si>
  <si>
    <t>Výsadba dřeviny s balem D do 0,1 m do jamky se zalitím v rovině a svahu do 1:5</t>
  </si>
  <si>
    <t>80</t>
  </si>
  <si>
    <t>39</t>
  </si>
  <si>
    <t>026R16</t>
  </si>
  <si>
    <t>Lavandula angustifolia /levandule úzkolistá/ 1l, kontejner</t>
  </si>
  <si>
    <t>82</t>
  </si>
  <si>
    <t>184215412</t>
  </si>
  <si>
    <t>Zhotovení závlahové mísy dřevin D do 1,0 m v rovině nebo na svahu do 1:5</t>
  </si>
  <si>
    <t>84</t>
  </si>
  <si>
    <t>41</t>
  </si>
  <si>
    <t>184215113</t>
  </si>
  <si>
    <t>Ukotvení kmene dřevin třemi kůly D do 0,1 m délky do 3 m</t>
  </si>
  <si>
    <t>86</t>
  </si>
  <si>
    <t>184215133</t>
  </si>
  <si>
    <t>88</t>
  </si>
  <si>
    <t>43</t>
  </si>
  <si>
    <t>605912540</t>
  </si>
  <si>
    <t>kůl vyvazovací dřevěný délka 250 cm průměr 6 cm</t>
  </si>
  <si>
    <t>90</t>
  </si>
  <si>
    <t>184911421</t>
  </si>
  <si>
    <t>Mulčování rostlin kůrou tl. do 0,1 m v rovině</t>
  </si>
  <si>
    <t>92</t>
  </si>
  <si>
    <t>45</t>
  </si>
  <si>
    <t>103911000</t>
  </si>
  <si>
    <t>kůra mulčovací VL</t>
  </si>
  <si>
    <t>94</t>
  </si>
  <si>
    <t>185802114</t>
  </si>
  <si>
    <t>Hnojení půdy umělým hnojivem k jednotlivým rostlinám v rovině a svahu do 1:5</t>
  </si>
  <si>
    <t>96</t>
  </si>
  <si>
    <t>47</t>
  </si>
  <si>
    <t>184501141</t>
  </si>
  <si>
    <t>Zhotovení obalu z rákosové nebo kokosové rohože v rovině a svahu do 1:5</t>
  </si>
  <si>
    <t>98</t>
  </si>
  <si>
    <t>618940030</t>
  </si>
  <si>
    <t>rákos ohradový neloupaný 60 x 200 cm</t>
  </si>
  <si>
    <t>100</t>
  </si>
  <si>
    <t>49</t>
  </si>
  <si>
    <t>184801121</t>
  </si>
  <si>
    <t>Ošetřování vysazených dřevin soliterních v rovině a svahu do 1:5</t>
  </si>
  <si>
    <t>102</t>
  </si>
  <si>
    <t>184801132</t>
  </si>
  <si>
    <t>Ošetřování vysazených dřevin ve skupinách</t>
  </si>
  <si>
    <t>104</t>
  </si>
  <si>
    <t>51</t>
  </si>
  <si>
    <t>18440R</t>
  </si>
  <si>
    <t>Přesazení vzrostlých keřů, vyvednutí, včetně vyhloubení jamky</t>
  </si>
  <si>
    <t>106</t>
  </si>
  <si>
    <t>998231311</t>
  </si>
  <si>
    <t>Přesun hmot pro sadovnické a krajinářské úpravy vodorovně do 5000 m</t>
  </si>
  <si>
    <t>t</t>
  </si>
  <si>
    <t>108</t>
  </si>
  <si>
    <t>D4</t>
  </si>
  <si>
    <t>VÝSADBOVÉ PRÁCE - TRVALKY</t>
  </si>
  <si>
    <t>53</t>
  </si>
  <si>
    <t>110</t>
  </si>
  <si>
    <t>183211312</t>
  </si>
  <si>
    <t>Výsadba trvalek</t>
  </si>
  <si>
    <t>112</t>
  </si>
  <si>
    <t>55</t>
  </si>
  <si>
    <t>026R19</t>
  </si>
  <si>
    <t>Aster amellus /hvězdnice chlumní/ K9, kontejner</t>
  </si>
  <si>
    <t>114</t>
  </si>
  <si>
    <t>026R20</t>
  </si>
  <si>
    <t>Miscanthus sinensis 'Morning Light' /ozdobnice čínská/ K2l, kontejner</t>
  </si>
  <si>
    <t>116</t>
  </si>
  <si>
    <t>57</t>
  </si>
  <si>
    <t>026R21</t>
  </si>
  <si>
    <t>Paeonia lactiflora /pivoňka bělokvětá/ K2l, kontejner</t>
  </si>
  <si>
    <t>118</t>
  </si>
  <si>
    <t>026R22</t>
  </si>
  <si>
    <t>Pennisetum japonicum 'Hameln' /vousatec/ K2l, kontejner</t>
  </si>
  <si>
    <t>120</t>
  </si>
  <si>
    <t>59</t>
  </si>
  <si>
    <t>026R23</t>
  </si>
  <si>
    <t>Phlox paniculata /plaménka latnatá/ K9, kontejner</t>
  </si>
  <si>
    <t>122</t>
  </si>
  <si>
    <t>026R24</t>
  </si>
  <si>
    <t>Rudbeckia purpurea /třapatka nachová/ K9, kontejner</t>
  </si>
  <si>
    <t>124</t>
  </si>
  <si>
    <t>61</t>
  </si>
  <si>
    <t>126</t>
  </si>
  <si>
    <t>128</t>
  </si>
  <si>
    <t>63</t>
  </si>
  <si>
    <t>130</t>
  </si>
  <si>
    <t>D5</t>
  </si>
  <si>
    <t>ZALOŽENÍ TRÁVNÍKU</t>
  </si>
  <si>
    <t>132</t>
  </si>
  <si>
    <t>65</t>
  </si>
  <si>
    <t>181111111</t>
  </si>
  <si>
    <t>Plošná úprava terénu s odstraněním anorg. a org. zbytků</t>
  </si>
  <si>
    <t>134</t>
  </si>
  <si>
    <t>181411131</t>
  </si>
  <si>
    <t>Založení parkového trávníku výsevem plochy do 1000 m2 v rovině a ve svahu do 1:5</t>
  </si>
  <si>
    <t>136</t>
  </si>
  <si>
    <t>67</t>
  </si>
  <si>
    <t>005724100</t>
  </si>
  <si>
    <t>osivo směs travní parková</t>
  </si>
  <si>
    <t>kg</t>
  </si>
  <si>
    <t>138</t>
  </si>
  <si>
    <t>183403153</t>
  </si>
  <si>
    <t>Obdělání půdy hrabáním v rovině a svahu do 1:5</t>
  </si>
  <si>
    <t>140</t>
  </si>
  <si>
    <t>69</t>
  </si>
  <si>
    <t>183403161</t>
  </si>
  <si>
    <t>Obdělání půdy válením v rovině a svahu do 1:5</t>
  </si>
  <si>
    <t>142</t>
  </si>
  <si>
    <t>D6</t>
  </si>
  <si>
    <t>OŠETŘENÍ STÁVAJÍCÍCH DŘEVIN</t>
  </si>
  <si>
    <t>184852115</t>
  </si>
  <si>
    <t>Řez stromu bezpečnostní o ploše koruny do 150 m2 z plošiny</t>
  </si>
  <si>
    <t>144</t>
  </si>
  <si>
    <t>71</t>
  </si>
  <si>
    <t>184852116</t>
  </si>
  <si>
    <t>Řez stromu bezpečnostní o ploše koruny do 180 m2 z plošiny</t>
  </si>
  <si>
    <t>146</t>
  </si>
  <si>
    <t>184852117</t>
  </si>
  <si>
    <t>Řez stromu bezpečnostní o ploše koruny do 210 m2 z plošiny</t>
  </si>
  <si>
    <t>148</t>
  </si>
  <si>
    <t>73</t>
  </si>
  <si>
    <t>184852118</t>
  </si>
  <si>
    <t>Řez stromu bezpečnostní o ploše koruny do 240 m2 z plošiny</t>
  </si>
  <si>
    <t>150</t>
  </si>
  <si>
    <t>184852119</t>
  </si>
  <si>
    <t>Řez stromu bezpečnostní o ploše koruny do 270 m2 z plošiny</t>
  </si>
  <si>
    <t>152</t>
  </si>
  <si>
    <t>75</t>
  </si>
  <si>
    <t>184852121</t>
  </si>
  <si>
    <t>Řez stromu bezpečnostní o ploše koruny do 300 m2 z plošiny</t>
  </si>
  <si>
    <t>154</t>
  </si>
  <si>
    <t>111251111</t>
  </si>
  <si>
    <t>Štěpkování větví s naložením, odvozem a likvidací dřevní hmoty, úklidové práce</t>
  </si>
  <si>
    <t>156</t>
  </si>
  <si>
    <t>D7</t>
  </si>
  <si>
    <t>NÁSLEDNÁ PÉČE O VÝSADBY - PROVÁDĚNÁ ZHOTOVITELEM PO DOBU 3 LET PO VÝSADBĚ</t>
  </si>
  <si>
    <t>77</t>
  </si>
  <si>
    <t>185R</t>
  </si>
  <si>
    <t>Rozvojová péče o výsadby se zálivkou - stromy neovocné - 3 roky po výsadbě</t>
  </si>
  <si>
    <t>ks</t>
  </si>
  <si>
    <t>158</t>
  </si>
  <si>
    <t>185R.1</t>
  </si>
  <si>
    <t>Rozvojová péče o výsadby se zálivkou - stromy ovocné - 3 roky po výsadbě</t>
  </si>
  <si>
    <t>160</t>
  </si>
  <si>
    <t>79</t>
  </si>
  <si>
    <t>185R1</t>
  </si>
  <si>
    <t>Rozvojová péče o výsadby se zálivkou - keře ve skupinách - 3 roky po výsadbě</t>
  </si>
  <si>
    <t>162</t>
  </si>
  <si>
    <t>D8</t>
  </si>
  <si>
    <t>PŘÍPRAVNÉ PRÁCE - ODSTRANĚNÍ STÁVAJÍCÍCH POVRCHŮ CEST, BETONOVÝCH ZÁKLADŮ MOBILIÁŘE A POMNÍKU</t>
  </si>
  <si>
    <t>113107182</t>
  </si>
  <si>
    <t>Odstranění podkladu pl přes 50 do 200 m2 živičných tl 100 mm</t>
  </si>
  <si>
    <t>164</t>
  </si>
  <si>
    <t>81</t>
  </si>
  <si>
    <t>113107212</t>
  </si>
  <si>
    <t>Odstranění podkladu pl přes 200 m2 z kameniva těženého tl 200 mm</t>
  </si>
  <si>
    <t>166</t>
  </si>
  <si>
    <t>113152112</t>
  </si>
  <si>
    <t>Odstranění lože z kameniva drceného</t>
  </si>
  <si>
    <t>168</t>
  </si>
  <si>
    <t xml:space="preserve">asfaltové komunikace   </t>
  </si>
  <si>
    <t xml:space="preserve">310*0,1   </t>
  </si>
  <si>
    <t>83</t>
  </si>
  <si>
    <t>113202111</t>
  </si>
  <si>
    <t>Vytrhání obrub krajníků obrubníků stojatých</t>
  </si>
  <si>
    <t>m</t>
  </si>
  <si>
    <t>170</t>
  </si>
  <si>
    <t>181301101</t>
  </si>
  <si>
    <t>Rozprostření ornice tl vrstvy do 100 mm pl do 500 m2 v rovině nebo ve svahu do 1:5</t>
  </si>
  <si>
    <t>172</t>
  </si>
  <si>
    <t xml:space="preserve">zasypání původních cest   </t>
  </si>
  <si>
    <t xml:space="preserve">1034   </t>
  </si>
  <si>
    <t>85</t>
  </si>
  <si>
    <t>961044111</t>
  </si>
  <si>
    <t>Bourání základů z betonu prostého</t>
  </si>
  <si>
    <t>174</t>
  </si>
  <si>
    <t xml:space="preserve">základ pomníku   </t>
  </si>
  <si>
    <t xml:space="preserve">7   </t>
  </si>
  <si>
    <t xml:space="preserve">základ mobiliáře   </t>
  </si>
  <si>
    <t xml:space="preserve">7*2*0,4*0,4*0,4   </t>
  </si>
  <si>
    <t>991R</t>
  </si>
  <si>
    <t>Přesun pomníku do 50 m strojně vč osazení do betonu</t>
  </si>
  <si>
    <t>176</t>
  </si>
  <si>
    <t>87</t>
  </si>
  <si>
    <t>991R1</t>
  </si>
  <si>
    <t>Přesun pískovcového květináče do 10 m strojně vč osazení</t>
  </si>
  <si>
    <t>178</t>
  </si>
  <si>
    <t>D9</t>
  </si>
  <si>
    <t>PŘÍPRAVNÉ PRÁCE - ODSTRANĚNÍ ČÁSTI STÁVAJÍCÍ OBVODOVÉ ZDI, SANACE, ÚPRAVA OKRAJŮ</t>
  </si>
  <si>
    <t>981511112</t>
  </si>
  <si>
    <t>Demolice konstrukcí objektů zděných na MC postupným rozebíráním</t>
  </si>
  <si>
    <t>180</t>
  </si>
  <si>
    <t xml:space="preserve">odbourání obvodové zdi   </t>
  </si>
  <si>
    <t xml:space="preserve">16*1,3*0,4   </t>
  </si>
  <si>
    <t>89</t>
  </si>
  <si>
    <t>132212102</t>
  </si>
  <si>
    <t>Hloubení rýh š do 600 mm ručním nebo pneum nářadím v nesoudržných horninách tř. 3</t>
  </si>
  <si>
    <t>182</t>
  </si>
  <si>
    <t xml:space="preserve">sanace zdi   </t>
  </si>
  <si>
    <t xml:space="preserve">16*0,3*0,3   </t>
  </si>
  <si>
    <t>622821002.01</t>
  </si>
  <si>
    <t>Izolace proti zemní vlhkosti jílovým těsněním včetně návrhu technologického postupu</t>
  </si>
  <si>
    <t>184</t>
  </si>
  <si>
    <t xml:space="preserve">ošetření obvodového zdiva před záhozem   </t>
  </si>
  <si>
    <t xml:space="preserve">2*0,4*1,3   </t>
  </si>
  <si>
    <t>91</t>
  </si>
  <si>
    <t>711161331</t>
  </si>
  <si>
    <t>Izolace proti zemní vlhkosti foliemi nopovými s odvodňovací funkcí s textilií tl. 0,6 mm šířky 2,0 m</t>
  </si>
  <si>
    <t>186</t>
  </si>
  <si>
    <t>998711201</t>
  </si>
  <si>
    <t>Přesun hmot procentní pro izolace proti vodě, vlhkosti a plynům v objektech v do 6 m</t>
  </si>
  <si>
    <t>%</t>
  </si>
  <si>
    <t>188</t>
  </si>
  <si>
    <t>93</t>
  </si>
  <si>
    <t>R</t>
  </si>
  <si>
    <t>Oprava okrajů zdiva s omítnutím</t>
  </si>
  <si>
    <t>190</t>
  </si>
  <si>
    <t>D10</t>
  </si>
  <si>
    <t>TECHNICKÉ PRVKY - MZK, PLOCHY ZE ŠTĚTOVÉ DLAŽBY (MOZAIKY) A ŽULOVÝCH KOSTEK</t>
  </si>
  <si>
    <t>215901101</t>
  </si>
  <si>
    <t>Zhutnění podloží z hornin soudržných do 92% PS nebo nesoudržných sypkých I(d) do 0,8</t>
  </si>
  <si>
    <t>192</t>
  </si>
  <si>
    <t xml:space="preserve">komunikace-MZK   </t>
  </si>
  <si>
    <t xml:space="preserve">1209,5   </t>
  </si>
  <si>
    <t xml:space="preserve">komunikace-mozaika   </t>
  </si>
  <si>
    <t xml:space="preserve">224,9   </t>
  </si>
  <si>
    <t xml:space="preserve">žulová kostka   </t>
  </si>
  <si>
    <t xml:space="preserve">179   </t>
  </si>
  <si>
    <t>95</t>
  </si>
  <si>
    <t>5647221</t>
  </si>
  <si>
    <t>Podklad z drceného kameniva 4-8 mm tl 40 mm</t>
  </si>
  <si>
    <t>194</t>
  </si>
  <si>
    <t>564801112</t>
  </si>
  <si>
    <t>Podklad ze štěrkodrtě ŠD 0-16 mm tl 40 mm</t>
  </si>
  <si>
    <t>196</t>
  </si>
  <si>
    <t>97</t>
  </si>
  <si>
    <t>564841111</t>
  </si>
  <si>
    <t>Podklad ze štěrkodrtě ŠD 0-32 mm tl 120 mm</t>
  </si>
  <si>
    <t>198</t>
  </si>
  <si>
    <t>564851111</t>
  </si>
  <si>
    <t>Podklad ze štěrkodrtě ŠD 0-32 mm tl 150 mm</t>
  </si>
  <si>
    <t>200</t>
  </si>
  <si>
    <t>99</t>
  </si>
  <si>
    <t>564861111</t>
  </si>
  <si>
    <t>Podklad ze štěrkodrtě ŠD 0-63 mm tl 200 mm</t>
  </si>
  <si>
    <t>202</t>
  </si>
  <si>
    <t xml:space="preserve">plocha MZK   </t>
  </si>
  <si>
    <t xml:space="preserve">plocha žulových kostek   </t>
  </si>
  <si>
    <t>564952114</t>
  </si>
  <si>
    <t>Podklad z mechanicky zpevněného kameniva MZK tl 180 mm</t>
  </si>
  <si>
    <t>204</t>
  </si>
  <si>
    <t>101</t>
  </si>
  <si>
    <t>591111111</t>
  </si>
  <si>
    <t>Kladení dlažby z kostek velkých z kamene do lože z kameniva těženého tl 50 mm</t>
  </si>
  <si>
    <t>206</t>
  </si>
  <si>
    <t>5838015</t>
  </si>
  <si>
    <t>žulové odseky 3/10/20</t>
  </si>
  <si>
    <t>208</t>
  </si>
  <si>
    <t xml:space="preserve">odhad 5m2/ tuna   </t>
  </si>
  <si>
    <t xml:space="preserve">224,9/5   </t>
  </si>
  <si>
    <t>103</t>
  </si>
  <si>
    <t>591241111</t>
  </si>
  <si>
    <t>Kladení dlažby z kostek drobných z kamene do bet.lože</t>
  </si>
  <si>
    <t>210</t>
  </si>
  <si>
    <t xml:space="preserve">odvodňovací žlab   </t>
  </si>
  <si>
    <t xml:space="preserve">4,5   </t>
  </si>
  <si>
    <t>583801200</t>
  </si>
  <si>
    <t>kostka dlažební drobná, žula velikost 8/10 cm</t>
  </si>
  <si>
    <t>212</t>
  </si>
  <si>
    <t xml:space="preserve">4,5 * 0,2   </t>
  </si>
  <si>
    <t>105</t>
  </si>
  <si>
    <t>591411111</t>
  </si>
  <si>
    <t>Kladení dlažby z mozaiky jednobarevné komunikací pro pěší lože z kameniva</t>
  </si>
  <si>
    <t>214</t>
  </si>
  <si>
    <t>583801590</t>
  </si>
  <si>
    <t>kostka dlažební velká, žula velikost 15/20 třída II šedá</t>
  </si>
  <si>
    <t>216</t>
  </si>
  <si>
    <t>D11</t>
  </si>
  <si>
    <t>OBRUBY ZPEVNĚNÝCH PLOCH</t>
  </si>
  <si>
    <t>107</t>
  </si>
  <si>
    <t>916111113</t>
  </si>
  <si>
    <t>Osazení obruby z velkých kostek s boční opěrou do lože z betonu prostého</t>
  </si>
  <si>
    <t>218</t>
  </si>
  <si>
    <t xml:space="preserve">obruba 2kostky   </t>
  </si>
  <si>
    <t xml:space="preserve">1196,5*2   </t>
  </si>
  <si>
    <t xml:space="preserve">1 kostka (zálivy mobiliáře)   </t>
  </si>
  <si>
    <t xml:space="preserve">118   </t>
  </si>
  <si>
    <t>220</t>
  </si>
  <si>
    <t>109</t>
  </si>
  <si>
    <t>916111R</t>
  </si>
  <si>
    <t>Montáž a kotvení ocelových pásnic pro obrubu</t>
  </si>
  <si>
    <t>222</t>
  </si>
  <si>
    <t>58R</t>
  </si>
  <si>
    <t>Ocelová pásnice 100/6 mm včetně spojovacího a kotevního materiálu</t>
  </si>
  <si>
    <t>224</t>
  </si>
  <si>
    <t>D13</t>
  </si>
  <si>
    <t>PŘESUN HMOT A SUTĚ PRO STAVEBNÍ PRÁCE</t>
  </si>
  <si>
    <t>111</t>
  </si>
  <si>
    <t>997006512</t>
  </si>
  <si>
    <t>Vodorovné doprava suti s naložením a složením na skládku do 1 km</t>
  </si>
  <si>
    <t>236</t>
  </si>
  <si>
    <t>997006519</t>
  </si>
  <si>
    <t>Příplatek k vodorovnému přemístění suti na skládku ZKD 1 km přes 1 km</t>
  </si>
  <si>
    <t>238</t>
  </si>
  <si>
    <t xml:space="preserve">545,33*24   </t>
  </si>
  <si>
    <t>113</t>
  </si>
  <si>
    <t>997013803</t>
  </si>
  <si>
    <t>Poplatek za uložení stavebního odpadu z keramických materiálů na skládce (skládkovné)</t>
  </si>
  <si>
    <t>240</t>
  </si>
  <si>
    <t>997221815</t>
  </si>
  <si>
    <t>Poplatek za uložení betonového odpadu na skládce (skládkovné)</t>
  </si>
  <si>
    <t>242</t>
  </si>
  <si>
    <t>115</t>
  </si>
  <si>
    <t>997221845</t>
  </si>
  <si>
    <t>Poplatek za uložení odpadu z asfaltových povrchů na skládce (skládkovné)</t>
  </si>
  <si>
    <t>244</t>
  </si>
  <si>
    <t>998225111</t>
  </si>
  <si>
    <t>Přesun hmot pro pozemní komunikace s krytem z kamene, monolitickým betonovým nebo živičným</t>
  </si>
  <si>
    <t>248</t>
  </si>
  <si>
    <t>D14</t>
  </si>
  <si>
    <t>VEDLEJŠÍ ROZPOČTOVÉ NÁKLADY</t>
  </si>
  <si>
    <t>117</t>
  </si>
  <si>
    <t>012002000</t>
  </si>
  <si>
    <t>Geodetické práce</t>
  </si>
  <si>
    <t>250</t>
  </si>
  <si>
    <t>013002000</t>
  </si>
  <si>
    <t xml:space="preserve">Projektové práce, dokumentace skutečného provedení </t>
  </si>
  <si>
    <t>252</t>
  </si>
  <si>
    <t>119</t>
  </si>
  <si>
    <t>030001000</t>
  </si>
  <si>
    <t>Zařízení staveniště</t>
  </si>
  <si>
    <t>254</t>
  </si>
  <si>
    <t>040001000</t>
  </si>
  <si>
    <t xml:space="preserve">Vytyčení inženýrských sítí </t>
  </si>
  <si>
    <t>256</t>
  </si>
  <si>
    <t>121</t>
  </si>
  <si>
    <t>011314000</t>
  </si>
  <si>
    <t>Archeologický dohled</t>
  </si>
  <si>
    <t>258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</si>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</sst>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36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43</v>
      </c>
      <c r="E29" s="44"/>
      <c r="F29" s="30" t="s">
        <v>44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45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46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47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11/2019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22032019 Rozpočet Park Mariánská Kaple ČK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Česká Kamenice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19. 11. 2019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53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 xml:space="preserve">Gabriel s.r.o.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54</v>
      </c>
      <c r="D52" s="80"/>
      <c r="E52" s="80"/>
      <c r="F52" s="80"/>
      <c r="G52" s="80"/>
      <c r="H52" s="81"/>
      <c r="I52" s="82" t="s">
        <v>55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56</v>
      </c>
      <c r="AH52" s="80"/>
      <c r="AI52" s="80"/>
      <c r="AJ52" s="80"/>
      <c r="AK52" s="80"/>
      <c r="AL52" s="80"/>
      <c r="AM52" s="80"/>
      <c r="AN52" s="82" t="s">
        <v>57</v>
      </c>
      <c r="AO52" s="80"/>
      <c r="AP52" s="80"/>
      <c r="AQ52" s="84" t="s">
        <v>58</v>
      </c>
      <c r="AR52" s="41"/>
      <c r="AS52" s="85" t="s">
        <v>59</v>
      </c>
      <c r="AT52" s="86" t="s">
        <v>60</v>
      </c>
      <c r="AU52" s="86" t="s">
        <v>61</v>
      </c>
      <c r="AV52" s="86" t="s">
        <v>62</v>
      </c>
      <c r="AW52" s="86" t="s">
        <v>63</v>
      </c>
      <c r="AX52" s="86" t="s">
        <v>64</v>
      </c>
      <c r="AY52" s="86" t="s">
        <v>65</v>
      </c>
      <c r="AZ52" s="86" t="s">
        <v>66</v>
      </c>
      <c r="BA52" s="86" t="s">
        <v>67</v>
      </c>
      <c r="BB52" s="86" t="s">
        <v>68</v>
      </c>
      <c r="BC52" s="86" t="s">
        <v>69</v>
      </c>
      <c r="BD52" s="87" t="s">
        <v>70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19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72</v>
      </c>
      <c r="BT54" s="102" t="s">
        <v>73</v>
      </c>
      <c r="BU54" s="103" t="s">
        <v>74</v>
      </c>
      <c r="BV54" s="102" t="s">
        <v>75</v>
      </c>
      <c r="BW54" s="102" t="s">
        <v>5</v>
      </c>
      <c r="BX54" s="102" t="s">
        <v>76</v>
      </c>
      <c r="CL54" s="102" t="s">
        <v>19</v>
      </c>
    </row>
    <row r="55" spans="1:91" s="5" customFormat="1" ht="16.5" customHeight="1">
      <c r="A55" s="104" t="s">
        <v>77</v>
      </c>
      <c r="B55" s="105"/>
      <c r="C55" s="106"/>
      <c r="D55" s="107" t="s">
        <v>78</v>
      </c>
      <c r="E55" s="107"/>
      <c r="F55" s="107"/>
      <c r="G55" s="107"/>
      <c r="H55" s="107"/>
      <c r="I55" s="108"/>
      <c r="J55" s="107" t="s">
        <v>78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'rozpočet - rozpočet'!J30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79</v>
      </c>
      <c r="AR55" s="111"/>
      <c r="AS55" s="112">
        <v>0</v>
      </c>
      <c r="AT55" s="113">
        <f>ROUND(SUM(AV55:AW55),2)</f>
        <v>0</v>
      </c>
      <c r="AU55" s="114">
        <f>'rozpočet - rozpočet'!P92</f>
        <v>0</v>
      </c>
      <c r="AV55" s="113">
        <f>'rozpočet - rozpočet'!J33</f>
        <v>0</v>
      </c>
      <c r="AW55" s="113">
        <f>'rozpočet - rozpočet'!J34</f>
        <v>0</v>
      </c>
      <c r="AX55" s="113">
        <f>'rozpočet - rozpočet'!J35</f>
        <v>0</v>
      </c>
      <c r="AY55" s="113">
        <f>'rozpočet - rozpočet'!J36</f>
        <v>0</v>
      </c>
      <c r="AZ55" s="113">
        <f>'rozpočet - rozpočet'!F33</f>
        <v>0</v>
      </c>
      <c r="BA55" s="113">
        <f>'rozpočet - rozpočet'!F34</f>
        <v>0</v>
      </c>
      <c r="BB55" s="113">
        <f>'rozpočet - rozpočet'!F35</f>
        <v>0</v>
      </c>
      <c r="BC55" s="113">
        <f>'rozpočet - rozpočet'!F36</f>
        <v>0</v>
      </c>
      <c r="BD55" s="115">
        <f>'rozpočet - rozpočet'!F37</f>
        <v>0</v>
      </c>
      <c r="BT55" s="116" t="s">
        <v>80</v>
      </c>
      <c r="BV55" s="116" t="s">
        <v>75</v>
      </c>
      <c r="BW55" s="116" t="s">
        <v>81</v>
      </c>
      <c r="BX55" s="116" t="s">
        <v>5</v>
      </c>
      <c r="CL55" s="116" t="s">
        <v>19</v>
      </c>
      <c r="CM55" s="116" t="s">
        <v>82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rozpočet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81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8"/>
      <c r="AT3" s="15" t="s">
        <v>82</v>
      </c>
    </row>
    <row r="4" spans="2:46" ht="24.95" customHeight="1">
      <c r="B4" s="18"/>
      <c r="D4" s="121" t="s">
        <v>83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2" t="s">
        <v>16</v>
      </c>
      <c r="L6" s="18"/>
    </row>
    <row r="7" spans="2:12" ht="16.5" customHeight="1">
      <c r="B7" s="18"/>
      <c r="E7" s="123" t="str">
        <f>'Rekapitulace stavby'!K6</f>
        <v>22032019 Rozpočet Park Mariánská Kaple ČK</v>
      </c>
      <c r="F7" s="122"/>
      <c r="G7" s="122"/>
      <c r="H7" s="122"/>
      <c r="L7" s="18"/>
    </row>
    <row r="8" spans="2:12" s="1" customFormat="1" ht="12" customHeight="1">
      <c r="B8" s="41"/>
      <c r="D8" s="122" t="s">
        <v>84</v>
      </c>
      <c r="I8" s="124"/>
      <c r="L8" s="41"/>
    </row>
    <row r="9" spans="2:12" s="1" customFormat="1" ht="36.95" customHeight="1">
      <c r="B9" s="41"/>
      <c r="E9" s="125" t="s">
        <v>85</v>
      </c>
      <c r="F9" s="1"/>
      <c r="G9" s="1"/>
      <c r="H9" s="1"/>
      <c r="I9" s="124"/>
      <c r="L9" s="41"/>
    </row>
    <row r="10" spans="2:12" s="1" customFormat="1" ht="12">
      <c r="B10" s="41"/>
      <c r="I10" s="124"/>
      <c r="L10" s="41"/>
    </row>
    <row r="11" spans="2:12" s="1" customFormat="1" ht="12" customHeight="1">
      <c r="B11" s="41"/>
      <c r="D11" s="122" t="s">
        <v>18</v>
      </c>
      <c r="F11" s="15" t="s">
        <v>19</v>
      </c>
      <c r="I11" s="126" t="s">
        <v>20</v>
      </c>
      <c r="J11" s="15" t="s">
        <v>19</v>
      </c>
      <c r="L11" s="41"/>
    </row>
    <row r="12" spans="2:12" s="1" customFormat="1" ht="12" customHeight="1">
      <c r="B12" s="41"/>
      <c r="D12" s="122" t="s">
        <v>21</v>
      </c>
      <c r="F12" s="15" t="s">
        <v>27</v>
      </c>
      <c r="I12" s="126" t="s">
        <v>23</v>
      </c>
      <c r="J12" s="127" t="str">
        <f>'Rekapitulace stavby'!AN8</f>
        <v>19. 11. 2019</v>
      </c>
      <c r="L12" s="41"/>
    </row>
    <row r="13" spans="2:12" s="1" customFormat="1" ht="10.8" customHeight="1">
      <c r="B13" s="41"/>
      <c r="I13" s="124"/>
      <c r="L13" s="41"/>
    </row>
    <row r="14" spans="2:12" s="1" customFormat="1" ht="12" customHeight="1">
      <c r="B14" s="41"/>
      <c r="D14" s="122" t="s">
        <v>25</v>
      </c>
      <c r="I14" s="126" t="s">
        <v>26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26" t="s">
        <v>28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4"/>
      <c r="L16" s="41"/>
    </row>
    <row r="17" spans="2:12" s="1" customFormat="1" ht="12" customHeight="1">
      <c r="B17" s="41"/>
      <c r="D17" s="122" t="s">
        <v>29</v>
      </c>
      <c r="I17" s="126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26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4"/>
      <c r="L19" s="41"/>
    </row>
    <row r="20" spans="2:12" s="1" customFormat="1" ht="12" customHeight="1">
      <c r="B20" s="41"/>
      <c r="D20" s="122" t="s">
        <v>31</v>
      </c>
      <c r="I20" s="126" t="s">
        <v>26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26" t="s">
        <v>28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4"/>
      <c r="L22" s="41"/>
    </row>
    <row r="23" spans="2:12" s="1" customFormat="1" ht="12" customHeight="1">
      <c r="B23" s="41"/>
      <c r="D23" s="122" t="s">
        <v>33</v>
      </c>
      <c r="I23" s="126" t="s">
        <v>26</v>
      </c>
      <c r="J23" s="15" t="str">
        <f>IF('Rekapitulace stavby'!AN19="","",'Rekapitulace stavby'!AN19)</f>
        <v>25419455</v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Gabriel s.r.o. </v>
      </c>
      <c r="I24" s="126" t="s">
        <v>28</v>
      </c>
      <c r="J24" s="15" t="str">
        <f>IF('Rekapitulace stavby'!AN20="","",'Rekapitulace stavby'!AN20)</f>
        <v>CZ25419455</v>
      </c>
      <c r="L24" s="41"/>
    </row>
    <row r="25" spans="2:12" s="1" customFormat="1" ht="6.95" customHeight="1">
      <c r="B25" s="41"/>
      <c r="I25" s="124"/>
      <c r="L25" s="41"/>
    </row>
    <row r="26" spans="2:12" s="1" customFormat="1" ht="12" customHeight="1">
      <c r="B26" s="41"/>
      <c r="D26" s="122" t="s">
        <v>37</v>
      </c>
      <c r="I26" s="124"/>
      <c r="L26" s="41"/>
    </row>
    <row r="27" spans="2:12" s="6" customFormat="1" ht="16.5" customHeight="1">
      <c r="B27" s="128"/>
      <c r="E27" s="129" t="s">
        <v>19</v>
      </c>
      <c r="F27" s="129"/>
      <c r="G27" s="129"/>
      <c r="H27" s="129"/>
      <c r="I27" s="130"/>
      <c r="L27" s="128"/>
    </row>
    <row r="28" spans="2:12" s="1" customFormat="1" ht="6.95" customHeight="1">
      <c r="B28" s="41"/>
      <c r="I28" s="124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1"/>
      <c r="J29" s="69"/>
      <c r="K29" s="69"/>
      <c r="L29" s="41"/>
    </row>
    <row r="30" spans="2:12" s="1" customFormat="1" ht="25.4" customHeight="1">
      <c r="B30" s="41"/>
      <c r="D30" s="132" t="s">
        <v>39</v>
      </c>
      <c r="I30" s="124"/>
      <c r="J30" s="133">
        <f>ROUND(J92,2)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1"/>
      <c r="J31" s="69"/>
      <c r="K31" s="69"/>
      <c r="L31" s="41"/>
    </row>
    <row r="32" spans="2:12" s="1" customFormat="1" ht="14.4" customHeight="1">
      <c r="B32" s="41"/>
      <c r="F32" s="134" t="s">
        <v>41</v>
      </c>
      <c r="I32" s="135" t="s">
        <v>40</v>
      </c>
      <c r="J32" s="134" t="s">
        <v>42</v>
      </c>
      <c r="L32" s="41"/>
    </row>
    <row r="33" spans="2:12" s="1" customFormat="1" ht="14.4" customHeight="1">
      <c r="B33" s="41"/>
      <c r="D33" s="122" t="s">
        <v>43</v>
      </c>
      <c r="E33" s="122" t="s">
        <v>44</v>
      </c>
      <c r="F33" s="136">
        <f>ROUND((SUM(BE92:BE410)),2)</f>
        <v>0</v>
      </c>
      <c r="I33" s="137">
        <v>0.21</v>
      </c>
      <c r="J33" s="136">
        <f>ROUND(((SUM(BE92:BE410))*I33),2)</f>
        <v>0</v>
      </c>
      <c r="L33" s="41"/>
    </row>
    <row r="34" spans="2:12" s="1" customFormat="1" ht="14.4" customHeight="1">
      <c r="B34" s="41"/>
      <c r="E34" s="122" t="s">
        <v>45</v>
      </c>
      <c r="F34" s="136">
        <f>ROUND((SUM(BF92:BF410)),2)</f>
        <v>0</v>
      </c>
      <c r="I34" s="137">
        <v>0.15</v>
      </c>
      <c r="J34" s="136">
        <f>ROUND(((SUM(BF92:BF410))*I34),2)</f>
        <v>0</v>
      </c>
      <c r="L34" s="41"/>
    </row>
    <row r="35" spans="2:12" s="1" customFormat="1" ht="14.4" customHeight="1" hidden="1">
      <c r="B35" s="41"/>
      <c r="E35" s="122" t="s">
        <v>46</v>
      </c>
      <c r="F35" s="136">
        <f>ROUND((SUM(BG92:BG410)),2)</f>
        <v>0</v>
      </c>
      <c r="I35" s="137">
        <v>0.21</v>
      </c>
      <c r="J35" s="136">
        <f>0</f>
        <v>0</v>
      </c>
      <c r="L35" s="41"/>
    </row>
    <row r="36" spans="2:12" s="1" customFormat="1" ht="14.4" customHeight="1" hidden="1">
      <c r="B36" s="41"/>
      <c r="E36" s="122" t="s">
        <v>47</v>
      </c>
      <c r="F36" s="136">
        <f>ROUND((SUM(BH92:BH410)),2)</f>
        <v>0</v>
      </c>
      <c r="I36" s="137">
        <v>0.15</v>
      </c>
      <c r="J36" s="136">
        <f>0</f>
        <v>0</v>
      </c>
      <c r="L36" s="41"/>
    </row>
    <row r="37" spans="2:12" s="1" customFormat="1" ht="14.4" customHeight="1" hidden="1">
      <c r="B37" s="41"/>
      <c r="E37" s="122" t="s">
        <v>48</v>
      </c>
      <c r="F37" s="136">
        <f>ROUND((SUM(BI92:BI410)),2)</f>
        <v>0</v>
      </c>
      <c r="I37" s="137">
        <v>0</v>
      </c>
      <c r="J37" s="136">
        <f>0</f>
        <v>0</v>
      </c>
      <c r="L37" s="41"/>
    </row>
    <row r="38" spans="2:12" s="1" customFormat="1" ht="6.95" customHeight="1">
      <c r="B38" s="41"/>
      <c r="I38" s="124"/>
      <c r="L38" s="41"/>
    </row>
    <row r="39" spans="2:12" s="1" customFormat="1" ht="25.4" customHeight="1">
      <c r="B39" s="41"/>
      <c r="C39" s="138"/>
      <c r="D39" s="139" t="s">
        <v>49</v>
      </c>
      <c r="E39" s="140"/>
      <c r="F39" s="140"/>
      <c r="G39" s="141" t="s">
        <v>50</v>
      </c>
      <c r="H39" s="142" t="s">
        <v>51</v>
      </c>
      <c r="I39" s="143"/>
      <c r="J39" s="144">
        <f>SUM(J30:J37)</f>
        <v>0</v>
      </c>
      <c r="K39" s="145"/>
      <c r="L39" s="41"/>
    </row>
    <row r="40" spans="2:12" s="1" customFormat="1" ht="14.4" customHeight="1">
      <c r="B40" s="146"/>
      <c r="C40" s="147"/>
      <c r="D40" s="147"/>
      <c r="E40" s="147"/>
      <c r="F40" s="147"/>
      <c r="G40" s="147"/>
      <c r="H40" s="147"/>
      <c r="I40" s="148"/>
      <c r="J40" s="147"/>
      <c r="K40" s="147"/>
      <c r="L40" s="41"/>
    </row>
    <row r="44" spans="2:12" s="1" customFormat="1" ht="6.95" customHeight="1">
      <c r="B44" s="149"/>
      <c r="C44" s="150"/>
      <c r="D44" s="150"/>
      <c r="E44" s="150"/>
      <c r="F44" s="150"/>
      <c r="G44" s="150"/>
      <c r="H44" s="150"/>
      <c r="I44" s="151"/>
      <c r="J44" s="150"/>
      <c r="K44" s="150"/>
      <c r="L44" s="41"/>
    </row>
    <row r="45" spans="2:12" s="1" customFormat="1" ht="24.95" customHeight="1">
      <c r="B45" s="36"/>
      <c r="C45" s="21" t="s">
        <v>86</v>
      </c>
      <c r="D45" s="37"/>
      <c r="E45" s="37"/>
      <c r="F45" s="37"/>
      <c r="G45" s="37"/>
      <c r="H45" s="37"/>
      <c r="I45" s="124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4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4"/>
      <c r="J47" s="37"/>
      <c r="K47" s="37"/>
      <c r="L47" s="41"/>
    </row>
    <row r="48" spans="2:12" s="1" customFormat="1" ht="16.5" customHeight="1">
      <c r="B48" s="36"/>
      <c r="C48" s="37"/>
      <c r="D48" s="37"/>
      <c r="E48" s="152" t="str">
        <f>E7</f>
        <v>22032019 Rozpočet Park Mariánská Kaple ČK</v>
      </c>
      <c r="F48" s="30"/>
      <c r="G48" s="30"/>
      <c r="H48" s="30"/>
      <c r="I48" s="124"/>
      <c r="J48" s="37"/>
      <c r="K48" s="37"/>
      <c r="L48" s="41"/>
    </row>
    <row r="49" spans="2:12" s="1" customFormat="1" ht="12" customHeight="1">
      <c r="B49" s="36"/>
      <c r="C49" s="30" t="s">
        <v>84</v>
      </c>
      <c r="D49" s="37"/>
      <c r="E49" s="37"/>
      <c r="F49" s="37"/>
      <c r="G49" s="37"/>
      <c r="H49" s="37"/>
      <c r="I49" s="124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rozpočet - rozpočet</v>
      </c>
      <c r="F50" s="37"/>
      <c r="G50" s="37"/>
      <c r="H50" s="37"/>
      <c r="I50" s="124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4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26" t="s">
        <v>23</v>
      </c>
      <c r="J52" s="65" t="str">
        <f>IF(J12="","",J12)</f>
        <v>19. 11. 2019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4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26" t="s">
        <v>31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26" t="s">
        <v>33</v>
      </c>
      <c r="J55" s="34" t="str">
        <f>E24</f>
        <v xml:space="preserve">Gabriel s.r.o.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4"/>
      <c r="J56" s="37"/>
      <c r="K56" s="37"/>
      <c r="L56" s="41"/>
    </row>
    <row r="57" spans="2:12" s="1" customFormat="1" ht="29.25" customHeight="1">
      <c r="B57" s="36"/>
      <c r="C57" s="153" t="s">
        <v>87</v>
      </c>
      <c r="D57" s="154"/>
      <c r="E57" s="154"/>
      <c r="F57" s="154"/>
      <c r="G57" s="154"/>
      <c r="H57" s="154"/>
      <c r="I57" s="155"/>
      <c r="J57" s="156" t="s">
        <v>88</v>
      </c>
      <c r="K57" s="154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4"/>
      <c r="J58" s="37"/>
      <c r="K58" s="37"/>
      <c r="L58" s="41"/>
    </row>
    <row r="59" spans="2:47" s="1" customFormat="1" ht="22.8" customHeight="1">
      <c r="B59" s="36"/>
      <c r="C59" s="157" t="s">
        <v>71</v>
      </c>
      <c r="D59" s="37"/>
      <c r="E59" s="37"/>
      <c r="F59" s="37"/>
      <c r="G59" s="37"/>
      <c r="H59" s="37"/>
      <c r="I59" s="124"/>
      <c r="J59" s="95">
        <f>J92</f>
        <v>0</v>
      </c>
      <c r="K59" s="37"/>
      <c r="L59" s="41"/>
      <c r="AU59" s="15" t="s">
        <v>89</v>
      </c>
    </row>
    <row r="60" spans="2:12" s="7" customFormat="1" ht="24.95" customHeight="1">
      <c r="B60" s="158"/>
      <c r="C60" s="159"/>
      <c r="D60" s="160" t="s">
        <v>90</v>
      </c>
      <c r="E60" s="161"/>
      <c r="F60" s="161"/>
      <c r="G60" s="161"/>
      <c r="H60" s="161"/>
      <c r="I60" s="162"/>
      <c r="J60" s="163">
        <f>J93</f>
        <v>0</v>
      </c>
      <c r="K60" s="159"/>
      <c r="L60" s="164"/>
    </row>
    <row r="61" spans="2:12" s="7" customFormat="1" ht="24.95" customHeight="1">
      <c r="B61" s="158"/>
      <c r="C61" s="159"/>
      <c r="D61" s="160" t="s">
        <v>91</v>
      </c>
      <c r="E61" s="161"/>
      <c r="F61" s="161"/>
      <c r="G61" s="161"/>
      <c r="H61" s="161"/>
      <c r="I61" s="162"/>
      <c r="J61" s="163">
        <f>J116</f>
        <v>0</v>
      </c>
      <c r="K61" s="159"/>
      <c r="L61" s="164"/>
    </row>
    <row r="62" spans="2:12" s="7" customFormat="1" ht="24.95" customHeight="1">
      <c r="B62" s="158"/>
      <c r="C62" s="159"/>
      <c r="D62" s="160" t="s">
        <v>92</v>
      </c>
      <c r="E62" s="161"/>
      <c r="F62" s="161"/>
      <c r="G62" s="161"/>
      <c r="H62" s="161"/>
      <c r="I62" s="162"/>
      <c r="J62" s="163">
        <f>J131</f>
        <v>0</v>
      </c>
      <c r="K62" s="159"/>
      <c r="L62" s="164"/>
    </row>
    <row r="63" spans="2:12" s="7" customFormat="1" ht="24.95" customHeight="1">
      <c r="B63" s="158"/>
      <c r="C63" s="159"/>
      <c r="D63" s="160" t="s">
        <v>93</v>
      </c>
      <c r="E63" s="161"/>
      <c r="F63" s="161"/>
      <c r="G63" s="161"/>
      <c r="H63" s="161"/>
      <c r="I63" s="162"/>
      <c r="J63" s="163">
        <f>J216</f>
        <v>0</v>
      </c>
      <c r="K63" s="159"/>
      <c r="L63" s="164"/>
    </row>
    <row r="64" spans="2:12" s="7" customFormat="1" ht="24.95" customHeight="1">
      <c r="B64" s="158"/>
      <c r="C64" s="159"/>
      <c r="D64" s="160" t="s">
        <v>94</v>
      </c>
      <c r="E64" s="161"/>
      <c r="F64" s="161"/>
      <c r="G64" s="161"/>
      <c r="H64" s="161"/>
      <c r="I64" s="162"/>
      <c r="J64" s="163">
        <f>J239</f>
        <v>0</v>
      </c>
      <c r="K64" s="159"/>
      <c r="L64" s="164"/>
    </row>
    <row r="65" spans="2:12" s="7" customFormat="1" ht="24.95" customHeight="1">
      <c r="B65" s="158"/>
      <c r="C65" s="159"/>
      <c r="D65" s="160" t="s">
        <v>95</v>
      </c>
      <c r="E65" s="161"/>
      <c r="F65" s="161"/>
      <c r="G65" s="161"/>
      <c r="H65" s="161"/>
      <c r="I65" s="162"/>
      <c r="J65" s="163">
        <f>J252</f>
        <v>0</v>
      </c>
      <c r="K65" s="159"/>
      <c r="L65" s="164"/>
    </row>
    <row r="66" spans="2:12" s="7" customFormat="1" ht="24.95" customHeight="1">
      <c r="B66" s="158"/>
      <c r="C66" s="159"/>
      <c r="D66" s="160" t="s">
        <v>96</v>
      </c>
      <c r="E66" s="161"/>
      <c r="F66" s="161"/>
      <c r="G66" s="161"/>
      <c r="H66" s="161"/>
      <c r="I66" s="162"/>
      <c r="J66" s="163">
        <f>J267</f>
        <v>0</v>
      </c>
      <c r="K66" s="159"/>
      <c r="L66" s="164"/>
    </row>
    <row r="67" spans="2:12" s="7" customFormat="1" ht="24.95" customHeight="1">
      <c r="B67" s="158"/>
      <c r="C67" s="159"/>
      <c r="D67" s="160" t="s">
        <v>97</v>
      </c>
      <c r="E67" s="161"/>
      <c r="F67" s="161"/>
      <c r="G67" s="161"/>
      <c r="H67" s="161"/>
      <c r="I67" s="162"/>
      <c r="J67" s="163">
        <f>J274</f>
        <v>0</v>
      </c>
      <c r="K67" s="159"/>
      <c r="L67" s="164"/>
    </row>
    <row r="68" spans="2:12" s="7" customFormat="1" ht="24.95" customHeight="1">
      <c r="B68" s="158"/>
      <c r="C68" s="159"/>
      <c r="D68" s="160" t="s">
        <v>98</v>
      </c>
      <c r="E68" s="161"/>
      <c r="F68" s="161"/>
      <c r="G68" s="161"/>
      <c r="H68" s="161"/>
      <c r="I68" s="162"/>
      <c r="J68" s="163">
        <f>J302</f>
        <v>0</v>
      </c>
      <c r="K68" s="159"/>
      <c r="L68" s="164"/>
    </row>
    <row r="69" spans="2:12" s="7" customFormat="1" ht="24.95" customHeight="1">
      <c r="B69" s="158"/>
      <c r="C69" s="159"/>
      <c r="D69" s="160" t="s">
        <v>99</v>
      </c>
      <c r="E69" s="161"/>
      <c r="F69" s="161"/>
      <c r="G69" s="161"/>
      <c r="H69" s="161"/>
      <c r="I69" s="162"/>
      <c r="J69" s="163">
        <f>J324</f>
        <v>0</v>
      </c>
      <c r="K69" s="159"/>
      <c r="L69" s="164"/>
    </row>
    <row r="70" spans="2:12" s="7" customFormat="1" ht="24.95" customHeight="1">
      <c r="B70" s="158"/>
      <c r="C70" s="159"/>
      <c r="D70" s="160" t="s">
        <v>100</v>
      </c>
      <c r="E70" s="161"/>
      <c r="F70" s="161"/>
      <c r="G70" s="161"/>
      <c r="H70" s="161"/>
      <c r="I70" s="162"/>
      <c r="J70" s="163">
        <f>J371</f>
        <v>0</v>
      </c>
      <c r="K70" s="159"/>
      <c r="L70" s="164"/>
    </row>
    <row r="71" spans="2:12" s="7" customFormat="1" ht="24.95" customHeight="1">
      <c r="B71" s="158"/>
      <c r="C71" s="159"/>
      <c r="D71" s="160" t="s">
        <v>101</v>
      </c>
      <c r="E71" s="161"/>
      <c r="F71" s="161"/>
      <c r="G71" s="161"/>
      <c r="H71" s="161"/>
      <c r="I71" s="162"/>
      <c r="J71" s="163">
        <f>J385</f>
        <v>0</v>
      </c>
      <c r="K71" s="159"/>
      <c r="L71" s="164"/>
    </row>
    <row r="72" spans="2:12" s="7" customFormat="1" ht="24.95" customHeight="1">
      <c r="B72" s="158"/>
      <c r="C72" s="159"/>
      <c r="D72" s="160" t="s">
        <v>102</v>
      </c>
      <c r="E72" s="161"/>
      <c r="F72" s="161"/>
      <c r="G72" s="161"/>
      <c r="H72" s="161"/>
      <c r="I72" s="162"/>
      <c r="J72" s="163">
        <f>J400</f>
        <v>0</v>
      </c>
      <c r="K72" s="159"/>
      <c r="L72" s="164"/>
    </row>
    <row r="73" spans="2:12" s="1" customFormat="1" ht="21.8" customHeight="1">
      <c r="B73" s="36"/>
      <c r="C73" s="37"/>
      <c r="D73" s="37"/>
      <c r="E73" s="37"/>
      <c r="F73" s="37"/>
      <c r="G73" s="37"/>
      <c r="H73" s="37"/>
      <c r="I73" s="124"/>
      <c r="J73" s="37"/>
      <c r="K73" s="37"/>
      <c r="L73" s="41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48"/>
      <c r="J74" s="56"/>
      <c r="K74" s="56"/>
      <c r="L74" s="41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51"/>
      <c r="J78" s="58"/>
      <c r="K78" s="58"/>
      <c r="L78" s="41"/>
    </row>
    <row r="79" spans="2:12" s="1" customFormat="1" ht="24.95" customHeight="1">
      <c r="B79" s="36"/>
      <c r="C79" s="21" t="s">
        <v>103</v>
      </c>
      <c r="D79" s="37"/>
      <c r="E79" s="37"/>
      <c r="F79" s="37"/>
      <c r="G79" s="37"/>
      <c r="H79" s="37"/>
      <c r="I79" s="124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24"/>
      <c r="J80" s="37"/>
      <c r="K80" s="37"/>
      <c r="L80" s="41"/>
    </row>
    <row r="81" spans="2:12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24"/>
      <c r="J81" s="37"/>
      <c r="K81" s="37"/>
      <c r="L81" s="41"/>
    </row>
    <row r="82" spans="2:12" s="1" customFormat="1" ht="16.5" customHeight="1">
      <c r="B82" s="36"/>
      <c r="C82" s="37"/>
      <c r="D82" s="37"/>
      <c r="E82" s="152" t="str">
        <f>E7</f>
        <v>22032019 Rozpočet Park Mariánská Kaple ČK</v>
      </c>
      <c r="F82" s="30"/>
      <c r="G82" s="30"/>
      <c r="H82" s="30"/>
      <c r="I82" s="124"/>
      <c r="J82" s="37"/>
      <c r="K82" s="37"/>
      <c r="L82" s="41"/>
    </row>
    <row r="83" spans="2:12" s="1" customFormat="1" ht="12" customHeight="1">
      <c r="B83" s="36"/>
      <c r="C83" s="30" t="s">
        <v>84</v>
      </c>
      <c r="D83" s="37"/>
      <c r="E83" s="37"/>
      <c r="F83" s="37"/>
      <c r="G83" s="37"/>
      <c r="H83" s="37"/>
      <c r="I83" s="124"/>
      <c r="J83" s="37"/>
      <c r="K83" s="37"/>
      <c r="L83" s="41"/>
    </row>
    <row r="84" spans="2:12" s="1" customFormat="1" ht="16.5" customHeight="1">
      <c r="B84" s="36"/>
      <c r="C84" s="37"/>
      <c r="D84" s="37"/>
      <c r="E84" s="62" t="str">
        <f>E9</f>
        <v>rozpočet - rozpočet</v>
      </c>
      <c r="F84" s="37"/>
      <c r="G84" s="37"/>
      <c r="H84" s="37"/>
      <c r="I84" s="124"/>
      <c r="J84" s="37"/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4"/>
      <c r="J85" s="37"/>
      <c r="K85" s="37"/>
      <c r="L85" s="41"/>
    </row>
    <row r="86" spans="2:12" s="1" customFormat="1" ht="12" customHeight="1">
      <c r="B86" s="36"/>
      <c r="C86" s="30" t="s">
        <v>21</v>
      </c>
      <c r="D86" s="37"/>
      <c r="E86" s="37"/>
      <c r="F86" s="25" t="str">
        <f>F12</f>
        <v xml:space="preserve"> </v>
      </c>
      <c r="G86" s="37"/>
      <c r="H86" s="37"/>
      <c r="I86" s="126" t="s">
        <v>23</v>
      </c>
      <c r="J86" s="65" t="str">
        <f>IF(J12="","",J12)</f>
        <v>19. 11. 2019</v>
      </c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24"/>
      <c r="J87" s="37"/>
      <c r="K87" s="37"/>
      <c r="L87" s="41"/>
    </row>
    <row r="88" spans="2:12" s="1" customFormat="1" ht="13.65" customHeight="1">
      <c r="B88" s="36"/>
      <c r="C88" s="30" t="s">
        <v>25</v>
      </c>
      <c r="D88" s="37"/>
      <c r="E88" s="37"/>
      <c r="F88" s="25" t="str">
        <f>E15</f>
        <v xml:space="preserve"> </v>
      </c>
      <c r="G88" s="37"/>
      <c r="H88" s="37"/>
      <c r="I88" s="126" t="s">
        <v>31</v>
      </c>
      <c r="J88" s="34" t="str">
        <f>E21</f>
        <v xml:space="preserve"> </v>
      </c>
      <c r="K88" s="37"/>
      <c r="L88" s="41"/>
    </row>
    <row r="89" spans="2:12" s="1" customFormat="1" ht="13.65" customHeight="1">
      <c r="B89" s="36"/>
      <c r="C89" s="30" t="s">
        <v>29</v>
      </c>
      <c r="D89" s="37"/>
      <c r="E89" s="37"/>
      <c r="F89" s="25" t="str">
        <f>IF(E18="","",E18)</f>
        <v>Vyplň údaj</v>
      </c>
      <c r="G89" s="37"/>
      <c r="H89" s="37"/>
      <c r="I89" s="126" t="s">
        <v>33</v>
      </c>
      <c r="J89" s="34" t="str">
        <f>E24</f>
        <v xml:space="preserve">Gabriel s.r.o. </v>
      </c>
      <c r="K89" s="37"/>
      <c r="L89" s="41"/>
    </row>
    <row r="90" spans="2:12" s="1" customFormat="1" ht="10.3" customHeight="1">
      <c r="B90" s="36"/>
      <c r="C90" s="37"/>
      <c r="D90" s="37"/>
      <c r="E90" s="37"/>
      <c r="F90" s="37"/>
      <c r="G90" s="37"/>
      <c r="H90" s="37"/>
      <c r="I90" s="124"/>
      <c r="J90" s="37"/>
      <c r="K90" s="37"/>
      <c r="L90" s="41"/>
    </row>
    <row r="91" spans="2:20" s="8" customFormat="1" ht="29.25" customHeight="1">
      <c r="B91" s="165"/>
      <c r="C91" s="166" t="s">
        <v>104</v>
      </c>
      <c r="D91" s="167" t="s">
        <v>58</v>
      </c>
      <c r="E91" s="167" t="s">
        <v>54</v>
      </c>
      <c r="F91" s="167" t="s">
        <v>55</v>
      </c>
      <c r="G91" s="167" t="s">
        <v>105</v>
      </c>
      <c r="H91" s="167" t="s">
        <v>106</v>
      </c>
      <c r="I91" s="168" t="s">
        <v>107</v>
      </c>
      <c r="J91" s="169" t="s">
        <v>88</v>
      </c>
      <c r="K91" s="170" t="s">
        <v>108</v>
      </c>
      <c r="L91" s="171"/>
      <c r="M91" s="85" t="s">
        <v>19</v>
      </c>
      <c r="N91" s="86" t="s">
        <v>43</v>
      </c>
      <c r="O91" s="86" t="s">
        <v>109</v>
      </c>
      <c r="P91" s="86" t="s">
        <v>110</v>
      </c>
      <c r="Q91" s="86" t="s">
        <v>111</v>
      </c>
      <c r="R91" s="86" t="s">
        <v>112</v>
      </c>
      <c r="S91" s="86" t="s">
        <v>113</v>
      </c>
      <c r="T91" s="87" t="s">
        <v>114</v>
      </c>
    </row>
    <row r="92" spans="2:63" s="1" customFormat="1" ht="22.8" customHeight="1">
      <c r="B92" s="36"/>
      <c r="C92" s="92" t="s">
        <v>115</v>
      </c>
      <c r="D92" s="37"/>
      <c r="E92" s="37"/>
      <c r="F92" s="37"/>
      <c r="G92" s="37"/>
      <c r="H92" s="37"/>
      <c r="I92" s="124"/>
      <c r="J92" s="172">
        <f>BK92</f>
        <v>0</v>
      </c>
      <c r="K92" s="37"/>
      <c r="L92" s="41"/>
      <c r="M92" s="88"/>
      <c r="N92" s="89"/>
      <c r="O92" s="89"/>
      <c r="P92" s="173">
        <f>P93+P116+P131+P216+P239+P252+P267+P274+P302+P324+P371+P385+P400</f>
        <v>0</v>
      </c>
      <c r="Q92" s="89"/>
      <c r="R92" s="173">
        <f>R93+R116+R131+R216+R239+R252+R267+R274+R302+R324+R371+R385+R400</f>
        <v>0</v>
      </c>
      <c r="S92" s="89"/>
      <c r="T92" s="174">
        <f>T93+T116+T131+T216+T239+T252+T267+T274+T302+T324+T371+T385+T400</f>
        <v>0</v>
      </c>
      <c r="AT92" s="15" t="s">
        <v>72</v>
      </c>
      <c r="AU92" s="15" t="s">
        <v>89</v>
      </c>
      <c r="BK92" s="175">
        <f>BK93+BK116+BK131+BK216+BK239+BK252+BK267+BK274+BK302+BK324+BK371+BK385+BK400</f>
        <v>0</v>
      </c>
    </row>
    <row r="93" spans="2:63" s="9" customFormat="1" ht="25.9" customHeight="1">
      <c r="B93" s="176"/>
      <c r="C93" s="177"/>
      <c r="D93" s="178" t="s">
        <v>72</v>
      </c>
      <c r="E93" s="179" t="s">
        <v>116</v>
      </c>
      <c r="F93" s="179" t="s">
        <v>117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SUM(P94:P115)</f>
        <v>0</v>
      </c>
      <c r="Q93" s="184"/>
      <c r="R93" s="185">
        <f>SUM(R94:R115)</f>
        <v>0</v>
      </c>
      <c r="S93" s="184"/>
      <c r="T93" s="186">
        <f>SUM(T94:T115)</f>
        <v>0</v>
      </c>
      <c r="AR93" s="187" t="s">
        <v>80</v>
      </c>
      <c r="AT93" s="188" t="s">
        <v>72</v>
      </c>
      <c r="AU93" s="188" t="s">
        <v>73</v>
      </c>
      <c r="AY93" s="187" t="s">
        <v>118</v>
      </c>
      <c r="BK93" s="189">
        <f>SUM(BK94:BK115)</f>
        <v>0</v>
      </c>
    </row>
    <row r="94" spans="2:65" s="1" customFormat="1" ht="16.5" customHeight="1">
      <c r="B94" s="36"/>
      <c r="C94" s="190" t="s">
        <v>80</v>
      </c>
      <c r="D94" s="190" t="s">
        <v>119</v>
      </c>
      <c r="E94" s="191" t="s">
        <v>120</v>
      </c>
      <c r="F94" s="192" t="s">
        <v>121</v>
      </c>
      <c r="G94" s="193" t="s">
        <v>122</v>
      </c>
      <c r="H94" s="194">
        <v>590.482</v>
      </c>
      <c r="I94" s="195"/>
      <c r="J94" s="196">
        <f>ROUND(I94*H94,2)</f>
        <v>0</v>
      </c>
      <c r="K94" s="192" t="s">
        <v>19</v>
      </c>
      <c r="L94" s="41"/>
      <c r="M94" s="197" t="s">
        <v>19</v>
      </c>
      <c r="N94" s="198" t="s">
        <v>44</v>
      </c>
      <c r="O94" s="77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15" t="s">
        <v>123</v>
      </c>
      <c r="AT94" s="15" t="s">
        <v>119</v>
      </c>
      <c r="AU94" s="15" t="s">
        <v>80</v>
      </c>
      <c r="AY94" s="15" t="s">
        <v>118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5" t="s">
        <v>80</v>
      </c>
      <c r="BK94" s="201">
        <f>ROUND(I94*H94,2)</f>
        <v>0</v>
      </c>
      <c r="BL94" s="15" t="s">
        <v>123</v>
      </c>
      <c r="BM94" s="15" t="s">
        <v>82</v>
      </c>
    </row>
    <row r="95" spans="2:47" s="1" customFormat="1" ht="12">
      <c r="B95" s="36"/>
      <c r="C95" s="37"/>
      <c r="D95" s="202" t="s">
        <v>124</v>
      </c>
      <c r="E95" s="37"/>
      <c r="F95" s="203" t="s">
        <v>121</v>
      </c>
      <c r="G95" s="37"/>
      <c r="H95" s="37"/>
      <c r="I95" s="124"/>
      <c r="J95" s="37"/>
      <c r="K95" s="37"/>
      <c r="L95" s="41"/>
      <c r="M95" s="204"/>
      <c r="N95" s="77"/>
      <c r="O95" s="77"/>
      <c r="P95" s="77"/>
      <c r="Q95" s="77"/>
      <c r="R95" s="77"/>
      <c r="S95" s="77"/>
      <c r="T95" s="78"/>
      <c r="AT95" s="15" t="s">
        <v>124</v>
      </c>
      <c r="AU95" s="15" t="s">
        <v>80</v>
      </c>
    </row>
    <row r="96" spans="2:65" s="1" customFormat="1" ht="16.5" customHeight="1">
      <c r="B96" s="36"/>
      <c r="C96" s="190" t="s">
        <v>82</v>
      </c>
      <c r="D96" s="190" t="s">
        <v>119</v>
      </c>
      <c r="E96" s="191" t="s">
        <v>125</v>
      </c>
      <c r="F96" s="192" t="s">
        <v>126</v>
      </c>
      <c r="G96" s="193" t="s">
        <v>122</v>
      </c>
      <c r="H96" s="194">
        <v>295.241</v>
      </c>
      <c r="I96" s="195"/>
      <c r="J96" s="196">
        <f>ROUND(I96*H96,2)</f>
        <v>0</v>
      </c>
      <c r="K96" s="192" t="s">
        <v>19</v>
      </c>
      <c r="L96" s="41"/>
      <c r="M96" s="197" t="s">
        <v>19</v>
      </c>
      <c r="N96" s="198" t="s">
        <v>44</v>
      </c>
      <c r="O96" s="77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15" t="s">
        <v>123</v>
      </c>
      <c r="AT96" s="15" t="s">
        <v>119</v>
      </c>
      <c r="AU96" s="15" t="s">
        <v>80</v>
      </c>
      <c r="AY96" s="15" t="s">
        <v>118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5" t="s">
        <v>80</v>
      </c>
      <c r="BK96" s="201">
        <f>ROUND(I96*H96,2)</f>
        <v>0</v>
      </c>
      <c r="BL96" s="15" t="s">
        <v>123</v>
      </c>
      <c r="BM96" s="15" t="s">
        <v>123</v>
      </c>
    </row>
    <row r="97" spans="2:47" s="1" customFormat="1" ht="12">
      <c r="B97" s="36"/>
      <c r="C97" s="37"/>
      <c r="D97" s="202" t="s">
        <v>124</v>
      </c>
      <c r="E97" s="37"/>
      <c r="F97" s="203" t="s">
        <v>126</v>
      </c>
      <c r="G97" s="37"/>
      <c r="H97" s="37"/>
      <c r="I97" s="124"/>
      <c r="J97" s="37"/>
      <c r="K97" s="37"/>
      <c r="L97" s="41"/>
      <c r="M97" s="204"/>
      <c r="N97" s="77"/>
      <c r="O97" s="77"/>
      <c r="P97" s="77"/>
      <c r="Q97" s="77"/>
      <c r="R97" s="77"/>
      <c r="S97" s="77"/>
      <c r="T97" s="78"/>
      <c r="AT97" s="15" t="s">
        <v>124</v>
      </c>
      <c r="AU97" s="15" t="s">
        <v>80</v>
      </c>
    </row>
    <row r="98" spans="2:51" s="10" customFormat="1" ht="12">
      <c r="B98" s="205"/>
      <c r="C98" s="206"/>
      <c r="D98" s="202" t="s">
        <v>127</v>
      </c>
      <c r="E98" s="207" t="s">
        <v>19</v>
      </c>
      <c r="F98" s="208" t="s">
        <v>128</v>
      </c>
      <c r="G98" s="206"/>
      <c r="H98" s="209">
        <v>295.241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127</v>
      </c>
      <c r="AU98" s="215" t="s">
        <v>80</v>
      </c>
      <c r="AV98" s="10" t="s">
        <v>82</v>
      </c>
      <c r="AW98" s="10" t="s">
        <v>32</v>
      </c>
      <c r="AX98" s="10" t="s">
        <v>73</v>
      </c>
      <c r="AY98" s="215" t="s">
        <v>118</v>
      </c>
    </row>
    <row r="99" spans="2:51" s="11" customFormat="1" ht="12">
      <c r="B99" s="216"/>
      <c r="C99" s="217"/>
      <c r="D99" s="202" t="s">
        <v>127</v>
      </c>
      <c r="E99" s="218" t="s">
        <v>19</v>
      </c>
      <c r="F99" s="219" t="s">
        <v>129</v>
      </c>
      <c r="G99" s="217"/>
      <c r="H99" s="220">
        <v>295.241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127</v>
      </c>
      <c r="AU99" s="226" t="s">
        <v>80</v>
      </c>
      <c r="AV99" s="11" t="s">
        <v>123</v>
      </c>
      <c r="AW99" s="11" t="s">
        <v>32</v>
      </c>
      <c r="AX99" s="11" t="s">
        <v>80</v>
      </c>
      <c r="AY99" s="226" t="s">
        <v>118</v>
      </c>
    </row>
    <row r="100" spans="2:65" s="1" customFormat="1" ht="16.5" customHeight="1">
      <c r="B100" s="36"/>
      <c r="C100" s="190" t="s">
        <v>130</v>
      </c>
      <c r="D100" s="190" t="s">
        <v>119</v>
      </c>
      <c r="E100" s="191" t="s">
        <v>131</v>
      </c>
      <c r="F100" s="192" t="s">
        <v>132</v>
      </c>
      <c r="G100" s="193" t="s">
        <v>122</v>
      </c>
      <c r="H100" s="194">
        <v>339.1</v>
      </c>
      <c r="I100" s="195"/>
      <c r="J100" s="196">
        <f>ROUND(I100*H100,2)</f>
        <v>0</v>
      </c>
      <c r="K100" s="192" t="s">
        <v>133</v>
      </c>
      <c r="L100" s="41"/>
      <c r="M100" s="197" t="s">
        <v>19</v>
      </c>
      <c r="N100" s="198" t="s">
        <v>44</v>
      </c>
      <c r="O100" s="77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15" t="s">
        <v>123</v>
      </c>
      <c r="AT100" s="15" t="s">
        <v>119</v>
      </c>
      <c r="AU100" s="15" t="s">
        <v>80</v>
      </c>
      <c r="AY100" s="15" t="s">
        <v>118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15" t="s">
        <v>80</v>
      </c>
      <c r="BK100" s="201">
        <f>ROUND(I100*H100,2)</f>
        <v>0</v>
      </c>
      <c r="BL100" s="15" t="s">
        <v>123</v>
      </c>
      <c r="BM100" s="15" t="s">
        <v>134</v>
      </c>
    </row>
    <row r="101" spans="2:47" s="1" customFormat="1" ht="12">
      <c r="B101" s="36"/>
      <c r="C101" s="37"/>
      <c r="D101" s="202" t="s">
        <v>124</v>
      </c>
      <c r="E101" s="37"/>
      <c r="F101" s="203" t="s">
        <v>135</v>
      </c>
      <c r="G101" s="37"/>
      <c r="H101" s="37"/>
      <c r="I101" s="124"/>
      <c r="J101" s="37"/>
      <c r="K101" s="37"/>
      <c r="L101" s="41"/>
      <c r="M101" s="204"/>
      <c r="N101" s="77"/>
      <c r="O101" s="77"/>
      <c r="P101" s="77"/>
      <c r="Q101" s="77"/>
      <c r="R101" s="77"/>
      <c r="S101" s="77"/>
      <c r="T101" s="78"/>
      <c r="AT101" s="15" t="s">
        <v>124</v>
      </c>
      <c r="AU101" s="15" t="s">
        <v>80</v>
      </c>
    </row>
    <row r="102" spans="2:51" s="10" customFormat="1" ht="12">
      <c r="B102" s="205"/>
      <c r="C102" s="206"/>
      <c r="D102" s="202" t="s">
        <v>127</v>
      </c>
      <c r="E102" s="207" t="s">
        <v>19</v>
      </c>
      <c r="F102" s="208" t="s">
        <v>136</v>
      </c>
      <c r="G102" s="206"/>
      <c r="H102" s="209">
        <v>590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127</v>
      </c>
      <c r="AU102" s="215" t="s">
        <v>80</v>
      </c>
      <c r="AV102" s="10" t="s">
        <v>82</v>
      </c>
      <c r="AW102" s="10" t="s">
        <v>32</v>
      </c>
      <c r="AX102" s="10" t="s">
        <v>73</v>
      </c>
      <c r="AY102" s="215" t="s">
        <v>118</v>
      </c>
    </row>
    <row r="103" spans="2:51" s="12" customFormat="1" ht="12">
      <c r="B103" s="227"/>
      <c r="C103" s="228"/>
      <c r="D103" s="202" t="s">
        <v>127</v>
      </c>
      <c r="E103" s="229" t="s">
        <v>19</v>
      </c>
      <c r="F103" s="230" t="s">
        <v>137</v>
      </c>
      <c r="G103" s="228"/>
      <c r="H103" s="229" t="s">
        <v>19</v>
      </c>
      <c r="I103" s="231"/>
      <c r="J103" s="228"/>
      <c r="K103" s="228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127</v>
      </c>
      <c r="AU103" s="236" t="s">
        <v>80</v>
      </c>
      <c r="AV103" s="12" t="s">
        <v>80</v>
      </c>
      <c r="AW103" s="12" t="s">
        <v>32</v>
      </c>
      <c r="AX103" s="12" t="s">
        <v>73</v>
      </c>
      <c r="AY103" s="236" t="s">
        <v>118</v>
      </c>
    </row>
    <row r="104" spans="2:51" s="10" customFormat="1" ht="12">
      <c r="B104" s="205"/>
      <c r="C104" s="206"/>
      <c r="D104" s="202" t="s">
        <v>127</v>
      </c>
      <c r="E104" s="207" t="s">
        <v>19</v>
      </c>
      <c r="F104" s="208" t="s">
        <v>138</v>
      </c>
      <c r="G104" s="206"/>
      <c r="H104" s="209">
        <v>-44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127</v>
      </c>
      <c r="AU104" s="215" t="s">
        <v>80</v>
      </c>
      <c r="AV104" s="10" t="s">
        <v>82</v>
      </c>
      <c r="AW104" s="10" t="s">
        <v>32</v>
      </c>
      <c r="AX104" s="10" t="s">
        <v>73</v>
      </c>
      <c r="AY104" s="215" t="s">
        <v>118</v>
      </c>
    </row>
    <row r="105" spans="2:51" s="12" customFormat="1" ht="12">
      <c r="B105" s="227"/>
      <c r="C105" s="228"/>
      <c r="D105" s="202" t="s">
        <v>127</v>
      </c>
      <c r="E105" s="229" t="s">
        <v>19</v>
      </c>
      <c r="F105" s="230" t="s">
        <v>139</v>
      </c>
      <c r="G105" s="228"/>
      <c r="H105" s="229" t="s">
        <v>19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127</v>
      </c>
      <c r="AU105" s="236" t="s">
        <v>80</v>
      </c>
      <c r="AV105" s="12" t="s">
        <v>80</v>
      </c>
      <c r="AW105" s="12" t="s">
        <v>32</v>
      </c>
      <c r="AX105" s="12" t="s">
        <v>73</v>
      </c>
      <c r="AY105" s="236" t="s">
        <v>118</v>
      </c>
    </row>
    <row r="106" spans="2:51" s="10" customFormat="1" ht="12">
      <c r="B106" s="205"/>
      <c r="C106" s="206"/>
      <c r="D106" s="202" t="s">
        <v>127</v>
      </c>
      <c r="E106" s="207" t="s">
        <v>19</v>
      </c>
      <c r="F106" s="208" t="s">
        <v>140</v>
      </c>
      <c r="G106" s="206"/>
      <c r="H106" s="209">
        <v>-103.5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127</v>
      </c>
      <c r="AU106" s="215" t="s">
        <v>80</v>
      </c>
      <c r="AV106" s="10" t="s">
        <v>82</v>
      </c>
      <c r="AW106" s="10" t="s">
        <v>32</v>
      </c>
      <c r="AX106" s="10" t="s">
        <v>73</v>
      </c>
      <c r="AY106" s="215" t="s">
        <v>118</v>
      </c>
    </row>
    <row r="107" spans="2:51" s="12" customFormat="1" ht="12">
      <c r="B107" s="227"/>
      <c r="C107" s="228"/>
      <c r="D107" s="202" t="s">
        <v>127</v>
      </c>
      <c r="E107" s="229" t="s">
        <v>19</v>
      </c>
      <c r="F107" s="230" t="s">
        <v>141</v>
      </c>
      <c r="G107" s="228"/>
      <c r="H107" s="229" t="s">
        <v>19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127</v>
      </c>
      <c r="AU107" s="236" t="s">
        <v>80</v>
      </c>
      <c r="AV107" s="12" t="s">
        <v>80</v>
      </c>
      <c r="AW107" s="12" t="s">
        <v>32</v>
      </c>
      <c r="AX107" s="12" t="s">
        <v>73</v>
      </c>
      <c r="AY107" s="236" t="s">
        <v>118</v>
      </c>
    </row>
    <row r="108" spans="2:51" s="10" customFormat="1" ht="12">
      <c r="B108" s="205"/>
      <c r="C108" s="206"/>
      <c r="D108" s="202" t="s">
        <v>127</v>
      </c>
      <c r="E108" s="207" t="s">
        <v>19</v>
      </c>
      <c r="F108" s="208" t="s">
        <v>142</v>
      </c>
      <c r="G108" s="206"/>
      <c r="H108" s="209">
        <v>-103.4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127</v>
      </c>
      <c r="AU108" s="215" t="s">
        <v>80</v>
      </c>
      <c r="AV108" s="10" t="s">
        <v>82</v>
      </c>
      <c r="AW108" s="10" t="s">
        <v>32</v>
      </c>
      <c r="AX108" s="10" t="s">
        <v>73</v>
      </c>
      <c r="AY108" s="215" t="s">
        <v>118</v>
      </c>
    </row>
    <row r="109" spans="2:51" s="11" customFormat="1" ht="12">
      <c r="B109" s="216"/>
      <c r="C109" s="217"/>
      <c r="D109" s="202" t="s">
        <v>127</v>
      </c>
      <c r="E109" s="218" t="s">
        <v>19</v>
      </c>
      <c r="F109" s="219" t="s">
        <v>143</v>
      </c>
      <c r="G109" s="217"/>
      <c r="H109" s="220">
        <v>339.1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127</v>
      </c>
      <c r="AU109" s="226" t="s">
        <v>80</v>
      </c>
      <c r="AV109" s="11" t="s">
        <v>123</v>
      </c>
      <c r="AW109" s="11" t="s">
        <v>32</v>
      </c>
      <c r="AX109" s="11" t="s">
        <v>80</v>
      </c>
      <c r="AY109" s="226" t="s">
        <v>118</v>
      </c>
    </row>
    <row r="110" spans="2:65" s="1" customFormat="1" ht="16.5" customHeight="1">
      <c r="B110" s="36"/>
      <c r="C110" s="190" t="s">
        <v>123</v>
      </c>
      <c r="D110" s="190" t="s">
        <v>119</v>
      </c>
      <c r="E110" s="191" t="s">
        <v>144</v>
      </c>
      <c r="F110" s="192" t="s">
        <v>145</v>
      </c>
      <c r="G110" s="193" t="s">
        <v>146</v>
      </c>
      <c r="H110" s="194">
        <v>270</v>
      </c>
      <c r="I110" s="195"/>
      <c r="J110" s="196">
        <f>ROUND(I110*H110,2)</f>
        <v>0</v>
      </c>
      <c r="K110" s="192" t="s">
        <v>19</v>
      </c>
      <c r="L110" s="41"/>
      <c r="M110" s="197" t="s">
        <v>19</v>
      </c>
      <c r="N110" s="198" t="s">
        <v>44</v>
      </c>
      <c r="O110" s="77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15" t="s">
        <v>123</v>
      </c>
      <c r="AT110" s="15" t="s">
        <v>119</v>
      </c>
      <c r="AU110" s="15" t="s">
        <v>80</v>
      </c>
      <c r="AY110" s="15" t="s">
        <v>118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15" t="s">
        <v>80</v>
      </c>
      <c r="BK110" s="201">
        <f>ROUND(I110*H110,2)</f>
        <v>0</v>
      </c>
      <c r="BL110" s="15" t="s">
        <v>123</v>
      </c>
      <c r="BM110" s="15" t="s">
        <v>147</v>
      </c>
    </row>
    <row r="111" spans="2:47" s="1" customFormat="1" ht="12">
      <c r="B111" s="36"/>
      <c r="C111" s="37"/>
      <c r="D111" s="202" t="s">
        <v>124</v>
      </c>
      <c r="E111" s="37"/>
      <c r="F111" s="203" t="s">
        <v>145</v>
      </c>
      <c r="G111" s="37"/>
      <c r="H111" s="37"/>
      <c r="I111" s="124"/>
      <c r="J111" s="37"/>
      <c r="K111" s="37"/>
      <c r="L111" s="41"/>
      <c r="M111" s="204"/>
      <c r="N111" s="77"/>
      <c r="O111" s="77"/>
      <c r="P111" s="77"/>
      <c r="Q111" s="77"/>
      <c r="R111" s="77"/>
      <c r="S111" s="77"/>
      <c r="T111" s="78"/>
      <c r="AT111" s="15" t="s">
        <v>124</v>
      </c>
      <c r="AU111" s="15" t="s">
        <v>80</v>
      </c>
    </row>
    <row r="112" spans="2:65" s="1" customFormat="1" ht="16.5" customHeight="1">
      <c r="B112" s="36"/>
      <c r="C112" s="190" t="s">
        <v>148</v>
      </c>
      <c r="D112" s="190" t="s">
        <v>119</v>
      </c>
      <c r="E112" s="191" t="s">
        <v>149</v>
      </c>
      <c r="F112" s="192" t="s">
        <v>150</v>
      </c>
      <c r="G112" s="193" t="s">
        <v>146</v>
      </c>
      <c r="H112" s="194">
        <v>8810</v>
      </c>
      <c r="I112" s="195"/>
      <c r="J112" s="196">
        <f>ROUND(I112*H112,2)</f>
        <v>0</v>
      </c>
      <c r="K112" s="192" t="s">
        <v>19</v>
      </c>
      <c r="L112" s="41"/>
      <c r="M112" s="197" t="s">
        <v>19</v>
      </c>
      <c r="N112" s="198" t="s">
        <v>44</v>
      </c>
      <c r="O112" s="77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15" t="s">
        <v>123</v>
      </c>
      <c r="AT112" s="15" t="s">
        <v>119</v>
      </c>
      <c r="AU112" s="15" t="s">
        <v>80</v>
      </c>
      <c r="AY112" s="15" t="s">
        <v>118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5" t="s">
        <v>80</v>
      </c>
      <c r="BK112" s="201">
        <f>ROUND(I112*H112,2)</f>
        <v>0</v>
      </c>
      <c r="BL112" s="15" t="s">
        <v>123</v>
      </c>
      <c r="BM112" s="15" t="s">
        <v>151</v>
      </c>
    </row>
    <row r="113" spans="2:47" s="1" customFormat="1" ht="12">
      <c r="B113" s="36"/>
      <c r="C113" s="37"/>
      <c r="D113" s="202" t="s">
        <v>124</v>
      </c>
      <c r="E113" s="37"/>
      <c r="F113" s="203" t="s">
        <v>150</v>
      </c>
      <c r="G113" s="37"/>
      <c r="H113" s="37"/>
      <c r="I113" s="124"/>
      <c r="J113" s="37"/>
      <c r="K113" s="37"/>
      <c r="L113" s="41"/>
      <c r="M113" s="204"/>
      <c r="N113" s="77"/>
      <c r="O113" s="77"/>
      <c r="P113" s="77"/>
      <c r="Q113" s="77"/>
      <c r="R113" s="77"/>
      <c r="S113" s="77"/>
      <c r="T113" s="78"/>
      <c r="AT113" s="15" t="s">
        <v>124</v>
      </c>
      <c r="AU113" s="15" t="s">
        <v>80</v>
      </c>
    </row>
    <row r="114" spans="2:65" s="1" customFormat="1" ht="16.5" customHeight="1">
      <c r="B114" s="36"/>
      <c r="C114" s="237" t="s">
        <v>134</v>
      </c>
      <c r="D114" s="237" t="s">
        <v>152</v>
      </c>
      <c r="E114" s="238" t="s">
        <v>153</v>
      </c>
      <c r="F114" s="239" t="s">
        <v>154</v>
      </c>
      <c r="G114" s="240" t="s">
        <v>122</v>
      </c>
      <c r="H114" s="241">
        <v>112</v>
      </c>
      <c r="I114" s="242"/>
      <c r="J114" s="243">
        <f>ROUND(I114*H114,2)</f>
        <v>0</v>
      </c>
      <c r="K114" s="239" t="s">
        <v>19</v>
      </c>
      <c r="L114" s="244"/>
      <c r="M114" s="245" t="s">
        <v>19</v>
      </c>
      <c r="N114" s="246" t="s">
        <v>44</v>
      </c>
      <c r="O114" s="77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15" t="s">
        <v>155</v>
      </c>
      <c r="AT114" s="15" t="s">
        <v>152</v>
      </c>
      <c r="AU114" s="15" t="s">
        <v>80</v>
      </c>
      <c r="AY114" s="15" t="s">
        <v>118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15" t="s">
        <v>80</v>
      </c>
      <c r="BK114" s="201">
        <f>ROUND(I114*H114,2)</f>
        <v>0</v>
      </c>
      <c r="BL114" s="15" t="s">
        <v>123</v>
      </c>
      <c r="BM114" s="15" t="s">
        <v>156</v>
      </c>
    </row>
    <row r="115" spans="2:47" s="1" customFormat="1" ht="12">
      <c r="B115" s="36"/>
      <c r="C115" s="37"/>
      <c r="D115" s="202" t="s">
        <v>124</v>
      </c>
      <c r="E115" s="37"/>
      <c r="F115" s="203" t="s">
        <v>154</v>
      </c>
      <c r="G115" s="37"/>
      <c r="H115" s="37"/>
      <c r="I115" s="124"/>
      <c r="J115" s="37"/>
      <c r="K115" s="37"/>
      <c r="L115" s="41"/>
      <c r="M115" s="204"/>
      <c r="N115" s="77"/>
      <c r="O115" s="77"/>
      <c r="P115" s="77"/>
      <c r="Q115" s="77"/>
      <c r="R115" s="77"/>
      <c r="S115" s="77"/>
      <c r="T115" s="78"/>
      <c r="AT115" s="15" t="s">
        <v>124</v>
      </c>
      <c r="AU115" s="15" t="s">
        <v>80</v>
      </c>
    </row>
    <row r="116" spans="2:63" s="9" customFormat="1" ht="25.9" customHeight="1">
      <c r="B116" s="176"/>
      <c r="C116" s="177"/>
      <c r="D116" s="178" t="s">
        <v>72</v>
      </c>
      <c r="E116" s="179" t="s">
        <v>157</v>
      </c>
      <c r="F116" s="179" t="s">
        <v>158</v>
      </c>
      <c r="G116" s="177"/>
      <c r="H116" s="177"/>
      <c r="I116" s="180"/>
      <c r="J116" s="181">
        <f>BK116</f>
        <v>0</v>
      </c>
      <c r="K116" s="177"/>
      <c r="L116" s="182"/>
      <c r="M116" s="183"/>
      <c r="N116" s="184"/>
      <c r="O116" s="184"/>
      <c r="P116" s="185">
        <f>SUM(P117:P130)</f>
        <v>0</v>
      </c>
      <c r="Q116" s="184"/>
      <c r="R116" s="185">
        <f>SUM(R117:R130)</f>
        <v>0</v>
      </c>
      <c r="S116" s="184"/>
      <c r="T116" s="186">
        <f>SUM(T117:T130)</f>
        <v>0</v>
      </c>
      <c r="AR116" s="187" t="s">
        <v>80</v>
      </c>
      <c r="AT116" s="188" t="s">
        <v>72</v>
      </c>
      <c r="AU116" s="188" t="s">
        <v>73</v>
      </c>
      <c r="AY116" s="187" t="s">
        <v>118</v>
      </c>
      <c r="BK116" s="189">
        <f>SUM(BK117:BK130)</f>
        <v>0</v>
      </c>
    </row>
    <row r="117" spans="2:65" s="1" customFormat="1" ht="16.5" customHeight="1">
      <c r="B117" s="36"/>
      <c r="C117" s="190" t="s">
        <v>159</v>
      </c>
      <c r="D117" s="190" t="s">
        <v>119</v>
      </c>
      <c r="E117" s="191" t="s">
        <v>160</v>
      </c>
      <c r="F117" s="192" t="s">
        <v>161</v>
      </c>
      <c r="G117" s="193" t="s">
        <v>122</v>
      </c>
      <c r="H117" s="194">
        <v>103.5</v>
      </c>
      <c r="I117" s="195"/>
      <c r="J117" s="196">
        <f>ROUND(I117*H117,2)</f>
        <v>0</v>
      </c>
      <c r="K117" s="192" t="s">
        <v>19</v>
      </c>
      <c r="L117" s="41"/>
      <c r="M117" s="197" t="s">
        <v>19</v>
      </c>
      <c r="N117" s="198" t="s">
        <v>44</v>
      </c>
      <c r="O117" s="77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15" t="s">
        <v>123</v>
      </c>
      <c r="AT117" s="15" t="s">
        <v>119</v>
      </c>
      <c r="AU117" s="15" t="s">
        <v>80</v>
      </c>
      <c r="AY117" s="15" t="s">
        <v>118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15" t="s">
        <v>80</v>
      </c>
      <c r="BK117" s="201">
        <f>ROUND(I117*H117,2)</f>
        <v>0</v>
      </c>
      <c r="BL117" s="15" t="s">
        <v>123</v>
      </c>
      <c r="BM117" s="15" t="s">
        <v>162</v>
      </c>
    </row>
    <row r="118" spans="2:47" s="1" customFormat="1" ht="12">
      <c r="B118" s="36"/>
      <c r="C118" s="37"/>
      <c r="D118" s="202" t="s">
        <v>124</v>
      </c>
      <c r="E118" s="37"/>
      <c r="F118" s="203" t="s">
        <v>161</v>
      </c>
      <c r="G118" s="37"/>
      <c r="H118" s="37"/>
      <c r="I118" s="124"/>
      <c r="J118" s="37"/>
      <c r="K118" s="37"/>
      <c r="L118" s="41"/>
      <c r="M118" s="204"/>
      <c r="N118" s="77"/>
      <c r="O118" s="77"/>
      <c r="P118" s="77"/>
      <c r="Q118" s="77"/>
      <c r="R118" s="77"/>
      <c r="S118" s="77"/>
      <c r="T118" s="78"/>
      <c r="AT118" s="15" t="s">
        <v>124</v>
      </c>
      <c r="AU118" s="15" t="s">
        <v>80</v>
      </c>
    </row>
    <row r="119" spans="2:51" s="12" customFormat="1" ht="12">
      <c r="B119" s="227"/>
      <c r="C119" s="228"/>
      <c r="D119" s="202" t="s">
        <v>127</v>
      </c>
      <c r="E119" s="229" t="s">
        <v>19</v>
      </c>
      <c r="F119" s="230" t="s">
        <v>163</v>
      </c>
      <c r="G119" s="228"/>
      <c r="H119" s="229" t="s">
        <v>19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127</v>
      </c>
      <c r="AU119" s="236" t="s">
        <v>80</v>
      </c>
      <c r="AV119" s="12" t="s">
        <v>80</v>
      </c>
      <c r="AW119" s="12" t="s">
        <v>32</v>
      </c>
      <c r="AX119" s="12" t="s">
        <v>73</v>
      </c>
      <c r="AY119" s="236" t="s">
        <v>118</v>
      </c>
    </row>
    <row r="120" spans="2:51" s="10" customFormat="1" ht="12">
      <c r="B120" s="205"/>
      <c r="C120" s="206"/>
      <c r="D120" s="202" t="s">
        <v>127</v>
      </c>
      <c r="E120" s="207" t="s">
        <v>19</v>
      </c>
      <c r="F120" s="208" t="s">
        <v>164</v>
      </c>
      <c r="G120" s="206"/>
      <c r="H120" s="209">
        <v>103.5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127</v>
      </c>
      <c r="AU120" s="215" t="s">
        <v>80</v>
      </c>
      <c r="AV120" s="10" t="s">
        <v>82</v>
      </c>
      <c r="AW120" s="10" t="s">
        <v>32</v>
      </c>
      <c r="AX120" s="10" t="s">
        <v>73</v>
      </c>
      <c r="AY120" s="215" t="s">
        <v>118</v>
      </c>
    </row>
    <row r="121" spans="2:51" s="11" customFormat="1" ht="12">
      <c r="B121" s="216"/>
      <c r="C121" s="217"/>
      <c r="D121" s="202" t="s">
        <v>127</v>
      </c>
      <c r="E121" s="218" t="s">
        <v>19</v>
      </c>
      <c r="F121" s="219" t="s">
        <v>143</v>
      </c>
      <c r="G121" s="217"/>
      <c r="H121" s="220">
        <v>103.5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127</v>
      </c>
      <c r="AU121" s="226" t="s">
        <v>80</v>
      </c>
      <c r="AV121" s="11" t="s">
        <v>123</v>
      </c>
      <c r="AW121" s="11" t="s">
        <v>32</v>
      </c>
      <c r="AX121" s="11" t="s">
        <v>80</v>
      </c>
      <c r="AY121" s="226" t="s">
        <v>118</v>
      </c>
    </row>
    <row r="122" spans="2:65" s="1" customFormat="1" ht="16.5" customHeight="1">
      <c r="B122" s="36"/>
      <c r="C122" s="190" t="s">
        <v>155</v>
      </c>
      <c r="D122" s="190" t="s">
        <v>119</v>
      </c>
      <c r="E122" s="191" t="s">
        <v>165</v>
      </c>
      <c r="F122" s="192" t="s">
        <v>166</v>
      </c>
      <c r="G122" s="193" t="s">
        <v>122</v>
      </c>
      <c r="H122" s="194">
        <v>103.5</v>
      </c>
      <c r="I122" s="195"/>
      <c r="J122" s="196">
        <f>ROUND(I122*H122,2)</f>
        <v>0</v>
      </c>
      <c r="K122" s="192" t="s">
        <v>19</v>
      </c>
      <c r="L122" s="41"/>
      <c r="M122" s="197" t="s">
        <v>19</v>
      </c>
      <c r="N122" s="198" t="s">
        <v>44</v>
      </c>
      <c r="O122" s="77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15" t="s">
        <v>123</v>
      </c>
      <c r="AT122" s="15" t="s">
        <v>119</v>
      </c>
      <c r="AU122" s="15" t="s">
        <v>80</v>
      </c>
      <c r="AY122" s="15" t="s">
        <v>118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5" t="s">
        <v>80</v>
      </c>
      <c r="BK122" s="201">
        <f>ROUND(I122*H122,2)</f>
        <v>0</v>
      </c>
      <c r="BL122" s="15" t="s">
        <v>123</v>
      </c>
      <c r="BM122" s="15" t="s">
        <v>167</v>
      </c>
    </row>
    <row r="123" spans="2:47" s="1" customFormat="1" ht="12">
      <c r="B123" s="36"/>
      <c r="C123" s="37"/>
      <c r="D123" s="202" t="s">
        <v>124</v>
      </c>
      <c r="E123" s="37"/>
      <c r="F123" s="203" t="s">
        <v>166</v>
      </c>
      <c r="G123" s="37"/>
      <c r="H123" s="37"/>
      <c r="I123" s="124"/>
      <c r="J123" s="37"/>
      <c r="K123" s="37"/>
      <c r="L123" s="41"/>
      <c r="M123" s="204"/>
      <c r="N123" s="77"/>
      <c r="O123" s="77"/>
      <c r="P123" s="77"/>
      <c r="Q123" s="77"/>
      <c r="R123" s="77"/>
      <c r="S123" s="77"/>
      <c r="T123" s="78"/>
      <c r="AT123" s="15" t="s">
        <v>124</v>
      </c>
      <c r="AU123" s="15" t="s">
        <v>80</v>
      </c>
    </row>
    <row r="124" spans="2:51" s="12" customFormat="1" ht="12">
      <c r="B124" s="227"/>
      <c r="C124" s="228"/>
      <c r="D124" s="202" t="s">
        <v>127</v>
      </c>
      <c r="E124" s="229" t="s">
        <v>19</v>
      </c>
      <c r="F124" s="230" t="s">
        <v>168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127</v>
      </c>
      <c r="AU124" s="236" t="s">
        <v>80</v>
      </c>
      <c r="AV124" s="12" t="s">
        <v>80</v>
      </c>
      <c r="AW124" s="12" t="s">
        <v>32</v>
      </c>
      <c r="AX124" s="12" t="s">
        <v>73</v>
      </c>
      <c r="AY124" s="236" t="s">
        <v>118</v>
      </c>
    </row>
    <row r="125" spans="2:51" s="10" customFormat="1" ht="12">
      <c r="B125" s="205"/>
      <c r="C125" s="206"/>
      <c r="D125" s="202" t="s">
        <v>127</v>
      </c>
      <c r="E125" s="207" t="s">
        <v>19</v>
      </c>
      <c r="F125" s="208" t="s">
        <v>164</v>
      </c>
      <c r="G125" s="206"/>
      <c r="H125" s="209">
        <v>103.5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127</v>
      </c>
      <c r="AU125" s="215" t="s">
        <v>80</v>
      </c>
      <c r="AV125" s="10" t="s">
        <v>82</v>
      </c>
      <c r="AW125" s="10" t="s">
        <v>32</v>
      </c>
      <c r="AX125" s="10" t="s">
        <v>73</v>
      </c>
      <c r="AY125" s="215" t="s">
        <v>118</v>
      </c>
    </row>
    <row r="126" spans="2:51" s="11" customFormat="1" ht="12">
      <c r="B126" s="216"/>
      <c r="C126" s="217"/>
      <c r="D126" s="202" t="s">
        <v>127</v>
      </c>
      <c r="E126" s="218" t="s">
        <v>19</v>
      </c>
      <c r="F126" s="219" t="s">
        <v>143</v>
      </c>
      <c r="G126" s="217"/>
      <c r="H126" s="220">
        <v>103.5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127</v>
      </c>
      <c r="AU126" s="226" t="s">
        <v>80</v>
      </c>
      <c r="AV126" s="11" t="s">
        <v>123</v>
      </c>
      <c r="AW126" s="11" t="s">
        <v>32</v>
      </c>
      <c r="AX126" s="11" t="s">
        <v>80</v>
      </c>
      <c r="AY126" s="226" t="s">
        <v>118</v>
      </c>
    </row>
    <row r="127" spans="2:65" s="1" customFormat="1" ht="16.5" customHeight="1">
      <c r="B127" s="36"/>
      <c r="C127" s="190" t="s">
        <v>169</v>
      </c>
      <c r="D127" s="190" t="s">
        <v>119</v>
      </c>
      <c r="E127" s="191" t="s">
        <v>170</v>
      </c>
      <c r="F127" s="192" t="s">
        <v>171</v>
      </c>
      <c r="G127" s="193" t="s">
        <v>122</v>
      </c>
      <c r="H127" s="194">
        <v>103.5</v>
      </c>
      <c r="I127" s="195"/>
      <c r="J127" s="196">
        <f>ROUND(I127*H127,2)</f>
        <v>0</v>
      </c>
      <c r="K127" s="192" t="s">
        <v>19</v>
      </c>
      <c r="L127" s="41"/>
      <c r="M127" s="197" t="s">
        <v>19</v>
      </c>
      <c r="N127" s="198" t="s">
        <v>44</v>
      </c>
      <c r="O127" s="77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15" t="s">
        <v>123</v>
      </c>
      <c r="AT127" s="15" t="s">
        <v>119</v>
      </c>
      <c r="AU127" s="15" t="s">
        <v>80</v>
      </c>
      <c r="AY127" s="15" t="s">
        <v>118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5" t="s">
        <v>80</v>
      </c>
      <c r="BK127" s="201">
        <f>ROUND(I127*H127,2)</f>
        <v>0</v>
      </c>
      <c r="BL127" s="15" t="s">
        <v>123</v>
      </c>
      <c r="BM127" s="15" t="s">
        <v>172</v>
      </c>
    </row>
    <row r="128" spans="2:47" s="1" customFormat="1" ht="12">
      <c r="B128" s="36"/>
      <c r="C128" s="37"/>
      <c r="D128" s="202" t="s">
        <v>124</v>
      </c>
      <c r="E128" s="37"/>
      <c r="F128" s="203" t="s">
        <v>171</v>
      </c>
      <c r="G128" s="37"/>
      <c r="H128" s="37"/>
      <c r="I128" s="124"/>
      <c r="J128" s="37"/>
      <c r="K128" s="37"/>
      <c r="L128" s="41"/>
      <c r="M128" s="204"/>
      <c r="N128" s="77"/>
      <c r="O128" s="77"/>
      <c r="P128" s="77"/>
      <c r="Q128" s="77"/>
      <c r="R128" s="77"/>
      <c r="S128" s="77"/>
      <c r="T128" s="78"/>
      <c r="AT128" s="15" t="s">
        <v>124</v>
      </c>
      <c r="AU128" s="15" t="s">
        <v>80</v>
      </c>
    </row>
    <row r="129" spans="2:65" s="1" customFormat="1" ht="16.5" customHeight="1">
      <c r="B129" s="36"/>
      <c r="C129" s="190" t="s">
        <v>173</v>
      </c>
      <c r="D129" s="190" t="s">
        <v>119</v>
      </c>
      <c r="E129" s="191" t="s">
        <v>174</v>
      </c>
      <c r="F129" s="192" t="s">
        <v>175</v>
      </c>
      <c r="G129" s="193" t="s">
        <v>146</v>
      </c>
      <c r="H129" s="194">
        <v>168</v>
      </c>
      <c r="I129" s="195"/>
      <c r="J129" s="196">
        <f>ROUND(I129*H129,2)</f>
        <v>0</v>
      </c>
      <c r="K129" s="192" t="s">
        <v>19</v>
      </c>
      <c r="L129" s="41"/>
      <c r="M129" s="197" t="s">
        <v>19</v>
      </c>
      <c r="N129" s="198" t="s">
        <v>44</v>
      </c>
      <c r="O129" s="77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15" t="s">
        <v>123</v>
      </c>
      <c r="AT129" s="15" t="s">
        <v>119</v>
      </c>
      <c r="AU129" s="15" t="s">
        <v>80</v>
      </c>
      <c r="AY129" s="15" t="s">
        <v>118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5" t="s">
        <v>80</v>
      </c>
      <c r="BK129" s="201">
        <f>ROUND(I129*H129,2)</f>
        <v>0</v>
      </c>
      <c r="BL129" s="15" t="s">
        <v>123</v>
      </c>
      <c r="BM129" s="15" t="s">
        <v>176</v>
      </c>
    </row>
    <row r="130" spans="2:47" s="1" customFormat="1" ht="12">
      <c r="B130" s="36"/>
      <c r="C130" s="37"/>
      <c r="D130" s="202" t="s">
        <v>124</v>
      </c>
      <c r="E130" s="37"/>
      <c r="F130" s="203" t="s">
        <v>175</v>
      </c>
      <c r="G130" s="37"/>
      <c r="H130" s="37"/>
      <c r="I130" s="124"/>
      <c r="J130" s="37"/>
      <c r="K130" s="37"/>
      <c r="L130" s="41"/>
      <c r="M130" s="204"/>
      <c r="N130" s="77"/>
      <c r="O130" s="77"/>
      <c r="P130" s="77"/>
      <c r="Q130" s="77"/>
      <c r="R130" s="77"/>
      <c r="S130" s="77"/>
      <c r="T130" s="78"/>
      <c r="AT130" s="15" t="s">
        <v>124</v>
      </c>
      <c r="AU130" s="15" t="s">
        <v>80</v>
      </c>
    </row>
    <row r="131" spans="2:63" s="9" customFormat="1" ht="25.9" customHeight="1">
      <c r="B131" s="176"/>
      <c r="C131" s="177"/>
      <c r="D131" s="178" t="s">
        <v>72</v>
      </c>
      <c r="E131" s="179" t="s">
        <v>177</v>
      </c>
      <c r="F131" s="179" t="s">
        <v>178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SUM(P132:P215)</f>
        <v>0</v>
      </c>
      <c r="Q131" s="184"/>
      <c r="R131" s="185">
        <f>SUM(R132:R215)</f>
        <v>0</v>
      </c>
      <c r="S131" s="184"/>
      <c r="T131" s="186">
        <f>SUM(T132:T215)</f>
        <v>0</v>
      </c>
      <c r="AR131" s="187" t="s">
        <v>80</v>
      </c>
      <c r="AT131" s="188" t="s">
        <v>72</v>
      </c>
      <c r="AU131" s="188" t="s">
        <v>73</v>
      </c>
      <c r="AY131" s="187" t="s">
        <v>118</v>
      </c>
      <c r="BK131" s="189">
        <f>SUM(BK132:BK215)</f>
        <v>0</v>
      </c>
    </row>
    <row r="132" spans="2:65" s="1" customFormat="1" ht="16.5" customHeight="1">
      <c r="B132" s="36"/>
      <c r="C132" s="190" t="s">
        <v>179</v>
      </c>
      <c r="D132" s="190" t="s">
        <v>119</v>
      </c>
      <c r="E132" s="191" t="s">
        <v>180</v>
      </c>
      <c r="F132" s="192" t="s">
        <v>181</v>
      </c>
      <c r="G132" s="193" t="s">
        <v>182</v>
      </c>
      <c r="H132" s="194">
        <v>1</v>
      </c>
      <c r="I132" s="195"/>
      <c r="J132" s="196">
        <f>ROUND(I132*H132,2)</f>
        <v>0</v>
      </c>
      <c r="K132" s="192" t="s">
        <v>19</v>
      </c>
      <c r="L132" s="41"/>
      <c r="M132" s="197" t="s">
        <v>19</v>
      </c>
      <c r="N132" s="198" t="s">
        <v>44</v>
      </c>
      <c r="O132" s="77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15" t="s">
        <v>123</v>
      </c>
      <c r="AT132" s="15" t="s">
        <v>119</v>
      </c>
      <c r="AU132" s="15" t="s">
        <v>80</v>
      </c>
      <c r="AY132" s="15" t="s">
        <v>118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80</v>
      </c>
      <c r="BK132" s="201">
        <f>ROUND(I132*H132,2)</f>
        <v>0</v>
      </c>
      <c r="BL132" s="15" t="s">
        <v>123</v>
      </c>
      <c r="BM132" s="15" t="s">
        <v>183</v>
      </c>
    </row>
    <row r="133" spans="2:47" s="1" customFormat="1" ht="12">
      <c r="B133" s="36"/>
      <c r="C133" s="37"/>
      <c r="D133" s="202" t="s">
        <v>124</v>
      </c>
      <c r="E133" s="37"/>
      <c r="F133" s="203" t="s">
        <v>181</v>
      </c>
      <c r="G133" s="37"/>
      <c r="H133" s="37"/>
      <c r="I133" s="124"/>
      <c r="J133" s="37"/>
      <c r="K133" s="37"/>
      <c r="L133" s="41"/>
      <c r="M133" s="204"/>
      <c r="N133" s="77"/>
      <c r="O133" s="77"/>
      <c r="P133" s="77"/>
      <c r="Q133" s="77"/>
      <c r="R133" s="77"/>
      <c r="S133" s="77"/>
      <c r="T133" s="78"/>
      <c r="AT133" s="15" t="s">
        <v>124</v>
      </c>
      <c r="AU133" s="15" t="s">
        <v>80</v>
      </c>
    </row>
    <row r="134" spans="2:65" s="1" customFormat="1" ht="16.5" customHeight="1">
      <c r="B134" s="36"/>
      <c r="C134" s="190" t="s">
        <v>147</v>
      </c>
      <c r="D134" s="190" t="s">
        <v>119</v>
      </c>
      <c r="E134" s="191" t="s">
        <v>184</v>
      </c>
      <c r="F134" s="192" t="s">
        <v>185</v>
      </c>
      <c r="G134" s="193" t="s">
        <v>146</v>
      </c>
      <c r="H134" s="194">
        <v>173.3</v>
      </c>
      <c r="I134" s="195"/>
      <c r="J134" s="196">
        <f>ROUND(I134*H134,2)</f>
        <v>0</v>
      </c>
      <c r="K134" s="192" t="s">
        <v>19</v>
      </c>
      <c r="L134" s="41"/>
      <c r="M134" s="197" t="s">
        <v>19</v>
      </c>
      <c r="N134" s="198" t="s">
        <v>44</v>
      </c>
      <c r="O134" s="77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15" t="s">
        <v>123</v>
      </c>
      <c r="AT134" s="15" t="s">
        <v>119</v>
      </c>
      <c r="AU134" s="15" t="s">
        <v>80</v>
      </c>
      <c r="AY134" s="15" t="s">
        <v>118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5" t="s">
        <v>80</v>
      </c>
      <c r="BK134" s="201">
        <f>ROUND(I134*H134,2)</f>
        <v>0</v>
      </c>
      <c r="BL134" s="15" t="s">
        <v>123</v>
      </c>
      <c r="BM134" s="15" t="s">
        <v>186</v>
      </c>
    </row>
    <row r="135" spans="2:47" s="1" customFormat="1" ht="12">
      <c r="B135" s="36"/>
      <c r="C135" s="37"/>
      <c r="D135" s="202" t="s">
        <v>124</v>
      </c>
      <c r="E135" s="37"/>
      <c r="F135" s="203" t="s">
        <v>185</v>
      </c>
      <c r="G135" s="37"/>
      <c r="H135" s="37"/>
      <c r="I135" s="124"/>
      <c r="J135" s="37"/>
      <c r="K135" s="37"/>
      <c r="L135" s="41"/>
      <c r="M135" s="204"/>
      <c r="N135" s="77"/>
      <c r="O135" s="77"/>
      <c r="P135" s="77"/>
      <c r="Q135" s="77"/>
      <c r="R135" s="77"/>
      <c r="S135" s="77"/>
      <c r="T135" s="78"/>
      <c r="AT135" s="15" t="s">
        <v>124</v>
      </c>
      <c r="AU135" s="15" t="s">
        <v>80</v>
      </c>
    </row>
    <row r="136" spans="2:65" s="1" customFormat="1" ht="16.5" customHeight="1">
      <c r="B136" s="36"/>
      <c r="C136" s="190" t="s">
        <v>187</v>
      </c>
      <c r="D136" s="190" t="s">
        <v>119</v>
      </c>
      <c r="E136" s="191" t="s">
        <v>188</v>
      </c>
      <c r="F136" s="192" t="s">
        <v>189</v>
      </c>
      <c r="G136" s="193" t="s">
        <v>146</v>
      </c>
      <c r="H136" s="194">
        <v>173.3</v>
      </c>
      <c r="I136" s="195"/>
      <c r="J136" s="196">
        <f>ROUND(I136*H136,2)</f>
        <v>0</v>
      </c>
      <c r="K136" s="192" t="s">
        <v>19</v>
      </c>
      <c r="L136" s="41"/>
      <c r="M136" s="197" t="s">
        <v>19</v>
      </c>
      <c r="N136" s="198" t="s">
        <v>44</v>
      </c>
      <c r="O136" s="77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15" t="s">
        <v>123</v>
      </c>
      <c r="AT136" s="15" t="s">
        <v>119</v>
      </c>
      <c r="AU136" s="15" t="s">
        <v>80</v>
      </c>
      <c r="AY136" s="15" t="s">
        <v>118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80</v>
      </c>
      <c r="BK136" s="201">
        <f>ROUND(I136*H136,2)</f>
        <v>0</v>
      </c>
      <c r="BL136" s="15" t="s">
        <v>123</v>
      </c>
      <c r="BM136" s="15" t="s">
        <v>190</v>
      </c>
    </row>
    <row r="137" spans="2:47" s="1" customFormat="1" ht="12">
      <c r="B137" s="36"/>
      <c r="C137" s="37"/>
      <c r="D137" s="202" t="s">
        <v>124</v>
      </c>
      <c r="E137" s="37"/>
      <c r="F137" s="203" t="s">
        <v>189</v>
      </c>
      <c r="G137" s="37"/>
      <c r="H137" s="37"/>
      <c r="I137" s="124"/>
      <c r="J137" s="37"/>
      <c r="K137" s="37"/>
      <c r="L137" s="41"/>
      <c r="M137" s="204"/>
      <c r="N137" s="77"/>
      <c r="O137" s="77"/>
      <c r="P137" s="77"/>
      <c r="Q137" s="77"/>
      <c r="R137" s="77"/>
      <c r="S137" s="77"/>
      <c r="T137" s="78"/>
      <c r="AT137" s="15" t="s">
        <v>124</v>
      </c>
      <c r="AU137" s="15" t="s">
        <v>80</v>
      </c>
    </row>
    <row r="138" spans="2:65" s="1" customFormat="1" ht="16.5" customHeight="1">
      <c r="B138" s="36"/>
      <c r="C138" s="190" t="s">
        <v>151</v>
      </c>
      <c r="D138" s="190" t="s">
        <v>119</v>
      </c>
      <c r="E138" s="191" t="s">
        <v>191</v>
      </c>
      <c r="F138" s="192" t="s">
        <v>192</v>
      </c>
      <c r="G138" s="193" t="s">
        <v>146</v>
      </c>
      <c r="H138" s="194">
        <v>173.3</v>
      </c>
      <c r="I138" s="195"/>
      <c r="J138" s="196">
        <f>ROUND(I138*H138,2)</f>
        <v>0</v>
      </c>
      <c r="K138" s="192" t="s">
        <v>19</v>
      </c>
      <c r="L138" s="41"/>
      <c r="M138" s="197" t="s">
        <v>19</v>
      </c>
      <c r="N138" s="198" t="s">
        <v>44</v>
      </c>
      <c r="O138" s="77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15" t="s">
        <v>123</v>
      </c>
      <c r="AT138" s="15" t="s">
        <v>119</v>
      </c>
      <c r="AU138" s="15" t="s">
        <v>80</v>
      </c>
      <c r="AY138" s="15" t="s">
        <v>118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80</v>
      </c>
      <c r="BK138" s="201">
        <f>ROUND(I138*H138,2)</f>
        <v>0</v>
      </c>
      <c r="BL138" s="15" t="s">
        <v>123</v>
      </c>
      <c r="BM138" s="15" t="s">
        <v>193</v>
      </c>
    </row>
    <row r="139" spans="2:47" s="1" customFormat="1" ht="12">
      <c r="B139" s="36"/>
      <c r="C139" s="37"/>
      <c r="D139" s="202" t="s">
        <v>124</v>
      </c>
      <c r="E139" s="37"/>
      <c r="F139" s="203" t="s">
        <v>192</v>
      </c>
      <c r="G139" s="37"/>
      <c r="H139" s="37"/>
      <c r="I139" s="124"/>
      <c r="J139" s="37"/>
      <c r="K139" s="37"/>
      <c r="L139" s="41"/>
      <c r="M139" s="204"/>
      <c r="N139" s="77"/>
      <c r="O139" s="77"/>
      <c r="P139" s="77"/>
      <c r="Q139" s="77"/>
      <c r="R139" s="77"/>
      <c r="S139" s="77"/>
      <c r="T139" s="78"/>
      <c r="AT139" s="15" t="s">
        <v>124</v>
      </c>
      <c r="AU139" s="15" t="s">
        <v>80</v>
      </c>
    </row>
    <row r="140" spans="2:65" s="1" customFormat="1" ht="16.5" customHeight="1">
      <c r="B140" s="36"/>
      <c r="C140" s="190" t="s">
        <v>8</v>
      </c>
      <c r="D140" s="190" t="s">
        <v>119</v>
      </c>
      <c r="E140" s="191" t="s">
        <v>194</v>
      </c>
      <c r="F140" s="192" t="s">
        <v>195</v>
      </c>
      <c r="G140" s="193" t="s">
        <v>196</v>
      </c>
      <c r="H140" s="194">
        <v>58</v>
      </c>
      <c r="I140" s="195"/>
      <c r="J140" s="196">
        <f>ROUND(I140*H140,2)</f>
        <v>0</v>
      </c>
      <c r="K140" s="192" t="s">
        <v>19</v>
      </c>
      <c r="L140" s="41"/>
      <c r="M140" s="197" t="s">
        <v>19</v>
      </c>
      <c r="N140" s="198" t="s">
        <v>44</v>
      </c>
      <c r="O140" s="77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15" t="s">
        <v>123</v>
      </c>
      <c r="AT140" s="15" t="s">
        <v>119</v>
      </c>
      <c r="AU140" s="15" t="s">
        <v>80</v>
      </c>
      <c r="AY140" s="15" t="s">
        <v>118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80</v>
      </c>
      <c r="BK140" s="201">
        <f>ROUND(I140*H140,2)</f>
        <v>0</v>
      </c>
      <c r="BL140" s="15" t="s">
        <v>123</v>
      </c>
      <c r="BM140" s="15" t="s">
        <v>197</v>
      </c>
    </row>
    <row r="141" spans="2:47" s="1" customFormat="1" ht="12">
      <c r="B141" s="36"/>
      <c r="C141" s="37"/>
      <c r="D141" s="202" t="s">
        <v>124</v>
      </c>
      <c r="E141" s="37"/>
      <c r="F141" s="203" t="s">
        <v>195</v>
      </c>
      <c r="G141" s="37"/>
      <c r="H141" s="37"/>
      <c r="I141" s="124"/>
      <c r="J141" s="37"/>
      <c r="K141" s="37"/>
      <c r="L141" s="41"/>
      <c r="M141" s="204"/>
      <c r="N141" s="77"/>
      <c r="O141" s="77"/>
      <c r="P141" s="77"/>
      <c r="Q141" s="77"/>
      <c r="R141" s="77"/>
      <c r="S141" s="77"/>
      <c r="T141" s="78"/>
      <c r="AT141" s="15" t="s">
        <v>124</v>
      </c>
      <c r="AU141" s="15" t="s">
        <v>80</v>
      </c>
    </row>
    <row r="142" spans="2:65" s="1" customFormat="1" ht="16.5" customHeight="1">
      <c r="B142" s="36"/>
      <c r="C142" s="190" t="s">
        <v>156</v>
      </c>
      <c r="D142" s="190" t="s">
        <v>119</v>
      </c>
      <c r="E142" s="191" t="s">
        <v>198</v>
      </c>
      <c r="F142" s="192" t="s">
        <v>199</v>
      </c>
      <c r="G142" s="193" t="s">
        <v>196</v>
      </c>
      <c r="H142" s="194">
        <v>267</v>
      </c>
      <c r="I142" s="195"/>
      <c r="J142" s="196">
        <f>ROUND(I142*H142,2)</f>
        <v>0</v>
      </c>
      <c r="K142" s="192" t="s">
        <v>19</v>
      </c>
      <c r="L142" s="41"/>
      <c r="M142" s="197" t="s">
        <v>19</v>
      </c>
      <c r="N142" s="198" t="s">
        <v>44</v>
      </c>
      <c r="O142" s="77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15" t="s">
        <v>123</v>
      </c>
      <c r="AT142" s="15" t="s">
        <v>119</v>
      </c>
      <c r="AU142" s="15" t="s">
        <v>80</v>
      </c>
      <c r="AY142" s="15" t="s">
        <v>118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5" t="s">
        <v>80</v>
      </c>
      <c r="BK142" s="201">
        <f>ROUND(I142*H142,2)</f>
        <v>0</v>
      </c>
      <c r="BL142" s="15" t="s">
        <v>123</v>
      </c>
      <c r="BM142" s="15" t="s">
        <v>200</v>
      </c>
    </row>
    <row r="143" spans="2:47" s="1" customFormat="1" ht="12">
      <c r="B143" s="36"/>
      <c r="C143" s="37"/>
      <c r="D143" s="202" t="s">
        <v>124</v>
      </c>
      <c r="E143" s="37"/>
      <c r="F143" s="203" t="s">
        <v>199</v>
      </c>
      <c r="G143" s="37"/>
      <c r="H143" s="37"/>
      <c r="I143" s="124"/>
      <c r="J143" s="37"/>
      <c r="K143" s="37"/>
      <c r="L143" s="41"/>
      <c r="M143" s="204"/>
      <c r="N143" s="77"/>
      <c r="O143" s="77"/>
      <c r="P143" s="77"/>
      <c r="Q143" s="77"/>
      <c r="R143" s="77"/>
      <c r="S143" s="77"/>
      <c r="T143" s="78"/>
      <c r="AT143" s="15" t="s">
        <v>124</v>
      </c>
      <c r="AU143" s="15" t="s">
        <v>80</v>
      </c>
    </row>
    <row r="144" spans="2:65" s="1" customFormat="1" ht="16.5" customHeight="1">
      <c r="B144" s="36"/>
      <c r="C144" s="190" t="s">
        <v>201</v>
      </c>
      <c r="D144" s="190" t="s">
        <v>119</v>
      </c>
      <c r="E144" s="191" t="s">
        <v>202</v>
      </c>
      <c r="F144" s="192" t="s">
        <v>203</v>
      </c>
      <c r="G144" s="193" t="s">
        <v>196</v>
      </c>
      <c r="H144" s="194">
        <v>52</v>
      </c>
      <c r="I144" s="195"/>
      <c r="J144" s="196">
        <f>ROUND(I144*H144,2)</f>
        <v>0</v>
      </c>
      <c r="K144" s="192" t="s">
        <v>19</v>
      </c>
      <c r="L144" s="41"/>
      <c r="M144" s="197" t="s">
        <v>19</v>
      </c>
      <c r="N144" s="198" t="s">
        <v>44</v>
      </c>
      <c r="O144" s="77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15" t="s">
        <v>123</v>
      </c>
      <c r="AT144" s="15" t="s">
        <v>119</v>
      </c>
      <c r="AU144" s="15" t="s">
        <v>80</v>
      </c>
      <c r="AY144" s="15" t="s">
        <v>118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5" t="s">
        <v>80</v>
      </c>
      <c r="BK144" s="201">
        <f>ROUND(I144*H144,2)</f>
        <v>0</v>
      </c>
      <c r="BL144" s="15" t="s">
        <v>123</v>
      </c>
      <c r="BM144" s="15" t="s">
        <v>204</v>
      </c>
    </row>
    <row r="145" spans="2:47" s="1" customFormat="1" ht="12">
      <c r="B145" s="36"/>
      <c r="C145" s="37"/>
      <c r="D145" s="202" t="s">
        <v>124</v>
      </c>
      <c r="E145" s="37"/>
      <c r="F145" s="203" t="s">
        <v>203</v>
      </c>
      <c r="G145" s="37"/>
      <c r="H145" s="37"/>
      <c r="I145" s="124"/>
      <c r="J145" s="37"/>
      <c r="K145" s="37"/>
      <c r="L145" s="41"/>
      <c r="M145" s="204"/>
      <c r="N145" s="77"/>
      <c r="O145" s="77"/>
      <c r="P145" s="77"/>
      <c r="Q145" s="77"/>
      <c r="R145" s="77"/>
      <c r="S145" s="77"/>
      <c r="T145" s="78"/>
      <c r="AT145" s="15" t="s">
        <v>124</v>
      </c>
      <c r="AU145" s="15" t="s">
        <v>80</v>
      </c>
    </row>
    <row r="146" spans="2:65" s="1" customFormat="1" ht="16.5" customHeight="1">
      <c r="B146" s="36"/>
      <c r="C146" s="237" t="s">
        <v>162</v>
      </c>
      <c r="D146" s="237" t="s">
        <v>152</v>
      </c>
      <c r="E146" s="238" t="s">
        <v>205</v>
      </c>
      <c r="F146" s="239" t="s">
        <v>206</v>
      </c>
      <c r="G146" s="240" t="s">
        <v>122</v>
      </c>
      <c r="H146" s="241">
        <v>28.3</v>
      </c>
      <c r="I146" s="242"/>
      <c r="J146" s="243">
        <f>ROUND(I146*H146,2)</f>
        <v>0</v>
      </c>
      <c r="K146" s="239" t="s">
        <v>19</v>
      </c>
      <c r="L146" s="244"/>
      <c r="M146" s="245" t="s">
        <v>19</v>
      </c>
      <c r="N146" s="246" t="s">
        <v>44</v>
      </c>
      <c r="O146" s="77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15" t="s">
        <v>155</v>
      </c>
      <c r="AT146" s="15" t="s">
        <v>152</v>
      </c>
      <c r="AU146" s="15" t="s">
        <v>80</v>
      </c>
      <c r="AY146" s="15" t="s">
        <v>118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5" t="s">
        <v>80</v>
      </c>
      <c r="BK146" s="201">
        <f>ROUND(I146*H146,2)</f>
        <v>0</v>
      </c>
      <c r="BL146" s="15" t="s">
        <v>123</v>
      </c>
      <c r="BM146" s="15" t="s">
        <v>207</v>
      </c>
    </row>
    <row r="147" spans="2:47" s="1" customFormat="1" ht="12">
      <c r="B147" s="36"/>
      <c r="C147" s="37"/>
      <c r="D147" s="202" t="s">
        <v>124</v>
      </c>
      <c r="E147" s="37"/>
      <c r="F147" s="203" t="s">
        <v>206</v>
      </c>
      <c r="G147" s="37"/>
      <c r="H147" s="37"/>
      <c r="I147" s="124"/>
      <c r="J147" s="37"/>
      <c r="K147" s="37"/>
      <c r="L147" s="41"/>
      <c r="M147" s="204"/>
      <c r="N147" s="77"/>
      <c r="O147" s="77"/>
      <c r="P147" s="77"/>
      <c r="Q147" s="77"/>
      <c r="R147" s="77"/>
      <c r="S147" s="77"/>
      <c r="T147" s="78"/>
      <c r="AT147" s="15" t="s">
        <v>124</v>
      </c>
      <c r="AU147" s="15" t="s">
        <v>80</v>
      </c>
    </row>
    <row r="148" spans="2:65" s="1" customFormat="1" ht="16.5" customHeight="1">
      <c r="B148" s="36"/>
      <c r="C148" s="190" t="s">
        <v>208</v>
      </c>
      <c r="D148" s="190" t="s">
        <v>119</v>
      </c>
      <c r="E148" s="191" t="s">
        <v>209</v>
      </c>
      <c r="F148" s="192" t="s">
        <v>210</v>
      </c>
      <c r="G148" s="193" t="s">
        <v>196</v>
      </c>
      <c r="H148" s="194">
        <v>58</v>
      </c>
      <c r="I148" s="195"/>
      <c r="J148" s="196">
        <f>ROUND(I148*H148,2)</f>
        <v>0</v>
      </c>
      <c r="K148" s="192" t="s">
        <v>19</v>
      </c>
      <c r="L148" s="41"/>
      <c r="M148" s="197" t="s">
        <v>19</v>
      </c>
      <c r="N148" s="198" t="s">
        <v>44</v>
      </c>
      <c r="O148" s="77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15" t="s">
        <v>123</v>
      </c>
      <c r="AT148" s="15" t="s">
        <v>119</v>
      </c>
      <c r="AU148" s="15" t="s">
        <v>80</v>
      </c>
      <c r="AY148" s="15" t="s">
        <v>118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80</v>
      </c>
      <c r="BK148" s="201">
        <f>ROUND(I148*H148,2)</f>
        <v>0</v>
      </c>
      <c r="BL148" s="15" t="s">
        <v>123</v>
      </c>
      <c r="BM148" s="15" t="s">
        <v>211</v>
      </c>
    </row>
    <row r="149" spans="2:47" s="1" customFormat="1" ht="12">
      <c r="B149" s="36"/>
      <c r="C149" s="37"/>
      <c r="D149" s="202" t="s">
        <v>124</v>
      </c>
      <c r="E149" s="37"/>
      <c r="F149" s="203" t="s">
        <v>210</v>
      </c>
      <c r="G149" s="37"/>
      <c r="H149" s="37"/>
      <c r="I149" s="124"/>
      <c r="J149" s="37"/>
      <c r="K149" s="37"/>
      <c r="L149" s="41"/>
      <c r="M149" s="204"/>
      <c r="N149" s="77"/>
      <c r="O149" s="77"/>
      <c r="P149" s="77"/>
      <c r="Q149" s="77"/>
      <c r="R149" s="77"/>
      <c r="S149" s="77"/>
      <c r="T149" s="78"/>
      <c r="AT149" s="15" t="s">
        <v>124</v>
      </c>
      <c r="AU149" s="15" t="s">
        <v>80</v>
      </c>
    </row>
    <row r="150" spans="2:65" s="1" customFormat="1" ht="16.5" customHeight="1">
      <c r="B150" s="36"/>
      <c r="C150" s="237" t="s">
        <v>167</v>
      </c>
      <c r="D150" s="237" t="s">
        <v>152</v>
      </c>
      <c r="E150" s="238" t="s">
        <v>212</v>
      </c>
      <c r="F150" s="239" t="s">
        <v>213</v>
      </c>
      <c r="G150" s="240" t="s">
        <v>196</v>
      </c>
      <c r="H150" s="241">
        <v>9</v>
      </c>
      <c r="I150" s="242"/>
      <c r="J150" s="243">
        <f>ROUND(I150*H150,2)</f>
        <v>0</v>
      </c>
      <c r="K150" s="239" t="s">
        <v>19</v>
      </c>
      <c r="L150" s="244"/>
      <c r="M150" s="245" t="s">
        <v>19</v>
      </c>
      <c r="N150" s="246" t="s">
        <v>44</v>
      </c>
      <c r="O150" s="77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15" t="s">
        <v>155</v>
      </c>
      <c r="AT150" s="15" t="s">
        <v>152</v>
      </c>
      <c r="AU150" s="15" t="s">
        <v>80</v>
      </c>
      <c r="AY150" s="15" t="s">
        <v>118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80</v>
      </c>
      <c r="BK150" s="201">
        <f>ROUND(I150*H150,2)</f>
        <v>0</v>
      </c>
      <c r="BL150" s="15" t="s">
        <v>123</v>
      </c>
      <c r="BM150" s="15" t="s">
        <v>214</v>
      </c>
    </row>
    <row r="151" spans="2:47" s="1" customFormat="1" ht="12">
      <c r="B151" s="36"/>
      <c r="C151" s="37"/>
      <c r="D151" s="202" t="s">
        <v>124</v>
      </c>
      <c r="E151" s="37"/>
      <c r="F151" s="203" t="s">
        <v>213</v>
      </c>
      <c r="G151" s="37"/>
      <c r="H151" s="37"/>
      <c r="I151" s="124"/>
      <c r="J151" s="37"/>
      <c r="K151" s="37"/>
      <c r="L151" s="41"/>
      <c r="M151" s="204"/>
      <c r="N151" s="77"/>
      <c r="O151" s="77"/>
      <c r="P151" s="77"/>
      <c r="Q151" s="77"/>
      <c r="R151" s="77"/>
      <c r="S151" s="77"/>
      <c r="T151" s="78"/>
      <c r="AT151" s="15" t="s">
        <v>124</v>
      </c>
      <c r="AU151" s="15" t="s">
        <v>80</v>
      </c>
    </row>
    <row r="152" spans="2:65" s="1" customFormat="1" ht="16.5" customHeight="1">
      <c r="B152" s="36"/>
      <c r="C152" s="237" t="s">
        <v>7</v>
      </c>
      <c r="D152" s="237" t="s">
        <v>152</v>
      </c>
      <c r="E152" s="238" t="s">
        <v>215</v>
      </c>
      <c r="F152" s="239" t="s">
        <v>216</v>
      </c>
      <c r="G152" s="240" t="s">
        <v>196</v>
      </c>
      <c r="H152" s="241">
        <v>4</v>
      </c>
      <c r="I152" s="242"/>
      <c r="J152" s="243">
        <f>ROUND(I152*H152,2)</f>
        <v>0</v>
      </c>
      <c r="K152" s="239" t="s">
        <v>19</v>
      </c>
      <c r="L152" s="244"/>
      <c r="M152" s="245" t="s">
        <v>19</v>
      </c>
      <c r="N152" s="246" t="s">
        <v>44</v>
      </c>
      <c r="O152" s="77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15" t="s">
        <v>155</v>
      </c>
      <c r="AT152" s="15" t="s">
        <v>152</v>
      </c>
      <c r="AU152" s="15" t="s">
        <v>80</v>
      </c>
      <c r="AY152" s="15" t="s">
        <v>118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80</v>
      </c>
      <c r="BK152" s="201">
        <f>ROUND(I152*H152,2)</f>
        <v>0</v>
      </c>
      <c r="BL152" s="15" t="s">
        <v>123</v>
      </c>
      <c r="BM152" s="15" t="s">
        <v>217</v>
      </c>
    </row>
    <row r="153" spans="2:47" s="1" customFormat="1" ht="12">
      <c r="B153" s="36"/>
      <c r="C153" s="37"/>
      <c r="D153" s="202" t="s">
        <v>124</v>
      </c>
      <c r="E153" s="37"/>
      <c r="F153" s="203" t="s">
        <v>216</v>
      </c>
      <c r="G153" s="37"/>
      <c r="H153" s="37"/>
      <c r="I153" s="124"/>
      <c r="J153" s="37"/>
      <c r="K153" s="37"/>
      <c r="L153" s="41"/>
      <c r="M153" s="204"/>
      <c r="N153" s="77"/>
      <c r="O153" s="77"/>
      <c r="P153" s="77"/>
      <c r="Q153" s="77"/>
      <c r="R153" s="77"/>
      <c r="S153" s="77"/>
      <c r="T153" s="78"/>
      <c r="AT153" s="15" t="s">
        <v>124</v>
      </c>
      <c r="AU153" s="15" t="s">
        <v>80</v>
      </c>
    </row>
    <row r="154" spans="2:65" s="1" customFormat="1" ht="16.5" customHeight="1">
      <c r="B154" s="36"/>
      <c r="C154" s="237" t="s">
        <v>172</v>
      </c>
      <c r="D154" s="237" t="s">
        <v>152</v>
      </c>
      <c r="E154" s="238" t="s">
        <v>218</v>
      </c>
      <c r="F154" s="239" t="s">
        <v>219</v>
      </c>
      <c r="G154" s="240" t="s">
        <v>196</v>
      </c>
      <c r="H154" s="241">
        <v>8</v>
      </c>
      <c r="I154" s="242"/>
      <c r="J154" s="243">
        <f>ROUND(I154*H154,2)</f>
        <v>0</v>
      </c>
      <c r="K154" s="239" t="s">
        <v>19</v>
      </c>
      <c r="L154" s="244"/>
      <c r="M154" s="245" t="s">
        <v>19</v>
      </c>
      <c r="N154" s="246" t="s">
        <v>44</v>
      </c>
      <c r="O154" s="77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15" t="s">
        <v>155</v>
      </c>
      <c r="AT154" s="15" t="s">
        <v>152</v>
      </c>
      <c r="AU154" s="15" t="s">
        <v>80</v>
      </c>
      <c r="AY154" s="15" t="s">
        <v>118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80</v>
      </c>
      <c r="BK154" s="201">
        <f>ROUND(I154*H154,2)</f>
        <v>0</v>
      </c>
      <c r="BL154" s="15" t="s">
        <v>123</v>
      </c>
      <c r="BM154" s="15" t="s">
        <v>220</v>
      </c>
    </row>
    <row r="155" spans="2:47" s="1" customFormat="1" ht="12">
      <c r="B155" s="36"/>
      <c r="C155" s="37"/>
      <c r="D155" s="202" t="s">
        <v>124</v>
      </c>
      <c r="E155" s="37"/>
      <c r="F155" s="203" t="s">
        <v>219</v>
      </c>
      <c r="G155" s="37"/>
      <c r="H155" s="37"/>
      <c r="I155" s="124"/>
      <c r="J155" s="37"/>
      <c r="K155" s="37"/>
      <c r="L155" s="41"/>
      <c r="M155" s="204"/>
      <c r="N155" s="77"/>
      <c r="O155" s="77"/>
      <c r="P155" s="77"/>
      <c r="Q155" s="77"/>
      <c r="R155" s="77"/>
      <c r="S155" s="77"/>
      <c r="T155" s="78"/>
      <c r="AT155" s="15" t="s">
        <v>124</v>
      </c>
      <c r="AU155" s="15" t="s">
        <v>80</v>
      </c>
    </row>
    <row r="156" spans="2:65" s="1" customFormat="1" ht="16.5" customHeight="1">
      <c r="B156" s="36"/>
      <c r="C156" s="237" t="s">
        <v>221</v>
      </c>
      <c r="D156" s="237" t="s">
        <v>152</v>
      </c>
      <c r="E156" s="238" t="s">
        <v>222</v>
      </c>
      <c r="F156" s="239" t="s">
        <v>223</v>
      </c>
      <c r="G156" s="240" t="s">
        <v>196</v>
      </c>
      <c r="H156" s="241">
        <v>4</v>
      </c>
      <c r="I156" s="242"/>
      <c r="J156" s="243">
        <f>ROUND(I156*H156,2)</f>
        <v>0</v>
      </c>
      <c r="K156" s="239" t="s">
        <v>19</v>
      </c>
      <c r="L156" s="244"/>
      <c r="M156" s="245" t="s">
        <v>19</v>
      </c>
      <c r="N156" s="246" t="s">
        <v>44</v>
      </c>
      <c r="O156" s="77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15" t="s">
        <v>155</v>
      </c>
      <c r="AT156" s="15" t="s">
        <v>152</v>
      </c>
      <c r="AU156" s="15" t="s">
        <v>80</v>
      </c>
      <c r="AY156" s="15" t="s">
        <v>118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5" t="s">
        <v>80</v>
      </c>
      <c r="BK156" s="201">
        <f>ROUND(I156*H156,2)</f>
        <v>0</v>
      </c>
      <c r="BL156" s="15" t="s">
        <v>123</v>
      </c>
      <c r="BM156" s="15" t="s">
        <v>224</v>
      </c>
    </row>
    <row r="157" spans="2:47" s="1" customFormat="1" ht="12">
      <c r="B157" s="36"/>
      <c r="C157" s="37"/>
      <c r="D157" s="202" t="s">
        <v>124</v>
      </c>
      <c r="E157" s="37"/>
      <c r="F157" s="203" t="s">
        <v>223</v>
      </c>
      <c r="G157" s="37"/>
      <c r="H157" s="37"/>
      <c r="I157" s="124"/>
      <c r="J157" s="37"/>
      <c r="K157" s="37"/>
      <c r="L157" s="41"/>
      <c r="M157" s="204"/>
      <c r="N157" s="77"/>
      <c r="O157" s="77"/>
      <c r="P157" s="77"/>
      <c r="Q157" s="77"/>
      <c r="R157" s="77"/>
      <c r="S157" s="77"/>
      <c r="T157" s="78"/>
      <c r="AT157" s="15" t="s">
        <v>124</v>
      </c>
      <c r="AU157" s="15" t="s">
        <v>80</v>
      </c>
    </row>
    <row r="158" spans="2:65" s="1" customFormat="1" ht="16.5" customHeight="1">
      <c r="B158" s="36"/>
      <c r="C158" s="237" t="s">
        <v>176</v>
      </c>
      <c r="D158" s="237" t="s">
        <v>152</v>
      </c>
      <c r="E158" s="238" t="s">
        <v>225</v>
      </c>
      <c r="F158" s="239" t="s">
        <v>226</v>
      </c>
      <c r="G158" s="240" t="s">
        <v>196</v>
      </c>
      <c r="H158" s="241">
        <v>4</v>
      </c>
      <c r="I158" s="242"/>
      <c r="J158" s="243">
        <f>ROUND(I158*H158,2)</f>
        <v>0</v>
      </c>
      <c r="K158" s="239" t="s">
        <v>19</v>
      </c>
      <c r="L158" s="244"/>
      <c r="M158" s="245" t="s">
        <v>19</v>
      </c>
      <c r="N158" s="246" t="s">
        <v>44</v>
      </c>
      <c r="O158" s="77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15" t="s">
        <v>155</v>
      </c>
      <c r="AT158" s="15" t="s">
        <v>152</v>
      </c>
      <c r="AU158" s="15" t="s">
        <v>80</v>
      </c>
      <c r="AY158" s="15" t="s">
        <v>118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5" t="s">
        <v>80</v>
      </c>
      <c r="BK158" s="201">
        <f>ROUND(I158*H158,2)</f>
        <v>0</v>
      </c>
      <c r="BL158" s="15" t="s">
        <v>123</v>
      </c>
      <c r="BM158" s="15" t="s">
        <v>227</v>
      </c>
    </row>
    <row r="159" spans="2:47" s="1" customFormat="1" ht="12">
      <c r="B159" s="36"/>
      <c r="C159" s="37"/>
      <c r="D159" s="202" t="s">
        <v>124</v>
      </c>
      <c r="E159" s="37"/>
      <c r="F159" s="203" t="s">
        <v>226</v>
      </c>
      <c r="G159" s="37"/>
      <c r="H159" s="37"/>
      <c r="I159" s="124"/>
      <c r="J159" s="37"/>
      <c r="K159" s="37"/>
      <c r="L159" s="41"/>
      <c r="M159" s="204"/>
      <c r="N159" s="77"/>
      <c r="O159" s="77"/>
      <c r="P159" s="77"/>
      <c r="Q159" s="77"/>
      <c r="R159" s="77"/>
      <c r="S159" s="77"/>
      <c r="T159" s="78"/>
      <c r="AT159" s="15" t="s">
        <v>124</v>
      </c>
      <c r="AU159" s="15" t="s">
        <v>80</v>
      </c>
    </row>
    <row r="160" spans="2:65" s="1" customFormat="1" ht="16.5" customHeight="1">
      <c r="B160" s="36"/>
      <c r="C160" s="237" t="s">
        <v>228</v>
      </c>
      <c r="D160" s="237" t="s">
        <v>152</v>
      </c>
      <c r="E160" s="238" t="s">
        <v>229</v>
      </c>
      <c r="F160" s="239" t="s">
        <v>230</v>
      </c>
      <c r="G160" s="240" t="s">
        <v>196</v>
      </c>
      <c r="H160" s="241">
        <v>3</v>
      </c>
      <c r="I160" s="242"/>
      <c r="J160" s="243">
        <f>ROUND(I160*H160,2)</f>
        <v>0</v>
      </c>
      <c r="K160" s="239" t="s">
        <v>19</v>
      </c>
      <c r="L160" s="244"/>
      <c r="M160" s="245" t="s">
        <v>19</v>
      </c>
      <c r="N160" s="246" t="s">
        <v>44</v>
      </c>
      <c r="O160" s="77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15" t="s">
        <v>155</v>
      </c>
      <c r="AT160" s="15" t="s">
        <v>152</v>
      </c>
      <c r="AU160" s="15" t="s">
        <v>80</v>
      </c>
      <c r="AY160" s="15" t="s">
        <v>118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80</v>
      </c>
      <c r="BK160" s="201">
        <f>ROUND(I160*H160,2)</f>
        <v>0</v>
      </c>
      <c r="BL160" s="15" t="s">
        <v>123</v>
      </c>
      <c r="BM160" s="15" t="s">
        <v>231</v>
      </c>
    </row>
    <row r="161" spans="2:47" s="1" customFormat="1" ht="12">
      <c r="B161" s="36"/>
      <c r="C161" s="37"/>
      <c r="D161" s="202" t="s">
        <v>124</v>
      </c>
      <c r="E161" s="37"/>
      <c r="F161" s="203" t="s">
        <v>230</v>
      </c>
      <c r="G161" s="37"/>
      <c r="H161" s="37"/>
      <c r="I161" s="124"/>
      <c r="J161" s="37"/>
      <c r="K161" s="37"/>
      <c r="L161" s="41"/>
      <c r="M161" s="204"/>
      <c r="N161" s="77"/>
      <c r="O161" s="77"/>
      <c r="P161" s="77"/>
      <c r="Q161" s="77"/>
      <c r="R161" s="77"/>
      <c r="S161" s="77"/>
      <c r="T161" s="78"/>
      <c r="AT161" s="15" t="s">
        <v>124</v>
      </c>
      <c r="AU161" s="15" t="s">
        <v>80</v>
      </c>
    </row>
    <row r="162" spans="2:65" s="1" customFormat="1" ht="16.5" customHeight="1">
      <c r="B162" s="36"/>
      <c r="C162" s="237" t="s">
        <v>183</v>
      </c>
      <c r="D162" s="237" t="s">
        <v>152</v>
      </c>
      <c r="E162" s="238" t="s">
        <v>232</v>
      </c>
      <c r="F162" s="239" t="s">
        <v>233</v>
      </c>
      <c r="G162" s="240" t="s">
        <v>196</v>
      </c>
      <c r="H162" s="241">
        <v>1</v>
      </c>
      <c r="I162" s="242"/>
      <c r="J162" s="243">
        <f>ROUND(I162*H162,2)</f>
        <v>0</v>
      </c>
      <c r="K162" s="239" t="s">
        <v>19</v>
      </c>
      <c r="L162" s="244"/>
      <c r="M162" s="245" t="s">
        <v>19</v>
      </c>
      <c r="N162" s="246" t="s">
        <v>44</v>
      </c>
      <c r="O162" s="77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15" t="s">
        <v>155</v>
      </c>
      <c r="AT162" s="15" t="s">
        <v>152</v>
      </c>
      <c r="AU162" s="15" t="s">
        <v>80</v>
      </c>
      <c r="AY162" s="15" t="s">
        <v>118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80</v>
      </c>
      <c r="BK162" s="201">
        <f>ROUND(I162*H162,2)</f>
        <v>0</v>
      </c>
      <c r="BL162" s="15" t="s">
        <v>123</v>
      </c>
      <c r="BM162" s="15" t="s">
        <v>234</v>
      </c>
    </row>
    <row r="163" spans="2:47" s="1" customFormat="1" ht="12">
      <c r="B163" s="36"/>
      <c r="C163" s="37"/>
      <c r="D163" s="202" t="s">
        <v>124</v>
      </c>
      <c r="E163" s="37"/>
      <c r="F163" s="203" t="s">
        <v>233</v>
      </c>
      <c r="G163" s="37"/>
      <c r="H163" s="37"/>
      <c r="I163" s="124"/>
      <c r="J163" s="37"/>
      <c r="K163" s="37"/>
      <c r="L163" s="41"/>
      <c r="M163" s="204"/>
      <c r="N163" s="77"/>
      <c r="O163" s="77"/>
      <c r="P163" s="77"/>
      <c r="Q163" s="77"/>
      <c r="R163" s="77"/>
      <c r="S163" s="77"/>
      <c r="T163" s="78"/>
      <c r="AT163" s="15" t="s">
        <v>124</v>
      </c>
      <c r="AU163" s="15" t="s">
        <v>80</v>
      </c>
    </row>
    <row r="164" spans="2:65" s="1" customFormat="1" ht="16.5" customHeight="1">
      <c r="B164" s="36"/>
      <c r="C164" s="237" t="s">
        <v>235</v>
      </c>
      <c r="D164" s="237" t="s">
        <v>152</v>
      </c>
      <c r="E164" s="238" t="s">
        <v>236</v>
      </c>
      <c r="F164" s="239" t="s">
        <v>237</v>
      </c>
      <c r="G164" s="240" t="s">
        <v>196</v>
      </c>
      <c r="H164" s="241">
        <v>1</v>
      </c>
      <c r="I164" s="242"/>
      <c r="J164" s="243">
        <f>ROUND(I164*H164,2)</f>
        <v>0</v>
      </c>
      <c r="K164" s="239" t="s">
        <v>19</v>
      </c>
      <c r="L164" s="244"/>
      <c r="M164" s="245" t="s">
        <v>19</v>
      </c>
      <c r="N164" s="246" t="s">
        <v>44</v>
      </c>
      <c r="O164" s="77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15" t="s">
        <v>155</v>
      </c>
      <c r="AT164" s="15" t="s">
        <v>152</v>
      </c>
      <c r="AU164" s="15" t="s">
        <v>80</v>
      </c>
      <c r="AY164" s="15" t="s">
        <v>118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5" t="s">
        <v>80</v>
      </c>
      <c r="BK164" s="201">
        <f>ROUND(I164*H164,2)</f>
        <v>0</v>
      </c>
      <c r="BL164" s="15" t="s">
        <v>123</v>
      </c>
      <c r="BM164" s="15" t="s">
        <v>238</v>
      </c>
    </row>
    <row r="165" spans="2:47" s="1" customFormat="1" ht="12">
      <c r="B165" s="36"/>
      <c r="C165" s="37"/>
      <c r="D165" s="202" t="s">
        <v>124</v>
      </c>
      <c r="E165" s="37"/>
      <c r="F165" s="203" t="s">
        <v>237</v>
      </c>
      <c r="G165" s="37"/>
      <c r="H165" s="37"/>
      <c r="I165" s="124"/>
      <c r="J165" s="37"/>
      <c r="K165" s="37"/>
      <c r="L165" s="41"/>
      <c r="M165" s="204"/>
      <c r="N165" s="77"/>
      <c r="O165" s="77"/>
      <c r="P165" s="77"/>
      <c r="Q165" s="77"/>
      <c r="R165" s="77"/>
      <c r="S165" s="77"/>
      <c r="T165" s="78"/>
      <c r="AT165" s="15" t="s">
        <v>124</v>
      </c>
      <c r="AU165" s="15" t="s">
        <v>80</v>
      </c>
    </row>
    <row r="166" spans="2:65" s="1" customFormat="1" ht="16.5" customHeight="1">
      <c r="B166" s="36"/>
      <c r="C166" s="237" t="s">
        <v>186</v>
      </c>
      <c r="D166" s="237" t="s">
        <v>152</v>
      </c>
      <c r="E166" s="238" t="s">
        <v>239</v>
      </c>
      <c r="F166" s="239" t="s">
        <v>240</v>
      </c>
      <c r="G166" s="240" t="s">
        <v>196</v>
      </c>
      <c r="H166" s="241">
        <v>5</v>
      </c>
      <c r="I166" s="242"/>
      <c r="J166" s="243">
        <f>ROUND(I166*H166,2)</f>
        <v>0</v>
      </c>
      <c r="K166" s="239" t="s">
        <v>19</v>
      </c>
      <c r="L166" s="244"/>
      <c r="M166" s="245" t="s">
        <v>19</v>
      </c>
      <c r="N166" s="246" t="s">
        <v>44</v>
      </c>
      <c r="O166" s="77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15" t="s">
        <v>155</v>
      </c>
      <c r="AT166" s="15" t="s">
        <v>152</v>
      </c>
      <c r="AU166" s="15" t="s">
        <v>80</v>
      </c>
      <c r="AY166" s="15" t="s">
        <v>118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5" t="s">
        <v>80</v>
      </c>
      <c r="BK166" s="201">
        <f>ROUND(I166*H166,2)</f>
        <v>0</v>
      </c>
      <c r="BL166" s="15" t="s">
        <v>123</v>
      </c>
      <c r="BM166" s="15" t="s">
        <v>241</v>
      </c>
    </row>
    <row r="167" spans="2:47" s="1" customFormat="1" ht="12">
      <c r="B167" s="36"/>
      <c r="C167" s="37"/>
      <c r="D167" s="202" t="s">
        <v>124</v>
      </c>
      <c r="E167" s="37"/>
      <c r="F167" s="203" t="s">
        <v>240</v>
      </c>
      <c r="G167" s="37"/>
      <c r="H167" s="37"/>
      <c r="I167" s="124"/>
      <c r="J167" s="37"/>
      <c r="K167" s="37"/>
      <c r="L167" s="41"/>
      <c r="M167" s="204"/>
      <c r="N167" s="77"/>
      <c r="O167" s="77"/>
      <c r="P167" s="77"/>
      <c r="Q167" s="77"/>
      <c r="R167" s="77"/>
      <c r="S167" s="77"/>
      <c r="T167" s="78"/>
      <c r="AT167" s="15" t="s">
        <v>124</v>
      </c>
      <c r="AU167" s="15" t="s">
        <v>80</v>
      </c>
    </row>
    <row r="168" spans="2:65" s="1" customFormat="1" ht="16.5" customHeight="1">
      <c r="B168" s="36"/>
      <c r="C168" s="237" t="s">
        <v>242</v>
      </c>
      <c r="D168" s="237" t="s">
        <v>152</v>
      </c>
      <c r="E168" s="238" t="s">
        <v>243</v>
      </c>
      <c r="F168" s="239" t="s">
        <v>244</v>
      </c>
      <c r="G168" s="240" t="s">
        <v>196</v>
      </c>
      <c r="H168" s="241">
        <v>2</v>
      </c>
      <c r="I168" s="242"/>
      <c r="J168" s="243">
        <f>ROUND(I168*H168,2)</f>
        <v>0</v>
      </c>
      <c r="K168" s="239" t="s">
        <v>19</v>
      </c>
      <c r="L168" s="244"/>
      <c r="M168" s="245" t="s">
        <v>19</v>
      </c>
      <c r="N168" s="246" t="s">
        <v>44</v>
      </c>
      <c r="O168" s="77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15" t="s">
        <v>155</v>
      </c>
      <c r="AT168" s="15" t="s">
        <v>152</v>
      </c>
      <c r="AU168" s="15" t="s">
        <v>80</v>
      </c>
      <c r="AY168" s="15" t="s">
        <v>118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80</v>
      </c>
      <c r="BK168" s="201">
        <f>ROUND(I168*H168,2)</f>
        <v>0</v>
      </c>
      <c r="BL168" s="15" t="s">
        <v>123</v>
      </c>
      <c r="BM168" s="15" t="s">
        <v>245</v>
      </c>
    </row>
    <row r="169" spans="2:47" s="1" customFormat="1" ht="12">
      <c r="B169" s="36"/>
      <c r="C169" s="37"/>
      <c r="D169" s="202" t="s">
        <v>124</v>
      </c>
      <c r="E169" s="37"/>
      <c r="F169" s="203" t="s">
        <v>244</v>
      </c>
      <c r="G169" s="37"/>
      <c r="H169" s="37"/>
      <c r="I169" s="124"/>
      <c r="J169" s="37"/>
      <c r="K169" s="37"/>
      <c r="L169" s="41"/>
      <c r="M169" s="204"/>
      <c r="N169" s="77"/>
      <c r="O169" s="77"/>
      <c r="P169" s="77"/>
      <c r="Q169" s="77"/>
      <c r="R169" s="77"/>
      <c r="S169" s="77"/>
      <c r="T169" s="78"/>
      <c r="AT169" s="15" t="s">
        <v>124</v>
      </c>
      <c r="AU169" s="15" t="s">
        <v>80</v>
      </c>
    </row>
    <row r="170" spans="2:65" s="1" customFormat="1" ht="16.5" customHeight="1">
      <c r="B170" s="36"/>
      <c r="C170" s="237" t="s">
        <v>190</v>
      </c>
      <c r="D170" s="237" t="s">
        <v>152</v>
      </c>
      <c r="E170" s="238" t="s">
        <v>246</v>
      </c>
      <c r="F170" s="239" t="s">
        <v>247</v>
      </c>
      <c r="G170" s="240" t="s">
        <v>196</v>
      </c>
      <c r="H170" s="241">
        <v>3</v>
      </c>
      <c r="I170" s="242"/>
      <c r="J170" s="243">
        <f>ROUND(I170*H170,2)</f>
        <v>0</v>
      </c>
      <c r="K170" s="239" t="s">
        <v>19</v>
      </c>
      <c r="L170" s="244"/>
      <c r="M170" s="245" t="s">
        <v>19</v>
      </c>
      <c r="N170" s="246" t="s">
        <v>44</v>
      </c>
      <c r="O170" s="77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15" t="s">
        <v>155</v>
      </c>
      <c r="AT170" s="15" t="s">
        <v>152</v>
      </c>
      <c r="AU170" s="15" t="s">
        <v>80</v>
      </c>
      <c r="AY170" s="15" t="s">
        <v>118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80</v>
      </c>
      <c r="BK170" s="201">
        <f>ROUND(I170*H170,2)</f>
        <v>0</v>
      </c>
      <c r="BL170" s="15" t="s">
        <v>123</v>
      </c>
      <c r="BM170" s="15" t="s">
        <v>248</v>
      </c>
    </row>
    <row r="171" spans="2:47" s="1" customFormat="1" ht="12">
      <c r="B171" s="36"/>
      <c r="C171" s="37"/>
      <c r="D171" s="202" t="s">
        <v>124</v>
      </c>
      <c r="E171" s="37"/>
      <c r="F171" s="203" t="s">
        <v>247</v>
      </c>
      <c r="G171" s="37"/>
      <c r="H171" s="37"/>
      <c r="I171" s="124"/>
      <c r="J171" s="37"/>
      <c r="K171" s="37"/>
      <c r="L171" s="41"/>
      <c r="M171" s="204"/>
      <c r="N171" s="77"/>
      <c r="O171" s="77"/>
      <c r="P171" s="77"/>
      <c r="Q171" s="77"/>
      <c r="R171" s="77"/>
      <c r="S171" s="77"/>
      <c r="T171" s="78"/>
      <c r="AT171" s="15" t="s">
        <v>124</v>
      </c>
      <c r="AU171" s="15" t="s">
        <v>80</v>
      </c>
    </row>
    <row r="172" spans="2:65" s="1" customFormat="1" ht="16.5" customHeight="1">
      <c r="B172" s="36"/>
      <c r="C172" s="237" t="s">
        <v>249</v>
      </c>
      <c r="D172" s="237" t="s">
        <v>152</v>
      </c>
      <c r="E172" s="238" t="s">
        <v>250</v>
      </c>
      <c r="F172" s="239" t="s">
        <v>251</v>
      </c>
      <c r="G172" s="240" t="s">
        <v>196</v>
      </c>
      <c r="H172" s="241">
        <v>5</v>
      </c>
      <c r="I172" s="242"/>
      <c r="J172" s="243">
        <f>ROUND(I172*H172,2)</f>
        <v>0</v>
      </c>
      <c r="K172" s="239" t="s">
        <v>19</v>
      </c>
      <c r="L172" s="244"/>
      <c r="M172" s="245" t="s">
        <v>19</v>
      </c>
      <c r="N172" s="246" t="s">
        <v>44</v>
      </c>
      <c r="O172" s="77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15" t="s">
        <v>155</v>
      </c>
      <c r="AT172" s="15" t="s">
        <v>152</v>
      </c>
      <c r="AU172" s="15" t="s">
        <v>80</v>
      </c>
      <c r="AY172" s="15" t="s">
        <v>118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5" t="s">
        <v>80</v>
      </c>
      <c r="BK172" s="201">
        <f>ROUND(I172*H172,2)</f>
        <v>0</v>
      </c>
      <c r="BL172" s="15" t="s">
        <v>123</v>
      </c>
      <c r="BM172" s="15" t="s">
        <v>252</v>
      </c>
    </row>
    <row r="173" spans="2:47" s="1" customFormat="1" ht="12">
      <c r="B173" s="36"/>
      <c r="C173" s="37"/>
      <c r="D173" s="202" t="s">
        <v>124</v>
      </c>
      <c r="E173" s="37"/>
      <c r="F173" s="203" t="s">
        <v>251</v>
      </c>
      <c r="G173" s="37"/>
      <c r="H173" s="37"/>
      <c r="I173" s="124"/>
      <c r="J173" s="37"/>
      <c r="K173" s="37"/>
      <c r="L173" s="41"/>
      <c r="M173" s="204"/>
      <c r="N173" s="77"/>
      <c r="O173" s="77"/>
      <c r="P173" s="77"/>
      <c r="Q173" s="77"/>
      <c r="R173" s="77"/>
      <c r="S173" s="77"/>
      <c r="T173" s="78"/>
      <c r="AT173" s="15" t="s">
        <v>124</v>
      </c>
      <c r="AU173" s="15" t="s">
        <v>80</v>
      </c>
    </row>
    <row r="174" spans="2:65" s="1" customFormat="1" ht="16.5" customHeight="1">
      <c r="B174" s="36"/>
      <c r="C174" s="237" t="s">
        <v>193</v>
      </c>
      <c r="D174" s="237" t="s">
        <v>152</v>
      </c>
      <c r="E174" s="238" t="s">
        <v>253</v>
      </c>
      <c r="F174" s="239" t="s">
        <v>254</v>
      </c>
      <c r="G174" s="240" t="s">
        <v>196</v>
      </c>
      <c r="H174" s="241">
        <v>9</v>
      </c>
      <c r="I174" s="242"/>
      <c r="J174" s="243">
        <f>ROUND(I174*H174,2)</f>
        <v>0</v>
      </c>
      <c r="K174" s="239" t="s">
        <v>19</v>
      </c>
      <c r="L174" s="244"/>
      <c r="M174" s="245" t="s">
        <v>19</v>
      </c>
      <c r="N174" s="246" t="s">
        <v>44</v>
      </c>
      <c r="O174" s="77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15" t="s">
        <v>155</v>
      </c>
      <c r="AT174" s="15" t="s">
        <v>152</v>
      </c>
      <c r="AU174" s="15" t="s">
        <v>80</v>
      </c>
      <c r="AY174" s="15" t="s">
        <v>118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80</v>
      </c>
      <c r="BK174" s="201">
        <f>ROUND(I174*H174,2)</f>
        <v>0</v>
      </c>
      <c r="BL174" s="15" t="s">
        <v>123</v>
      </c>
      <c r="BM174" s="15" t="s">
        <v>255</v>
      </c>
    </row>
    <row r="175" spans="2:47" s="1" customFormat="1" ht="12">
      <c r="B175" s="36"/>
      <c r="C175" s="37"/>
      <c r="D175" s="202" t="s">
        <v>124</v>
      </c>
      <c r="E175" s="37"/>
      <c r="F175" s="203" t="s">
        <v>254</v>
      </c>
      <c r="G175" s="37"/>
      <c r="H175" s="37"/>
      <c r="I175" s="124"/>
      <c r="J175" s="37"/>
      <c r="K175" s="37"/>
      <c r="L175" s="41"/>
      <c r="M175" s="204"/>
      <c r="N175" s="77"/>
      <c r="O175" s="77"/>
      <c r="P175" s="77"/>
      <c r="Q175" s="77"/>
      <c r="R175" s="77"/>
      <c r="S175" s="77"/>
      <c r="T175" s="78"/>
      <c r="AT175" s="15" t="s">
        <v>124</v>
      </c>
      <c r="AU175" s="15" t="s">
        <v>80</v>
      </c>
    </row>
    <row r="176" spans="2:65" s="1" customFormat="1" ht="16.5" customHeight="1">
      <c r="B176" s="36"/>
      <c r="C176" s="190" t="s">
        <v>256</v>
      </c>
      <c r="D176" s="190" t="s">
        <v>119</v>
      </c>
      <c r="E176" s="191" t="s">
        <v>257</v>
      </c>
      <c r="F176" s="192" t="s">
        <v>258</v>
      </c>
      <c r="G176" s="193" t="s">
        <v>196</v>
      </c>
      <c r="H176" s="194">
        <v>267</v>
      </c>
      <c r="I176" s="195"/>
      <c r="J176" s="196">
        <f>ROUND(I176*H176,2)</f>
        <v>0</v>
      </c>
      <c r="K176" s="192" t="s">
        <v>19</v>
      </c>
      <c r="L176" s="41"/>
      <c r="M176" s="197" t="s">
        <v>19</v>
      </c>
      <c r="N176" s="198" t="s">
        <v>44</v>
      </c>
      <c r="O176" s="77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AR176" s="15" t="s">
        <v>123</v>
      </c>
      <c r="AT176" s="15" t="s">
        <v>119</v>
      </c>
      <c r="AU176" s="15" t="s">
        <v>80</v>
      </c>
      <c r="AY176" s="15" t="s">
        <v>118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80</v>
      </c>
      <c r="BK176" s="201">
        <f>ROUND(I176*H176,2)</f>
        <v>0</v>
      </c>
      <c r="BL176" s="15" t="s">
        <v>123</v>
      </c>
      <c r="BM176" s="15" t="s">
        <v>259</v>
      </c>
    </row>
    <row r="177" spans="2:47" s="1" customFormat="1" ht="12">
      <c r="B177" s="36"/>
      <c r="C177" s="37"/>
      <c r="D177" s="202" t="s">
        <v>124</v>
      </c>
      <c r="E177" s="37"/>
      <c r="F177" s="203" t="s">
        <v>258</v>
      </c>
      <c r="G177" s="37"/>
      <c r="H177" s="37"/>
      <c r="I177" s="124"/>
      <c r="J177" s="37"/>
      <c r="K177" s="37"/>
      <c r="L177" s="41"/>
      <c r="M177" s="204"/>
      <c r="N177" s="77"/>
      <c r="O177" s="77"/>
      <c r="P177" s="77"/>
      <c r="Q177" s="77"/>
      <c r="R177" s="77"/>
      <c r="S177" s="77"/>
      <c r="T177" s="78"/>
      <c r="AT177" s="15" t="s">
        <v>124</v>
      </c>
      <c r="AU177" s="15" t="s">
        <v>80</v>
      </c>
    </row>
    <row r="178" spans="2:65" s="1" customFormat="1" ht="16.5" customHeight="1">
      <c r="B178" s="36"/>
      <c r="C178" s="237" t="s">
        <v>197</v>
      </c>
      <c r="D178" s="237" t="s">
        <v>152</v>
      </c>
      <c r="E178" s="238" t="s">
        <v>260</v>
      </c>
      <c r="F178" s="239" t="s">
        <v>261</v>
      </c>
      <c r="G178" s="240" t="s">
        <v>196</v>
      </c>
      <c r="H178" s="241">
        <v>60</v>
      </c>
      <c r="I178" s="242"/>
      <c r="J178" s="243">
        <f>ROUND(I178*H178,2)</f>
        <v>0</v>
      </c>
      <c r="K178" s="239" t="s">
        <v>19</v>
      </c>
      <c r="L178" s="244"/>
      <c r="M178" s="245" t="s">
        <v>19</v>
      </c>
      <c r="N178" s="246" t="s">
        <v>44</v>
      </c>
      <c r="O178" s="77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AR178" s="15" t="s">
        <v>155</v>
      </c>
      <c r="AT178" s="15" t="s">
        <v>152</v>
      </c>
      <c r="AU178" s="15" t="s">
        <v>80</v>
      </c>
      <c r="AY178" s="15" t="s">
        <v>118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80</v>
      </c>
      <c r="BK178" s="201">
        <f>ROUND(I178*H178,2)</f>
        <v>0</v>
      </c>
      <c r="BL178" s="15" t="s">
        <v>123</v>
      </c>
      <c r="BM178" s="15" t="s">
        <v>262</v>
      </c>
    </row>
    <row r="179" spans="2:47" s="1" customFormat="1" ht="12">
      <c r="B179" s="36"/>
      <c r="C179" s="37"/>
      <c r="D179" s="202" t="s">
        <v>124</v>
      </c>
      <c r="E179" s="37"/>
      <c r="F179" s="203" t="s">
        <v>261</v>
      </c>
      <c r="G179" s="37"/>
      <c r="H179" s="37"/>
      <c r="I179" s="124"/>
      <c r="J179" s="37"/>
      <c r="K179" s="37"/>
      <c r="L179" s="41"/>
      <c r="M179" s="204"/>
      <c r="N179" s="77"/>
      <c r="O179" s="77"/>
      <c r="P179" s="77"/>
      <c r="Q179" s="77"/>
      <c r="R179" s="77"/>
      <c r="S179" s="77"/>
      <c r="T179" s="78"/>
      <c r="AT179" s="15" t="s">
        <v>124</v>
      </c>
      <c r="AU179" s="15" t="s">
        <v>80</v>
      </c>
    </row>
    <row r="180" spans="2:65" s="1" customFormat="1" ht="16.5" customHeight="1">
      <c r="B180" s="36"/>
      <c r="C180" s="237" t="s">
        <v>263</v>
      </c>
      <c r="D180" s="237" t="s">
        <v>152</v>
      </c>
      <c r="E180" s="238" t="s">
        <v>264</v>
      </c>
      <c r="F180" s="239" t="s">
        <v>265</v>
      </c>
      <c r="G180" s="240" t="s">
        <v>196</v>
      </c>
      <c r="H180" s="241">
        <v>11</v>
      </c>
      <c r="I180" s="242"/>
      <c r="J180" s="243">
        <f>ROUND(I180*H180,2)</f>
        <v>0</v>
      </c>
      <c r="K180" s="239" t="s">
        <v>19</v>
      </c>
      <c r="L180" s="244"/>
      <c r="M180" s="245" t="s">
        <v>19</v>
      </c>
      <c r="N180" s="246" t="s">
        <v>44</v>
      </c>
      <c r="O180" s="77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15" t="s">
        <v>155</v>
      </c>
      <c r="AT180" s="15" t="s">
        <v>152</v>
      </c>
      <c r="AU180" s="15" t="s">
        <v>80</v>
      </c>
      <c r="AY180" s="15" t="s">
        <v>118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80</v>
      </c>
      <c r="BK180" s="201">
        <f>ROUND(I180*H180,2)</f>
        <v>0</v>
      </c>
      <c r="BL180" s="15" t="s">
        <v>123</v>
      </c>
      <c r="BM180" s="15" t="s">
        <v>266</v>
      </c>
    </row>
    <row r="181" spans="2:47" s="1" customFormat="1" ht="12">
      <c r="B181" s="36"/>
      <c r="C181" s="37"/>
      <c r="D181" s="202" t="s">
        <v>124</v>
      </c>
      <c r="E181" s="37"/>
      <c r="F181" s="203" t="s">
        <v>265</v>
      </c>
      <c r="G181" s="37"/>
      <c r="H181" s="37"/>
      <c r="I181" s="124"/>
      <c r="J181" s="37"/>
      <c r="K181" s="37"/>
      <c r="L181" s="41"/>
      <c r="M181" s="204"/>
      <c r="N181" s="77"/>
      <c r="O181" s="77"/>
      <c r="P181" s="77"/>
      <c r="Q181" s="77"/>
      <c r="R181" s="77"/>
      <c r="S181" s="77"/>
      <c r="T181" s="78"/>
      <c r="AT181" s="15" t="s">
        <v>124</v>
      </c>
      <c r="AU181" s="15" t="s">
        <v>80</v>
      </c>
    </row>
    <row r="182" spans="2:65" s="1" customFormat="1" ht="16.5" customHeight="1">
      <c r="B182" s="36"/>
      <c r="C182" s="237" t="s">
        <v>200</v>
      </c>
      <c r="D182" s="237" t="s">
        <v>152</v>
      </c>
      <c r="E182" s="238" t="s">
        <v>267</v>
      </c>
      <c r="F182" s="239" t="s">
        <v>268</v>
      </c>
      <c r="G182" s="240" t="s">
        <v>196</v>
      </c>
      <c r="H182" s="241">
        <v>183</v>
      </c>
      <c r="I182" s="242"/>
      <c r="J182" s="243">
        <f>ROUND(I182*H182,2)</f>
        <v>0</v>
      </c>
      <c r="K182" s="239" t="s">
        <v>19</v>
      </c>
      <c r="L182" s="244"/>
      <c r="M182" s="245" t="s">
        <v>19</v>
      </c>
      <c r="N182" s="246" t="s">
        <v>44</v>
      </c>
      <c r="O182" s="77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15" t="s">
        <v>155</v>
      </c>
      <c r="AT182" s="15" t="s">
        <v>152</v>
      </c>
      <c r="AU182" s="15" t="s">
        <v>80</v>
      </c>
      <c r="AY182" s="15" t="s">
        <v>118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5" t="s">
        <v>80</v>
      </c>
      <c r="BK182" s="201">
        <f>ROUND(I182*H182,2)</f>
        <v>0</v>
      </c>
      <c r="BL182" s="15" t="s">
        <v>123</v>
      </c>
      <c r="BM182" s="15" t="s">
        <v>269</v>
      </c>
    </row>
    <row r="183" spans="2:47" s="1" customFormat="1" ht="12">
      <c r="B183" s="36"/>
      <c r="C183" s="37"/>
      <c r="D183" s="202" t="s">
        <v>124</v>
      </c>
      <c r="E183" s="37"/>
      <c r="F183" s="203" t="s">
        <v>268</v>
      </c>
      <c r="G183" s="37"/>
      <c r="H183" s="37"/>
      <c r="I183" s="124"/>
      <c r="J183" s="37"/>
      <c r="K183" s="37"/>
      <c r="L183" s="41"/>
      <c r="M183" s="204"/>
      <c r="N183" s="77"/>
      <c r="O183" s="77"/>
      <c r="P183" s="77"/>
      <c r="Q183" s="77"/>
      <c r="R183" s="77"/>
      <c r="S183" s="77"/>
      <c r="T183" s="78"/>
      <c r="AT183" s="15" t="s">
        <v>124</v>
      </c>
      <c r="AU183" s="15" t="s">
        <v>80</v>
      </c>
    </row>
    <row r="184" spans="2:65" s="1" customFormat="1" ht="16.5" customHeight="1">
      <c r="B184" s="36"/>
      <c r="C184" s="237" t="s">
        <v>270</v>
      </c>
      <c r="D184" s="237" t="s">
        <v>152</v>
      </c>
      <c r="E184" s="238" t="s">
        <v>271</v>
      </c>
      <c r="F184" s="239" t="s">
        <v>272</v>
      </c>
      <c r="G184" s="240" t="s">
        <v>196</v>
      </c>
      <c r="H184" s="241">
        <v>13</v>
      </c>
      <c r="I184" s="242"/>
      <c r="J184" s="243">
        <f>ROUND(I184*H184,2)</f>
        <v>0</v>
      </c>
      <c r="K184" s="239" t="s">
        <v>19</v>
      </c>
      <c r="L184" s="244"/>
      <c r="M184" s="245" t="s">
        <v>19</v>
      </c>
      <c r="N184" s="246" t="s">
        <v>44</v>
      </c>
      <c r="O184" s="77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15" t="s">
        <v>155</v>
      </c>
      <c r="AT184" s="15" t="s">
        <v>152</v>
      </c>
      <c r="AU184" s="15" t="s">
        <v>80</v>
      </c>
      <c r="AY184" s="15" t="s">
        <v>118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5" t="s">
        <v>80</v>
      </c>
      <c r="BK184" s="201">
        <f>ROUND(I184*H184,2)</f>
        <v>0</v>
      </c>
      <c r="BL184" s="15" t="s">
        <v>123</v>
      </c>
      <c r="BM184" s="15" t="s">
        <v>273</v>
      </c>
    </row>
    <row r="185" spans="2:47" s="1" customFormat="1" ht="12">
      <c r="B185" s="36"/>
      <c r="C185" s="37"/>
      <c r="D185" s="202" t="s">
        <v>124</v>
      </c>
      <c r="E185" s="37"/>
      <c r="F185" s="203" t="s">
        <v>272</v>
      </c>
      <c r="G185" s="37"/>
      <c r="H185" s="37"/>
      <c r="I185" s="124"/>
      <c r="J185" s="37"/>
      <c r="K185" s="37"/>
      <c r="L185" s="41"/>
      <c r="M185" s="204"/>
      <c r="N185" s="77"/>
      <c r="O185" s="77"/>
      <c r="P185" s="77"/>
      <c r="Q185" s="77"/>
      <c r="R185" s="77"/>
      <c r="S185" s="77"/>
      <c r="T185" s="78"/>
      <c r="AT185" s="15" t="s">
        <v>124</v>
      </c>
      <c r="AU185" s="15" t="s">
        <v>80</v>
      </c>
    </row>
    <row r="186" spans="2:65" s="1" customFormat="1" ht="16.5" customHeight="1">
      <c r="B186" s="36"/>
      <c r="C186" s="190" t="s">
        <v>204</v>
      </c>
      <c r="D186" s="190" t="s">
        <v>119</v>
      </c>
      <c r="E186" s="191" t="s">
        <v>274</v>
      </c>
      <c r="F186" s="192" t="s">
        <v>275</v>
      </c>
      <c r="G186" s="193" t="s">
        <v>196</v>
      </c>
      <c r="H186" s="194">
        <v>52</v>
      </c>
      <c r="I186" s="195"/>
      <c r="J186" s="196">
        <f>ROUND(I186*H186,2)</f>
        <v>0</v>
      </c>
      <c r="K186" s="192" t="s">
        <v>19</v>
      </c>
      <c r="L186" s="41"/>
      <c r="M186" s="197" t="s">
        <v>19</v>
      </c>
      <c r="N186" s="198" t="s">
        <v>44</v>
      </c>
      <c r="O186" s="77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15" t="s">
        <v>123</v>
      </c>
      <c r="AT186" s="15" t="s">
        <v>119</v>
      </c>
      <c r="AU186" s="15" t="s">
        <v>80</v>
      </c>
      <c r="AY186" s="15" t="s">
        <v>118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80</v>
      </c>
      <c r="BK186" s="201">
        <f>ROUND(I186*H186,2)</f>
        <v>0</v>
      </c>
      <c r="BL186" s="15" t="s">
        <v>123</v>
      </c>
      <c r="BM186" s="15" t="s">
        <v>276</v>
      </c>
    </row>
    <row r="187" spans="2:47" s="1" customFormat="1" ht="12">
      <c r="B187" s="36"/>
      <c r="C187" s="37"/>
      <c r="D187" s="202" t="s">
        <v>124</v>
      </c>
      <c r="E187" s="37"/>
      <c r="F187" s="203" t="s">
        <v>275</v>
      </c>
      <c r="G187" s="37"/>
      <c r="H187" s="37"/>
      <c r="I187" s="124"/>
      <c r="J187" s="37"/>
      <c r="K187" s="37"/>
      <c r="L187" s="41"/>
      <c r="M187" s="204"/>
      <c r="N187" s="77"/>
      <c r="O187" s="77"/>
      <c r="P187" s="77"/>
      <c r="Q187" s="77"/>
      <c r="R187" s="77"/>
      <c r="S187" s="77"/>
      <c r="T187" s="78"/>
      <c r="AT187" s="15" t="s">
        <v>124</v>
      </c>
      <c r="AU187" s="15" t="s">
        <v>80</v>
      </c>
    </row>
    <row r="188" spans="2:65" s="1" customFormat="1" ht="16.5" customHeight="1">
      <c r="B188" s="36"/>
      <c r="C188" s="237" t="s">
        <v>277</v>
      </c>
      <c r="D188" s="237" t="s">
        <v>152</v>
      </c>
      <c r="E188" s="238" t="s">
        <v>278</v>
      </c>
      <c r="F188" s="239" t="s">
        <v>279</v>
      </c>
      <c r="G188" s="240" t="s">
        <v>196</v>
      </c>
      <c r="H188" s="241">
        <v>52</v>
      </c>
      <c r="I188" s="242"/>
      <c r="J188" s="243">
        <f>ROUND(I188*H188,2)</f>
        <v>0</v>
      </c>
      <c r="K188" s="239" t="s">
        <v>19</v>
      </c>
      <c r="L188" s="244"/>
      <c r="M188" s="245" t="s">
        <v>19</v>
      </c>
      <c r="N188" s="246" t="s">
        <v>44</v>
      </c>
      <c r="O188" s="77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15" t="s">
        <v>155</v>
      </c>
      <c r="AT188" s="15" t="s">
        <v>152</v>
      </c>
      <c r="AU188" s="15" t="s">
        <v>80</v>
      </c>
      <c r="AY188" s="15" t="s">
        <v>118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80</v>
      </c>
      <c r="BK188" s="201">
        <f>ROUND(I188*H188,2)</f>
        <v>0</v>
      </c>
      <c r="BL188" s="15" t="s">
        <v>123</v>
      </c>
      <c r="BM188" s="15" t="s">
        <v>280</v>
      </c>
    </row>
    <row r="189" spans="2:47" s="1" customFormat="1" ht="12">
      <c r="B189" s="36"/>
      <c r="C189" s="37"/>
      <c r="D189" s="202" t="s">
        <v>124</v>
      </c>
      <c r="E189" s="37"/>
      <c r="F189" s="203" t="s">
        <v>279</v>
      </c>
      <c r="G189" s="37"/>
      <c r="H189" s="37"/>
      <c r="I189" s="124"/>
      <c r="J189" s="37"/>
      <c r="K189" s="37"/>
      <c r="L189" s="41"/>
      <c r="M189" s="204"/>
      <c r="N189" s="77"/>
      <c r="O189" s="77"/>
      <c r="P189" s="77"/>
      <c r="Q189" s="77"/>
      <c r="R189" s="77"/>
      <c r="S189" s="77"/>
      <c r="T189" s="78"/>
      <c r="AT189" s="15" t="s">
        <v>124</v>
      </c>
      <c r="AU189" s="15" t="s">
        <v>80</v>
      </c>
    </row>
    <row r="190" spans="2:65" s="1" customFormat="1" ht="16.5" customHeight="1">
      <c r="B190" s="36"/>
      <c r="C190" s="190" t="s">
        <v>207</v>
      </c>
      <c r="D190" s="190" t="s">
        <v>119</v>
      </c>
      <c r="E190" s="191" t="s">
        <v>281</v>
      </c>
      <c r="F190" s="192" t="s">
        <v>282</v>
      </c>
      <c r="G190" s="193" t="s">
        <v>196</v>
      </c>
      <c r="H190" s="194">
        <v>58</v>
      </c>
      <c r="I190" s="195"/>
      <c r="J190" s="196">
        <f>ROUND(I190*H190,2)</f>
        <v>0</v>
      </c>
      <c r="K190" s="192" t="s">
        <v>19</v>
      </c>
      <c r="L190" s="41"/>
      <c r="M190" s="197" t="s">
        <v>19</v>
      </c>
      <c r="N190" s="198" t="s">
        <v>44</v>
      </c>
      <c r="O190" s="77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15" t="s">
        <v>123</v>
      </c>
      <c r="AT190" s="15" t="s">
        <v>119</v>
      </c>
      <c r="AU190" s="15" t="s">
        <v>80</v>
      </c>
      <c r="AY190" s="15" t="s">
        <v>118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5" t="s">
        <v>80</v>
      </c>
      <c r="BK190" s="201">
        <f>ROUND(I190*H190,2)</f>
        <v>0</v>
      </c>
      <c r="BL190" s="15" t="s">
        <v>123</v>
      </c>
      <c r="BM190" s="15" t="s">
        <v>283</v>
      </c>
    </row>
    <row r="191" spans="2:47" s="1" customFormat="1" ht="12">
      <c r="B191" s="36"/>
      <c r="C191" s="37"/>
      <c r="D191" s="202" t="s">
        <v>124</v>
      </c>
      <c r="E191" s="37"/>
      <c r="F191" s="203" t="s">
        <v>282</v>
      </c>
      <c r="G191" s="37"/>
      <c r="H191" s="37"/>
      <c r="I191" s="124"/>
      <c r="J191" s="37"/>
      <c r="K191" s="37"/>
      <c r="L191" s="41"/>
      <c r="M191" s="204"/>
      <c r="N191" s="77"/>
      <c r="O191" s="77"/>
      <c r="P191" s="77"/>
      <c r="Q191" s="77"/>
      <c r="R191" s="77"/>
      <c r="S191" s="77"/>
      <c r="T191" s="78"/>
      <c r="AT191" s="15" t="s">
        <v>124</v>
      </c>
      <c r="AU191" s="15" t="s">
        <v>80</v>
      </c>
    </row>
    <row r="192" spans="2:65" s="1" customFormat="1" ht="16.5" customHeight="1">
      <c r="B192" s="36"/>
      <c r="C192" s="190" t="s">
        <v>284</v>
      </c>
      <c r="D192" s="190" t="s">
        <v>119</v>
      </c>
      <c r="E192" s="191" t="s">
        <v>285</v>
      </c>
      <c r="F192" s="192" t="s">
        <v>286</v>
      </c>
      <c r="G192" s="193" t="s">
        <v>196</v>
      </c>
      <c r="H192" s="194">
        <v>1</v>
      </c>
      <c r="I192" s="195"/>
      <c r="J192" s="196">
        <f>ROUND(I192*H192,2)</f>
        <v>0</v>
      </c>
      <c r="K192" s="192" t="s">
        <v>19</v>
      </c>
      <c r="L192" s="41"/>
      <c r="M192" s="197" t="s">
        <v>19</v>
      </c>
      <c r="N192" s="198" t="s">
        <v>44</v>
      </c>
      <c r="O192" s="77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AR192" s="15" t="s">
        <v>123</v>
      </c>
      <c r="AT192" s="15" t="s">
        <v>119</v>
      </c>
      <c r="AU192" s="15" t="s">
        <v>80</v>
      </c>
      <c r="AY192" s="15" t="s">
        <v>118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80</v>
      </c>
      <c r="BK192" s="201">
        <f>ROUND(I192*H192,2)</f>
        <v>0</v>
      </c>
      <c r="BL192" s="15" t="s">
        <v>123</v>
      </c>
      <c r="BM192" s="15" t="s">
        <v>287</v>
      </c>
    </row>
    <row r="193" spans="2:47" s="1" customFormat="1" ht="12">
      <c r="B193" s="36"/>
      <c r="C193" s="37"/>
      <c r="D193" s="202" t="s">
        <v>124</v>
      </c>
      <c r="E193" s="37"/>
      <c r="F193" s="203" t="s">
        <v>286</v>
      </c>
      <c r="G193" s="37"/>
      <c r="H193" s="37"/>
      <c r="I193" s="124"/>
      <c r="J193" s="37"/>
      <c r="K193" s="37"/>
      <c r="L193" s="41"/>
      <c r="M193" s="204"/>
      <c r="N193" s="77"/>
      <c r="O193" s="77"/>
      <c r="P193" s="77"/>
      <c r="Q193" s="77"/>
      <c r="R193" s="77"/>
      <c r="S193" s="77"/>
      <c r="T193" s="78"/>
      <c r="AT193" s="15" t="s">
        <v>124</v>
      </c>
      <c r="AU193" s="15" t="s">
        <v>80</v>
      </c>
    </row>
    <row r="194" spans="2:65" s="1" customFormat="1" ht="16.5" customHeight="1">
      <c r="B194" s="36"/>
      <c r="C194" s="190" t="s">
        <v>211</v>
      </c>
      <c r="D194" s="190" t="s">
        <v>119</v>
      </c>
      <c r="E194" s="191" t="s">
        <v>288</v>
      </c>
      <c r="F194" s="192" t="s">
        <v>286</v>
      </c>
      <c r="G194" s="193" t="s">
        <v>196</v>
      </c>
      <c r="H194" s="194">
        <v>57</v>
      </c>
      <c r="I194" s="195"/>
      <c r="J194" s="196">
        <f>ROUND(I194*H194,2)</f>
        <v>0</v>
      </c>
      <c r="K194" s="192" t="s">
        <v>19</v>
      </c>
      <c r="L194" s="41"/>
      <c r="M194" s="197" t="s">
        <v>19</v>
      </c>
      <c r="N194" s="198" t="s">
        <v>44</v>
      </c>
      <c r="O194" s="77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AR194" s="15" t="s">
        <v>123</v>
      </c>
      <c r="AT194" s="15" t="s">
        <v>119</v>
      </c>
      <c r="AU194" s="15" t="s">
        <v>80</v>
      </c>
      <c r="AY194" s="15" t="s">
        <v>118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5" t="s">
        <v>80</v>
      </c>
      <c r="BK194" s="201">
        <f>ROUND(I194*H194,2)</f>
        <v>0</v>
      </c>
      <c r="BL194" s="15" t="s">
        <v>123</v>
      </c>
      <c r="BM194" s="15" t="s">
        <v>289</v>
      </c>
    </row>
    <row r="195" spans="2:47" s="1" customFormat="1" ht="12">
      <c r="B195" s="36"/>
      <c r="C195" s="37"/>
      <c r="D195" s="202" t="s">
        <v>124</v>
      </c>
      <c r="E195" s="37"/>
      <c r="F195" s="203" t="s">
        <v>286</v>
      </c>
      <c r="G195" s="37"/>
      <c r="H195" s="37"/>
      <c r="I195" s="124"/>
      <c r="J195" s="37"/>
      <c r="K195" s="37"/>
      <c r="L195" s="41"/>
      <c r="M195" s="204"/>
      <c r="N195" s="77"/>
      <c r="O195" s="77"/>
      <c r="P195" s="77"/>
      <c r="Q195" s="77"/>
      <c r="R195" s="77"/>
      <c r="S195" s="77"/>
      <c r="T195" s="78"/>
      <c r="AT195" s="15" t="s">
        <v>124</v>
      </c>
      <c r="AU195" s="15" t="s">
        <v>80</v>
      </c>
    </row>
    <row r="196" spans="2:65" s="1" customFormat="1" ht="16.5" customHeight="1">
      <c r="B196" s="36"/>
      <c r="C196" s="237" t="s">
        <v>290</v>
      </c>
      <c r="D196" s="237" t="s">
        <v>152</v>
      </c>
      <c r="E196" s="238" t="s">
        <v>291</v>
      </c>
      <c r="F196" s="239" t="s">
        <v>292</v>
      </c>
      <c r="G196" s="240" t="s">
        <v>196</v>
      </c>
      <c r="H196" s="241">
        <v>172</v>
      </c>
      <c r="I196" s="242"/>
      <c r="J196" s="243">
        <f>ROUND(I196*H196,2)</f>
        <v>0</v>
      </c>
      <c r="K196" s="239" t="s">
        <v>19</v>
      </c>
      <c r="L196" s="244"/>
      <c r="M196" s="245" t="s">
        <v>19</v>
      </c>
      <c r="N196" s="246" t="s">
        <v>44</v>
      </c>
      <c r="O196" s="77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15" t="s">
        <v>155</v>
      </c>
      <c r="AT196" s="15" t="s">
        <v>152</v>
      </c>
      <c r="AU196" s="15" t="s">
        <v>80</v>
      </c>
      <c r="AY196" s="15" t="s">
        <v>118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5" t="s">
        <v>80</v>
      </c>
      <c r="BK196" s="201">
        <f>ROUND(I196*H196,2)</f>
        <v>0</v>
      </c>
      <c r="BL196" s="15" t="s">
        <v>123</v>
      </c>
      <c r="BM196" s="15" t="s">
        <v>293</v>
      </c>
    </row>
    <row r="197" spans="2:47" s="1" customFormat="1" ht="12">
      <c r="B197" s="36"/>
      <c r="C197" s="37"/>
      <c r="D197" s="202" t="s">
        <v>124</v>
      </c>
      <c r="E197" s="37"/>
      <c r="F197" s="203" t="s">
        <v>292</v>
      </c>
      <c r="G197" s="37"/>
      <c r="H197" s="37"/>
      <c r="I197" s="124"/>
      <c r="J197" s="37"/>
      <c r="K197" s="37"/>
      <c r="L197" s="41"/>
      <c r="M197" s="204"/>
      <c r="N197" s="77"/>
      <c r="O197" s="77"/>
      <c r="P197" s="77"/>
      <c r="Q197" s="77"/>
      <c r="R197" s="77"/>
      <c r="S197" s="77"/>
      <c r="T197" s="78"/>
      <c r="AT197" s="15" t="s">
        <v>124</v>
      </c>
      <c r="AU197" s="15" t="s">
        <v>80</v>
      </c>
    </row>
    <row r="198" spans="2:65" s="1" customFormat="1" ht="16.5" customHeight="1">
      <c r="B198" s="36"/>
      <c r="C198" s="190" t="s">
        <v>214</v>
      </c>
      <c r="D198" s="190" t="s">
        <v>119</v>
      </c>
      <c r="E198" s="191" t="s">
        <v>294</v>
      </c>
      <c r="F198" s="192" t="s">
        <v>295</v>
      </c>
      <c r="G198" s="193" t="s">
        <v>146</v>
      </c>
      <c r="H198" s="194">
        <v>140.3</v>
      </c>
      <c r="I198" s="195"/>
      <c r="J198" s="196">
        <f>ROUND(I198*H198,2)</f>
        <v>0</v>
      </c>
      <c r="K198" s="192" t="s">
        <v>19</v>
      </c>
      <c r="L198" s="41"/>
      <c r="M198" s="197" t="s">
        <v>19</v>
      </c>
      <c r="N198" s="198" t="s">
        <v>44</v>
      </c>
      <c r="O198" s="77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AR198" s="15" t="s">
        <v>123</v>
      </c>
      <c r="AT198" s="15" t="s">
        <v>119</v>
      </c>
      <c r="AU198" s="15" t="s">
        <v>80</v>
      </c>
      <c r="AY198" s="15" t="s">
        <v>118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5" t="s">
        <v>80</v>
      </c>
      <c r="BK198" s="201">
        <f>ROUND(I198*H198,2)</f>
        <v>0</v>
      </c>
      <c r="BL198" s="15" t="s">
        <v>123</v>
      </c>
      <c r="BM198" s="15" t="s">
        <v>296</v>
      </c>
    </row>
    <row r="199" spans="2:47" s="1" customFormat="1" ht="12">
      <c r="B199" s="36"/>
      <c r="C199" s="37"/>
      <c r="D199" s="202" t="s">
        <v>124</v>
      </c>
      <c r="E199" s="37"/>
      <c r="F199" s="203" t="s">
        <v>295</v>
      </c>
      <c r="G199" s="37"/>
      <c r="H199" s="37"/>
      <c r="I199" s="124"/>
      <c r="J199" s="37"/>
      <c r="K199" s="37"/>
      <c r="L199" s="41"/>
      <c r="M199" s="204"/>
      <c r="N199" s="77"/>
      <c r="O199" s="77"/>
      <c r="P199" s="77"/>
      <c r="Q199" s="77"/>
      <c r="R199" s="77"/>
      <c r="S199" s="77"/>
      <c r="T199" s="78"/>
      <c r="AT199" s="15" t="s">
        <v>124</v>
      </c>
      <c r="AU199" s="15" t="s">
        <v>80</v>
      </c>
    </row>
    <row r="200" spans="2:65" s="1" customFormat="1" ht="16.5" customHeight="1">
      <c r="B200" s="36"/>
      <c r="C200" s="237" t="s">
        <v>297</v>
      </c>
      <c r="D200" s="237" t="s">
        <v>152</v>
      </c>
      <c r="E200" s="238" t="s">
        <v>298</v>
      </c>
      <c r="F200" s="239" t="s">
        <v>299</v>
      </c>
      <c r="G200" s="240" t="s">
        <v>122</v>
      </c>
      <c r="H200" s="241">
        <v>12.8</v>
      </c>
      <c r="I200" s="242"/>
      <c r="J200" s="243">
        <f>ROUND(I200*H200,2)</f>
        <v>0</v>
      </c>
      <c r="K200" s="239" t="s">
        <v>19</v>
      </c>
      <c r="L200" s="244"/>
      <c r="M200" s="245" t="s">
        <v>19</v>
      </c>
      <c r="N200" s="246" t="s">
        <v>44</v>
      </c>
      <c r="O200" s="77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15" t="s">
        <v>155</v>
      </c>
      <c r="AT200" s="15" t="s">
        <v>152</v>
      </c>
      <c r="AU200" s="15" t="s">
        <v>80</v>
      </c>
      <c r="AY200" s="15" t="s">
        <v>118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80</v>
      </c>
      <c r="BK200" s="201">
        <f>ROUND(I200*H200,2)</f>
        <v>0</v>
      </c>
      <c r="BL200" s="15" t="s">
        <v>123</v>
      </c>
      <c r="BM200" s="15" t="s">
        <v>300</v>
      </c>
    </row>
    <row r="201" spans="2:47" s="1" customFormat="1" ht="12">
      <c r="B201" s="36"/>
      <c r="C201" s="37"/>
      <c r="D201" s="202" t="s">
        <v>124</v>
      </c>
      <c r="E201" s="37"/>
      <c r="F201" s="203" t="s">
        <v>299</v>
      </c>
      <c r="G201" s="37"/>
      <c r="H201" s="37"/>
      <c r="I201" s="124"/>
      <c r="J201" s="37"/>
      <c r="K201" s="37"/>
      <c r="L201" s="41"/>
      <c r="M201" s="204"/>
      <c r="N201" s="77"/>
      <c r="O201" s="77"/>
      <c r="P201" s="77"/>
      <c r="Q201" s="77"/>
      <c r="R201" s="77"/>
      <c r="S201" s="77"/>
      <c r="T201" s="78"/>
      <c r="AT201" s="15" t="s">
        <v>124</v>
      </c>
      <c r="AU201" s="15" t="s">
        <v>80</v>
      </c>
    </row>
    <row r="202" spans="2:65" s="1" customFormat="1" ht="16.5" customHeight="1">
      <c r="B202" s="36"/>
      <c r="C202" s="190" t="s">
        <v>217</v>
      </c>
      <c r="D202" s="190" t="s">
        <v>119</v>
      </c>
      <c r="E202" s="191" t="s">
        <v>301</v>
      </c>
      <c r="F202" s="192" t="s">
        <v>302</v>
      </c>
      <c r="G202" s="193" t="s">
        <v>196</v>
      </c>
      <c r="H202" s="194">
        <v>636</v>
      </c>
      <c r="I202" s="195"/>
      <c r="J202" s="196">
        <f>ROUND(I202*H202,2)</f>
        <v>0</v>
      </c>
      <c r="K202" s="192" t="s">
        <v>19</v>
      </c>
      <c r="L202" s="41"/>
      <c r="M202" s="197" t="s">
        <v>19</v>
      </c>
      <c r="N202" s="198" t="s">
        <v>44</v>
      </c>
      <c r="O202" s="77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15" t="s">
        <v>123</v>
      </c>
      <c r="AT202" s="15" t="s">
        <v>119</v>
      </c>
      <c r="AU202" s="15" t="s">
        <v>80</v>
      </c>
      <c r="AY202" s="15" t="s">
        <v>118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5" t="s">
        <v>80</v>
      </c>
      <c r="BK202" s="201">
        <f>ROUND(I202*H202,2)</f>
        <v>0</v>
      </c>
      <c r="BL202" s="15" t="s">
        <v>123</v>
      </c>
      <c r="BM202" s="15" t="s">
        <v>303</v>
      </c>
    </row>
    <row r="203" spans="2:47" s="1" customFormat="1" ht="12">
      <c r="B203" s="36"/>
      <c r="C203" s="37"/>
      <c r="D203" s="202" t="s">
        <v>124</v>
      </c>
      <c r="E203" s="37"/>
      <c r="F203" s="203" t="s">
        <v>302</v>
      </c>
      <c r="G203" s="37"/>
      <c r="H203" s="37"/>
      <c r="I203" s="124"/>
      <c r="J203" s="37"/>
      <c r="K203" s="37"/>
      <c r="L203" s="41"/>
      <c r="M203" s="204"/>
      <c r="N203" s="77"/>
      <c r="O203" s="77"/>
      <c r="P203" s="77"/>
      <c r="Q203" s="77"/>
      <c r="R203" s="77"/>
      <c r="S203" s="77"/>
      <c r="T203" s="78"/>
      <c r="AT203" s="15" t="s">
        <v>124</v>
      </c>
      <c r="AU203" s="15" t="s">
        <v>80</v>
      </c>
    </row>
    <row r="204" spans="2:65" s="1" customFormat="1" ht="16.5" customHeight="1">
      <c r="B204" s="36"/>
      <c r="C204" s="190" t="s">
        <v>304</v>
      </c>
      <c r="D204" s="190" t="s">
        <v>119</v>
      </c>
      <c r="E204" s="191" t="s">
        <v>305</v>
      </c>
      <c r="F204" s="192" t="s">
        <v>306</v>
      </c>
      <c r="G204" s="193" t="s">
        <v>196</v>
      </c>
      <c r="H204" s="194">
        <v>58</v>
      </c>
      <c r="I204" s="195"/>
      <c r="J204" s="196">
        <f>ROUND(I204*H204,2)</f>
        <v>0</v>
      </c>
      <c r="K204" s="192" t="s">
        <v>19</v>
      </c>
      <c r="L204" s="41"/>
      <c r="M204" s="197" t="s">
        <v>19</v>
      </c>
      <c r="N204" s="198" t="s">
        <v>44</v>
      </c>
      <c r="O204" s="77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AR204" s="15" t="s">
        <v>123</v>
      </c>
      <c r="AT204" s="15" t="s">
        <v>119</v>
      </c>
      <c r="AU204" s="15" t="s">
        <v>80</v>
      </c>
      <c r="AY204" s="15" t="s">
        <v>118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5" t="s">
        <v>80</v>
      </c>
      <c r="BK204" s="201">
        <f>ROUND(I204*H204,2)</f>
        <v>0</v>
      </c>
      <c r="BL204" s="15" t="s">
        <v>123</v>
      </c>
      <c r="BM204" s="15" t="s">
        <v>307</v>
      </c>
    </row>
    <row r="205" spans="2:47" s="1" customFormat="1" ht="12">
      <c r="B205" s="36"/>
      <c r="C205" s="37"/>
      <c r="D205" s="202" t="s">
        <v>124</v>
      </c>
      <c r="E205" s="37"/>
      <c r="F205" s="203" t="s">
        <v>306</v>
      </c>
      <c r="G205" s="37"/>
      <c r="H205" s="37"/>
      <c r="I205" s="124"/>
      <c r="J205" s="37"/>
      <c r="K205" s="37"/>
      <c r="L205" s="41"/>
      <c r="M205" s="204"/>
      <c r="N205" s="77"/>
      <c r="O205" s="77"/>
      <c r="P205" s="77"/>
      <c r="Q205" s="77"/>
      <c r="R205" s="77"/>
      <c r="S205" s="77"/>
      <c r="T205" s="78"/>
      <c r="AT205" s="15" t="s">
        <v>124</v>
      </c>
      <c r="AU205" s="15" t="s">
        <v>80</v>
      </c>
    </row>
    <row r="206" spans="2:65" s="1" customFormat="1" ht="16.5" customHeight="1">
      <c r="B206" s="36"/>
      <c r="C206" s="237" t="s">
        <v>220</v>
      </c>
      <c r="D206" s="237" t="s">
        <v>152</v>
      </c>
      <c r="E206" s="238" t="s">
        <v>308</v>
      </c>
      <c r="F206" s="239" t="s">
        <v>309</v>
      </c>
      <c r="G206" s="240" t="s">
        <v>146</v>
      </c>
      <c r="H206" s="241">
        <v>17.4</v>
      </c>
      <c r="I206" s="242"/>
      <c r="J206" s="243">
        <f>ROUND(I206*H206,2)</f>
        <v>0</v>
      </c>
      <c r="K206" s="239" t="s">
        <v>19</v>
      </c>
      <c r="L206" s="244"/>
      <c r="M206" s="245" t="s">
        <v>19</v>
      </c>
      <c r="N206" s="246" t="s">
        <v>44</v>
      </c>
      <c r="O206" s="77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AR206" s="15" t="s">
        <v>155</v>
      </c>
      <c r="AT206" s="15" t="s">
        <v>152</v>
      </c>
      <c r="AU206" s="15" t="s">
        <v>80</v>
      </c>
      <c r="AY206" s="15" t="s">
        <v>118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5" t="s">
        <v>80</v>
      </c>
      <c r="BK206" s="201">
        <f>ROUND(I206*H206,2)</f>
        <v>0</v>
      </c>
      <c r="BL206" s="15" t="s">
        <v>123</v>
      </c>
      <c r="BM206" s="15" t="s">
        <v>310</v>
      </c>
    </row>
    <row r="207" spans="2:47" s="1" customFormat="1" ht="12">
      <c r="B207" s="36"/>
      <c r="C207" s="37"/>
      <c r="D207" s="202" t="s">
        <v>124</v>
      </c>
      <c r="E207" s="37"/>
      <c r="F207" s="203" t="s">
        <v>309</v>
      </c>
      <c r="G207" s="37"/>
      <c r="H207" s="37"/>
      <c r="I207" s="124"/>
      <c r="J207" s="37"/>
      <c r="K207" s="37"/>
      <c r="L207" s="41"/>
      <c r="M207" s="204"/>
      <c r="N207" s="77"/>
      <c r="O207" s="77"/>
      <c r="P207" s="77"/>
      <c r="Q207" s="77"/>
      <c r="R207" s="77"/>
      <c r="S207" s="77"/>
      <c r="T207" s="78"/>
      <c r="AT207" s="15" t="s">
        <v>124</v>
      </c>
      <c r="AU207" s="15" t="s">
        <v>80</v>
      </c>
    </row>
    <row r="208" spans="2:65" s="1" customFormat="1" ht="16.5" customHeight="1">
      <c r="B208" s="36"/>
      <c r="C208" s="190" t="s">
        <v>311</v>
      </c>
      <c r="D208" s="190" t="s">
        <v>119</v>
      </c>
      <c r="E208" s="191" t="s">
        <v>312</v>
      </c>
      <c r="F208" s="192" t="s">
        <v>313</v>
      </c>
      <c r="G208" s="193" t="s">
        <v>196</v>
      </c>
      <c r="H208" s="194">
        <v>58</v>
      </c>
      <c r="I208" s="195"/>
      <c r="J208" s="196">
        <f>ROUND(I208*H208,2)</f>
        <v>0</v>
      </c>
      <c r="K208" s="192" t="s">
        <v>19</v>
      </c>
      <c r="L208" s="41"/>
      <c r="M208" s="197" t="s">
        <v>19</v>
      </c>
      <c r="N208" s="198" t="s">
        <v>44</v>
      </c>
      <c r="O208" s="77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15" t="s">
        <v>123</v>
      </c>
      <c r="AT208" s="15" t="s">
        <v>119</v>
      </c>
      <c r="AU208" s="15" t="s">
        <v>80</v>
      </c>
      <c r="AY208" s="15" t="s">
        <v>118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5" t="s">
        <v>80</v>
      </c>
      <c r="BK208" s="201">
        <f>ROUND(I208*H208,2)</f>
        <v>0</v>
      </c>
      <c r="BL208" s="15" t="s">
        <v>123</v>
      </c>
      <c r="BM208" s="15" t="s">
        <v>314</v>
      </c>
    </row>
    <row r="209" spans="2:47" s="1" customFormat="1" ht="12">
      <c r="B209" s="36"/>
      <c r="C209" s="37"/>
      <c r="D209" s="202" t="s">
        <v>124</v>
      </c>
      <c r="E209" s="37"/>
      <c r="F209" s="203" t="s">
        <v>313</v>
      </c>
      <c r="G209" s="37"/>
      <c r="H209" s="37"/>
      <c r="I209" s="124"/>
      <c r="J209" s="37"/>
      <c r="K209" s="37"/>
      <c r="L209" s="41"/>
      <c r="M209" s="204"/>
      <c r="N209" s="77"/>
      <c r="O209" s="77"/>
      <c r="P209" s="77"/>
      <c r="Q209" s="77"/>
      <c r="R209" s="77"/>
      <c r="S209" s="77"/>
      <c r="T209" s="78"/>
      <c r="AT209" s="15" t="s">
        <v>124</v>
      </c>
      <c r="AU209" s="15" t="s">
        <v>80</v>
      </c>
    </row>
    <row r="210" spans="2:65" s="1" customFormat="1" ht="16.5" customHeight="1">
      <c r="B210" s="36"/>
      <c r="C210" s="190" t="s">
        <v>224</v>
      </c>
      <c r="D210" s="190" t="s">
        <v>119</v>
      </c>
      <c r="E210" s="191" t="s">
        <v>315</v>
      </c>
      <c r="F210" s="192" t="s">
        <v>316</v>
      </c>
      <c r="G210" s="193" t="s">
        <v>146</v>
      </c>
      <c r="H210" s="194">
        <v>140.3</v>
      </c>
      <c r="I210" s="195"/>
      <c r="J210" s="196">
        <f>ROUND(I210*H210,2)</f>
        <v>0</v>
      </c>
      <c r="K210" s="192" t="s">
        <v>19</v>
      </c>
      <c r="L210" s="41"/>
      <c r="M210" s="197" t="s">
        <v>19</v>
      </c>
      <c r="N210" s="198" t="s">
        <v>44</v>
      </c>
      <c r="O210" s="77"/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AR210" s="15" t="s">
        <v>123</v>
      </c>
      <c r="AT210" s="15" t="s">
        <v>119</v>
      </c>
      <c r="AU210" s="15" t="s">
        <v>80</v>
      </c>
      <c r="AY210" s="15" t="s">
        <v>118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80</v>
      </c>
      <c r="BK210" s="201">
        <f>ROUND(I210*H210,2)</f>
        <v>0</v>
      </c>
      <c r="BL210" s="15" t="s">
        <v>123</v>
      </c>
      <c r="BM210" s="15" t="s">
        <v>317</v>
      </c>
    </row>
    <row r="211" spans="2:47" s="1" customFormat="1" ht="12">
      <c r="B211" s="36"/>
      <c r="C211" s="37"/>
      <c r="D211" s="202" t="s">
        <v>124</v>
      </c>
      <c r="E211" s="37"/>
      <c r="F211" s="203" t="s">
        <v>316</v>
      </c>
      <c r="G211" s="37"/>
      <c r="H211" s="37"/>
      <c r="I211" s="124"/>
      <c r="J211" s="37"/>
      <c r="K211" s="37"/>
      <c r="L211" s="41"/>
      <c r="M211" s="204"/>
      <c r="N211" s="77"/>
      <c r="O211" s="77"/>
      <c r="P211" s="77"/>
      <c r="Q211" s="77"/>
      <c r="R211" s="77"/>
      <c r="S211" s="77"/>
      <c r="T211" s="78"/>
      <c r="AT211" s="15" t="s">
        <v>124</v>
      </c>
      <c r="AU211" s="15" t="s">
        <v>80</v>
      </c>
    </row>
    <row r="212" spans="2:65" s="1" customFormat="1" ht="16.5" customHeight="1">
      <c r="B212" s="36"/>
      <c r="C212" s="190" t="s">
        <v>318</v>
      </c>
      <c r="D212" s="190" t="s">
        <v>119</v>
      </c>
      <c r="E212" s="191" t="s">
        <v>319</v>
      </c>
      <c r="F212" s="192" t="s">
        <v>320</v>
      </c>
      <c r="G212" s="193" t="s">
        <v>196</v>
      </c>
      <c r="H212" s="194">
        <v>8</v>
      </c>
      <c r="I212" s="195"/>
      <c r="J212" s="196">
        <f>ROUND(I212*H212,2)</f>
        <v>0</v>
      </c>
      <c r="K212" s="192" t="s">
        <v>19</v>
      </c>
      <c r="L212" s="41"/>
      <c r="M212" s="197" t="s">
        <v>19</v>
      </c>
      <c r="N212" s="198" t="s">
        <v>44</v>
      </c>
      <c r="O212" s="77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AR212" s="15" t="s">
        <v>123</v>
      </c>
      <c r="AT212" s="15" t="s">
        <v>119</v>
      </c>
      <c r="AU212" s="15" t="s">
        <v>80</v>
      </c>
      <c r="AY212" s="15" t="s">
        <v>118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5" t="s">
        <v>80</v>
      </c>
      <c r="BK212" s="201">
        <f>ROUND(I212*H212,2)</f>
        <v>0</v>
      </c>
      <c r="BL212" s="15" t="s">
        <v>123</v>
      </c>
      <c r="BM212" s="15" t="s">
        <v>321</v>
      </c>
    </row>
    <row r="213" spans="2:47" s="1" customFormat="1" ht="12">
      <c r="B213" s="36"/>
      <c r="C213" s="37"/>
      <c r="D213" s="202" t="s">
        <v>124</v>
      </c>
      <c r="E213" s="37"/>
      <c r="F213" s="203" t="s">
        <v>320</v>
      </c>
      <c r="G213" s="37"/>
      <c r="H213" s="37"/>
      <c r="I213" s="124"/>
      <c r="J213" s="37"/>
      <c r="K213" s="37"/>
      <c r="L213" s="41"/>
      <c r="M213" s="204"/>
      <c r="N213" s="77"/>
      <c r="O213" s="77"/>
      <c r="P213" s="77"/>
      <c r="Q213" s="77"/>
      <c r="R213" s="77"/>
      <c r="S213" s="77"/>
      <c r="T213" s="78"/>
      <c r="AT213" s="15" t="s">
        <v>124</v>
      </c>
      <c r="AU213" s="15" t="s">
        <v>80</v>
      </c>
    </row>
    <row r="214" spans="2:65" s="1" customFormat="1" ht="16.5" customHeight="1">
      <c r="B214" s="36"/>
      <c r="C214" s="190" t="s">
        <v>227</v>
      </c>
      <c r="D214" s="190" t="s">
        <v>119</v>
      </c>
      <c r="E214" s="191" t="s">
        <v>322</v>
      </c>
      <c r="F214" s="192" t="s">
        <v>323</v>
      </c>
      <c r="G214" s="193" t="s">
        <v>324</v>
      </c>
      <c r="H214" s="194">
        <v>53.502</v>
      </c>
      <c r="I214" s="195"/>
      <c r="J214" s="196">
        <f>ROUND(I214*H214,2)</f>
        <v>0</v>
      </c>
      <c r="K214" s="192" t="s">
        <v>19</v>
      </c>
      <c r="L214" s="41"/>
      <c r="M214" s="197" t="s">
        <v>19</v>
      </c>
      <c r="N214" s="198" t="s">
        <v>44</v>
      </c>
      <c r="O214" s="77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AR214" s="15" t="s">
        <v>123</v>
      </c>
      <c r="AT214" s="15" t="s">
        <v>119</v>
      </c>
      <c r="AU214" s="15" t="s">
        <v>80</v>
      </c>
      <c r="AY214" s="15" t="s">
        <v>118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5" t="s">
        <v>80</v>
      </c>
      <c r="BK214" s="201">
        <f>ROUND(I214*H214,2)</f>
        <v>0</v>
      </c>
      <c r="BL214" s="15" t="s">
        <v>123</v>
      </c>
      <c r="BM214" s="15" t="s">
        <v>325</v>
      </c>
    </row>
    <row r="215" spans="2:47" s="1" customFormat="1" ht="12">
      <c r="B215" s="36"/>
      <c r="C215" s="37"/>
      <c r="D215" s="202" t="s">
        <v>124</v>
      </c>
      <c r="E215" s="37"/>
      <c r="F215" s="203" t="s">
        <v>323</v>
      </c>
      <c r="G215" s="37"/>
      <c r="H215" s="37"/>
      <c r="I215" s="124"/>
      <c r="J215" s="37"/>
      <c r="K215" s="37"/>
      <c r="L215" s="41"/>
      <c r="M215" s="204"/>
      <c r="N215" s="77"/>
      <c r="O215" s="77"/>
      <c r="P215" s="77"/>
      <c r="Q215" s="77"/>
      <c r="R215" s="77"/>
      <c r="S215" s="77"/>
      <c r="T215" s="78"/>
      <c r="AT215" s="15" t="s">
        <v>124</v>
      </c>
      <c r="AU215" s="15" t="s">
        <v>80</v>
      </c>
    </row>
    <row r="216" spans="2:63" s="9" customFormat="1" ht="25.9" customHeight="1">
      <c r="B216" s="176"/>
      <c r="C216" s="177"/>
      <c r="D216" s="178" t="s">
        <v>72</v>
      </c>
      <c r="E216" s="179" t="s">
        <v>326</v>
      </c>
      <c r="F216" s="179" t="s">
        <v>327</v>
      </c>
      <c r="G216" s="177"/>
      <c r="H216" s="177"/>
      <c r="I216" s="180"/>
      <c r="J216" s="181">
        <f>BK216</f>
        <v>0</v>
      </c>
      <c r="K216" s="177"/>
      <c r="L216" s="182"/>
      <c r="M216" s="183"/>
      <c r="N216" s="184"/>
      <c r="O216" s="184"/>
      <c r="P216" s="185">
        <f>SUM(P217:P238)</f>
        <v>0</v>
      </c>
      <c r="Q216" s="184"/>
      <c r="R216" s="185">
        <f>SUM(R217:R238)</f>
        <v>0</v>
      </c>
      <c r="S216" s="184"/>
      <c r="T216" s="186">
        <f>SUM(T217:T238)</f>
        <v>0</v>
      </c>
      <c r="AR216" s="187" t="s">
        <v>80</v>
      </c>
      <c r="AT216" s="188" t="s">
        <v>72</v>
      </c>
      <c r="AU216" s="188" t="s">
        <v>73</v>
      </c>
      <c r="AY216" s="187" t="s">
        <v>118</v>
      </c>
      <c r="BK216" s="189">
        <f>SUM(BK217:BK238)</f>
        <v>0</v>
      </c>
    </row>
    <row r="217" spans="2:65" s="1" customFormat="1" ht="16.5" customHeight="1">
      <c r="B217" s="36"/>
      <c r="C217" s="190" t="s">
        <v>328</v>
      </c>
      <c r="D217" s="190" t="s">
        <v>119</v>
      </c>
      <c r="E217" s="191" t="s">
        <v>202</v>
      </c>
      <c r="F217" s="192" t="s">
        <v>203</v>
      </c>
      <c r="G217" s="193" t="s">
        <v>196</v>
      </c>
      <c r="H217" s="194">
        <v>171</v>
      </c>
      <c r="I217" s="195"/>
      <c r="J217" s="196">
        <f>ROUND(I217*H217,2)</f>
        <v>0</v>
      </c>
      <c r="K217" s="192" t="s">
        <v>19</v>
      </c>
      <c r="L217" s="41"/>
      <c r="M217" s="197" t="s">
        <v>19</v>
      </c>
      <c r="N217" s="198" t="s">
        <v>44</v>
      </c>
      <c r="O217" s="77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15" t="s">
        <v>123</v>
      </c>
      <c r="AT217" s="15" t="s">
        <v>119</v>
      </c>
      <c r="AU217" s="15" t="s">
        <v>80</v>
      </c>
      <c r="AY217" s="15" t="s">
        <v>118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80</v>
      </c>
      <c r="BK217" s="201">
        <f>ROUND(I217*H217,2)</f>
        <v>0</v>
      </c>
      <c r="BL217" s="15" t="s">
        <v>123</v>
      </c>
      <c r="BM217" s="15" t="s">
        <v>329</v>
      </c>
    </row>
    <row r="218" spans="2:47" s="1" customFormat="1" ht="12">
      <c r="B218" s="36"/>
      <c r="C218" s="37"/>
      <c r="D218" s="202" t="s">
        <v>124</v>
      </c>
      <c r="E218" s="37"/>
      <c r="F218" s="203" t="s">
        <v>203</v>
      </c>
      <c r="G218" s="37"/>
      <c r="H218" s="37"/>
      <c r="I218" s="124"/>
      <c r="J218" s="37"/>
      <c r="K218" s="37"/>
      <c r="L218" s="41"/>
      <c r="M218" s="204"/>
      <c r="N218" s="77"/>
      <c r="O218" s="77"/>
      <c r="P218" s="77"/>
      <c r="Q218" s="77"/>
      <c r="R218" s="77"/>
      <c r="S218" s="77"/>
      <c r="T218" s="78"/>
      <c r="AT218" s="15" t="s">
        <v>124</v>
      </c>
      <c r="AU218" s="15" t="s">
        <v>80</v>
      </c>
    </row>
    <row r="219" spans="2:65" s="1" customFormat="1" ht="16.5" customHeight="1">
      <c r="B219" s="36"/>
      <c r="C219" s="190" t="s">
        <v>231</v>
      </c>
      <c r="D219" s="190" t="s">
        <v>119</v>
      </c>
      <c r="E219" s="191" t="s">
        <v>330</v>
      </c>
      <c r="F219" s="192" t="s">
        <v>331</v>
      </c>
      <c r="G219" s="193" t="s">
        <v>196</v>
      </c>
      <c r="H219" s="194">
        <v>171</v>
      </c>
      <c r="I219" s="195"/>
      <c r="J219" s="196">
        <f>ROUND(I219*H219,2)</f>
        <v>0</v>
      </c>
      <c r="K219" s="192" t="s">
        <v>19</v>
      </c>
      <c r="L219" s="41"/>
      <c r="M219" s="197" t="s">
        <v>19</v>
      </c>
      <c r="N219" s="198" t="s">
        <v>44</v>
      </c>
      <c r="O219" s="77"/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AR219" s="15" t="s">
        <v>123</v>
      </c>
      <c r="AT219" s="15" t="s">
        <v>119</v>
      </c>
      <c r="AU219" s="15" t="s">
        <v>80</v>
      </c>
      <c r="AY219" s="15" t="s">
        <v>118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5" t="s">
        <v>80</v>
      </c>
      <c r="BK219" s="201">
        <f>ROUND(I219*H219,2)</f>
        <v>0</v>
      </c>
      <c r="BL219" s="15" t="s">
        <v>123</v>
      </c>
      <c r="BM219" s="15" t="s">
        <v>332</v>
      </c>
    </row>
    <row r="220" spans="2:47" s="1" customFormat="1" ht="12">
      <c r="B220" s="36"/>
      <c r="C220" s="37"/>
      <c r="D220" s="202" t="s">
        <v>124</v>
      </c>
      <c r="E220" s="37"/>
      <c r="F220" s="203" t="s">
        <v>331</v>
      </c>
      <c r="G220" s="37"/>
      <c r="H220" s="37"/>
      <c r="I220" s="124"/>
      <c r="J220" s="37"/>
      <c r="K220" s="37"/>
      <c r="L220" s="41"/>
      <c r="M220" s="204"/>
      <c r="N220" s="77"/>
      <c r="O220" s="77"/>
      <c r="P220" s="77"/>
      <c r="Q220" s="77"/>
      <c r="R220" s="77"/>
      <c r="S220" s="77"/>
      <c r="T220" s="78"/>
      <c r="AT220" s="15" t="s">
        <v>124</v>
      </c>
      <c r="AU220" s="15" t="s">
        <v>80</v>
      </c>
    </row>
    <row r="221" spans="2:65" s="1" customFormat="1" ht="16.5" customHeight="1">
      <c r="B221" s="36"/>
      <c r="C221" s="237" t="s">
        <v>333</v>
      </c>
      <c r="D221" s="237" t="s">
        <v>152</v>
      </c>
      <c r="E221" s="238" t="s">
        <v>334</v>
      </c>
      <c r="F221" s="239" t="s">
        <v>335</v>
      </c>
      <c r="G221" s="240" t="s">
        <v>196</v>
      </c>
      <c r="H221" s="241">
        <v>24</v>
      </c>
      <c r="I221" s="242"/>
      <c r="J221" s="243">
        <f>ROUND(I221*H221,2)</f>
        <v>0</v>
      </c>
      <c r="K221" s="239" t="s">
        <v>19</v>
      </c>
      <c r="L221" s="244"/>
      <c r="M221" s="245" t="s">
        <v>19</v>
      </c>
      <c r="N221" s="246" t="s">
        <v>44</v>
      </c>
      <c r="O221" s="77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15" t="s">
        <v>155</v>
      </c>
      <c r="AT221" s="15" t="s">
        <v>152</v>
      </c>
      <c r="AU221" s="15" t="s">
        <v>80</v>
      </c>
      <c r="AY221" s="15" t="s">
        <v>118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80</v>
      </c>
      <c r="BK221" s="201">
        <f>ROUND(I221*H221,2)</f>
        <v>0</v>
      </c>
      <c r="BL221" s="15" t="s">
        <v>123</v>
      </c>
      <c r="BM221" s="15" t="s">
        <v>336</v>
      </c>
    </row>
    <row r="222" spans="2:47" s="1" customFormat="1" ht="12">
      <c r="B222" s="36"/>
      <c r="C222" s="37"/>
      <c r="D222" s="202" t="s">
        <v>124</v>
      </c>
      <c r="E222" s="37"/>
      <c r="F222" s="203" t="s">
        <v>335</v>
      </c>
      <c r="G222" s="37"/>
      <c r="H222" s="37"/>
      <c r="I222" s="124"/>
      <c r="J222" s="37"/>
      <c r="K222" s="37"/>
      <c r="L222" s="41"/>
      <c r="M222" s="204"/>
      <c r="N222" s="77"/>
      <c r="O222" s="77"/>
      <c r="P222" s="77"/>
      <c r="Q222" s="77"/>
      <c r="R222" s="77"/>
      <c r="S222" s="77"/>
      <c r="T222" s="78"/>
      <c r="AT222" s="15" t="s">
        <v>124</v>
      </c>
      <c r="AU222" s="15" t="s">
        <v>80</v>
      </c>
    </row>
    <row r="223" spans="2:65" s="1" customFormat="1" ht="16.5" customHeight="1">
      <c r="B223" s="36"/>
      <c r="C223" s="237" t="s">
        <v>234</v>
      </c>
      <c r="D223" s="237" t="s">
        <v>152</v>
      </c>
      <c r="E223" s="238" t="s">
        <v>337</v>
      </c>
      <c r="F223" s="239" t="s">
        <v>338</v>
      </c>
      <c r="G223" s="240" t="s">
        <v>196</v>
      </c>
      <c r="H223" s="241">
        <v>9</v>
      </c>
      <c r="I223" s="242"/>
      <c r="J223" s="243">
        <f>ROUND(I223*H223,2)</f>
        <v>0</v>
      </c>
      <c r="K223" s="239" t="s">
        <v>19</v>
      </c>
      <c r="L223" s="244"/>
      <c r="M223" s="245" t="s">
        <v>19</v>
      </c>
      <c r="N223" s="246" t="s">
        <v>44</v>
      </c>
      <c r="O223" s="77"/>
      <c r="P223" s="199">
        <f>O223*H223</f>
        <v>0</v>
      </c>
      <c r="Q223" s="199">
        <v>0</v>
      </c>
      <c r="R223" s="199">
        <f>Q223*H223</f>
        <v>0</v>
      </c>
      <c r="S223" s="199">
        <v>0</v>
      </c>
      <c r="T223" s="200">
        <f>S223*H223</f>
        <v>0</v>
      </c>
      <c r="AR223" s="15" t="s">
        <v>155</v>
      </c>
      <c r="AT223" s="15" t="s">
        <v>152</v>
      </c>
      <c r="AU223" s="15" t="s">
        <v>80</v>
      </c>
      <c r="AY223" s="15" t="s">
        <v>118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80</v>
      </c>
      <c r="BK223" s="201">
        <f>ROUND(I223*H223,2)</f>
        <v>0</v>
      </c>
      <c r="BL223" s="15" t="s">
        <v>123</v>
      </c>
      <c r="BM223" s="15" t="s">
        <v>339</v>
      </c>
    </row>
    <row r="224" spans="2:47" s="1" customFormat="1" ht="12">
      <c r="B224" s="36"/>
      <c r="C224" s="37"/>
      <c r="D224" s="202" t="s">
        <v>124</v>
      </c>
      <c r="E224" s="37"/>
      <c r="F224" s="203" t="s">
        <v>338</v>
      </c>
      <c r="G224" s="37"/>
      <c r="H224" s="37"/>
      <c r="I224" s="124"/>
      <c r="J224" s="37"/>
      <c r="K224" s="37"/>
      <c r="L224" s="41"/>
      <c r="M224" s="204"/>
      <c r="N224" s="77"/>
      <c r="O224" s="77"/>
      <c r="P224" s="77"/>
      <c r="Q224" s="77"/>
      <c r="R224" s="77"/>
      <c r="S224" s="77"/>
      <c r="T224" s="78"/>
      <c r="AT224" s="15" t="s">
        <v>124</v>
      </c>
      <c r="AU224" s="15" t="s">
        <v>80</v>
      </c>
    </row>
    <row r="225" spans="2:65" s="1" customFormat="1" ht="16.5" customHeight="1">
      <c r="B225" s="36"/>
      <c r="C225" s="237" t="s">
        <v>340</v>
      </c>
      <c r="D225" s="237" t="s">
        <v>152</v>
      </c>
      <c r="E225" s="238" t="s">
        <v>341</v>
      </c>
      <c r="F225" s="239" t="s">
        <v>342</v>
      </c>
      <c r="G225" s="240" t="s">
        <v>196</v>
      </c>
      <c r="H225" s="241">
        <v>48</v>
      </c>
      <c r="I225" s="242"/>
      <c r="J225" s="243">
        <f>ROUND(I225*H225,2)</f>
        <v>0</v>
      </c>
      <c r="K225" s="239" t="s">
        <v>19</v>
      </c>
      <c r="L225" s="244"/>
      <c r="M225" s="245" t="s">
        <v>19</v>
      </c>
      <c r="N225" s="246" t="s">
        <v>44</v>
      </c>
      <c r="O225" s="77"/>
      <c r="P225" s="199">
        <f>O225*H225</f>
        <v>0</v>
      </c>
      <c r="Q225" s="199">
        <v>0</v>
      </c>
      <c r="R225" s="199">
        <f>Q225*H225</f>
        <v>0</v>
      </c>
      <c r="S225" s="199">
        <v>0</v>
      </c>
      <c r="T225" s="200">
        <f>S225*H225</f>
        <v>0</v>
      </c>
      <c r="AR225" s="15" t="s">
        <v>155</v>
      </c>
      <c r="AT225" s="15" t="s">
        <v>152</v>
      </c>
      <c r="AU225" s="15" t="s">
        <v>80</v>
      </c>
      <c r="AY225" s="15" t="s">
        <v>118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15" t="s">
        <v>80</v>
      </c>
      <c r="BK225" s="201">
        <f>ROUND(I225*H225,2)</f>
        <v>0</v>
      </c>
      <c r="BL225" s="15" t="s">
        <v>123</v>
      </c>
      <c r="BM225" s="15" t="s">
        <v>343</v>
      </c>
    </row>
    <row r="226" spans="2:47" s="1" customFormat="1" ht="12">
      <c r="B226" s="36"/>
      <c r="C226" s="37"/>
      <c r="D226" s="202" t="s">
        <v>124</v>
      </c>
      <c r="E226" s="37"/>
      <c r="F226" s="203" t="s">
        <v>342</v>
      </c>
      <c r="G226" s="37"/>
      <c r="H226" s="37"/>
      <c r="I226" s="124"/>
      <c r="J226" s="37"/>
      <c r="K226" s="37"/>
      <c r="L226" s="41"/>
      <c r="M226" s="204"/>
      <c r="N226" s="77"/>
      <c r="O226" s="77"/>
      <c r="P226" s="77"/>
      <c r="Q226" s="77"/>
      <c r="R226" s="77"/>
      <c r="S226" s="77"/>
      <c r="T226" s="78"/>
      <c r="AT226" s="15" t="s">
        <v>124</v>
      </c>
      <c r="AU226" s="15" t="s">
        <v>80</v>
      </c>
    </row>
    <row r="227" spans="2:65" s="1" customFormat="1" ht="16.5" customHeight="1">
      <c r="B227" s="36"/>
      <c r="C227" s="237" t="s">
        <v>238</v>
      </c>
      <c r="D227" s="237" t="s">
        <v>152</v>
      </c>
      <c r="E227" s="238" t="s">
        <v>344</v>
      </c>
      <c r="F227" s="239" t="s">
        <v>345</v>
      </c>
      <c r="G227" s="240" t="s">
        <v>196</v>
      </c>
      <c r="H227" s="241">
        <v>20</v>
      </c>
      <c r="I227" s="242"/>
      <c r="J227" s="243">
        <f>ROUND(I227*H227,2)</f>
        <v>0</v>
      </c>
      <c r="K227" s="239" t="s">
        <v>19</v>
      </c>
      <c r="L227" s="244"/>
      <c r="M227" s="245" t="s">
        <v>19</v>
      </c>
      <c r="N227" s="246" t="s">
        <v>44</v>
      </c>
      <c r="O227" s="77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AR227" s="15" t="s">
        <v>155</v>
      </c>
      <c r="AT227" s="15" t="s">
        <v>152</v>
      </c>
      <c r="AU227" s="15" t="s">
        <v>80</v>
      </c>
      <c r="AY227" s="15" t="s">
        <v>118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5" t="s">
        <v>80</v>
      </c>
      <c r="BK227" s="201">
        <f>ROUND(I227*H227,2)</f>
        <v>0</v>
      </c>
      <c r="BL227" s="15" t="s">
        <v>123</v>
      </c>
      <c r="BM227" s="15" t="s">
        <v>346</v>
      </c>
    </row>
    <row r="228" spans="2:47" s="1" customFormat="1" ht="12">
      <c r="B228" s="36"/>
      <c r="C228" s="37"/>
      <c r="D228" s="202" t="s">
        <v>124</v>
      </c>
      <c r="E228" s="37"/>
      <c r="F228" s="203" t="s">
        <v>345</v>
      </c>
      <c r="G228" s="37"/>
      <c r="H228" s="37"/>
      <c r="I228" s="124"/>
      <c r="J228" s="37"/>
      <c r="K228" s="37"/>
      <c r="L228" s="41"/>
      <c r="M228" s="204"/>
      <c r="N228" s="77"/>
      <c r="O228" s="77"/>
      <c r="P228" s="77"/>
      <c r="Q228" s="77"/>
      <c r="R228" s="77"/>
      <c r="S228" s="77"/>
      <c r="T228" s="78"/>
      <c r="AT228" s="15" t="s">
        <v>124</v>
      </c>
      <c r="AU228" s="15" t="s">
        <v>80</v>
      </c>
    </row>
    <row r="229" spans="2:65" s="1" customFormat="1" ht="16.5" customHeight="1">
      <c r="B229" s="36"/>
      <c r="C229" s="237" t="s">
        <v>347</v>
      </c>
      <c r="D229" s="237" t="s">
        <v>152</v>
      </c>
      <c r="E229" s="238" t="s">
        <v>348</v>
      </c>
      <c r="F229" s="239" t="s">
        <v>349</v>
      </c>
      <c r="G229" s="240" t="s">
        <v>196</v>
      </c>
      <c r="H229" s="241">
        <v>30</v>
      </c>
      <c r="I229" s="242"/>
      <c r="J229" s="243">
        <f>ROUND(I229*H229,2)</f>
        <v>0</v>
      </c>
      <c r="K229" s="239" t="s">
        <v>19</v>
      </c>
      <c r="L229" s="244"/>
      <c r="M229" s="245" t="s">
        <v>19</v>
      </c>
      <c r="N229" s="246" t="s">
        <v>44</v>
      </c>
      <c r="O229" s="77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15" t="s">
        <v>155</v>
      </c>
      <c r="AT229" s="15" t="s">
        <v>152</v>
      </c>
      <c r="AU229" s="15" t="s">
        <v>80</v>
      </c>
      <c r="AY229" s="15" t="s">
        <v>118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80</v>
      </c>
      <c r="BK229" s="201">
        <f>ROUND(I229*H229,2)</f>
        <v>0</v>
      </c>
      <c r="BL229" s="15" t="s">
        <v>123</v>
      </c>
      <c r="BM229" s="15" t="s">
        <v>350</v>
      </c>
    </row>
    <row r="230" spans="2:47" s="1" customFormat="1" ht="12">
      <c r="B230" s="36"/>
      <c r="C230" s="37"/>
      <c r="D230" s="202" t="s">
        <v>124</v>
      </c>
      <c r="E230" s="37"/>
      <c r="F230" s="203" t="s">
        <v>349</v>
      </c>
      <c r="G230" s="37"/>
      <c r="H230" s="37"/>
      <c r="I230" s="124"/>
      <c r="J230" s="37"/>
      <c r="K230" s="37"/>
      <c r="L230" s="41"/>
      <c r="M230" s="204"/>
      <c r="N230" s="77"/>
      <c r="O230" s="77"/>
      <c r="P230" s="77"/>
      <c r="Q230" s="77"/>
      <c r="R230" s="77"/>
      <c r="S230" s="77"/>
      <c r="T230" s="78"/>
      <c r="AT230" s="15" t="s">
        <v>124</v>
      </c>
      <c r="AU230" s="15" t="s">
        <v>80</v>
      </c>
    </row>
    <row r="231" spans="2:65" s="1" customFormat="1" ht="16.5" customHeight="1">
      <c r="B231" s="36"/>
      <c r="C231" s="237" t="s">
        <v>241</v>
      </c>
      <c r="D231" s="237" t="s">
        <v>152</v>
      </c>
      <c r="E231" s="238" t="s">
        <v>351</v>
      </c>
      <c r="F231" s="239" t="s">
        <v>352</v>
      </c>
      <c r="G231" s="240" t="s">
        <v>196</v>
      </c>
      <c r="H231" s="241">
        <v>40</v>
      </c>
      <c r="I231" s="242"/>
      <c r="J231" s="243">
        <f>ROUND(I231*H231,2)</f>
        <v>0</v>
      </c>
      <c r="K231" s="239" t="s">
        <v>19</v>
      </c>
      <c r="L231" s="244"/>
      <c r="M231" s="245" t="s">
        <v>19</v>
      </c>
      <c r="N231" s="246" t="s">
        <v>44</v>
      </c>
      <c r="O231" s="77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15" t="s">
        <v>155</v>
      </c>
      <c r="AT231" s="15" t="s">
        <v>152</v>
      </c>
      <c r="AU231" s="15" t="s">
        <v>80</v>
      </c>
      <c r="AY231" s="15" t="s">
        <v>118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5" t="s">
        <v>80</v>
      </c>
      <c r="BK231" s="201">
        <f>ROUND(I231*H231,2)</f>
        <v>0</v>
      </c>
      <c r="BL231" s="15" t="s">
        <v>123</v>
      </c>
      <c r="BM231" s="15" t="s">
        <v>353</v>
      </c>
    </row>
    <row r="232" spans="2:47" s="1" customFormat="1" ht="12">
      <c r="B232" s="36"/>
      <c r="C232" s="37"/>
      <c r="D232" s="202" t="s">
        <v>124</v>
      </c>
      <c r="E232" s="37"/>
      <c r="F232" s="203" t="s">
        <v>352</v>
      </c>
      <c r="G232" s="37"/>
      <c r="H232" s="37"/>
      <c r="I232" s="124"/>
      <c r="J232" s="37"/>
      <c r="K232" s="37"/>
      <c r="L232" s="41"/>
      <c r="M232" s="204"/>
      <c r="N232" s="77"/>
      <c r="O232" s="77"/>
      <c r="P232" s="77"/>
      <c r="Q232" s="77"/>
      <c r="R232" s="77"/>
      <c r="S232" s="77"/>
      <c r="T232" s="78"/>
      <c r="AT232" s="15" t="s">
        <v>124</v>
      </c>
      <c r="AU232" s="15" t="s">
        <v>80</v>
      </c>
    </row>
    <row r="233" spans="2:65" s="1" customFormat="1" ht="16.5" customHeight="1">
      <c r="B233" s="36"/>
      <c r="C233" s="190" t="s">
        <v>354</v>
      </c>
      <c r="D233" s="190" t="s">
        <v>119</v>
      </c>
      <c r="E233" s="191" t="s">
        <v>294</v>
      </c>
      <c r="F233" s="192" t="s">
        <v>295</v>
      </c>
      <c r="G233" s="193" t="s">
        <v>146</v>
      </c>
      <c r="H233" s="194">
        <v>33</v>
      </c>
      <c r="I233" s="195"/>
      <c r="J233" s="196">
        <f>ROUND(I233*H233,2)</f>
        <v>0</v>
      </c>
      <c r="K233" s="192" t="s">
        <v>19</v>
      </c>
      <c r="L233" s="41"/>
      <c r="M233" s="197" t="s">
        <v>19</v>
      </c>
      <c r="N233" s="198" t="s">
        <v>44</v>
      </c>
      <c r="O233" s="77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AR233" s="15" t="s">
        <v>123</v>
      </c>
      <c r="AT233" s="15" t="s">
        <v>119</v>
      </c>
      <c r="AU233" s="15" t="s">
        <v>80</v>
      </c>
      <c r="AY233" s="15" t="s">
        <v>118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80</v>
      </c>
      <c r="BK233" s="201">
        <f>ROUND(I233*H233,2)</f>
        <v>0</v>
      </c>
      <c r="BL233" s="15" t="s">
        <v>123</v>
      </c>
      <c r="BM233" s="15" t="s">
        <v>355</v>
      </c>
    </row>
    <row r="234" spans="2:47" s="1" customFormat="1" ht="12">
      <c r="B234" s="36"/>
      <c r="C234" s="37"/>
      <c r="D234" s="202" t="s">
        <v>124</v>
      </c>
      <c r="E234" s="37"/>
      <c r="F234" s="203" t="s">
        <v>295</v>
      </c>
      <c r="G234" s="37"/>
      <c r="H234" s="37"/>
      <c r="I234" s="124"/>
      <c r="J234" s="37"/>
      <c r="K234" s="37"/>
      <c r="L234" s="41"/>
      <c r="M234" s="204"/>
      <c r="N234" s="77"/>
      <c r="O234" s="77"/>
      <c r="P234" s="77"/>
      <c r="Q234" s="77"/>
      <c r="R234" s="77"/>
      <c r="S234" s="77"/>
      <c r="T234" s="78"/>
      <c r="AT234" s="15" t="s">
        <v>124</v>
      </c>
      <c r="AU234" s="15" t="s">
        <v>80</v>
      </c>
    </row>
    <row r="235" spans="2:65" s="1" customFormat="1" ht="16.5" customHeight="1">
      <c r="B235" s="36"/>
      <c r="C235" s="237" t="s">
        <v>245</v>
      </c>
      <c r="D235" s="237" t="s">
        <v>152</v>
      </c>
      <c r="E235" s="238" t="s">
        <v>298</v>
      </c>
      <c r="F235" s="239" t="s">
        <v>299</v>
      </c>
      <c r="G235" s="240" t="s">
        <v>122</v>
      </c>
      <c r="H235" s="241">
        <v>2.31</v>
      </c>
      <c r="I235" s="242"/>
      <c r="J235" s="243">
        <f>ROUND(I235*H235,2)</f>
        <v>0</v>
      </c>
      <c r="K235" s="239" t="s">
        <v>19</v>
      </c>
      <c r="L235" s="244"/>
      <c r="M235" s="245" t="s">
        <v>19</v>
      </c>
      <c r="N235" s="246" t="s">
        <v>44</v>
      </c>
      <c r="O235" s="77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AR235" s="15" t="s">
        <v>155</v>
      </c>
      <c r="AT235" s="15" t="s">
        <v>152</v>
      </c>
      <c r="AU235" s="15" t="s">
        <v>80</v>
      </c>
      <c r="AY235" s="15" t="s">
        <v>118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5" t="s">
        <v>80</v>
      </c>
      <c r="BK235" s="201">
        <f>ROUND(I235*H235,2)</f>
        <v>0</v>
      </c>
      <c r="BL235" s="15" t="s">
        <v>123</v>
      </c>
      <c r="BM235" s="15" t="s">
        <v>356</v>
      </c>
    </row>
    <row r="236" spans="2:47" s="1" customFormat="1" ht="12">
      <c r="B236" s="36"/>
      <c r="C236" s="37"/>
      <c r="D236" s="202" t="s">
        <v>124</v>
      </c>
      <c r="E236" s="37"/>
      <c r="F236" s="203" t="s">
        <v>299</v>
      </c>
      <c r="G236" s="37"/>
      <c r="H236" s="37"/>
      <c r="I236" s="124"/>
      <c r="J236" s="37"/>
      <c r="K236" s="37"/>
      <c r="L236" s="41"/>
      <c r="M236" s="204"/>
      <c r="N236" s="77"/>
      <c r="O236" s="77"/>
      <c r="P236" s="77"/>
      <c r="Q236" s="77"/>
      <c r="R236" s="77"/>
      <c r="S236" s="77"/>
      <c r="T236" s="78"/>
      <c r="AT236" s="15" t="s">
        <v>124</v>
      </c>
      <c r="AU236" s="15" t="s">
        <v>80</v>
      </c>
    </row>
    <row r="237" spans="2:65" s="1" customFormat="1" ht="16.5" customHeight="1">
      <c r="B237" s="36"/>
      <c r="C237" s="190" t="s">
        <v>357</v>
      </c>
      <c r="D237" s="190" t="s">
        <v>119</v>
      </c>
      <c r="E237" s="191" t="s">
        <v>322</v>
      </c>
      <c r="F237" s="192" t="s">
        <v>323</v>
      </c>
      <c r="G237" s="193" t="s">
        <v>324</v>
      </c>
      <c r="H237" s="194">
        <v>1.476</v>
      </c>
      <c r="I237" s="195"/>
      <c r="J237" s="196">
        <f>ROUND(I237*H237,2)</f>
        <v>0</v>
      </c>
      <c r="K237" s="192" t="s">
        <v>19</v>
      </c>
      <c r="L237" s="41"/>
      <c r="M237" s="197" t="s">
        <v>19</v>
      </c>
      <c r="N237" s="198" t="s">
        <v>44</v>
      </c>
      <c r="O237" s="77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15" t="s">
        <v>123</v>
      </c>
      <c r="AT237" s="15" t="s">
        <v>119</v>
      </c>
      <c r="AU237" s="15" t="s">
        <v>80</v>
      </c>
      <c r="AY237" s="15" t="s">
        <v>118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5" t="s">
        <v>80</v>
      </c>
      <c r="BK237" s="201">
        <f>ROUND(I237*H237,2)</f>
        <v>0</v>
      </c>
      <c r="BL237" s="15" t="s">
        <v>123</v>
      </c>
      <c r="BM237" s="15" t="s">
        <v>358</v>
      </c>
    </row>
    <row r="238" spans="2:47" s="1" customFormat="1" ht="12">
      <c r="B238" s="36"/>
      <c r="C238" s="37"/>
      <c r="D238" s="202" t="s">
        <v>124</v>
      </c>
      <c r="E238" s="37"/>
      <c r="F238" s="203" t="s">
        <v>323</v>
      </c>
      <c r="G238" s="37"/>
      <c r="H238" s="37"/>
      <c r="I238" s="124"/>
      <c r="J238" s="37"/>
      <c r="K238" s="37"/>
      <c r="L238" s="41"/>
      <c r="M238" s="204"/>
      <c r="N238" s="77"/>
      <c r="O238" s="77"/>
      <c r="P238" s="77"/>
      <c r="Q238" s="77"/>
      <c r="R238" s="77"/>
      <c r="S238" s="77"/>
      <c r="T238" s="78"/>
      <c r="AT238" s="15" t="s">
        <v>124</v>
      </c>
      <c r="AU238" s="15" t="s">
        <v>80</v>
      </c>
    </row>
    <row r="239" spans="2:63" s="9" customFormat="1" ht="25.9" customHeight="1">
      <c r="B239" s="176"/>
      <c r="C239" s="177"/>
      <c r="D239" s="178" t="s">
        <v>72</v>
      </c>
      <c r="E239" s="179" t="s">
        <v>359</v>
      </c>
      <c r="F239" s="179" t="s">
        <v>360</v>
      </c>
      <c r="G239" s="177"/>
      <c r="H239" s="177"/>
      <c r="I239" s="180"/>
      <c r="J239" s="181">
        <f>BK239</f>
        <v>0</v>
      </c>
      <c r="K239" s="177"/>
      <c r="L239" s="182"/>
      <c r="M239" s="183"/>
      <c r="N239" s="184"/>
      <c r="O239" s="184"/>
      <c r="P239" s="185">
        <f>SUM(P240:P251)</f>
        <v>0</v>
      </c>
      <c r="Q239" s="184"/>
      <c r="R239" s="185">
        <f>SUM(R240:R251)</f>
        <v>0</v>
      </c>
      <c r="S239" s="184"/>
      <c r="T239" s="186">
        <f>SUM(T240:T251)</f>
        <v>0</v>
      </c>
      <c r="AR239" s="187" t="s">
        <v>80</v>
      </c>
      <c r="AT239" s="188" t="s">
        <v>72</v>
      </c>
      <c r="AU239" s="188" t="s">
        <v>73</v>
      </c>
      <c r="AY239" s="187" t="s">
        <v>118</v>
      </c>
      <c r="BK239" s="189">
        <f>SUM(BK240:BK251)</f>
        <v>0</v>
      </c>
    </row>
    <row r="240" spans="2:65" s="1" customFormat="1" ht="16.5" customHeight="1">
      <c r="B240" s="36"/>
      <c r="C240" s="190" t="s">
        <v>248</v>
      </c>
      <c r="D240" s="190" t="s">
        <v>119</v>
      </c>
      <c r="E240" s="191" t="s">
        <v>184</v>
      </c>
      <c r="F240" s="192" t="s">
        <v>185</v>
      </c>
      <c r="G240" s="193" t="s">
        <v>146</v>
      </c>
      <c r="H240" s="194">
        <v>8810</v>
      </c>
      <c r="I240" s="195"/>
      <c r="J240" s="196">
        <f>ROUND(I240*H240,2)</f>
        <v>0</v>
      </c>
      <c r="K240" s="192" t="s">
        <v>19</v>
      </c>
      <c r="L240" s="41"/>
      <c r="M240" s="197" t="s">
        <v>19</v>
      </c>
      <c r="N240" s="198" t="s">
        <v>44</v>
      </c>
      <c r="O240" s="77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15" t="s">
        <v>123</v>
      </c>
      <c r="AT240" s="15" t="s">
        <v>119</v>
      </c>
      <c r="AU240" s="15" t="s">
        <v>80</v>
      </c>
      <c r="AY240" s="15" t="s">
        <v>118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5" t="s">
        <v>80</v>
      </c>
      <c r="BK240" s="201">
        <f>ROUND(I240*H240,2)</f>
        <v>0</v>
      </c>
      <c r="BL240" s="15" t="s">
        <v>123</v>
      </c>
      <c r="BM240" s="15" t="s">
        <v>361</v>
      </c>
    </row>
    <row r="241" spans="2:47" s="1" customFormat="1" ht="12">
      <c r="B241" s="36"/>
      <c r="C241" s="37"/>
      <c r="D241" s="202" t="s">
        <v>124</v>
      </c>
      <c r="E241" s="37"/>
      <c r="F241" s="203" t="s">
        <v>185</v>
      </c>
      <c r="G241" s="37"/>
      <c r="H241" s="37"/>
      <c r="I241" s="124"/>
      <c r="J241" s="37"/>
      <c r="K241" s="37"/>
      <c r="L241" s="41"/>
      <c r="M241" s="204"/>
      <c r="N241" s="77"/>
      <c r="O241" s="77"/>
      <c r="P241" s="77"/>
      <c r="Q241" s="77"/>
      <c r="R241" s="77"/>
      <c r="S241" s="77"/>
      <c r="T241" s="78"/>
      <c r="AT241" s="15" t="s">
        <v>124</v>
      </c>
      <c r="AU241" s="15" t="s">
        <v>80</v>
      </c>
    </row>
    <row r="242" spans="2:65" s="1" customFormat="1" ht="16.5" customHeight="1">
      <c r="B242" s="36"/>
      <c r="C242" s="190" t="s">
        <v>362</v>
      </c>
      <c r="D242" s="190" t="s">
        <v>119</v>
      </c>
      <c r="E242" s="191" t="s">
        <v>363</v>
      </c>
      <c r="F242" s="192" t="s">
        <v>364</v>
      </c>
      <c r="G242" s="193" t="s">
        <v>146</v>
      </c>
      <c r="H242" s="194">
        <v>8810</v>
      </c>
      <c r="I242" s="195"/>
      <c r="J242" s="196">
        <f>ROUND(I242*H242,2)</f>
        <v>0</v>
      </c>
      <c r="K242" s="192" t="s">
        <v>19</v>
      </c>
      <c r="L242" s="41"/>
      <c r="M242" s="197" t="s">
        <v>19</v>
      </c>
      <c r="N242" s="198" t="s">
        <v>44</v>
      </c>
      <c r="O242" s="77"/>
      <c r="P242" s="199">
        <f>O242*H242</f>
        <v>0</v>
      </c>
      <c r="Q242" s="199">
        <v>0</v>
      </c>
      <c r="R242" s="199">
        <f>Q242*H242</f>
        <v>0</v>
      </c>
      <c r="S242" s="199">
        <v>0</v>
      </c>
      <c r="T242" s="200">
        <f>S242*H242</f>
        <v>0</v>
      </c>
      <c r="AR242" s="15" t="s">
        <v>123</v>
      </c>
      <c r="AT242" s="15" t="s">
        <v>119</v>
      </c>
      <c r="AU242" s="15" t="s">
        <v>80</v>
      </c>
      <c r="AY242" s="15" t="s">
        <v>118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5" t="s">
        <v>80</v>
      </c>
      <c r="BK242" s="201">
        <f>ROUND(I242*H242,2)</f>
        <v>0</v>
      </c>
      <c r="BL242" s="15" t="s">
        <v>123</v>
      </c>
      <c r="BM242" s="15" t="s">
        <v>365</v>
      </c>
    </row>
    <row r="243" spans="2:47" s="1" customFormat="1" ht="12">
      <c r="B243" s="36"/>
      <c r="C243" s="37"/>
      <c r="D243" s="202" t="s">
        <v>124</v>
      </c>
      <c r="E243" s="37"/>
      <c r="F243" s="203" t="s">
        <v>364</v>
      </c>
      <c r="G243" s="37"/>
      <c r="H243" s="37"/>
      <c r="I243" s="124"/>
      <c r="J243" s="37"/>
      <c r="K243" s="37"/>
      <c r="L243" s="41"/>
      <c r="M243" s="204"/>
      <c r="N243" s="77"/>
      <c r="O243" s="77"/>
      <c r="P243" s="77"/>
      <c r="Q243" s="77"/>
      <c r="R243" s="77"/>
      <c r="S243" s="77"/>
      <c r="T243" s="78"/>
      <c r="AT243" s="15" t="s">
        <v>124</v>
      </c>
      <c r="AU243" s="15" t="s">
        <v>80</v>
      </c>
    </row>
    <row r="244" spans="2:65" s="1" customFormat="1" ht="16.5" customHeight="1">
      <c r="B244" s="36"/>
      <c r="C244" s="190" t="s">
        <v>252</v>
      </c>
      <c r="D244" s="190" t="s">
        <v>119</v>
      </c>
      <c r="E244" s="191" t="s">
        <v>366</v>
      </c>
      <c r="F244" s="192" t="s">
        <v>367</v>
      </c>
      <c r="G244" s="193" t="s">
        <v>146</v>
      </c>
      <c r="H244" s="194">
        <v>8810</v>
      </c>
      <c r="I244" s="195"/>
      <c r="J244" s="196">
        <f>ROUND(I244*H244,2)</f>
        <v>0</v>
      </c>
      <c r="K244" s="192" t="s">
        <v>19</v>
      </c>
      <c r="L244" s="41"/>
      <c r="M244" s="197" t="s">
        <v>19</v>
      </c>
      <c r="N244" s="198" t="s">
        <v>44</v>
      </c>
      <c r="O244" s="77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15" t="s">
        <v>123</v>
      </c>
      <c r="AT244" s="15" t="s">
        <v>119</v>
      </c>
      <c r="AU244" s="15" t="s">
        <v>80</v>
      </c>
      <c r="AY244" s="15" t="s">
        <v>118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5" t="s">
        <v>80</v>
      </c>
      <c r="BK244" s="201">
        <f>ROUND(I244*H244,2)</f>
        <v>0</v>
      </c>
      <c r="BL244" s="15" t="s">
        <v>123</v>
      </c>
      <c r="BM244" s="15" t="s">
        <v>368</v>
      </c>
    </row>
    <row r="245" spans="2:47" s="1" customFormat="1" ht="12">
      <c r="B245" s="36"/>
      <c r="C245" s="37"/>
      <c r="D245" s="202" t="s">
        <v>124</v>
      </c>
      <c r="E245" s="37"/>
      <c r="F245" s="203" t="s">
        <v>367</v>
      </c>
      <c r="G245" s="37"/>
      <c r="H245" s="37"/>
      <c r="I245" s="124"/>
      <c r="J245" s="37"/>
      <c r="K245" s="37"/>
      <c r="L245" s="41"/>
      <c r="M245" s="204"/>
      <c r="N245" s="77"/>
      <c r="O245" s="77"/>
      <c r="P245" s="77"/>
      <c r="Q245" s="77"/>
      <c r="R245" s="77"/>
      <c r="S245" s="77"/>
      <c r="T245" s="78"/>
      <c r="AT245" s="15" t="s">
        <v>124</v>
      </c>
      <c r="AU245" s="15" t="s">
        <v>80</v>
      </c>
    </row>
    <row r="246" spans="2:65" s="1" customFormat="1" ht="16.5" customHeight="1">
      <c r="B246" s="36"/>
      <c r="C246" s="237" t="s">
        <v>369</v>
      </c>
      <c r="D246" s="237" t="s">
        <v>152</v>
      </c>
      <c r="E246" s="238" t="s">
        <v>370</v>
      </c>
      <c r="F246" s="239" t="s">
        <v>371</v>
      </c>
      <c r="G246" s="240" t="s">
        <v>372</v>
      </c>
      <c r="H246" s="241">
        <v>220.25</v>
      </c>
      <c r="I246" s="242"/>
      <c r="J246" s="243">
        <f>ROUND(I246*H246,2)</f>
        <v>0</v>
      </c>
      <c r="K246" s="239" t="s">
        <v>19</v>
      </c>
      <c r="L246" s="244"/>
      <c r="M246" s="245" t="s">
        <v>19</v>
      </c>
      <c r="N246" s="246" t="s">
        <v>44</v>
      </c>
      <c r="O246" s="77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AR246" s="15" t="s">
        <v>155</v>
      </c>
      <c r="AT246" s="15" t="s">
        <v>152</v>
      </c>
      <c r="AU246" s="15" t="s">
        <v>80</v>
      </c>
      <c r="AY246" s="15" t="s">
        <v>118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5" t="s">
        <v>80</v>
      </c>
      <c r="BK246" s="201">
        <f>ROUND(I246*H246,2)</f>
        <v>0</v>
      </c>
      <c r="BL246" s="15" t="s">
        <v>123</v>
      </c>
      <c r="BM246" s="15" t="s">
        <v>373</v>
      </c>
    </row>
    <row r="247" spans="2:47" s="1" customFormat="1" ht="12">
      <c r="B247" s="36"/>
      <c r="C247" s="37"/>
      <c r="D247" s="202" t="s">
        <v>124</v>
      </c>
      <c r="E247" s="37"/>
      <c r="F247" s="203" t="s">
        <v>371</v>
      </c>
      <c r="G247" s="37"/>
      <c r="H247" s="37"/>
      <c r="I247" s="124"/>
      <c r="J247" s="37"/>
      <c r="K247" s="37"/>
      <c r="L247" s="41"/>
      <c r="M247" s="204"/>
      <c r="N247" s="77"/>
      <c r="O247" s="77"/>
      <c r="P247" s="77"/>
      <c r="Q247" s="77"/>
      <c r="R247" s="77"/>
      <c r="S247" s="77"/>
      <c r="T247" s="78"/>
      <c r="AT247" s="15" t="s">
        <v>124</v>
      </c>
      <c r="AU247" s="15" t="s">
        <v>80</v>
      </c>
    </row>
    <row r="248" spans="2:65" s="1" customFormat="1" ht="16.5" customHeight="1">
      <c r="B248" s="36"/>
      <c r="C248" s="190" t="s">
        <v>255</v>
      </c>
      <c r="D248" s="190" t="s">
        <v>119</v>
      </c>
      <c r="E248" s="191" t="s">
        <v>374</v>
      </c>
      <c r="F248" s="192" t="s">
        <v>375</v>
      </c>
      <c r="G248" s="193" t="s">
        <v>146</v>
      </c>
      <c r="H248" s="194">
        <v>8810</v>
      </c>
      <c r="I248" s="195"/>
      <c r="J248" s="196">
        <f>ROUND(I248*H248,2)</f>
        <v>0</v>
      </c>
      <c r="K248" s="192" t="s">
        <v>19</v>
      </c>
      <c r="L248" s="41"/>
      <c r="M248" s="197" t="s">
        <v>19</v>
      </c>
      <c r="N248" s="198" t="s">
        <v>44</v>
      </c>
      <c r="O248" s="77"/>
      <c r="P248" s="199">
        <f>O248*H248</f>
        <v>0</v>
      </c>
      <c r="Q248" s="199">
        <v>0</v>
      </c>
      <c r="R248" s="199">
        <f>Q248*H248</f>
        <v>0</v>
      </c>
      <c r="S248" s="199">
        <v>0</v>
      </c>
      <c r="T248" s="200">
        <f>S248*H248</f>
        <v>0</v>
      </c>
      <c r="AR248" s="15" t="s">
        <v>123</v>
      </c>
      <c r="AT248" s="15" t="s">
        <v>119</v>
      </c>
      <c r="AU248" s="15" t="s">
        <v>80</v>
      </c>
      <c r="AY248" s="15" t="s">
        <v>118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15" t="s">
        <v>80</v>
      </c>
      <c r="BK248" s="201">
        <f>ROUND(I248*H248,2)</f>
        <v>0</v>
      </c>
      <c r="BL248" s="15" t="s">
        <v>123</v>
      </c>
      <c r="BM248" s="15" t="s">
        <v>376</v>
      </c>
    </row>
    <row r="249" spans="2:47" s="1" customFormat="1" ht="12">
      <c r="B249" s="36"/>
      <c r="C249" s="37"/>
      <c r="D249" s="202" t="s">
        <v>124</v>
      </c>
      <c r="E249" s="37"/>
      <c r="F249" s="203" t="s">
        <v>375</v>
      </c>
      <c r="G249" s="37"/>
      <c r="H249" s="37"/>
      <c r="I249" s="124"/>
      <c r="J249" s="37"/>
      <c r="K249" s="37"/>
      <c r="L249" s="41"/>
      <c r="M249" s="204"/>
      <c r="N249" s="77"/>
      <c r="O249" s="77"/>
      <c r="P249" s="77"/>
      <c r="Q249" s="77"/>
      <c r="R249" s="77"/>
      <c r="S249" s="77"/>
      <c r="T249" s="78"/>
      <c r="AT249" s="15" t="s">
        <v>124</v>
      </c>
      <c r="AU249" s="15" t="s">
        <v>80</v>
      </c>
    </row>
    <row r="250" spans="2:65" s="1" customFormat="1" ht="16.5" customHeight="1">
      <c r="B250" s="36"/>
      <c r="C250" s="190" t="s">
        <v>377</v>
      </c>
      <c r="D250" s="190" t="s">
        <v>119</v>
      </c>
      <c r="E250" s="191" t="s">
        <v>378</v>
      </c>
      <c r="F250" s="192" t="s">
        <v>379</v>
      </c>
      <c r="G250" s="193" t="s">
        <v>146</v>
      </c>
      <c r="H250" s="194">
        <v>8810</v>
      </c>
      <c r="I250" s="195"/>
      <c r="J250" s="196">
        <f>ROUND(I250*H250,2)</f>
        <v>0</v>
      </c>
      <c r="K250" s="192" t="s">
        <v>19</v>
      </c>
      <c r="L250" s="41"/>
      <c r="M250" s="197" t="s">
        <v>19</v>
      </c>
      <c r="N250" s="198" t="s">
        <v>44</v>
      </c>
      <c r="O250" s="77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15" t="s">
        <v>123</v>
      </c>
      <c r="AT250" s="15" t="s">
        <v>119</v>
      </c>
      <c r="AU250" s="15" t="s">
        <v>80</v>
      </c>
      <c r="AY250" s="15" t="s">
        <v>118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5" t="s">
        <v>80</v>
      </c>
      <c r="BK250" s="201">
        <f>ROUND(I250*H250,2)</f>
        <v>0</v>
      </c>
      <c r="BL250" s="15" t="s">
        <v>123</v>
      </c>
      <c r="BM250" s="15" t="s">
        <v>380</v>
      </c>
    </row>
    <row r="251" spans="2:47" s="1" customFormat="1" ht="12">
      <c r="B251" s="36"/>
      <c r="C251" s="37"/>
      <c r="D251" s="202" t="s">
        <v>124</v>
      </c>
      <c r="E251" s="37"/>
      <c r="F251" s="203" t="s">
        <v>379</v>
      </c>
      <c r="G251" s="37"/>
      <c r="H251" s="37"/>
      <c r="I251" s="124"/>
      <c r="J251" s="37"/>
      <c r="K251" s="37"/>
      <c r="L251" s="41"/>
      <c r="M251" s="204"/>
      <c r="N251" s="77"/>
      <c r="O251" s="77"/>
      <c r="P251" s="77"/>
      <c r="Q251" s="77"/>
      <c r="R251" s="77"/>
      <c r="S251" s="77"/>
      <c r="T251" s="78"/>
      <c r="AT251" s="15" t="s">
        <v>124</v>
      </c>
      <c r="AU251" s="15" t="s">
        <v>80</v>
      </c>
    </row>
    <row r="252" spans="2:63" s="9" customFormat="1" ht="25.9" customHeight="1">
      <c r="B252" s="176"/>
      <c r="C252" s="177"/>
      <c r="D252" s="178" t="s">
        <v>72</v>
      </c>
      <c r="E252" s="179" t="s">
        <v>381</v>
      </c>
      <c r="F252" s="179" t="s">
        <v>382</v>
      </c>
      <c r="G252" s="177"/>
      <c r="H252" s="177"/>
      <c r="I252" s="180"/>
      <c r="J252" s="181">
        <f>BK252</f>
        <v>0</v>
      </c>
      <c r="K252" s="177"/>
      <c r="L252" s="182"/>
      <c r="M252" s="183"/>
      <c r="N252" s="184"/>
      <c r="O252" s="184"/>
      <c r="P252" s="185">
        <f>SUM(P253:P266)</f>
        <v>0</v>
      </c>
      <c r="Q252" s="184"/>
      <c r="R252" s="185">
        <f>SUM(R253:R266)</f>
        <v>0</v>
      </c>
      <c r="S252" s="184"/>
      <c r="T252" s="186">
        <f>SUM(T253:T266)</f>
        <v>0</v>
      </c>
      <c r="AR252" s="187" t="s">
        <v>80</v>
      </c>
      <c r="AT252" s="188" t="s">
        <v>72</v>
      </c>
      <c r="AU252" s="188" t="s">
        <v>73</v>
      </c>
      <c r="AY252" s="187" t="s">
        <v>118</v>
      </c>
      <c r="BK252" s="189">
        <f>SUM(BK253:BK266)</f>
        <v>0</v>
      </c>
    </row>
    <row r="253" spans="2:65" s="1" customFormat="1" ht="16.5" customHeight="1">
      <c r="B253" s="36"/>
      <c r="C253" s="190" t="s">
        <v>259</v>
      </c>
      <c r="D253" s="190" t="s">
        <v>119</v>
      </c>
      <c r="E253" s="191" t="s">
        <v>383</v>
      </c>
      <c r="F253" s="192" t="s">
        <v>384</v>
      </c>
      <c r="G253" s="193" t="s">
        <v>196</v>
      </c>
      <c r="H253" s="194">
        <v>5</v>
      </c>
      <c r="I253" s="195"/>
      <c r="J253" s="196">
        <f>ROUND(I253*H253,2)</f>
        <v>0</v>
      </c>
      <c r="K253" s="192" t="s">
        <v>19</v>
      </c>
      <c r="L253" s="41"/>
      <c r="M253" s="197" t="s">
        <v>19</v>
      </c>
      <c r="N253" s="198" t="s">
        <v>44</v>
      </c>
      <c r="O253" s="77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AR253" s="15" t="s">
        <v>123</v>
      </c>
      <c r="AT253" s="15" t="s">
        <v>119</v>
      </c>
      <c r="AU253" s="15" t="s">
        <v>80</v>
      </c>
      <c r="AY253" s="15" t="s">
        <v>118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5" t="s">
        <v>80</v>
      </c>
      <c r="BK253" s="201">
        <f>ROUND(I253*H253,2)</f>
        <v>0</v>
      </c>
      <c r="BL253" s="15" t="s">
        <v>123</v>
      </c>
      <c r="BM253" s="15" t="s">
        <v>385</v>
      </c>
    </row>
    <row r="254" spans="2:47" s="1" customFormat="1" ht="12">
      <c r="B254" s="36"/>
      <c r="C254" s="37"/>
      <c r="D254" s="202" t="s">
        <v>124</v>
      </c>
      <c r="E254" s="37"/>
      <c r="F254" s="203" t="s">
        <v>384</v>
      </c>
      <c r="G254" s="37"/>
      <c r="H254" s="37"/>
      <c r="I254" s="124"/>
      <c r="J254" s="37"/>
      <c r="K254" s="37"/>
      <c r="L254" s="41"/>
      <c r="M254" s="204"/>
      <c r="N254" s="77"/>
      <c r="O254" s="77"/>
      <c r="P254" s="77"/>
      <c r="Q254" s="77"/>
      <c r="R254" s="77"/>
      <c r="S254" s="77"/>
      <c r="T254" s="78"/>
      <c r="AT254" s="15" t="s">
        <v>124</v>
      </c>
      <c r="AU254" s="15" t="s">
        <v>80</v>
      </c>
    </row>
    <row r="255" spans="2:65" s="1" customFormat="1" ht="16.5" customHeight="1">
      <c r="B255" s="36"/>
      <c r="C255" s="190" t="s">
        <v>386</v>
      </c>
      <c r="D255" s="190" t="s">
        <v>119</v>
      </c>
      <c r="E255" s="191" t="s">
        <v>387</v>
      </c>
      <c r="F255" s="192" t="s">
        <v>388</v>
      </c>
      <c r="G255" s="193" t="s">
        <v>196</v>
      </c>
      <c r="H255" s="194">
        <v>2</v>
      </c>
      <c r="I255" s="195"/>
      <c r="J255" s="196">
        <f>ROUND(I255*H255,2)</f>
        <v>0</v>
      </c>
      <c r="K255" s="192" t="s">
        <v>19</v>
      </c>
      <c r="L255" s="41"/>
      <c r="M255" s="197" t="s">
        <v>19</v>
      </c>
      <c r="N255" s="198" t="s">
        <v>44</v>
      </c>
      <c r="O255" s="77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AR255" s="15" t="s">
        <v>123</v>
      </c>
      <c r="AT255" s="15" t="s">
        <v>119</v>
      </c>
      <c r="AU255" s="15" t="s">
        <v>80</v>
      </c>
      <c r="AY255" s="15" t="s">
        <v>118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5" t="s">
        <v>80</v>
      </c>
      <c r="BK255" s="201">
        <f>ROUND(I255*H255,2)</f>
        <v>0</v>
      </c>
      <c r="BL255" s="15" t="s">
        <v>123</v>
      </c>
      <c r="BM255" s="15" t="s">
        <v>389</v>
      </c>
    </row>
    <row r="256" spans="2:47" s="1" customFormat="1" ht="12">
      <c r="B256" s="36"/>
      <c r="C256" s="37"/>
      <c r="D256" s="202" t="s">
        <v>124</v>
      </c>
      <c r="E256" s="37"/>
      <c r="F256" s="203" t="s">
        <v>388</v>
      </c>
      <c r="G256" s="37"/>
      <c r="H256" s="37"/>
      <c r="I256" s="124"/>
      <c r="J256" s="37"/>
      <c r="K256" s="37"/>
      <c r="L256" s="41"/>
      <c r="M256" s="204"/>
      <c r="N256" s="77"/>
      <c r="O256" s="77"/>
      <c r="P256" s="77"/>
      <c r="Q256" s="77"/>
      <c r="R256" s="77"/>
      <c r="S256" s="77"/>
      <c r="T256" s="78"/>
      <c r="AT256" s="15" t="s">
        <v>124</v>
      </c>
      <c r="AU256" s="15" t="s">
        <v>80</v>
      </c>
    </row>
    <row r="257" spans="2:65" s="1" customFormat="1" ht="16.5" customHeight="1">
      <c r="B257" s="36"/>
      <c r="C257" s="190" t="s">
        <v>262</v>
      </c>
      <c r="D257" s="190" t="s">
        <v>119</v>
      </c>
      <c r="E257" s="191" t="s">
        <v>390</v>
      </c>
      <c r="F257" s="192" t="s">
        <v>391</v>
      </c>
      <c r="G257" s="193" t="s">
        <v>196</v>
      </c>
      <c r="H257" s="194">
        <v>8</v>
      </c>
      <c r="I257" s="195"/>
      <c r="J257" s="196">
        <f>ROUND(I257*H257,2)</f>
        <v>0</v>
      </c>
      <c r="K257" s="192" t="s">
        <v>19</v>
      </c>
      <c r="L257" s="41"/>
      <c r="M257" s="197" t="s">
        <v>19</v>
      </c>
      <c r="N257" s="198" t="s">
        <v>44</v>
      </c>
      <c r="O257" s="77"/>
      <c r="P257" s="199">
        <f>O257*H257</f>
        <v>0</v>
      </c>
      <c r="Q257" s="199">
        <v>0</v>
      </c>
      <c r="R257" s="199">
        <f>Q257*H257</f>
        <v>0</v>
      </c>
      <c r="S257" s="199">
        <v>0</v>
      </c>
      <c r="T257" s="200">
        <f>S257*H257</f>
        <v>0</v>
      </c>
      <c r="AR257" s="15" t="s">
        <v>123</v>
      </c>
      <c r="AT257" s="15" t="s">
        <v>119</v>
      </c>
      <c r="AU257" s="15" t="s">
        <v>80</v>
      </c>
      <c r="AY257" s="15" t="s">
        <v>118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5" t="s">
        <v>80</v>
      </c>
      <c r="BK257" s="201">
        <f>ROUND(I257*H257,2)</f>
        <v>0</v>
      </c>
      <c r="BL257" s="15" t="s">
        <v>123</v>
      </c>
      <c r="BM257" s="15" t="s">
        <v>392</v>
      </c>
    </row>
    <row r="258" spans="2:47" s="1" customFormat="1" ht="12">
      <c r="B258" s="36"/>
      <c r="C258" s="37"/>
      <c r="D258" s="202" t="s">
        <v>124</v>
      </c>
      <c r="E258" s="37"/>
      <c r="F258" s="203" t="s">
        <v>391</v>
      </c>
      <c r="G258" s="37"/>
      <c r="H258" s="37"/>
      <c r="I258" s="124"/>
      <c r="J258" s="37"/>
      <c r="K258" s="37"/>
      <c r="L258" s="41"/>
      <c r="M258" s="204"/>
      <c r="N258" s="77"/>
      <c r="O258" s="77"/>
      <c r="P258" s="77"/>
      <c r="Q258" s="77"/>
      <c r="R258" s="77"/>
      <c r="S258" s="77"/>
      <c r="T258" s="78"/>
      <c r="AT258" s="15" t="s">
        <v>124</v>
      </c>
      <c r="AU258" s="15" t="s">
        <v>80</v>
      </c>
    </row>
    <row r="259" spans="2:65" s="1" customFormat="1" ht="16.5" customHeight="1">
      <c r="B259" s="36"/>
      <c r="C259" s="190" t="s">
        <v>393</v>
      </c>
      <c r="D259" s="190" t="s">
        <v>119</v>
      </c>
      <c r="E259" s="191" t="s">
        <v>394</v>
      </c>
      <c r="F259" s="192" t="s">
        <v>395</v>
      </c>
      <c r="G259" s="193" t="s">
        <v>196</v>
      </c>
      <c r="H259" s="194">
        <v>5</v>
      </c>
      <c r="I259" s="195"/>
      <c r="J259" s="196">
        <f>ROUND(I259*H259,2)</f>
        <v>0</v>
      </c>
      <c r="K259" s="192" t="s">
        <v>19</v>
      </c>
      <c r="L259" s="41"/>
      <c r="M259" s="197" t="s">
        <v>19</v>
      </c>
      <c r="N259" s="198" t="s">
        <v>44</v>
      </c>
      <c r="O259" s="77"/>
      <c r="P259" s="199">
        <f>O259*H259</f>
        <v>0</v>
      </c>
      <c r="Q259" s="199">
        <v>0</v>
      </c>
      <c r="R259" s="199">
        <f>Q259*H259</f>
        <v>0</v>
      </c>
      <c r="S259" s="199">
        <v>0</v>
      </c>
      <c r="T259" s="200">
        <f>S259*H259</f>
        <v>0</v>
      </c>
      <c r="AR259" s="15" t="s">
        <v>123</v>
      </c>
      <c r="AT259" s="15" t="s">
        <v>119</v>
      </c>
      <c r="AU259" s="15" t="s">
        <v>80</v>
      </c>
      <c r="AY259" s="15" t="s">
        <v>118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5" t="s">
        <v>80</v>
      </c>
      <c r="BK259" s="201">
        <f>ROUND(I259*H259,2)</f>
        <v>0</v>
      </c>
      <c r="BL259" s="15" t="s">
        <v>123</v>
      </c>
      <c r="BM259" s="15" t="s">
        <v>396</v>
      </c>
    </row>
    <row r="260" spans="2:47" s="1" customFormat="1" ht="12">
      <c r="B260" s="36"/>
      <c r="C260" s="37"/>
      <c r="D260" s="202" t="s">
        <v>124</v>
      </c>
      <c r="E260" s="37"/>
      <c r="F260" s="203" t="s">
        <v>395</v>
      </c>
      <c r="G260" s="37"/>
      <c r="H260" s="37"/>
      <c r="I260" s="124"/>
      <c r="J260" s="37"/>
      <c r="K260" s="37"/>
      <c r="L260" s="41"/>
      <c r="M260" s="204"/>
      <c r="N260" s="77"/>
      <c r="O260" s="77"/>
      <c r="P260" s="77"/>
      <c r="Q260" s="77"/>
      <c r="R260" s="77"/>
      <c r="S260" s="77"/>
      <c r="T260" s="78"/>
      <c r="AT260" s="15" t="s">
        <v>124</v>
      </c>
      <c r="AU260" s="15" t="s">
        <v>80</v>
      </c>
    </row>
    <row r="261" spans="2:65" s="1" customFormat="1" ht="16.5" customHeight="1">
      <c r="B261" s="36"/>
      <c r="C261" s="190" t="s">
        <v>266</v>
      </c>
      <c r="D261" s="190" t="s">
        <v>119</v>
      </c>
      <c r="E261" s="191" t="s">
        <v>397</v>
      </c>
      <c r="F261" s="192" t="s">
        <v>398</v>
      </c>
      <c r="G261" s="193" t="s">
        <v>196</v>
      </c>
      <c r="H261" s="194">
        <v>2</v>
      </c>
      <c r="I261" s="195"/>
      <c r="J261" s="196">
        <f>ROUND(I261*H261,2)</f>
        <v>0</v>
      </c>
      <c r="K261" s="192" t="s">
        <v>19</v>
      </c>
      <c r="L261" s="41"/>
      <c r="M261" s="197" t="s">
        <v>19</v>
      </c>
      <c r="N261" s="198" t="s">
        <v>44</v>
      </c>
      <c r="O261" s="77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15" t="s">
        <v>123</v>
      </c>
      <c r="AT261" s="15" t="s">
        <v>119</v>
      </c>
      <c r="AU261" s="15" t="s">
        <v>80</v>
      </c>
      <c r="AY261" s="15" t="s">
        <v>118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15" t="s">
        <v>80</v>
      </c>
      <c r="BK261" s="201">
        <f>ROUND(I261*H261,2)</f>
        <v>0</v>
      </c>
      <c r="BL261" s="15" t="s">
        <v>123</v>
      </c>
      <c r="BM261" s="15" t="s">
        <v>399</v>
      </c>
    </row>
    <row r="262" spans="2:47" s="1" customFormat="1" ht="12">
      <c r="B262" s="36"/>
      <c r="C262" s="37"/>
      <c r="D262" s="202" t="s">
        <v>124</v>
      </c>
      <c r="E262" s="37"/>
      <c r="F262" s="203" t="s">
        <v>398</v>
      </c>
      <c r="G262" s="37"/>
      <c r="H262" s="37"/>
      <c r="I262" s="124"/>
      <c r="J262" s="37"/>
      <c r="K262" s="37"/>
      <c r="L262" s="41"/>
      <c r="M262" s="204"/>
      <c r="N262" s="77"/>
      <c r="O262" s="77"/>
      <c r="P262" s="77"/>
      <c r="Q262" s="77"/>
      <c r="R262" s="77"/>
      <c r="S262" s="77"/>
      <c r="T262" s="78"/>
      <c r="AT262" s="15" t="s">
        <v>124</v>
      </c>
      <c r="AU262" s="15" t="s">
        <v>80</v>
      </c>
    </row>
    <row r="263" spans="2:65" s="1" customFormat="1" ht="16.5" customHeight="1">
      <c r="B263" s="36"/>
      <c r="C263" s="190" t="s">
        <v>400</v>
      </c>
      <c r="D263" s="190" t="s">
        <v>119</v>
      </c>
      <c r="E263" s="191" t="s">
        <v>401</v>
      </c>
      <c r="F263" s="192" t="s">
        <v>402</v>
      </c>
      <c r="G263" s="193" t="s">
        <v>196</v>
      </c>
      <c r="H263" s="194">
        <v>3</v>
      </c>
      <c r="I263" s="195"/>
      <c r="J263" s="196">
        <f>ROUND(I263*H263,2)</f>
        <v>0</v>
      </c>
      <c r="K263" s="192" t="s">
        <v>19</v>
      </c>
      <c r="L263" s="41"/>
      <c r="M263" s="197" t="s">
        <v>19</v>
      </c>
      <c r="N263" s="198" t="s">
        <v>44</v>
      </c>
      <c r="O263" s="77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AR263" s="15" t="s">
        <v>123</v>
      </c>
      <c r="AT263" s="15" t="s">
        <v>119</v>
      </c>
      <c r="AU263" s="15" t="s">
        <v>80</v>
      </c>
      <c r="AY263" s="15" t="s">
        <v>118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15" t="s">
        <v>80</v>
      </c>
      <c r="BK263" s="201">
        <f>ROUND(I263*H263,2)</f>
        <v>0</v>
      </c>
      <c r="BL263" s="15" t="s">
        <v>123</v>
      </c>
      <c r="BM263" s="15" t="s">
        <v>403</v>
      </c>
    </row>
    <row r="264" spans="2:47" s="1" customFormat="1" ht="12">
      <c r="B264" s="36"/>
      <c r="C264" s="37"/>
      <c r="D264" s="202" t="s">
        <v>124</v>
      </c>
      <c r="E264" s="37"/>
      <c r="F264" s="203" t="s">
        <v>402</v>
      </c>
      <c r="G264" s="37"/>
      <c r="H264" s="37"/>
      <c r="I264" s="124"/>
      <c r="J264" s="37"/>
      <c r="K264" s="37"/>
      <c r="L264" s="41"/>
      <c r="M264" s="204"/>
      <c r="N264" s="77"/>
      <c r="O264" s="77"/>
      <c r="P264" s="77"/>
      <c r="Q264" s="77"/>
      <c r="R264" s="77"/>
      <c r="S264" s="77"/>
      <c r="T264" s="78"/>
      <c r="AT264" s="15" t="s">
        <v>124</v>
      </c>
      <c r="AU264" s="15" t="s">
        <v>80</v>
      </c>
    </row>
    <row r="265" spans="2:65" s="1" customFormat="1" ht="16.5" customHeight="1">
      <c r="B265" s="36"/>
      <c r="C265" s="190" t="s">
        <v>269</v>
      </c>
      <c r="D265" s="190" t="s">
        <v>119</v>
      </c>
      <c r="E265" s="191" t="s">
        <v>404</v>
      </c>
      <c r="F265" s="192" t="s">
        <v>405</v>
      </c>
      <c r="G265" s="193" t="s">
        <v>122</v>
      </c>
      <c r="H265" s="194">
        <v>6.25</v>
      </c>
      <c r="I265" s="195"/>
      <c r="J265" s="196">
        <f>ROUND(I265*H265,2)</f>
        <v>0</v>
      </c>
      <c r="K265" s="192" t="s">
        <v>19</v>
      </c>
      <c r="L265" s="41"/>
      <c r="M265" s="197" t="s">
        <v>19</v>
      </c>
      <c r="N265" s="198" t="s">
        <v>44</v>
      </c>
      <c r="O265" s="77"/>
      <c r="P265" s="199">
        <f>O265*H265</f>
        <v>0</v>
      </c>
      <c r="Q265" s="199">
        <v>0</v>
      </c>
      <c r="R265" s="199">
        <f>Q265*H265</f>
        <v>0</v>
      </c>
      <c r="S265" s="199">
        <v>0</v>
      </c>
      <c r="T265" s="200">
        <f>S265*H265</f>
        <v>0</v>
      </c>
      <c r="AR265" s="15" t="s">
        <v>123</v>
      </c>
      <c r="AT265" s="15" t="s">
        <v>119</v>
      </c>
      <c r="AU265" s="15" t="s">
        <v>80</v>
      </c>
      <c r="AY265" s="15" t="s">
        <v>118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5" t="s">
        <v>80</v>
      </c>
      <c r="BK265" s="201">
        <f>ROUND(I265*H265,2)</f>
        <v>0</v>
      </c>
      <c r="BL265" s="15" t="s">
        <v>123</v>
      </c>
      <c r="BM265" s="15" t="s">
        <v>406</v>
      </c>
    </row>
    <row r="266" spans="2:47" s="1" customFormat="1" ht="12">
      <c r="B266" s="36"/>
      <c r="C266" s="37"/>
      <c r="D266" s="202" t="s">
        <v>124</v>
      </c>
      <c r="E266" s="37"/>
      <c r="F266" s="203" t="s">
        <v>405</v>
      </c>
      <c r="G266" s="37"/>
      <c r="H266" s="37"/>
      <c r="I266" s="124"/>
      <c r="J266" s="37"/>
      <c r="K266" s="37"/>
      <c r="L266" s="41"/>
      <c r="M266" s="204"/>
      <c r="N266" s="77"/>
      <c r="O266" s="77"/>
      <c r="P266" s="77"/>
      <c r="Q266" s="77"/>
      <c r="R266" s="77"/>
      <c r="S266" s="77"/>
      <c r="T266" s="78"/>
      <c r="AT266" s="15" t="s">
        <v>124</v>
      </c>
      <c r="AU266" s="15" t="s">
        <v>80</v>
      </c>
    </row>
    <row r="267" spans="2:63" s="9" customFormat="1" ht="25.9" customHeight="1">
      <c r="B267" s="176"/>
      <c r="C267" s="177"/>
      <c r="D267" s="178" t="s">
        <v>72</v>
      </c>
      <c r="E267" s="179" t="s">
        <v>407</v>
      </c>
      <c r="F267" s="179" t="s">
        <v>408</v>
      </c>
      <c r="G267" s="177"/>
      <c r="H267" s="177"/>
      <c r="I267" s="180"/>
      <c r="J267" s="181">
        <f>BK267</f>
        <v>0</v>
      </c>
      <c r="K267" s="177"/>
      <c r="L267" s="182"/>
      <c r="M267" s="183"/>
      <c r="N267" s="184"/>
      <c r="O267" s="184"/>
      <c r="P267" s="185">
        <f>SUM(P268:P273)</f>
        <v>0</v>
      </c>
      <c r="Q267" s="184"/>
      <c r="R267" s="185">
        <f>SUM(R268:R273)</f>
        <v>0</v>
      </c>
      <c r="S267" s="184"/>
      <c r="T267" s="186">
        <f>SUM(T268:T273)</f>
        <v>0</v>
      </c>
      <c r="AR267" s="187" t="s">
        <v>80</v>
      </c>
      <c r="AT267" s="188" t="s">
        <v>72</v>
      </c>
      <c r="AU267" s="188" t="s">
        <v>73</v>
      </c>
      <c r="AY267" s="187" t="s">
        <v>118</v>
      </c>
      <c r="BK267" s="189">
        <f>SUM(BK268:BK273)</f>
        <v>0</v>
      </c>
    </row>
    <row r="268" spans="2:65" s="1" customFormat="1" ht="16.5" customHeight="1">
      <c r="B268" s="36"/>
      <c r="C268" s="190" t="s">
        <v>409</v>
      </c>
      <c r="D268" s="190" t="s">
        <v>119</v>
      </c>
      <c r="E268" s="191" t="s">
        <v>410</v>
      </c>
      <c r="F268" s="192" t="s">
        <v>411</v>
      </c>
      <c r="G268" s="193" t="s">
        <v>412</v>
      </c>
      <c r="H268" s="194">
        <v>75</v>
      </c>
      <c r="I268" s="195"/>
      <c r="J268" s="196">
        <f>ROUND(I268*H268,2)</f>
        <v>0</v>
      </c>
      <c r="K268" s="192" t="s">
        <v>19</v>
      </c>
      <c r="L268" s="41"/>
      <c r="M268" s="197" t="s">
        <v>19</v>
      </c>
      <c r="N268" s="198" t="s">
        <v>44</v>
      </c>
      <c r="O268" s="77"/>
      <c r="P268" s="199">
        <f>O268*H268</f>
        <v>0</v>
      </c>
      <c r="Q268" s="199">
        <v>0</v>
      </c>
      <c r="R268" s="199">
        <f>Q268*H268</f>
        <v>0</v>
      </c>
      <c r="S268" s="199">
        <v>0</v>
      </c>
      <c r="T268" s="200">
        <f>S268*H268</f>
        <v>0</v>
      </c>
      <c r="AR268" s="15" t="s">
        <v>123</v>
      </c>
      <c r="AT268" s="15" t="s">
        <v>119</v>
      </c>
      <c r="AU268" s="15" t="s">
        <v>80</v>
      </c>
      <c r="AY268" s="15" t="s">
        <v>118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5" t="s">
        <v>80</v>
      </c>
      <c r="BK268" s="201">
        <f>ROUND(I268*H268,2)</f>
        <v>0</v>
      </c>
      <c r="BL268" s="15" t="s">
        <v>123</v>
      </c>
      <c r="BM268" s="15" t="s">
        <v>413</v>
      </c>
    </row>
    <row r="269" spans="2:47" s="1" customFormat="1" ht="12">
      <c r="B269" s="36"/>
      <c r="C269" s="37"/>
      <c r="D269" s="202" t="s">
        <v>124</v>
      </c>
      <c r="E269" s="37"/>
      <c r="F269" s="203" t="s">
        <v>411</v>
      </c>
      <c r="G269" s="37"/>
      <c r="H269" s="37"/>
      <c r="I269" s="124"/>
      <c r="J269" s="37"/>
      <c r="K269" s="37"/>
      <c r="L269" s="41"/>
      <c r="M269" s="204"/>
      <c r="N269" s="77"/>
      <c r="O269" s="77"/>
      <c r="P269" s="77"/>
      <c r="Q269" s="77"/>
      <c r="R269" s="77"/>
      <c r="S269" s="77"/>
      <c r="T269" s="78"/>
      <c r="AT269" s="15" t="s">
        <v>124</v>
      </c>
      <c r="AU269" s="15" t="s">
        <v>80</v>
      </c>
    </row>
    <row r="270" spans="2:65" s="1" customFormat="1" ht="16.5" customHeight="1">
      <c r="B270" s="36"/>
      <c r="C270" s="190" t="s">
        <v>273</v>
      </c>
      <c r="D270" s="190" t="s">
        <v>119</v>
      </c>
      <c r="E270" s="191" t="s">
        <v>414</v>
      </c>
      <c r="F270" s="192" t="s">
        <v>415</v>
      </c>
      <c r="G270" s="193" t="s">
        <v>412</v>
      </c>
      <c r="H270" s="194">
        <v>99</v>
      </c>
      <c r="I270" s="195"/>
      <c r="J270" s="196">
        <f>ROUND(I270*H270,2)</f>
        <v>0</v>
      </c>
      <c r="K270" s="192" t="s">
        <v>19</v>
      </c>
      <c r="L270" s="41"/>
      <c r="M270" s="197" t="s">
        <v>19</v>
      </c>
      <c r="N270" s="198" t="s">
        <v>44</v>
      </c>
      <c r="O270" s="77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AR270" s="15" t="s">
        <v>123</v>
      </c>
      <c r="AT270" s="15" t="s">
        <v>119</v>
      </c>
      <c r="AU270" s="15" t="s">
        <v>80</v>
      </c>
      <c r="AY270" s="15" t="s">
        <v>118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5" t="s">
        <v>80</v>
      </c>
      <c r="BK270" s="201">
        <f>ROUND(I270*H270,2)</f>
        <v>0</v>
      </c>
      <c r="BL270" s="15" t="s">
        <v>123</v>
      </c>
      <c r="BM270" s="15" t="s">
        <v>416</v>
      </c>
    </row>
    <row r="271" spans="2:47" s="1" customFormat="1" ht="12">
      <c r="B271" s="36"/>
      <c r="C271" s="37"/>
      <c r="D271" s="202" t="s">
        <v>124</v>
      </c>
      <c r="E271" s="37"/>
      <c r="F271" s="203" t="s">
        <v>415</v>
      </c>
      <c r="G271" s="37"/>
      <c r="H271" s="37"/>
      <c r="I271" s="124"/>
      <c r="J271" s="37"/>
      <c r="K271" s="37"/>
      <c r="L271" s="41"/>
      <c r="M271" s="204"/>
      <c r="N271" s="77"/>
      <c r="O271" s="77"/>
      <c r="P271" s="77"/>
      <c r="Q271" s="77"/>
      <c r="R271" s="77"/>
      <c r="S271" s="77"/>
      <c r="T271" s="78"/>
      <c r="AT271" s="15" t="s">
        <v>124</v>
      </c>
      <c r="AU271" s="15" t="s">
        <v>80</v>
      </c>
    </row>
    <row r="272" spans="2:65" s="1" customFormat="1" ht="16.5" customHeight="1">
      <c r="B272" s="36"/>
      <c r="C272" s="190" t="s">
        <v>417</v>
      </c>
      <c r="D272" s="190" t="s">
        <v>119</v>
      </c>
      <c r="E272" s="191" t="s">
        <v>418</v>
      </c>
      <c r="F272" s="192" t="s">
        <v>419</v>
      </c>
      <c r="G272" s="193" t="s">
        <v>146</v>
      </c>
      <c r="H272" s="194">
        <v>420.9</v>
      </c>
      <c r="I272" s="195"/>
      <c r="J272" s="196">
        <f>ROUND(I272*H272,2)</f>
        <v>0</v>
      </c>
      <c r="K272" s="192" t="s">
        <v>19</v>
      </c>
      <c r="L272" s="41"/>
      <c r="M272" s="197" t="s">
        <v>19</v>
      </c>
      <c r="N272" s="198" t="s">
        <v>44</v>
      </c>
      <c r="O272" s="77"/>
      <c r="P272" s="199">
        <f>O272*H272</f>
        <v>0</v>
      </c>
      <c r="Q272" s="199">
        <v>0</v>
      </c>
      <c r="R272" s="199">
        <f>Q272*H272</f>
        <v>0</v>
      </c>
      <c r="S272" s="199">
        <v>0</v>
      </c>
      <c r="T272" s="200">
        <f>S272*H272</f>
        <v>0</v>
      </c>
      <c r="AR272" s="15" t="s">
        <v>123</v>
      </c>
      <c r="AT272" s="15" t="s">
        <v>119</v>
      </c>
      <c r="AU272" s="15" t="s">
        <v>80</v>
      </c>
      <c r="AY272" s="15" t="s">
        <v>118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5" t="s">
        <v>80</v>
      </c>
      <c r="BK272" s="201">
        <f>ROUND(I272*H272,2)</f>
        <v>0</v>
      </c>
      <c r="BL272" s="15" t="s">
        <v>123</v>
      </c>
      <c r="BM272" s="15" t="s">
        <v>420</v>
      </c>
    </row>
    <row r="273" spans="2:47" s="1" customFormat="1" ht="12">
      <c r="B273" s="36"/>
      <c r="C273" s="37"/>
      <c r="D273" s="202" t="s">
        <v>124</v>
      </c>
      <c r="E273" s="37"/>
      <c r="F273" s="203" t="s">
        <v>419</v>
      </c>
      <c r="G273" s="37"/>
      <c r="H273" s="37"/>
      <c r="I273" s="124"/>
      <c r="J273" s="37"/>
      <c r="K273" s="37"/>
      <c r="L273" s="41"/>
      <c r="M273" s="204"/>
      <c r="N273" s="77"/>
      <c r="O273" s="77"/>
      <c r="P273" s="77"/>
      <c r="Q273" s="77"/>
      <c r="R273" s="77"/>
      <c r="S273" s="77"/>
      <c r="T273" s="78"/>
      <c r="AT273" s="15" t="s">
        <v>124</v>
      </c>
      <c r="AU273" s="15" t="s">
        <v>80</v>
      </c>
    </row>
    <row r="274" spans="2:63" s="9" customFormat="1" ht="25.9" customHeight="1">
      <c r="B274" s="176"/>
      <c r="C274" s="177"/>
      <c r="D274" s="178" t="s">
        <v>72</v>
      </c>
      <c r="E274" s="179" t="s">
        <v>421</v>
      </c>
      <c r="F274" s="179" t="s">
        <v>422</v>
      </c>
      <c r="G274" s="177"/>
      <c r="H274" s="177"/>
      <c r="I274" s="180"/>
      <c r="J274" s="181">
        <f>BK274</f>
        <v>0</v>
      </c>
      <c r="K274" s="177"/>
      <c r="L274" s="182"/>
      <c r="M274" s="183"/>
      <c r="N274" s="184"/>
      <c r="O274" s="184"/>
      <c r="P274" s="185">
        <f>SUM(P275:P301)</f>
        <v>0</v>
      </c>
      <c r="Q274" s="184"/>
      <c r="R274" s="185">
        <f>SUM(R275:R301)</f>
        <v>0</v>
      </c>
      <c r="S274" s="184"/>
      <c r="T274" s="186">
        <f>SUM(T275:T301)</f>
        <v>0</v>
      </c>
      <c r="AR274" s="187" t="s">
        <v>80</v>
      </c>
      <c r="AT274" s="188" t="s">
        <v>72</v>
      </c>
      <c r="AU274" s="188" t="s">
        <v>73</v>
      </c>
      <c r="AY274" s="187" t="s">
        <v>118</v>
      </c>
      <c r="BK274" s="189">
        <f>SUM(BK275:BK301)</f>
        <v>0</v>
      </c>
    </row>
    <row r="275" spans="2:65" s="1" customFormat="1" ht="16.5" customHeight="1">
      <c r="B275" s="36"/>
      <c r="C275" s="190" t="s">
        <v>276</v>
      </c>
      <c r="D275" s="190" t="s">
        <v>119</v>
      </c>
      <c r="E275" s="191" t="s">
        <v>423</v>
      </c>
      <c r="F275" s="192" t="s">
        <v>424</v>
      </c>
      <c r="G275" s="193" t="s">
        <v>146</v>
      </c>
      <c r="H275" s="194">
        <v>310</v>
      </c>
      <c r="I275" s="195"/>
      <c r="J275" s="196">
        <f>ROUND(I275*H275,2)</f>
        <v>0</v>
      </c>
      <c r="K275" s="192" t="s">
        <v>19</v>
      </c>
      <c r="L275" s="41"/>
      <c r="M275" s="197" t="s">
        <v>19</v>
      </c>
      <c r="N275" s="198" t="s">
        <v>44</v>
      </c>
      <c r="O275" s="77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AR275" s="15" t="s">
        <v>123</v>
      </c>
      <c r="AT275" s="15" t="s">
        <v>119</v>
      </c>
      <c r="AU275" s="15" t="s">
        <v>80</v>
      </c>
      <c r="AY275" s="15" t="s">
        <v>118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5" t="s">
        <v>80</v>
      </c>
      <c r="BK275" s="201">
        <f>ROUND(I275*H275,2)</f>
        <v>0</v>
      </c>
      <c r="BL275" s="15" t="s">
        <v>123</v>
      </c>
      <c r="BM275" s="15" t="s">
        <v>425</v>
      </c>
    </row>
    <row r="276" spans="2:47" s="1" customFormat="1" ht="12">
      <c r="B276" s="36"/>
      <c r="C276" s="37"/>
      <c r="D276" s="202" t="s">
        <v>124</v>
      </c>
      <c r="E276" s="37"/>
      <c r="F276" s="203" t="s">
        <v>424</v>
      </c>
      <c r="G276" s="37"/>
      <c r="H276" s="37"/>
      <c r="I276" s="124"/>
      <c r="J276" s="37"/>
      <c r="K276" s="37"/>
      <c r="L276" s="41"/>
      <c r="M276" s="204"/>
      <c r="N276" s="77"/>
      <c r="O276" s="77"/>
      <c r="P276" s="77"/>
      <c r="Q276" s="77"/>
      <c r="R276" s="77"/>
      <c r="S276" s="77"/>
      <c r="T276" s="78"/>
      <c r="AT276" s="15" t="s">
        <v>124</v>
      </c>
      <c r="AU276" s="15" t="s">
        <v>80</v>
      </c>
    </row>
    <row r="277" spans="2:65" s="1" customFormat="1" ht="16.5" customHeight="1">
      <c r="B277" s="36"/>
      <c r="C277" s="190" t="s">
        <v>426</v>
      </c>
      <c r="D277" s="190" t="s">
        <v>119</v>
      </c>
      <c r="E277" s="191" t="s">
        <v>427</v>
      </c>
      <c r="F277" s="192" t="s">
        <v>428</v>
      </c>
      <c r="G277" s="193" t="s">
        <v>146</v>
      </c>
      <c r="H277" s="194">
        <v>724</v>
      </c>
      <c r="I277" s="195"/>
      <c r="J277" s="196">
        <f>ROUND(I277*H277,2)</f>
        <v>0</v>
      </c>
      <c r="K277" s="192" t="s">
        <v>19</v>
      </c>
      <c r="L277" s="41"/>
      <c r="M277" s="197" t="s">
        <v>19</v>
      </c>
      <c r="N277" s="198" t="s">
        <v>44</v>
      </c>
      <c r="O277" s="77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AR277" s="15" t="s">
        <v>123</v>
      </c>
      <c r="AT277" s="15" t="s">
        <v>119</v>
      </c>
      <c r="AU277" s="15" t="s">
        <v>80</v>
      </c>
      <c r="AY277" s="15" t="s">
        <v>118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5" t="s">
        <v>80</v>
      </c>
      <c r="BK277" s="201">
        <f>ROUND(I277*H277,2)</f>
        <v>0</v>
      </c>
      <c r="BL277" s="15" t="s">
        <v>123</v>
      </c>
      <c r="BM277" s="15" t="s">
        <v>429</v>
      </c>
    </row>
    <row r="278" spans="2:47" s="1" customFormat="1" ht="12">
      <c r="B278" s="36"/>
      <c r="C278" s="37"/>
      <c r="D278" s="202" t="s">
        <v>124</v>
      </c>
      <c r="E278" s="37"/>
      <c r="F278" s="203" t="s">
        <v>428</v>
      </c>
      <c r="G278" s="37"/>
      <c r="H278" s="37"/>
      <c r="I278" s="124"/>
      <c r="J278" s="37"/>
      <c r="K278" s="37"/>
      <c r="L278" s="41"/>
      <c r="M278" s="204"/>
      <c r="N278" s="77"/>
      <c r="O278" s="77"/>
      <c r="P278" s="77"/>
      <c r="Q278" s="77"/>
      <c r="R278" s="77"/>
      <c r="S278" s="77"/>
      <c r="T278" s="78"/>
      <c r="AT278" s="15" t="s">
        <v>124</v>
      </c>
      <c r="AU278" s="15" t="s">
        <v>80</v>
      </c>
    </row>
    <row r="279" spans="2:65" s="1" customFormat="1" ht="16.5" customHeight="1">
      <c r="B279" s="36"/>
      <c r="C279" s="190" t="s">
        <v>280</v>
      </c>
      <c r="D279" s="190" t="s">
        <v>119</v>
      </c>
      <c r="E279" s="191" t="s">
        <v>430</v>
      </c>
      <c r="F279" s="192" t="s">
        <v>431</v>
      </c>
      <c r="G279" s="193" t="s">
        <v>122</v>
      </c>
      <c r="H279" s="194">
        <v>31</v>
      </c>
      <c r="I279" s="195"/>
      <c r="J279" s="196">
        <f>ROUND(I279*H279,2)</f>
        <v>0</v>
      </c>
      <c r="K279" s="192" t="s">
        <v>19</v>
      </c>
      <c r="L279" s="41"/>
      <c r="M279" s="197" t="s">
        <v>19</v>
      </c>
      <c r="N279" s="198" t="s">
        <v>44</v>
      </c>
      <c r="O279" s="77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AR279" s="15" t="s">
        <v>123</v>
      </c>
      <c r="AT279" s="15" t="s">
        <v>119</v>
      </c>
      <c r="AU279" s="15" t="s">
        <v>80</v>
      </c>
      <c r="AY279" s="15" t="s">
        <v>118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15" t="s">
        <v>80</v>
      </c>
      <c r="BK279" s="201">
        <f>ROUND(I279*H279,2)</f>
        <v>0</v>
      </c>
      <c r="BL279" s="15" t="s">
        <v>123</v>
      </c>
      <c r="BM279" s="15" t="s">
        <v>432</v>
      </c>
    </row>
    <row r="280" spans="2:47" s="1" customFormat="1" ht="12">
      <c r="B280" s="36"/>
      <c r="C280" s="37"/>
      <c r="D280" s="202" t="s">
        <v>124</v>
      </c>
      <c r="E280" s="37"/>
      <c r="F280" s="203" t="s">
        <v>431</v>
      </c>
      <c r="G280" s="37"/>
      <c r="H280" s="37"/>
      <c r="I280" s="124"/>
      <c r="J280" s="37"/>
      <c r="K280" s="37"/>
      <c r="L280" s="41"/>
      <c r="M280" s="204"/>
      <c r="N280" s="77"/>
      <c r="O280" s="77"/>
      <c r="P280" s="77"/>
      <c r="Q280" s="77"/>
      <c r="R280" s="77"/>
      <c r="S280" s="77"/>
      <c r="T280" s="78"/>
      <c r="AT280" s="15" t="s">
        <v>124</v>
      </c>
      <c r="AU280" s="15" t="s">
        <v>80</v>
      </c>
    </row>
    <row r="281" spans="2:51" s="12" customFormat="1" ht="12">
      <c r="B281" s="227"/>
      <c r="C281" s="228"/>
      <c r="D281" s="202" t="s">
        <v>127</v>
      </c>
      <c r="E281" s="229" t="s">
        <v>19</v>
      </c>
      <c r="F281" s="230" t="s">
        <v>433</v>
      </c>
      <c r="G281" s="228"/>
      <c r="H281" s="229" t="s">
        <v>19</v>
      </c>
      <c r="I281" s="231"/>
      <c r="J281" s="228"/>
      <c r="K281" s="228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127</v>
      </c>
      <c r="AU281" s="236" t="s">
        <v>80</v>
      </c>
      <c r="AV281" s="12" t="s">
        <v>80</v>
      </c>
      <c r="AW281" s="12" t="s">
        <v>32</v>
      </c>
      <c r="AX281" s="12" t="s">
        <v>73</v>
      </c>
      <c r="AY281" s="236" t="s">
        <v>118</v>
      </c>
    </row>
    <row r="282" spans="2:51" s="10" customFormat="1" ht="12">
      <c r="B282" s="205"/>
      <c r="C282" s="206"/>
      <c r="D282" s="202" t="s">
        <v>127</v>
      </c>
      <c r="E282" s="207" t="s">
        <v>19</v>
      </c>
      <c r="F282" s="208" t="s">
        <v>434</v>
      </c>
      <c r="G282" s="206"/>
      <c r="H282" s="209">
        <v>31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127</v>
      </c>
      <c r="AU282" s="215" t="s">
        <v>80</v>
      </c>
      <c r="AV282" s="10" t="s">
        <v>82</v>
      </c>
      <c r="AW282" s="10" t="s">
        <v>32</v>
      </c>
      <c r="AX282" s="10" t="s">
        <v>73</v>
      </c>
      <c r="AY282" s="215" t="s">
        <v>118</v>
      </c>
    </row>
    <row r="283" spans="2:51" s="11" customFormat="1" ht="12">
      <c r="B283" s="216"/>
      <c r="C283" s="217"/>
      <c r="D283" s="202" t="s">
        <v>127</v>
      </c>
      <c r="E283" s="218" t="s">
        <v>19</v>
      </c>
      <c r="F283" s="219" t="s">
        <v>143</v>
      </c>
      <c r="G283" s="217"/>
      <c r="H283" s="220">
        <v>31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127</v>
      </c>
      <c r="AU283" s="226" t="s">
        <v>80</v>
      </c>
      <c r="AV283" s="11" t="s">
        <v>123</v>
      </c>
      <c r="AW283" s="11" t="s">
        <v>32</v>
      </c>
      <c r="AX283" s="11" t="s">
        <v>80</v>
      </c>
      <c r="AY283" s="226" t="s">
        <v>118</v>
      </c>
    </row>
    <row r="284" spans="2:65" s="1" customFormat="1" ht="16.5" customHeight="1">
      <c r="B284" s="36"/>
      <c r="C284" s="190" t="s">
        <v>435</v>
      </c>
      <c r="D284" s="190" t="s">
        <v>119</v>
      </c>
      <c r="E284" s="191" t="s">
        <v>436</v>
      </c>
      <c r="F284" s="192" t="s">
        <v>437</v>
      </c>
      <c r="G284" s="193" t="s">
        <v>438</v>
      </c>
      <c r="H284" s="194">
        <v>913</v>
      </c>
      <c r="I284" s="195"/>
      <c r="J284" s="196">
        <f>ROUND(I284*H284,2)</f>
        <v>0</v>
      </c>
      <c r="K284" s="192" t="s">
        <v>19</v>
      </c>
      <c r="L284" s="41"/>
      <c r="M284" s="197" t="s">
        <v>19</v>
      </c>
      <c r="N284" s="198" t="s">
        <v>44</v>
      </c>
      <c r="O284" s="77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AR284" s="15" t="s">
        <v>123</v>
      </c>
      <c r="AT284" s="15" t="s">
        <v>119</v>
      </c>
      <c r="AU284" s="15" t="s">
        <v>80</v>
      </c>
      <c r="AY284" s="15" t="s">
        <v>118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5" t="s">
        <v>80</v>
      </c>
      <c r="BK284" s="201">
        <f>ROUND(I284*H284,2)</f>
        <v>0</v>
      </c>
      <c r="BL284" s="15" t="s">
        <v>123</v>
      </c>
      <c r="BM284" s="15" t="s">
        <v>439</v>
      </c>
    </row>
    <row r="285" spans="2:47" s="1" customFormat="1" ht="12">
      <c r="B285" s="36"/>
      <c r="C285" s="37"/>
      <c r="D285" s="202" t="s">
        <v>124</v>
      </c>
      <c r="E285" s="37"/>
      <c r="F285" s="203" t="s">
        <v>437</v>
      </c>
      <c r="G285" s="37"/>
      <c r="H285" s="37"/>
      <c r="I285" s="124"/>
      <c r="J285" s="37"/>
      <c r="K285" s="37"/>
      <c r="L285" s="41"/>
      <c r="M285" s="204"/>
      <c r="N285" s="77"/>
      <c r="O285" s="77"/>
      <c r="P285" s="77"/>
      <c r="Q285" s="77"/>
      <c r="R285" s="77"/>
      <c r="S285" s="77"/>
      <c r="T285" s="78"/>
      <c r="AT285" s="15" t="s">
        <v>124</v>
      </c>
      <c r="AU285" s="15" t="s">
        <v>80</v>
      </c>
    </row>
    <row r="286" spans="2:65" s="1" customFormat="1" ht="16.5" customHeight="1">
      <c r="B286" s="36"/>
      <c r="C286" s="190" t="s">
        <v>283</v>
      </c>
      <c r="D286" s="190" t="s">
        <v>119</v>
      </c>
      <c r="E286" s="191" t="s">
        <v>440</v>
      </c>
      <c r="F286" s="192" t="s">
        <v>441</v>
      </c>
      <c r="G286" s="193" t="s">
        <v>146</v>
      </c>
      <c r="H286" s="194">
        <v>1034</v>
      </c>
      <c r="I286" s="195"/>
      <c r="J286" s="196">
        <f>ROUND(I286*H286,2)</f>
        <v>0</v>
      </c>
      <c r="K286" s="192" t="s">
        <v>19</v>
      </c>
      <c r="L286" s="41"/>
      <c r="M286" s="197" t="s">
        <v>19</v>
      </c>
      <c r="N286" s="198" t="s">
        <v>44</v>
      </c>
      <c r="O286" s="77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AR286" s="15" t="s">
        <v>123</v>
      </c>
      <c r="AT286" s="15" t="s">
        <v>119</v>
      </c>
      <c r="AU286" s="15" t="s">
        <v>80</v>
      </c>
      <c r="AY286" s="15" t="s">
        <v>118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5" t="s">
        <v>80</v>
      </c>
      <c r="BK286" s="201">
        <f>ROUND(I286*H286,2)</f>
        <v>0</v>
      </c>
      <c r="BL286" s="15" t="s">
        <v>123</v>
      </c>
      <c r="BM286" s="15" t="s">
        <v>442</v>
      </c>
    </row>
    <row r="287" spans="2:47" s="1" customFormat="1" ht="12">
      <c r="B287" s="36"/>
      <c r="C287" s="37"/>
      <c r="D287" s="202" t="s">
        <v>124</v>
      </c>
      <c r="E287" s="37"/>
      <c r="F287" s="203" t="s">
        <v>441</v>
      </c>
      <c r="G287" s="37"/>
      <c r="H287" s="37"/>
      <c r="I287" s="124"/>
      <c r="J287" s="37"/>
      <c r="K287" s="37"/>
      <c r="L287" s="41"/>
      <c r="M287" s="204"/>
      <c r="N287" s="77"/>
      <c r="O287" s="77"/>
      <c r="P287" s="77"/>
      <c r="Q287" s="77"/>
      <c r="R287" s="77"/>
      <c r="S287" s="77"/>
      <c r="T287" s="78"/>
      <c r="AT287" s="15" t="s">
        <v>124</v>
      </c>
      <c r="AU287" s="15" t="s">
        <v>80</v>
      </c>
    </row>
    <row r="288" spans="2:51" s="12" customFormat="1" ht="12">
      <c r="B288" s="227"/>
      <c r="C288" s="228"/>
      <c r="D288" s="202" t="s">
        <v>127</v>
      </c>
      <c r="E288" s="229" t="s">
        <v>19</v>
      </c>
      <c r="F288" s="230" t="s">
        <v>443</v>
      </c>
      <c r="G288" s="228"/>
      <c r="H288" s="229" t="s">
        <v>19</v>
      </c>
      <c r="I288" s="231"/>
      <c r="J288" s="228"/>
      <c r="K288" s="228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127</v>
      </c>
      <c r="AU288" s="236" t="s">
        <v>80</v>
      </c>
      <c r="AV288" s="12" t="s">
        <v>80</v>
      </c>
      <c r="AW288" s="12" t="s">
        <v>32</v>
      </c>
      <c r="AX288" s="12" t="s">
        <v>73</v>
      </c>
      <c r="AY288" s="236" t="s">
        <v>118</v>
      </c>
    </row>
    <row r="289" spans="2:51" s="10" customFormat="1" ht="12">
      <c r="B289" s="205"/>
      <c r="C289" s="206"/>
      <c r="D289" s="202" t="s">
        <v>127</v>
      </c>
      <c r="E289" s="207" t="s">
        <v>19</v>
      </c>
      <c r="F289" s="208" t="s">
        <v>444</v>
      </c>
      <c r="G289" s="206"/>
      <c r="H289" s="209">
        <v>1034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127</v>
      </c>
      <c r="AU289" s="215" t="s">
        <v>80</v>
      </c>
      <c r="AV289" s="10" t="s">
        <v>82</v>
      </c>
      <c r="AW289" s="10" t="s">
        <v>32</v>
      </c>
      <c r="AX289" s="10" t="s">
        <v>73</v>
      </c>
      <c r="AY289" s="215" t="s">
        <v>118</v>
      </c>
    </row>
    <row r="290" spans="2:51" s="11" customFormat="1" ht="12">
      <c r="B290" s="216"/>
      <c r="C290" s="217"/>
      <c r="D290" s="202" t="s">
        <v>127</v>
      </c>
      <c r="E290" s="218" t="s">
        <v>19</v>
      </c>
      <c r="F290" s="219" t="s">
        <v>143</v>
      </c>
      <c r="G290" s="217"/>
      <c r="H290" s="220">
        <v>1034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127</v>
      </c>
      <c r="AU290" s="226" t="s">
        <v>80</v>
      </c>
      <c r="AV290" s="11" t="s">
        <v>123</v>
      </c>
      <c r="AW290" s="11" t="s">
        <v>32</v>
      </c>
      <c r="AX290" s="11" t="s">
        <v>80</v>
      </c>
      <c r="AY290" s="226" t="s">
        <v>118</v>
      </c>
    </row>
    <row r="291" spans="2:65" s="1" customFormat="1" ht="16.5" customHeight="1">
      <c r="B291" s="36"/>
      <c r="C291" s="190" t="s">
        <v>445</v>
      </c>
      <c r="D291" s="190" t="s">
        <v>119</v>
      </c>
      <c r="E291" s="191" t="s">
        <v>446</v>
      </c>
      <c r="F291" s="192" t="s">
        <v>447</v>
      </c>
      <c r="G291" s="193" t="s">
        <v>122</v>
      </c>
      <c r="H291" s="194">
        <v>7.896</v>
      </c>
      <c r="I291" s="195"/>
      <c r="J291" s="196">
        <f>ROUND(I291*H291,2)</f>
        <v>0</v>
      </c>
      <c r="K291" s="192" t="s">
        <v>19</v>
      </c>
      <c r="L291" s="41"/>
      <c r="M291" s="197" t="s">
        <v>19</v>
      </c>
      <c r="N291" s="198" t="s">
        <v>44</v>
      </c>
      <c r="O291" s="77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AR291" s="15" t="s">
        <v>123</v>
      </c>
      <c r="AT291" s="15" t="s">
        <v>119</v>
      </c>
      <c r="AU291" s="15" t="s">
        <v>80</v>
      </c>
      <c r="AY291" s="15" t="s">
        <v>118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5" t="s">
        <v>80</v>
      </c>
      <c r="BK291" s="201">
        <f>ROUND(I291*H291,2)</f>
        <v>0</v>
      </c>
      <c r="BL291" s="15" t="s">
        <v>123</v>
      </c>
      <c r="BM291" s="15" t="s">
        <v>448</v>
      </c>
    </row>
    <row r="292" spans="2:47" s="1" customFormat="1" ht="12">
      <c r="B292" s="36"/>
      <c r="C292" s="37"/>
      <c r="D292" s="202" t="s">
        <v>124</v>
      </c>
      <c r="E292" s="37"/>
      <c r="F292" s="203" t="s">
        <v>447</v>
      </c>
      <c r="G292" s="37"/>
      <c r="H292" s="37"/>
      <c r="I292" s="124"/>
      <c r="J292" s="37"/>
      <c r="K292" s="37"/>
      <c r="L292" s="41"/>
      <c r="M292" s="204"/>
      <c r="N292" s="77"/>
      <c r="O292" s="77"/>
      <c r="P292" s="77"/>
      <c r="Q292" s="77"/>
      <c r="R292" s="77"/>
      <c r="S292" s="77"/>
      <c r="T292" s="78"/>
      <c r="AT292" s="15" t="s">
        <v>124</v>
      </c>
      <c r="AU292" s="15" t="s">
        <v>80</v>
      </c>
    </row>
    <row r="293" spans="2:51" s="12" customFormat="1" ht="12">
      <c r="B293" s="227"/>
      <c r="C293" s="228"/>
      <c r="D293" s="202" t="s">
        <v>127</v>
      </c>
      <c r="E293" s="229" t="s">
        <v>19</v>
      </c>
      <c r="F293" s="230" t="s">
        <v>449</v>
      </c>
      <c r="G293" s="228"/>
      <c r="H293" s="229" t="s">
        <v>19</v>
      </c>
      <c r="I293" s="231"/>
      <c r="J293" s="228"/>
      <c r="K293" s="228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127</v>
      </c>
      <c r="AU293" s="236" t="s">
        <v>80</v>
      </c>
      <c r="AV293" s="12" t="s">
        <v>80</v>
      </c>
      <c r="AW293" s="12" t="s">
        <v>32</v>
      </c>
      <c r="AX293" s="12" t="s">
        <v>73</v>
      </c>
      <c r="AY293" s="236" t="s">
        <v>118</v>
      </c>
    </row>
    <row r="294" spans="2:51" s="10" customFormat="1" ht="12">
      <c r="B294" s="205"/>
      <c r="C294" s="206"/>
      <c r="D294" s="202" t="s">
        <v>127</v>
      </c>
      <c r="E294" s="207" t="s">
        <v>19</v>
      </c>
      <c r="F294" s="208" t="s">
        <v>450</v>
      </c>
      <c r="G294" s="206"/>
      <c r="H294" s="209">
        <v>7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127</v>
      </c>
      <c r="AU294" s="215" t="s">
        <v>80</v>
      </c>
      <c r="AV294" s="10" t="s">
        <v>82</v>
      </c>
      <c r="AW294" s="10" t="s">
        <v>32</v>
      </c>
      <c r="AX294" s="10" t="s">
        <v>73</v>
      </c>
      <c r="AY294" s="215" t="s">
        <v>118</v>
      </c>
    </row>
    <row r="295" spans="2:51" s="12" customFormat="1" ht="12">
      <c r="B295" s="227"/>
      <c r="C295" s="228"/>
      <c r="D295" s="202" t="s">
        <v>127</v>
      </c>
      <c r="E295" s="229" t="s">
        <v>19</v>
      </c>
      <c r="F295" s="230" t="s">
        <v>451</v>
      </c>
      <c r="G295" s="228"/>
      <c r="H295" s="229" t="s">
        <v>19</v>
      </c>
      <c r="I295" s="231"/>
      <c r="J295" s="228"/>
      <c r="K295" s="228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127</v>
      </c>
      <c r="AU295" s="236" t="s">
        <v>80</v>
      </c>
      <c r="AV295" s="12" t="s">
        <v>80</v>
      </c>
      <c r="AW295" s="12" t="s">
        <v>32</v>
      </c>
      <c r="AX295" s="12" t="s">
        <v>73</v>
      </c>
      <c r="AY295" s="236" t="s">
        <v>118</v>
      </c>
    </row>
    <row r="296" spans="2:51" s="10" customFormat="1" ht="12">
      <c r="B296" s="205"/>
      <c r="C296" s="206"/>
      <c r="D296" s="202" t="s">
        <v>127</v>
      </c>
      <c r="E296" s="207" t="s">
        <v>19</v>
      </c>
      <c r="F296" s="208" t="s">
        <v>452</v>
      </c>
      <c r="G296" s="206"/>
      <c r="H296" s="209">
        <v>0.896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127</v>
      </c>
      <c r="AU296" s="215" t="s">
        <v>80</v>
      </c>
      <c r="AV296" s="10" t="s">
        <v>82</v>
      </c>
      <c r="AW296" s="10" t="s">
        <v>32</v>
      </c>
      <c r="AX296" s="10" t="s">
        <v>73</v>
      </c>
      <c r="AY296" s="215" t="s">
        <v>118</v>
      </c>
    </row>
    <row r="297" spans="2:51" s="11" customFormat="1" ht="12">
      <c r="B297" s="216"/>
      <c r="C297" s="217"/>
      <c r="D297" s="202" t="s">
        <v>127</v>
      </c>
      <c r="E297" s="218" t="s">
        <v>19</v>
      </c>
      <c r="F297" s="219" t="s">
        <v>143</v>
      </c>
      <c r="G297" s="217"/>
      <c r="H297" s="220">
        <v>7.896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127</v>
      </c>
      <c r="AU297" s="226" t="s">
        <v>80</v>
      </c>
      <c r="AV297" s="11" t="s">
        <v>123</v>
      </c>
      <c r="AW297" s="11" t="s">
        <v>32</v>
      </c>
      <c r="AX297" s="11" t="s">
        <v>80</v>
      </c>
      <c r="AY297" s="226" t="s">
        <v>118</v>
      </c>
    </row>
    <row r="298" spans="2:65" s="1" customFormat="1" ht="16.5" customHeight="1">
      <c r="B298" s="36"/>
      <c r="C298" s="190" t="s">
        <v>287</v>
      </c>
      <c r="D298" s="190" t="s">
        <v>119</v>
      </c>
      <c r="E298" s="191" t="s">
        <v>453</v>
      </c>
      <c r="F298" s="192" t="s">
        <v>454</v>
      </c>
      <c r="G298" s="193" t="s">
        <v>182</v>
      </c>
      <c r="H298" s="194">
        <v>1</v>
      </c>
      <c r="I298" s="195"/>
      <c r="J298" s="196">
        <f>ROUND(I298*H298,2)</f>
        <v>0</v>
      </c>
      <c r="K298" s="192" t="s">
        <v>19</v>
      </c>
      <c r="L298" s="41"/>
      <c r="M298" s="197" t="s">
        <v>19</v>
      </c>
      <c r="N298" s="198" t="s">
        <v>44</v>
      </c>
      <c r="O298" s="77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AR298" s="15" t="s">
        <v>123</v>
      </c>
      <c r="AT298" s="15" t="s">
        <v>119</v>
      </c>
      <c r="AU298" s="15" t="s">
        <v>80</v>
      </c>
      <c r="AY298" s="15" t="s">
        <v>118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5" t="s">
        <v>80</v>
      </c>
      <c r="BK298" s="201">
        <f>ROUND(I298*H298,2)</f>
        <v>0</v>
      </c>
      <c r="BL298" s="15" t="s">
        <v>123</v>
      </c>
      <c r="BM298" s="15" t="s">
        <v>455</v>
      </c>
    </row>
    <row r="299" spans="2:47" s="1" customFormat="1" ht="12">
      <c r="B299" s="36"/>
      <c r="C299" s="37"/>
      <c r="D299" s="202" t="s">
        <v>124</v>
      </c>
      <c r="E299" s="37"/>
      <c r="F299" s="203" t="s">
        <v>454</v>
      </c>
      <c r="G299" s="37"/>
      <c r="H299" s="37"/>
      <c r="I299" s="124"/>
      <c r="J299" s="37"/>
      <c r="K299" s="37"/>
      <c r="L299" s="41"/>
      <c r="M299" s="204"/>
      <c r="N299" s="77"/>
      <c r="O299" s="77"/>
      <c r="P299" s="77"/>
      <c r="Q299" s="77"/>
      <c r="R299" s="77"/>
      <c r="S299" s="77"/>
      <c r="T299" s="78"/>
      <c r="AT299" s="15" t="s">
        <v>124</v>
      </c>
      <c r="AU299" s="15" t="s">
        <v>80</v>
      </c>
    </row>
    <row r="300" spans="2:65" s="1" customFormat="1" ht="16.5" customHeight="1">
      <c r="B300" s="36"/>
      <c r="C300" s="190" t="s">
        <v>456</v>
      </c>
      <c r="D300" s="190" t="s">
        <v>119</v>
      </c>
      <c r="E300" s="191" t="s">
        <v>457</v>
      </c>
      <c r="F300" s="192" t="s">
        <v>458</v>
      </c>
      <c r="G300" s="193" t="s">
        <v>182</v>
      </c>
      <c r="H300" s="194">
        <v>1</v>
      </c>
      <c r="I300" s="195"/>
      <c r="J300" s="196">
        <f>ROUND(I300*H300,2)</f>
        <v>0</v>
      </c>
      <c r="K300" s="192" t="s">
        <v>19</v>
      </c>
      <c r="L300" s="41"/>
      <c r="M300" s="197" t="s">
        <v>19</v>
      </c>
      <c r="N300" s="198" t="s">
        <v>44</v>
      </c>
      <c r="O300" s="77"/>
      <c r="P300" s="199">
        <f>O300*H300</f>
        <v>0</v>
      </c>
      <c r="Q300" s="199">
        <v>0</v>
      </c>
      <c r="R300" s="199">
        <f>Q300*H300</f>
        <v>0</v>
      </c>
      <c r="S300" s="199">
        <v>0</v>
      </c>
      <c r="T300" s="200">
        <f>S300*H300</f>
        <v>0</v>
      </c>
      <c r="AR300" s="15" t="s">
        <v>123</v>
      </c>
      <c r="AT300" s="15" t="s">
        <v>119</v>
      </c>
      <c r="AU300" s="15" t="s">
        <v>80</v>
      </c>
      <c r="AY300" s="15" t="s">
        <v>118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5" t="s">
        <v>80</v>
      </c>
      <c r="BK300" s="201">
        <f>ROUND(I300*H300,2)</f>
        <v>0</v>
      </c>
      <c r="BL300" s="15" t="s">
        <v>123</v>
      </c>
      <c r="BM300" s="15" t="s">
        <v>459</v>
      </c>
    </row>
    <row r="301" spans="2:47" s="1" customFormat="1" ht="12">
      <c r="B301" s="36"/>
      <c r="C301" s="37"/>
      <c r="D301" s="202" t="s">
        <v>124</v>
      </c>
      <c r="E301" s="37"/>
      <c r="F301" s="203" t="s">
        <v>458</v>
      </c>
      <c r="G301" s="37"/>
      <c r="H301" s="37"/>
      <c r="I301" s="124"/>
      <c r="J301" s="37"/>
      <c r="K301" s="37"/>
      <c r="L301" s="41"/>
      <c r="M301" s="204"/>
      <c r="N301" s="77"/>
      <c r="O301" s="77"/>
      <c r="P301" s="77"/>
      <c r="Q301" s="77"/>
      <c r="R301" s="77"/>
      <c r="S301" s="77"/>
      <c r="T301" s="78"/>
      <c r="AT301" s="15" t="s">
        <v>124</v>
      </c>
      <c r="AU301" s="15" t="s">
        <v>80</v>
      </c>
    </row>
    <row r="302" spans="2:63" s="9" customFormat="1" ht="25.9" customHeight="1">
      <c r="B302" s="176"/>
      <c r="C302" s="177"/>
      <c r="D302" s="178" t="s">
        <v>72</v>
      </c>
      <c r="E302" s="179" t="s">
        <v>460</v>
      </c>
      <c r="F302" s="179" t="s">
        <v>461</v>
      </c>
      <c r="G302" s="177"/>
      <c r="H302" s="177"/>
      <c r="I302" s="180"/>
      <c r="J302" s="181">
        <f>BK302</f>
        <v>0</v>
      </c>
      <c r="K302" s="177"/>
      <c r="L302" s="182"/>
      <c r="M302" s="183"/>
      <c r="N302" s="184"/>
      <c r="O302" s="184"/>
      <c r="P302" s="185">
        <f>SUM(P303:P323)</f>
        <v>0</v>
      </c>
      <c r="Q302" s="184"/>
      <c r="R302" s="185">
        <f>SUM(R303:R323)</f>
        <v>0</v>
      </c>
      <c r="S302" s="184"/>
      <c r="T302" s="186">
        <f>SUM(T303:T323)</f>
        <v>0</v>
      </c>
      <c r="AR302" s="187" t="s">
        <v>80</v>
      </c>
      <c r="AT302" s="188" t="s">
        <v>72</v>
      </c>
      <c r="AU302" s="188" t="s">
        <v>73</v>
      </c>
      <c r="AY302" s="187" t="s">
        <v>118</v>
      </c>
      <c r="BK302" s="189">
        <f>SUM(BK303:BK323)</f>
        <v>0</v>
      </c>
    </row>
    <row r="303" spans="2:65" s="1" customFormat="1" ht="16.5" customHeight="1">
      <c r="B303" s="36"/>
      <c r="C303" s="190" t="s">
        <v>289</v>
      </c>
      <c r="D303" s="190" t="s">
        <v>119</v>
      </c>
      <c r="E303" s="191" t="s">
        <v>462</v>
      </c>
      <c r="F303" s="192" t="s">
        <v>463</v>
      </c>
      <c r="G303" s="193" t="s">
        <v>122</v>
      </c>
      <c r="H303" s="194">
        <v>8.32</v>
      </c>
      <c r="I303" s="195"/>
      <c r="J303" s="196">
        <f>ROUND(I303*H303,2)</f>
        <v>0</v>
      </c>
      <c r="K303" s="192" t="s">
        <v>19</v>
      </c>
      <c r="L303" s="41"/>
      <c r="M303" s="197" t="s">
        <v>19</v>
      </c>
      <c r="N303" s="198" t="s">
        <v>44</v>
      </c>
      <c r="O303" s="77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AR303" s="15" t="s">
        <v>123</v>
      </c>
      <c r="AT303" s="15" t="s">
        <v>119</v>
      </c>
      <c r="AU303" s="15" t="s">
        <v>80</v>
      </c>
      <c r="AY303" s="15" t="s">
        <v>118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5" t="s">
        <v>80</v>
      </c>
      <c r="BK303" s="201">
        <f>ROUND(I303*H303,2)</f>
        <v>0</v>
      </c>
      <c r="BL303" s="15" t="s">
        <v>123</v>
      </c>
      <c r="BM303" s="15" t="s">
        <v>464</v>
      </c>
    </row>
    <row r="304" spans="2:47" s="1" customFormat="1" ht="12">
      <c r="B304" s="36"/>
      <c r="C304" s="37"/>
      <c r="D304" s="202" t="s">
        <v>124</v>
      </c>
      <c r="E304" s="37"/>
      <c r="F304" s="203" t="s">
        <v>463</v>
      </c>
      <c r="G304" s="37"/>
      <c r="H304" s="37"/>
      <c r="I304" s="124"/>
      <c r="J304" s="37"/>
      <c r="K304" s="37"/>
      <c r="L304" s="41"/>
      <c r="M304" s="204"/>
      <c r="N304" s="77"/>
      <c r="O304" s="77"/>
      <c r="P304" s="77"/>
      <c r="Q304" s="77"/>
      <c r="R304" s="77"/>
      <c r="S304" s="77"/>
      <c r="T304" s="78"/>
      <c r="AT304" s="15" t="s">
        <v>124</v>
      </c>
      <c r="AU304" s="15" t="s">
        <v>80</v>
      </c>
    </row>
    <row r="305" spans="2:51" s="12" customFormat="1" ht="12">
      <c r="B305" s="227"/>
      <c r="C305" s="228"/>
      <c r="D305" s="202" t="s">
        <v>127</v>
      </c>
      <c r="E305" s="229" t="s">
        <v>19</v>
      </c>
      <c r="F305" s="230" t="s">
        <v>465</v>
      </c>
      <c r="G305" s="228"/>
      <c r="H305" s="229" t="s">
        <v>19</v>
      </c>
      <c r="I305" s="231"/>
      <c r="J305" s="228"/>
      <c r="K305" s="228"/>
      <c r="L305" s="232"/>
      <c r="M305" s="233"/>
      <c r="N305" s="234"/>
      <c r="O305" s="234"/>
      <c r="P305" s="234"/>
      <c r="Q305" s="234"/>
      <c r="R305" s="234"/>
      <c r="S305" s="234"/>
      <c r="T305" s="235"/>
      <c r="AT305" s="236" t="s">
        <v>127</v>
      </c>
      <c r="AU305" s="236" t="s">
        <v>80</v>
      </c>
      <c r="AV305" s="12" t="s">
        <v>80</v>
      </c>
      <c r="AW305" s="12" t="s">
        <v>32</v>
      </c>
      <c r="AX305" s="12" t="s">
        <v>73</v>
      </c>
      <c r="AY305" s="236" t="s">
        <v>118</v>
      </c>
    </row>
    <row r="306" spans="2:51" s="10" customFormat="1" ht="12">
      <c r="B306" s="205"/>
      <c r="C306" s="206"/>
      <c r="D306" s="202" t="s">
        <v>127</v>
      </c>
      <c r="E306" s="207" t="s">
        <v>19</v>
      </c>
      <c r="F306" s="208" t="s">
        <v>466</v>
      </c>
      <c r="G306" s="206"/>
      <c r="H306" s="209">
        <v>8.32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127</v>
      </c>
      <c r="AU306" s="215" t="s">
        <v>80</v>
      </c>
      <c r="AV306" s="10" t="s">
        <v>82</v>
      </c>
      <c r="AW306" s="10" t="s">
        <v>32</v>
      </c>
      <c r="AX306" s="10" t="s">
        <v>73</v>
      </c>
      <c r="AY306" s="215" t="s">
        <v>118</v>
      </c>
    </row>
    <row r="307" spans="2:51" s="11" customFormat="1" ht="12">
      <c r="B307" s="216"/>
      <c r="C307" s="217"/>
      <c r="D307" s="202" t="s">
        <v>127</v>
      </c>
      <c r="E307" s="218" t="s">
        <v>19</v>
      </c>
      <c r="F307" s="219" t="s">
        <v>143</v>
      </c>
      <c r="G307" s="217"/>
      <c r="H307" s="220">
        <v>8.32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127</v>
      </c>
      <c r="AU307" s="226" t="s">
        <v>80</v>
      </c>
      <c r="AV307" s="11" t="s">
        <v>123</v>
      </c>
      <c r="AW307" s="11" t="s">
        <v>32</v>
      </c>
      <c r="AX307" s="11" t="s">
        <v>80</v>
      </c>
      <c r="AY307" s="226" t="s">
        <v>118</v>
      </c>
    </row>
    <row r="308" spans="2:65" s="1" customFormat="1" ht="16.5" customHeight="1">
      <c r="B308" s="36"/>
      <c r="C308" s="190" t="s">
        <v>467</v>
      </c>
      <c r="D308" s="190" t="s">
        <v>119</v>
      </c>
      <c r="E308" s="191" t="s">
        <v>468</v>
      </c>
      <c r="F308" s="192" t="s">
        <v>469</v>
      </c>
      <c r="G308" s="193" t="s">
        <v>122</v>
      </c>
      <c r="H308" s="194">
        <v>1.44</v>
      </c>
      <c r="I308" s="195"/>
      <c r="J308" s="196">
        <f>ROUND(I308*H308,2)</f>
        <v>0</v>
      </c>
      <c r="K308" s="192" t="s">
        <v>19</v>
      </c>
      <c r="L308" s="41"/>
      <c r="M308" s="197" t="s">
        <v>19</v>
      </c>
      <c r="N308" s="198" t="s">
        <v>44</v>
      </c>
      <c r="O308" s="77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AR308" s="15" t="s">
        <v>123</v>
      </c>
      <c r="AT308" s="15" t="s">
        <v>119</v>
      </c>
      <c r="AU308" s="15" t="s">
        <v>80</v>
      </c>
      <c r="AY308" s="15" t="s">
        <v>118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5" t="s">
        <v>80</v>
      </c>
      <c r="BK308" s="201">
        <f>ROUND(I308*H308,2)</f>
        <v>0</v>
      </c>
      <c r="BL308" s="15" t="s">
        <v>123</v>
      </c>
      <c r="BM308" s="15" t="s">
        <v>470</v>
      </c>
    </row>
    <row r="309" spans="2:47" s="1" customFormat="1" ht="12">
      <c r="B309" s="36"/>
      <c r="C309" s="37"/>
      <c r="D309" s="202" t="s">
        <v>124</v>
      </c>
      <c r="E309" s="37"/>
      <c r="F309" s="203" t="s">
        <v>469</v>
      </c>
      <c r="G309" s="37"/>
      <c r="H309" s="37"/>
      <c r="I309" s="124"/>
      <c r="J309" s="37"/>
      <c r="K309" s="37"/>
      <c r="L309" s="41"/>
      <c r="M309" s="204"/>
      <c r="N309" s="77"/>
      <c r="O309" s="77"/>
      <c r="P309" s="77"/>
      <c r="Q309" s="77"/>
      <c r="R309" s="77"/>
      <c r="S309" s="77"/>
      <c r="T309" s="78"/>
      <c r="AT309" s="15" t="s">
        <v>124</v>
      </c>
      <c r="AU309" s="15" t="s">
        <v>80</v>
      </c>
    </row>
    <row r="310" spans="2:51" s="12" customFormat="1" ht="12">
      <c r="B310" s="227"/>
      <c r="C310" s="228"/>
      <c r="D310" s="202" t="s">
        <v>127</v>
      </c>
      <c r="E310" s="229" t="s">
        <v>19</v>
      </c>
      <c r="F310" s="230" t="s">
        <v>471</v>
      </c>
      <c r="G310" s="228"/>
      <c r="H310" s="229" t="s">
        <v>19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127</v>
      </c>
      <c r="AU310" s="236" t="s">
        <v>80</v>
      </c>
      <c r="AV310" s="12" t="s">
        <v>80</v>
      </c>
      <c r="AW310" s="12" t="s">
        <v>32</v>
      </c>
      <c r="AX310" s="12" t="s">
        <v>73</v>
      </c>
      <c r="AY310" s="236" t="s">
        <v>118</v>
      </c>
    </row>
    <row r="311" spans="2:51" s="10" customFormat="1" ht="12">
      <c r="B311" s="205"/>
      <c r="C311" s="206"/>
      <c r="D311" s="202" t="s">
        <v>127</v>
      </c>
      <c r="E311" s="207" t="s">
        <v>19</v>
      </c>
      <c r="F311" s="208" t="s">
        <v>472</v>
      </c>
      <c r="G311" s="206"/>
      <c r="H311" s="209">
        <v>1.44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127</v>
      </c>
      <c r="AU311" s="215" t="s">
        <v>80</v>
      </c>
      <c r="AV311" s="10" t="s">
        <v>82</v>
      </c>
      <c r="AW311" s="10" t="s">
        <v>32</v>
      </c>
      <c r="AX311" s="10" t="s">
        <v>73</v>
      </c>
      <c r="AY311" s="215" t="s">
        <v>118</v>
      </c>
    </row>
    <row r="312" spans="2:51" s="11" customFormat="1" ht="12">
      <c r="B312" s="216"/>
      <c r="C312" s="217"/>
      <c r="D312" s="202" t="s">
        <v>127</v>
      </c>
      <c r="E312" s="218" t="s">
        <v>19</v>
      </c>
      <c r="F312" s="219" t="s">
        <v>143</v>
      </c>
      <c r="G312" s="217"/>
      <c r="H312" s="220">
        <v>1.44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127</v>
      </c>
      <c r="AU312" s="226" t="s">
        <v>80</v>
      </c>
      <c r="AV312" s="11" t="s">
        <v>123</v>
      </c>
      <c r="AW312" s="11" t="s">
        <v>32</v>
      </c>
      <c r="AX312" s="11" t="s">
        <v>80</v>
      </c>
      <c r="AY312" s="226" t="s">
        <v>118</v>
      </c>
    </row>
    <row r="313" spans="2:65" s="1" customFormat="1" ht="16.5" customHeight="1">
      <c r="B313" s="36"/>
      <c r="C313" s="190" t="s">
        <v>293</v>
      </c>
      <c r="D313" s="190" t="s">
        <v>119</v>
      </c>
      <c r="E313" s="191" t="s">
        <v>473</v>
      </c>
      <c r="F313" s="192" t="s">
        <v>474</v>
      </c>
      <c r="G313" s="193" t="s">
        <v>146</v>
      </c>
      <c r="H313" s="194">
        <v>1.04</v>
      </c>
      <c r="I313" s="195"/>
      <c r="J313" s="196">
        <f>ROUND(I313*H313,2)</f>
        <v>0</v>
      </c>
      <c r="K313" s="192" t="s">
        <v>19</v>
      </c>
      <c r="L313" s="41"/>
      <c r="M313" s="197" t="s">
        <v>19</v>
      </c>
      <c r="N313" s="198" t="s">
        <v>44</v>
      </c>
      <c r="O313" s="77"/>
      <c r="P313" s="199">
        <f>O313*H313</f>
        <v>0</v>
      </c>
      <c r="Q313" s="199">
        <v>0</v>
      </c>
      <c r="R313" s="199">
        <f>Q313*H313</f>
        <v>0</v>
      </c>
      <c r="S313" s="199">
        <v>0</v>
      </c>
      <c r="T313" s="200">
        <f>S313*H313</f>
        <v>0</v>
      </c>
      <c r="AR313" s="15" t="s">
        <v>123</v>
      </c>
      <c r="AT313" s="15" t="s">
        <v>119</v>
      </c>
      <c r="AU313" s="15" t="s">
        <v>80</v>
      </c>
      <c r="AY313" s="15" t="s">
        <v>118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15" t="s">
        <v>80</v>
      </c>
      <c r="BK313" s="201">
        <f>ROUND(I313*H313,2)</f>
        <v>0</v>
      </c>
      <c r="BL313" s="15" t="s">
        <v>123</v>
      </c>
      <c r="BM313" s="15" t="s">
        <v>475</v>
      </c>
    </row>
    <row r="314" spans="2:47" s="1" customFormat="1" ht="12">
      <c r="B314" s="36"/>
      <c r="C314" s="37"/>
      <c r="D314" s="202" t="s">
        <v>124</v>
      </c>
      <c r="E314" s="37"/>
      <c r="F314" s="203" t="s">
        <v>474</v>
      </c>
      <c r="G314" s="37"/>
      <c r="H314" s="37"/>
      <c r="I314" s="124"/>
      <c r="J314" s="37"/>
      <c r="K314" s="37"/>
      <c r="L314" s="41"/>
      <c r="M314" s="204"/>
      <c r="N314" s="77"/>
      <c r="O314" s="77"/>
      <c r="P314" s="77"/>
      <c r="Q314" s="77"/>
      <c r="R314" s="77"/>
      <c r="S314" s="77"/>
      <c r="T314" s="78"/>
      <c r="AT314" s="15" t="s">
        <v>124</v>
      </c>
      <c r="AU314" s="15" t="s">
        <v>80</v>
      </c>
    </row>
    <row r="315" spans="2:51" s="12" customFormat="1" ht="12">
      <c r="B315" s="227"/>
      <c r="C315" s="228"/>
      <c r="D315" s="202" t="s">
        <v>127</v>
      </c>
      <c r="E315" s="229" t="s">
        <v>19</v>
      </c>
      <c r="F315" s="230" t="s">
        <v>476</v>
      </c>
      <c r="G315" s="228"/>
      <c r="H315" s="229" t="s">
        <v>19</v>
      </c>
      <c r="I315" s="231"/>
      <c r="J315" s="228"/>
      <c r="K315" s="228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127</v>
      </c>
      <c r="AU315" s="236" t="s">
        <v>80</v>
      </c>
      <c r="AV315" s="12" t="s">
        <v>80</v>
      </c>
      <c r="AW315" s="12" t="s">
        <v>32</v>
      </c>
      <c r="AX315" s="12" t="s">
        <v>73</v>
      </c>
      <c r="AY315" s="236" t="s">
        <v>118</v>
      </c>
    </row>
    <row r="316" spans="2:51" s="10" customFormat="1" ht="12">
      <c r="B316" s="205"/>
      <c r="C316" s="206"/>
      <c r="D316" s="202" t="s">
        <v>127</v>
      </c>
      <c r="E316" s="207" t="s">
        <v>19</v>
      </c>
      <c r="F316" s="208" t="s">
        <v>477</v>
      </c>
      <c r="G316" s="206"/>
      <c r="H316" s="209">
        <v>1.04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127</v>
      </c>
      <c r="AU316" s="215" t="s">
        <v>80</v>
      </c>
      <c r="AV316" s="10" t="s">
        <v>82</v>
      </c>
      <c r="AW316" s="10" t="s">
        <v>32</v>
      </c>
      <c r="AX316" s="10" t="s">
        <v>73</v>
      </c>
      <c r="AY316" s="215" t="s">
        <v>118</v>
      </c>
    </row>
    <row r="317" spans="2:51" s="11" customFormat="1" ht="12">
      <c r="B317" s="216"/>
      <c r="C317" s="217"/>
      <c r="D317" s="202" t="s">
        <v>127</v>
      </c>
      <c r="E317" s="218" t="s">
        <v>19</v>
      </c>
      <c r="F317" s="219" t="s">
        <v>143</v>
      </c>
      <c r="G317" s="217"/>
      <c r="H317" s="220">
        <v>1.04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127</v>
      </c>
      <c r="AU317" s="226" t="s">
        <v>80</v>
      </c>
      <c r="AV317" s="11" t="s">
        <v>123</v>
      </c>
      <c r="AW317" s="11" t="s">
        <v>32</v>
      </c>
      <c r="AX317" s="11" t="s">
        <v>80</v>
      </c>
      <c r="AY317" s="226" t="s">
        <v>118</v>
      </c>
    </row>
    <row r="318" spans="2:65" s="1" customFormat="1" ht="16.5" customHeight="1">
      <c r="B318" s="36"/>
      <c r="C318" s="190" t="s">
        <v>478</v>
      </c>
      <c r="D318" s="190" t="s">
        <v>119</v>
      </c>
      <c r="E318" s="191" t="s">
        <v>479</v>
      </c>
      <c r="F318" s="192" t="s">
        <v>480</v>
      </c>
      <c r="G318" s="193" t="s">
        <v>146</v>
      </c>
      <c r="H318" s="194">
        <v>32</v>
      </c>
      <c r="I318" s="195"/>
      <c r="J318" s="196">
        <f>ROUND(I318*H318,2)</f>
        <v>0</v>
      </c>
      <c r="K318" s="192" t="s">
        <v>19</v>
      </c>
      <c r="L318" s="41"/>
      <c r="M318" s="197" t="s">
        <v>19</v>
      </c>
      <c r="N318" s="198" t="s">
        <v>44</v>
      </c>
      <c r="O318" s="77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AR318" s="15" t="s">
        <v>123</v>
      </c>
      <c r="AT318" s="15" t="s">
        <v>119</v>
      </c>
      <c r="AU318" s="15" t="s">
        <v>80</v>
      </c>
      <c r="AY318" s="15" t="s">
        <v>118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15" t="s">
        <v>80</v>
      </c>
      <c r="BK318" s="201">
        <f>ROUND(I318*H318,2)</f>
        <v>0</v>
      </c>
      <c r="BL318" s="15" t="s">
        <v>123</v>
      </c>
      <c r="BM318" s="15" t="s">
        <v>481</v>
      </c>
    </row>
    <row r="319" spans="2:47" s="1" customFormat="1" ht="12">
      <c r="B319" s="36"/>
      <c r="C319" s="37"/>
      <c r="D319" s="202" t="s">
        <v>124</v>
      </c>
      <c r="E319" s="37"/>
      <c r="F319" s="203" t="s">
        <v>480</v>
      </c>
      <c r="G319" s="37"/>
      <c r="H319" s="37"/>
      <c r="I319" s="124"/>
      <c r="J319" s="37"/>
      <c r="K319" s="37"/>
      <c r="L319" s="41"/>
      <c r="M319" s="204"/>
      <c r="N319" s="77"/>
      <c r="O319" s="77"/>
      <c r="P319" s="77"/>
      <c r="Q319" s="77"/>
      <c r="R319" s="77"/>
      <c r="S319" s="77"/>
      <c r="T319" s="78"/>
      <c r="AT319" s="15" t="s">
        <v>124</v>
      </c>
      <c r="AU319" s="15" t="s">
        <v>80</v>
      </c>
    </row>
    <row r="320" spans="2:65" s="1" customFormat="1" ht="16.5" customHeight="1">
      <c r="B320" s="36"/>
      <c r="C320" s="190" t="s">
        <v>296</v>
      </c>
      <c r="D320" s="190" t="s">
        <v>119</v>
      </c>
      <c r="E320" s="191" t="s">
        <v>482</v>
      </c>
      <c r="F320" s="192" t="s">
        <v>483</v>
      </c>
      <c r="G320" s="193" t="s">
        <v>484</v>
      </c>
      <c r="H320" s="247"/>
      <c r="I320" s="195"/>
      <c r="J320" s="196">
        <f>ROUND(I320*H320,2)</f>
        <v>0</v>
      </c>
      <c r="K320" s="192" t="s">
        <v>19</v>
      </c>
      <c r="L320" s="41"/>
      <c r="M320" s="197" t="s">
        <v>19</v>
      </c>
      <c r="N320" s="198" t="s">
        <v>44</v>
      </c>
      <c r="O320" s="77"/>
      <c r="P320" s="199">
        <f>O320*H320</f>
        <v>0</v>
      </c>
      <c r="Q320" s="199">
        <v>0</v>
      </c>
      <c r="R320" s="199">
        <f>Q320*H320</f>
        <v>0</v>
      </c>
      <c r="S320" s="199">
        <v>0</v>
      </c>
      <c r="T320" s="200">
        <f>S320*H320</f>
        <v>0</v>
      </c>
      <c r="AR320" s="15" t="s">
        <v>123</v>
      </c>
      <c r="AT320" s="15" t="s">
        <v>119</v>
      </c>
      <c r="AU320" s="15" t="s">
        <v>80</v>
      </c>
      <c r="AY320" s="15" t="s">
        <v>118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15" t="s">
        <v>80</v>
      </c>
      <c r="BK320" s="201">
        <f>ROUND(I320*H320,2)</f>
        <v>0</v>
      </c>
      <c r="BL320" s="15" t="s">
        <v>123</v>
      </c>
      <c r="BM320" s="15" t="s">
        <v>485</v>
      </c>
    </row>
    <row r="321" spans="2:47" s="1" customFormat="1" ht="12">
      <c r="B321" s="36"/>
      <c r="C321" s="37"/>
      <c r="D321" s="202" t="s">
        <v>124</v>
      </c>
      <c r="E321" s="37"/>
      <c r="F321" s="203" t="s">
        <v>483</v>
      </c>
      <c r="G321" s="37"/>
      <c r="H321" s="37"/>
      <c r="I321" s="124"/>
      <c r="J321" s="37"/>
      <c r="K321" s="37"/>
      <c r="L321" s="41"/>
      <c r="M321" s="204"/>
      <c r="N321" s="77"/>
      <c r="O321" s="77"/>
      <c r="P321" s="77"/>
      <c r="Q321" s="77"/>
      <c r="R321" s="77"/>
      <c r="S321" s="77"/>
      <c r="T321" s="78"/>
      <c r="AT321" s="15" t="s">
        <v>124</v>
      </c>
      <c r="AU321" s="15" t="s">
        <v>80</v>
      </c>
    </row>
    <row r="322" spans="2:65" s="1" customFormat="1" ht="16.5" customHeight="1">
      <c r="B322" s="36"/>
      <c r="C322" s="190" t="s">
        <v>486</v>
      </c>
      <c r="D322" s="190" t="s">
        <v>119</v>
      </c>
      <c r="E322" s="191" t="s">
        <v>487</v>
      </c>
      <c r="F322" s="192" t="s">
        <v>488</v>
      </c>
      <c r="G322" s="193" t="s">
        <v>182</v>
      </c>
      <c r="H322" s="194">
        <v>1</v>
      </c>
      <c r="I322" s="195"/>
      <c r="J322" s="196">
        <f>ROUND(I322*H322,2)</f>
        <v>0</v>
      </c>
      <c r="K322" s="192" t="s">
        <v>19</v>
      </c>
      <c r="L322" s="41"/>
      <c r="M322" s="197" t="s">
        <v>19</v>
      </c>
      <c r="N322" s="198" t="s">
        <v>44</v>
      </c>
      <c r="O322" s="77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AR322" s="15" t="s">
        <v>123</v>
      </c>
      <c r="AT322" s="15" t="s">
        <v>119</v>
      </c>
      <c r="AU322" s="15" t="s">
        <v>80</v>
      </c>
      <c r="AY322" s="15" t="s">
        <v>118</v>
      </c>
      <c r="BE322" s="201">
        <f>IF(N322="základní",J322,0)</f>
        <v>0</v>
      </c>
      <c r="BF322" s="201">
        <f>IF(N322="snížená",J322,0)</f>
        <v>0</v>
      </c>
      <c r="BG322" s="201">
        <f>IF(N322="zákl. přenesená",J322,0)</f>
        <v>0</v>
      </c>
      <c r="BH322" s="201">
        <f>IF(N322="sníž. přenesená",J322,0)</f>
        <v>0</v>
      </c>
      <c r="BI322" s="201">
        <f>IF(N322="nulová",J322,0)</f>
        <v>0</v>
      </c>
      <c r="BJ322" s="15" t="s">
        <v>80</v>
      </c>
      <c r="BK322" s="201">
        <f>ROUND(I322*H322,2)</f>
        <v>0</v>
      </c>
      <c r="BL322" s="15" t="s">
        <v>123</v>
      </c>
      <c r="BM322" s="15" t="s">
        <v>489</v>
      </c>
    </row>
    <row r="323" spans="2:47" s="1" customFormat="1" ht="12">
      <c r="B323" s="36"/>
      <c r="C323" s="37"/>
      <c r="D323" s="202" t="s">
        <v>124</v>
      </c>
      <c r="E323" s="37"/>
      <c r="F323" s="203" t="s">
        <v>488</v>
      </c>
      <c r="G323" s="37"/>
      <c r="H323" s="37"/>
      <c r="I323" s="124"/>
      <c r="J323" s="37"/>
      <c r="K323" s="37"/>
      <c r="L323" s="41"/>
      <c r="M323" s="204"/>
      <c r="N323" s="77"/>
      <c r="O323" s="77"/>
      <c r="P323" s="77"/>
      <c r="Q323" s="77"/>
      <c r="R323" s="77"/>
      <c r="S323" s="77"/>
      <c r="T323" s="78"/>
      <c r="AT323" s="15" t="s">
        <v>124</v>
      </c>
      <c r="AU323" s="15" t="s">
        <v>80</v>
      </c>
    </row>
    <row r="324" spans="2:63" s="9" customFormat="1" ht="25.9" customHeight="1">
      <c r="B324" s="176"/>
      <c r="C324" s="177"/>
      <c r="D324" s="178" t="s">
        <v>72</v>
      </c>
      <c r="E324" s="179" t="s">
        <v>490</v>
      </c>
      <c r="F324" s="179" t="s">
        <v>491</v>
      </c>
      <c r="G324" s="177"/>
      <c r="H324" s="177"/>
      <c r="I324" s="180"/>
      <c r="J324" s="181">
        <f>BK324</f>
        <v>0</v>
      </c>
      <c r="K324" s="177"/>
      <c r="L324" s="182"/>
      <c r="M324" s="183"/>
      <c r="N324" s="184"/>
      <c r="O324" s="184"/>
      <c r="P324" s="185">
        <f>SUM(P325:P370)</f>
        <v>0</v>
      </c>
      <c r="Q324" s="184"/>
      <c r="R324" s="185">
        <f>SUM(R325:R370)</f>
        <v>0</v>
      </c>
      <c r="S324" s="184"/>
      <c r="T324" s="186">
        <f>SUM(T325:T370)</f>
        <v>0</v>
      </c>
      <c r="AR324" s="187" t="s">
        <v>80</v>
      </c>
      <c r="AT324" s="188" t="s">
        <v>72</v>
      </c>
      <c r="AU324" s="188" t="s">
        <v>73</v>
      </c>
      <c r="AY324" s="187" t="s">
        <v>118</v>
      </c>
      <c r="BK324" s="189">
        <f>SUM(BK325:BK370)</f>
        <v>0</v>
      </c>
    </row>
    <row r="325" spans="2:65" s="1" customFormat="1" ht="16.5" customHeight="1">
      <c r="B325" s="36"/>
      <c r="C325" s="190" t="s">
        <v>300</v>
      </c>
      <c r="D325" s="190" t="s">
        <v>119</v>
      </c>
      <c r="E325" s="191" t="s">
        <v>492</v>
      </c>
      <c r="F325" s="192" t="s">
        <v>493</v>
      </c>
      <c r="G325" s="193" t="s">
        <v>146</v>
      </c>
      <c r="H325" s="194">
        <v>1613.4</v>
      </c>
      <c r="I325" s="195"/>
      <c r="J325" s="196">
        <f>ROUND(I325*H325,2)</f>
        <v>0</v>
      </c>
      <c r="K325" s="192" t="s">
        <v>19</v>
      </c>
      <c r="L325" s="41"/>
      <c r="M325" s="197" t="s">
        <v>19</v>
      </c>
      <c r="N325" s="198" t="s">
        <v>44</v>
      </c>
      <c r="O325" s="77"/>
      <c r="P325" s="199">
        <f>O325*H325</f>
        <v>0</v>
      </c>
      <c r="Q325" s="199">
        <v>0</v>
      </c>
      <c r="R325" s="199">
        <f>Q325*H325</f>
        <v>0</v>
      </c>
      <c r="S325" s="199">
        <v>0</v>
      </c>
      <c r="T325" s="200">
        <f>S325*H325</f>
        <v>0</v>
      </c>
      <c r="AR325" s="15" t="s">
        <v>123</v>
      </c>
      <c r="AT325" s="15" t="s">
        <v>119</v>
      </c>
      <c r="AU325" s="15" t="s">
        <v>80</v>
      </c>
      <c r="AY325" s="15" t="s">
        <v>118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15" t="s">
        <v>80</v>
      </c>
      <c r="BK325" s="201">
        <f>ROUND(I325*H325,2)</f>
        <v>0</v>
      </c>
      <c r="BL325" s="15" t="s">
        <v>123</v>
      </c>
      <c r="BM325" s="15" t="s">
        <v>494</v>
      </c>
    </row>
    <row r="326" spans="2:47" s="1" customFormat="1" ht="12">
      <c r="B326" s="36"/>
      <c r="C326" s="37"/>
      <c r="D326" s="202" t="s">
        <v>124</v>
      </c>
      <c r="E326" s="37"/>
      <c r="F326" s="203" t="s">
        <v>493</v>
      </c>
      <c r="G326" s="37"/>
      <c r="H326" s="37"/>
      <c r="I326" s="124"/>
      <c r="J326" s="37"/>
      <c r="K326" s="37"/>
      <c r="L326" s="41"/>
      <c r="M326" s="204"/>
      <c r="N326" s="77"/>
      <c r="O326" s="77"/>
      <c r="P326" s="77"/>
      <c r="Q326" s="77"/>
      <c r="R326" s="77"/>
      <c r="S326" s="77"/>
      <c r="T326" s="78"/>
      <c r="AT326" s="15" t="s">
        <v>124</v>
      </c>
      <c r="AU326" s="15" t="s">
        <v>80</v>
      </c>
    </row>
    <row r="327" spans="2:51" s="12" customFormat="1" ht="12">
      <c r="B327" s="227"/>
      <c r="C327" s="228"/>
      <c r="D327" s="202" t="s">
        <v>127</v>
      </c>
      <c r="E327" s="229" t="s">
        <v>19</v>
      </c>
      <c r="F327" s="230" t="s">
        <v>495</v>
      </c>
      <c r="G327" s="228"/>
      <c r="H327" s="229" t="s">
        <v>19</v>
      </c>
      <c r="I327" s="231"/>
      <c r="J327" s="228"/>
      <c r="K327" s="228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127</v>
      </c>
      <c r="AU327" s="236" t="s">
        <v>80</v>
      </c>
      <c r="AV327" s="12" t="s">
        <v>80</v>
      </c>
      <c r="AW327" s="12" t="s">
        <v>32</v>
      </c>
      <c r="AX327" s="12" t="s">
        <v>73</v>
      </c>
      <c r="AY327" s="236" t="s">
        <v>118</v>
      </c>
    </row>
    <row r="328" spans="2:51" s="10" customFormat="1" ht="12">
      <c r="B328" s="205"/>
      <c r="C328" s="206"/>
      <c r="D328" s="202" t="s">
        <v>127</v>
      </c>
      <c r="E328" s="207" t="s">
        <v>19</v>
      </c>
      <c r="F328" s="208" t="s">
        <v>496</v>
      </c>
      <c r="G328" s="206"/>
      <c r="H328" s="209">
        <v>1209.5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127</v>
      </c>
      <c r="AU328" s="215" t="s">
        <v>80</v>
      </c>
      <c r="AV328" s="10" t="s">
        <v>82</v>
      </c>
      <c r="AW328" s="10" t="s">
        <v>32</v>
      </c>
      <c r="AX328" s="10" t="s">
        <v>73</v>
      </c>
      <c r="AY328" s="215" t="s">
        <v>118</v>
      </c>
    </row>
    <row r="329" spans="2:51" s="12" customFormat="1" ht="12">
      <c r="B329" s="227"/>
      <c r="C329" s="228"/>
      <c r="D329" s="202" t="s">
        <v>127</v>
      </c>
      <c r="E329" s="229" t="s">
        <v>19</v>
      </c>
      <c r="F329" s="230" t="s">
        <v>497</v>
      </c>
      <c r="G329" s="228"/>
      <c r="H329" s="229" t="s">
        <v>19</v>
      </c>
      <c r="I329" s="231"/>
      <c r="J329" s="228"/>
      <c r="K329" s="228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127</v>
      </c>
      <c r="AU329" s="236" t="s">
        <v>80</v>
      </c>
      <c r="AV329" s="12" t="s">
        <v>80</v>
      </c>
      <c r="AW329" s="12" t="s">
        <v>32</v>
      </c>
      <c r="AX329" s="12" t="s">
        <v>73</v>
      </c>
      <c r="AY329" s="236" t="s">
        <v>118</v>
      </c>
    </row>
    <row r="330" spans="2:51" s="10" customFormat="1" ht="12">
      <c r="B330" s="205"/>
      <c r="C330" s="206"/>
      <c r="D330" s="202" t="s">
        <v>127</v>
      </c>
      <c r="E330" s="207" t="s">
        <v>19</v>
      </c>
      <c r="F330" s="208" t="s">
        <v>498</v>
      </c>
      <c r="G330" s="206"/>
      <c r="H330" s="209">
        <v>224.9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127</v>
      </c>
      <c r="AU330" s="215" t="s">
        <v>80</v>
      </c>
      <c r="AV330" s="10" t="s">
        <v>82</v>
      </c>
      <c r="AW330" s="10" t="s">
        <v>32</v>
      </c>
      <c r="AX330" s="10" t="s">
        <v>73</v>
      </c>
      <c r="AY330" s="215" t="s">
        <v>118</v>
      </c>
    </row>
    <row r="331" spans="2:51" s="12" customFormat="1" ht="12">
      <c r="B331" s="227"/>
      <c r="C331" s="228"/>
      <c r="D331" s="202" t="s">
        <v>127</v>
      </c>
      <c r="E331" s="229" t="s">
        <v>19</v>
      </c>
      <c r="F331" s="230" t="s">
        <v>499</v>
      </c>
      <c r="G331" s="228"/>
      <c r="H331" s="229" t="s">
        <v>19</v>
      </c>
      <c r="I331" s="231"/>
      <c r="J331" s="228"/>
      <c r="K331" s="228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127</v>
      </c>
      <c r="AU331" s="236" t="s">
        <v>80</v>
      </c>
      <c r="AV331" s="12" t="s">
        <v>80</v>
      </c>
      <c r="AW331" s="12" t="s">
        <v>32</v>
      </c>
      <c r="AX331" s="12" t="s">
        <v>73</v>
      </c>
      <c r="AY331" s="236" t="s">
        <v>118</v>
      </c>
    </row>
    <row r="332" spans="2:51" s="10" customFormat="1" ht="12">
      <c r="B332" s="205"/>
      <c r="C332" s="206"/>
      <c r="D332" s="202" t="s">
        <v>127</v>
      </c>
      <c r="E332" s="207" t="s">
        <v>19</v>
      </c>
      <c r="F332" s="208" t="s">
        <v>500</v>
      </c>
      <c r="G332" s="206"/>
      <c r="H332" s="209">
        <v>179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127</v>
      </c>
      <c r="AU332" s="215" t="s">
        <v>80</v>
      </c>
      <c r="AV332" s="10" t="s">
        <v>82</v>
      </c>
      <c r="AW332" s="10" t="s">
        <v>32</v>
      </c>
      <c r="AX332" s="10" t="s">
        <v>73</v>
      </c>
      <c r="AY332" s="215" t="s">
        <v>118</v>
      </c>
    </row>
    <row r="333" spans="2:51" s="11" customFormat="1" ht="12">
      <c r="B333" s="216"/>
      <c r="C333" s="217"/>
      <c r="D333" s="202" t="s">
        <v>127</v>
      </c>
      <c r="E333" s="218" t="s">
        <v>19</v>
      </c>
      <c r="F333" s="219" t="s">
        <v>143</v>
      </c>
      <c r="G333" s="217"/>
      <c r="H333" s="220">
        <v>1613.4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127</v>
      </c>
      <c r="AU333" s="226" t="s">
        <v>80</v>
      </c>
      <c r="AV333" s="11" t="s">
        <v>123</v>
      </c>
      <c r="AW333" s="11" t="s">
        <v>32</v>
      </c>
      <c r="AX333" s="11" t="s">
        <v>80</v>
      </c>
      <c r="AY333" s="226" t="s">
        <v>118</v>
      </c>
    </row>
    <row r="334" spans="2:65" s="1" customFormat="1" ht="16.5" customHeight="1">
      <c r="B334" s="36"/>
      <c r="C334" s="190" t="s">
        <v>501</v>
      </c>
      <c r="D334" s="190" t="s">
        <v>119</v>
      </c>
      <c r="E334" s="191" t="s">
        <v>502</v>
      </c>
      <c r="F334" s="192" t="s">
        <v>503</v>
      </c>
      <c r="G334" s="193" t="s">
        <v>146</v>
      </c>
      <c r="H334" s="194">
        <v>179</v>
      </c>
      <c r="I334" s="195"/>
      <c r="J334" s="196">
        <f>ROUND(I334*H334,2)</f>
        <v>0</v>
      </c>
      <c r="K334" s="192" t="s">
        <v>19</v>
      </c>
      <c r="L334" s="41"/>
      <c r="M334" s="197" t="s">
        <v>19</v>
      </c>
      <c r="N334" s="198" t="s">
        <v>44</v>
      </c>
      <c r="O334" s="77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AR334" s="15" t="s">
        <v>123</v>
      </c>
      <c r="AT334" s="15" t="s">
        <v>119</v>
      </c>
      <c r="AU334" s="15" t="s">
        <v>80</v>
      </c>
      <c r="AY334" s="15" t="s">
        <v>118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5" t="s">
        <v>80</v>
      </c>
      <c r="BK334" s="201">
        <f>ROUND(I334*H334,2)</f>
        <v>0</v>
      </c>
      <c r="BL334" s="15" t="s">
        <v>123</v>
      </c>
      <c r="BM334" s="15" t="s">
        <v>504</v>
      </c>
    </row>
    <row r="335" spans="2:47" s="1" customFormat="1" ht="12">
      <c r="B335" s="36"/>
      <c r="C335" s="37"/>
      <c r="D335" s="202" t="s">
        <v>124</v>
      </c>
      <c r="E335" s="37"/>
      <c r="F335" s="203" t="s">
        <v>503</v>
      </c>
      <c r="G335" s="37"/>
      <c r="H335" s="37"/>
      <c r="I335" s="124"/>
      <c r="J335" s="37"/>
      <c r="K335" s="37"/>
      <c r="L335" s="41"/>
      <c r="M335" s="204"/>
      <c r="N335" s="77"/>
      <c r="O335" s="77"/>
      <c r="P335" s="77"/>
      <c r="Q335" s="77"/>
      <c r="R335" s="77"/>
      <c r="S335" s="77"/>
      <c r="T335" s="78"/>
      <c r="AT335" s="15" t="s">
        <v>124</v>
      </c>
      <c r="AU335" s="15" t="s">
        <v>80</v>
      </c>
    </row>
    <row r="336" spans="2:65" s="1" customFormat="1" ht="16.5" customHeight="1">
      <c r="B336" s="36"/>
      <c r="C336" s="190" t="s">
        <v>303</v>
      </c>
      <c r="D336" s="190" t="s">
        <v>119</v>
      </c>
      <c r="E336" s="191" t="s">
        <v>505</v>
      </c>
      <c r="F336" s="192" t="s">
        <v>506</v>
      </c>
      <c r="G336" s="193" t="s">
        <v>146</v>
      </c>
      <c r="H336" s="194">
        <v>224.9</v>
      </c>
      <c r="I336" s="195"/>
      <c r="J336" s="196">
        <f>ROUND(I336*H336,2)</f>
        <v>0</v>
      </c>
      <c r="K336" s="192" t="s">
        <v>19</v>
      </c>
      <c r="L336" s="41"/>
      <c r="M336" s="197" t="s">
        <v>19</v>
      </c>
      <c r="N336" s="198" t="s">
        <v>44</v>
      </c>
      <c r="O336" s="77"/>
      <c r="P336" s="199">
        <f>O336*H336</f>
        <v>0</v>
      </c>
      <c r="Q336" s="199">
        <v>0</v>
      </c>
      <c r="R336" s="199">
        <f>Q336*H336</f>
        <v>0</v>
      </c>
      <c r="S336" s="199">
        <v>0</v>
      </c>
      <c r="T336" s="200">
        <f>S336*H336</f>
        <v>0</v>
      </c>
      <c r="AR336" s="15" t="s">
        <v>123</v>
      </c>
      <c r="AT336" s="15" t="s">
        <v>119</v>
      </c>
      <c r="AU336" s="15" t="s">
        <v>80</v>
      </c>
      <c r="AY336" s="15" t="s">
        <v>118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5" t="s">
        <v>80</v>
      </c>
      <c r="BK336" s="201">
        <f>ROUND(I336*H336,2)</f>
        <v>0</v>
      </c>
      <c r="BL336" s="15" t="s">
        <v>123</v>
      </c>
      <c r="BM336" s="15" t="s">
        <v>507</v>
      </c>
    </row>
    <row r="337" spans="2:47" s="1" customFormat="1" ht="12">
      <c r="B337" s="36"/>
      <c r="C337" s="37"/>
      <c r="D337" s="202" t="s">
        <v>124</v>
      </c>
      <c r="E337" s="37"/>
      <c r="F337" s="203" t="s">
        <v>506</v>
      </c>
      <c r="G337" s="37"/>
      <c r="H337" s="37"/>
      <c r="I337" s="124"/>
      <c r="J337" s="37"/>
      <c r="K337" s="37"/>
      <c r="L337" s="41"/>
      <c r="M337" s="204"/>
      <c r="N337" s="77"/>
      <c r="O337" s="77"/>
      <c r="P337" s="77"/>
      <c r="Q337" s="77"/>
      <c r="R337" s="77"/>
      <c r="S337" s="77"/>
      <c r="T337" s="78"/>
      <c r="AT337" s="15" t="s">
        <v>124</v>
      </c>
      <c r="AU337" s="15" t="s">
        <v>80</v>
      </c>
    </row>
    <row r="338" spans="2:65" s="1" customFormat="1" ht="16.5" customHeight="1">
      <c r="B338" s="36"/>
      <c r="C338" s="190" t="s">
        <v>508</v>
      </c>
      <c r="D338" s="190" t="s">
        <v>119</v>
      </c>
      <c r="E338" s="191" t="s">
        <v>509</v>
      </c>
      <c r="F338" s="192" t="s">
        <v>510</v>
      </c>
      <c r="G338" s="193" t="s">
        <v>146</v>
      </c>
      <c r="H338" s="194">
        <v>224.9</v>
      </c>
      <c r="I338" s="195"/>
      <c r="J338" s="196">
        <f>ROUND(I338*H338,2)</f>
        <v>0</v>
      </c>
      <c r="K338" s="192" t="s">
        <v>19</v>
      </c>
      <c r="L338" s="41"/>
      <c r="M338" s="197" t="s">
        <v>19</v>
      </c>
      <c r="N338" s="198" t="s">
        <v>44</v>
      </c>
      <c r="O338" s="77"/>
      <c r="P338" s="199">
        <f>O338*H338</f>
        <v>0</v>
      </c>
      <c r="Q338" s="199">
        <v>0</v>
      </c>
      <c r="R338" s="199">
        <f>Q338*H338</f>
        <v>0</v>
      </c>
      <c r="S338" s="199">
        <v>0</v>
      </c>
      <c r="T338" s="200">
        <f>S338*H338</f>
        <v>0</v>
      </c>
      <c r="AR338" s="15" t="s">
        <v>123</v>
      </c>
      <c r="AT338" s="15" t="s">
        <v>119</v>
      </c>
      <c r="AU338" s="15" t="s">
        <v>80</v>
      </c>
      <c r="AY338" s="15" t="s">
        <v>118</v>
      </c>
      <c r="BE338" s="201">
        <f>IF(N338="základní",J338,0)</f>
        <v>0</v>
      </c>
      <c r="BF338" s="201">
        <f>IF(N338="snížená",J338,0)</f>
        <v>0</v>
      </c>
      <c r="BG338" s="201">
        <f>IF(N338="zákl. přenesená",J338,0)</f>
        <v>0</v>
      </c>
      <c r="BH338" s="201">
        <f>IF(N338="sníž. přenesená",J338,0)</f>
        <v>0</v>
      </c>
      <c r="BI338" s="201">
        <f>IF(N338="nulová",J338,0)</f>
        <v>0</v>
      </c>
      <c r="BJ338" s="15" t="s">
        <v>80</v>
      </c>
      <c r="BK338" s="201">
        <f>ROUND(I338*H338,2)</f>
        <v>0</v>
      </c>
      <c r="BL338" s="15" t="s">
        <v>123</v>
      </c>
      <c r="BM338" s="15" t="s">
        <v>511</v>
      </c>
    </row>
    <row r="339" spans="2:47" s="1" customFormat="1" ht="12">
      <c r="B339" s="36"/>
      <c r="C339" s="37"/>
      <c r="D339" s="202" t="s">
        <v>124</v>
      </c>
      <c r="E339" s="37"/>
      <c r="F339" s="203" t="s">
        <v>510</v>
      </c>
      <c r="G339" s="37"/>
      <c r="H339" s="37"/>
      <c r="I339" s="124"/>
      <c r="J339" s="37"/>
      <c r="K339" s="37"/>
      <c r="L339" s="41"/>
      <c r="M339" s="204"/>
      <c r="N339" s="77"/>
      <c r="O339" s="77"/>
      <c r="P339" s="77"/>
      <c r="Q339" s="77"/>
      <c r="R339" s="77"/>
      <c r="S339" s="77"/>
      <c r="T339" s="78"/>
      <c r="AT339" s="15" t="s">
        <v>124</v>
      </c>
      <c r="AU339" s="15" t="s">
        <v>80</v>
      </c>
    </row>
    <row r="340" spans="2:65" s="1" customFormat="1" ht="16.5" customHeight="1">
      <c r="B340" s="36"/>
      <c r="C340" s="190" t="s">
        <v>307</v>
      </c>
      <c r="D340" s="190" t="s">
        <v>119</v>
      </c>
      <c r="E340" s="191" t="s">
        <v>512</v>
      </c>
      <c r="F340" s="192" t="s">
        <v>513</v>
      </c>
      <c r="G340" s="193" t="s">
        <v>146</v>
      </c>
      <c r="H340" s="194">
        <v>179</v>
      </c>
      <c r="I340" s="195"/>
      <c r="J340" s="196">
        <f>ROUND(I340*H340,2)</f>
        <v>0</v>
      </c>
      <c r="K340" s="192" t="s">
        <v>19</v>
      </c>
      <c r="L340" s="41"/>
      <c r="M340" s="197" t="s">
        <v>19</v>
      </c>
      <c r="N340" s="198" t="s">
        <v>44</v>
      </c>
      <c r="O340" s="77"/>
      <c r="P340" s="199">
        <f>O340*H340</f>
        <v>0</v>
      </c>
      <c r="Q340" s="199">
        <v>0</v>
      </c>
      <c r="R340" s="199">
        <f>Q340*H340</f>
        <v>0</v>
      </c>
      <c r="S340" s="199">
        <v>0</v>
      </c>
      <c r="T340" s="200">
        <f>S340*H340</f>
        <v>0</v>
      </c>
      <c r="AR340" s="15" t="s">
        <v>123</v>
      </c>
      <c r="AT340" s="15" t="s">
        <v>119</v>
      </c>
      <c r="AU340" s="15" t="s">
        <v>80</v>
      </c>
      <c r="AY340" s="15" t="s">
        <v>118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5" t="s">
        <v>80</v>
      </c>
      <c r="BK340" s="201">
        <f>ROUND(I340*H340,2)</f>
        <v>0</v>
      </c>
      <c r="BL340" s="15" t="s">
        <v>123</v>
      </c>
      <c r="BM340" s="15" t="s">
        <v>514</v>
      </c>
    </row>
    <row r="341" spans="2:47" s="1" customFormat="1" ht="12">
      <c r="B341" s="36"/>
      <c r="C341" s="37"/>
      <c r="D341" s="202" t="s">
        <v>124</v>
      </c>
      <c r="E341" s="37"/>
      <c r="F341" s="203" t="s">
        <v>513</v>
      </c>
      <c r="G341" s="37"/>
      <c r="H341" s="37"/>
      <c r="I341" s="124"/>
      <c r="J341" s="37"/>
      <c r="K341" s="37"/>
      <c r="L341" s="41"/>
      <c r="M341" s="204"/>
      <c r="N341" s="77"/>
      <c r="O341" s="77"/>
      <c r="P341" s="77"/>
      <c r="Q341" s="77"/>
      <c r="R341" s="77"/>
      <c r="S341" s="77"/>
      <c r="T341" s="78"/>
      <c r="AT341" s="15" t="s">
        <v>124</v>
      </c>
      <c r="AU341" s="15" t="s">
        <v>80</v>
      </c>
    </row>
    <row r="342" spans="2:65" s="1" customFormat="1" ht="16.5" customHeight="1">
      <c r="B342" s="36"/>
      <c r="C342" s="190" t="s">
        <v>515</v>
      </c>
      <c r="D342" s="190" t="s">
        <v>119</v>
      </c>
      <c r="E342" s="191" t="s">
        <v>516</v>
      </c>
      <c r="F342" s="192" t="s">
        <v>517</v>
      </c>
      <c r="G342" s="193" t="s">
        <v>146</v>
      </c>
      <c r="H342" s="194">
        <v>1388.5</v>
      </c>
      <c r="I342" s="195"/>
      <c r="J342" s="196">
        <f>ROUND(I342*H342,2)</f>
        <v>0</v>
      </c>
      <c r="K342" s="192" t="s">
        <v>19</v>
      </c>
      <c r="L342" s="41"/>
      <c r="M342" s="197" t="s">
        <v>19</v>
      </c>
      <c r="N342" s="198" t="s">
        <v>44</v>
      </c>
      <c r="O342" s="77"/>
      <c r="P342" s="199">
        <f>O342*H342</f>
        <v>0</v>
      </c>
      <c r="Q342" s="199">
        <v>0</v>
      </c>
      <c r="R342" s="199">
        <f>Q342*H342</f>
        <v>0</v>
      </c>
      <c r="S342" s="199">
        <v>0</v>
      </c>
      <c r="T342" s="200">
        <f>S342*H342</f>
        <v>0</v>
      </c>
      <c r="AR342" s="15" t="s">
        <v>123</v>
      </c>
      <c r="AT342" s="15" t="s">
        <v>119</v>
      </c>
      <c r="AU342" s="15" t="s">
        <v>80</v>
      </c>
      <c r="AY342" s="15" t="s">
        <v>118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5" t="s">
        <v>80</v>
      </c>
      <c r="BK342" s="201">
        <f>ROUND(I342*H342,2)</f>
        <v>0</v>
      </c>
      <c r="BL342" s="15" t="s">
        <v>123</v>
      </c>
      <c r="BM342" s="15" t="s">
        <v>518</v>
      </c>
    </row>
    <row r="343" spans="2:47" s="1" customFormat="1" ht="12">
      <c r="B343" s="36"/>
      <c r="C343" s="37"/>
      <c r="D343" s="202" t="s">
        <v>124</v>
      </c>
      <c r="E343" s="37"/>
      <c r="F343" s="203" t="s">
        <v>517</v>
      </c>
      <c r="G343" s="37"/>
      <c r="H343" s="37"/>
      <c r="I343" s="124"/>
      <c r="J343" s="37"/>
      <c r="K343" s="37"/>
      <c r="L343" s="41"/>
      <c r="M343" s="204"/>
      <c r="N343" s="77"/>
      <c r="O343" s="77"/>
      <c r="P343" s="77"/>
      <c r="Q343" s="77"/>
      <c r="R343" s="77"/>
      <c r="S343" s="77"/>
      <c r="T343" s="78"/>
      <c r="AT343" s="15" t="s">
        <v>124</v>
      </c>
      <c r="AU343" s="15" t="s">
        <v>80</v>
      </c>
    </row>
    <row r="344" spans="2:51" s="12" customFormat="1" ht="12">
      <c r="B344" s="227"/>
      <c r="C344" s="228"/>
      <c r="D344" s="202" t="s">
        <v>127</v>
      </c>
      <c r="E344" s="229" t="s">
        <v>19</v>
      </c>
      <c r="F344" s="230" t="s">
        <v>519</v>
      </c>
      <c r="G344" s="228"/>
      <c r="H344" s="229" t="s">
        <v>19</v>
      </c>
      <c r="I344" s="231"/>
      <c r="J344" s="228"/>
      <c r="K344" s="228"/>
      <c r="L344" s="232"/>
      <c r="M344" s="233"/>
      <c r="N344" s="234"/>
      <c r="O344" s="234"/>
      <c r="P344" s="234"/>
      <c r="Q344" s="234"/>
      <c r="R344" s="234"/>
      <c r="S344" s="234"/>
      <c r="T344" s="235"/>
      <c r="AT344" s="236" t="s">
        <v>127</v>
      </c>
      <c r="AU344" s="236" t="s">
        <v>80</v>
      </c>
      <c r="AV344" s="12" t="s">
        <v>80</v>
      </c>
      <c r="AW344" s="12" t="s">
        <v>32</v>
      </c>
      <c r="AX344" s="12" t="s">
        <v>73</v>
      </c>
      <c r="AY344" s="236" t="s">
        <v>118</v>
      </c>
    </row>
    <row r="345" spans="2:51" s="10" customFormat="1" ht="12">
      <c r="B345" s="205"/>
      <c r="C345" s="206"/>
      <c r="D345" s="202" t="s">
        <v>127</v>
      </c>
      <c r="E345" s="207" t="s">
        <v>19</v>
      </c>
      <c r="F345" s="208" t="s">
        <v>496</v>
      </c>
      <c r="G345" s="206"/>
      <c r="H345" s="209">
        <v>1209.5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127</v>
      </c>
      <c r="AU345" s="215" t="s">
        <v>80</v>
      </c>
      <c r="AV345" s="10" t="s">
        <v>82</v>
      </c>
      <c r="AW345" s="10" t="s">
        <v>32</v>
      </c>
      <c r="AX345" s="10" t="s">
        <v>73</v>
      </c>
      <c r="AY345" s="215" t="s">
        <v>118</v>
      </c>
    </row>
    <row r="346" spans="2:51" s="12" customFormat="1" ht="12">
      <c r="B346" s="227"/>
      <c r="C346" s="228"/>
      <c r="D346" s="202" t="s">
        <v>127</v>
      </c>
      <c r="E346" s="229" t="s">
        <v>19</v>
      </c>
      <c r="F346" s="230" t="s">
        <v>520</v>
      </c>
      <c r="G346" s="228"/>
      <c r="H346" s="229" t="s">
        <v>19</v>
      </c>
      <c r="I346" s="231"/>
      <c r="J346" s="228"/>
      <c r="K346" s="228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127</v>
      </c>
      <c r="AU346" s="236" t="s">
        <v>80</v>
      </c>
      <c r="AV346" s="12" t="s">
        <v>80</v>
      </c>
      <c r="AW346" s="12" t="s">
        <v>32</v>
      </c>
      <c r="AX346" s="12" t="s">
        <v>73</v>
      </c>
      <c r="AY346" s="236" t="s">
        <v>118</v>
      </c>
    </row>
    <row r="347" spans="2:51" s="10" customFormat="1" ht="12">
      <c r="B347" s="205"/>
      <c r="C347" s="206"/>
      <c r="D347" s="202" t="s">
        <v>127</v>
      </c>
      <c r="E347" s="207" t="s">
        <v>19</v>
      </c>
      <c r="F347" s="208" t="s">
        <v>500</v>
      </c>
      <c r="G347" s="206"/>
      <c r="H347" s="209">
        <v>179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127</v>
      </c>
      <c r="AU347" s="215" t="s">
        <v>80</v>
      </c>
      <c r="AV347" s="10" t="s">
        <v>82</v>
      </c>
      <c r="AW347" s="10" t="s">
        <v>32</v>
      </c>
      <c r="AX347" s="10" t="s">
        <v>73</v>
      </c>
      <c r="AY347" s="215" t="s">
        <v>118</v>
      </c>
    </row>
    <row r="348" spans="2:51" s="11" customFormat="1" ht="12">
      <c r="B348" s="216"/>
      <c r="C348" s="217"/>
      <c r="D348" s="202" t="s">
        <v>127</v>
      </c>
      <c r="E348" s="218" t="s">
        <v>19</v>
      </c>
      <c r="F348" s="219" t="s">
        <v>143</v>
      </c>
      <c r="G348" s="217"/>
      <c r="H348" s="220">
        <v>1388.5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127</v>
      </c>
      <c r="AU348" s="226" t="s">
        <v>80</v>
      </c>
      <c r="AV348" s="11" t="s">
        <v>123</v>
      </c>
      <c r="AW348" s="11" t="s">
        <v>32</v>
      </c>
      <c r="AX348" s="11" t="s">
        <v>80</v>
      </c>
      <c r="AY348" s="226" t="s">
        <v>118</v>
      </c>
    </row>
    <row r="349" spans="2:65" s="1" customFormat="1" ht="16.5" customHeight="1">
      <c r="B349" s="36"/>
      <c r="C349" s="190" t="s">
        <v>310</v>
      </c>
      <c r="D349" s="190" t="s">
        <v>119</v>
      </c>
      <c r="E349" s="191" t="s">
        <v>521</v>
      </c>
      <c r="F349" s="192" t="s">
        <v>522</v>
      </c>
      <c r="G349" s="193" t="s">
        <v>146</v>
      </c>
      <c r="H349" s="194">
        <v>1209.5</v>
      </c>
      <c r="I349" s="195"/>
      <c r="J349" s="196">
        <f>ROUND(I349*H349,2)</f>
        <v>0</v>
      </c>
      <c r="K349" s="192" t="s">
        <v>19</v>
      </c>
      <c r="L349" s="41"/>
      <c r="M349" s="197" t="s">
        <v>19</v>
      </c>
      <c r="N349" s="198" t="s">
        <v>44</v>
      </c>
      <c r="O349" s="77"/>
      <c r="P349" s="199">
        <f>O349*H349</f>
        <v>0</v>
      </c>
      <c r="Q349" s="199">
        <v>0</v>
      </c>
      <c r="R349" s="199">
        <f>Q349*H349</f>
        <v>0</v>
      </c>
      <c r="S349" s="199">
        <v>0</v>
      </c>
      <c r="T349" s="200">
        <f>S349*H349</f>
        <v>0</v>
      </c>
      <c r="AR349" s="15" t="s">
        <v>123</v>
      </c>
      <c r="AT349" s="15" t="s">
        <v>119</v>
      </c>
      <c r="AU349" s="15" t="s">
        <v>80</v>
      </c>
      <c r="AY349" s="15" t="s">
        <v>118</v>
      </c>
      <c r="BE349" s="201">
        <f>IF(N349="základní",J349,0)</f>
        <v>0</v>
      </c>
      <c r="BF349" s="201">
        <f>IF(N349="snížená",J349,0)</f>
        <v>0</v>
      </c>
      <c r="BG349" s="201">
        <f>IF(N349="zákl. přenesená",J349,0)</f>
        <v>0</v>
      </c>
      <c r="BH349" s="201">
        <f>IF(N349="sníž. přenesená",J349,0)</f>
        <v>0</v>
      </c>
      <c r="BI349" s="201">
        <f>IF(N349="nulová",J349,0)</f>
        <v>0</v>
      </c>
      <c r="BJ349" s="15" t="s">
        <v>80</v>
      </c>
      <c r="BK349" s="201">
        <f>ROUND(I349*H349,2)</f>
        <v>0</v>
      </c>
      <c r="BL349" s="15" t="s">
        <v>123</v>
      </c>
      <c r="BM349" s="15" t="s">
        <v>523</v>
      </c>
    </row>
    <row r="350" spans="2:47" s="1" customFormat="1" ht="12">
      <c r="B350" s="36"/>
      <c r="C350" s="37"/>
      <c r="D350" s="202" t="s">
        <v>124</v>
      </c>
      <c r="E350" s="37"/>
      <c r="F350" s="203" t="s">
        <v>522</v>
      </c>
      <c r="G350" s="37"/>
      <c r="H350" s="37"/>
      <c r="I350" s="124"/>
      <c r="J350" s="37"/>
      <c r="K350" s="37"/>
      <c r="L350" s="41"/>
      <c r="M350" s="204"/>
      <c r="N350" s="77"/>
      <c r="O350" s="77"/>
      <c r="P350" s="77"/>
      <c r="Q350" s="77"/>
      <c r="R350" s="77"/>
      <c r="S350" s="77"/>
      <c r="T350" s="78"/>
      <c r="AT350" s="15" t="s">
        <v>124</v>
      </c>
      <c r="AU350" s="15" t="s">
        <v>80</v>
      </c>
    </row>
    <row r="351" spans="2:65" s="1" customFormat="1" ht="16.5" customHeight="1">
      <c r="B351" s="36"/>
      <c r="C351" s="190" t="s">
        <v>524</v>
      </c>
      <c r="D351" s="190" t="s">
        <v>119</v>
      </c>
      <c r="E351" s="191" t="s">
        <v>525</v>
      </c>
      <c r="F351" s="192" t="s">
        <v>526</v>
      </c>
      <c r="G351" s="193" t="s">
        <v>146</v>
      </c>
      <c r="H351" s="194">
        <v>224.9</v>
      </c>
      <c r="I351" s="195"/>
      <c r="J351" s="196">
        <f>ROUND(I351*H351,2)</f>
        <v>0</v>
      </c>
      <c r="K351" s="192" t="s">
        <v>19</v>
      </c>
      <c r="L351" s="41"/>
      <c r="M351" s="197" t="s">
        <v>19</v>
      </c>
      <c r="N351" s="198" t="s">
        <v>44</v>
      </c>
      <c r="O351" s="77"/>
      <c r="P351" s="199">
        <f>O351*H351</f>
        <v>0</v>
      </c>
      <c r="Q351" s="199">
        <v>0</v>
      </c>
      <c r="R351" s="199">
        <f>Q351*H351</f>
        <v>0</v>
      </c>
      <c r="S351" s="199">
        <v>0</v>
      </c>
      <c r="T351" s="200">
        <f>S351*H351</f>
        <v>0</v>
      </c>
      <c r="AR351" s="15" t="s">
        <v>123</v>
      </c>
      <c r="AT351" s="15" t="s">
        <v>119</v>
      </c>
      <c r="AU351" s="15" t="s">
        <v>80</v>
      </c>
      <c r="AY351" s="15" t="s">
        <v>118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15" t="s">
        <v>80</v>
      </c>
      <c r="BK351" s="201">
        <f>ROUND(I351*H351,2)</f>
        <v>0</v>
      </c>
      <c r="BL351" s="15" t="s">
        <v>123</v>
      </c>
      <c r="BM351" s="15" t="s">
        <v>527</v>
      </c>
    </row>
    <row r="352" spans="2:47" s="1" customFormat="1" ht="12">
      <c r="B352" s="36"/>
      <c r="C352" s="37"/>
      <c r="D352" s="202" t="s">
        <v>124</v>
      </c>
      <c r="E352" s="37"/>
      <c r="F352" s="203" t="s">
        <v>526</v>
      </c>
      <c r="G352" s="37"/>
      <c r="H352" s="37"/>
      <c r="I352" s="124"/>
      <c r="J352" s="37"/>
      <c r="K352" s="37"/>
      <c r="L352" s="41"/>
      <c r="M352" s="204"/>
      <c r="N352" s="77"/>
      <c r="O352" s="77"/>
      <c r="P352" s="77"/>
      <c r="Q352" s="77"/>
      <c r="R352" s="77"/>
      <c r="S352" s="77"/>
      <c r="T352" s="78"/>
      <c r="AT352" s="15" t="s">
        <v>124</v>
      </c>
      <c r="AU352" s="15" t="s">
        <v>80</v>
      </c>
    </row>
    <row r="353" spans="2:65" s="1" customFormat="1" ht="16.5" customHeight="1">
      <c r="B353" s="36"/>
      <c r="C353" s="237" t="s">
        <v>314</v>
      </c>
      <c r="D353" s="237" t="s">
        <v>152</v>
      </c>
      <c r="E353" s="238" t="s">
        <v>528</v>
      </c>
      <c r="F353" s="239" t="s">
        <v>529</v>
      </c>
      <c r="G353" s="240" t="s">
        <v>324</v>
      </c>
      <c r="H353" s="241">
        <v>44.98</v>
      </c>
      <c r="I353" s="242"/>
      <c r="J353" s="243">
        <f>ROUND(I353*H353,2)</f>
        <v>0</v>
      </c>
      <c r="K353" s="239" t="s">
        <v>19</v>
      </c>
      <c r="L353" s="244"/>
      <c r="M353" s="245" t="s">
        <v>19</v>
      </c>
      <c r="N353" s="246" t="s">
        <v>44</v>
      </c>
      <c r="O353" s="77"/>
      <c r="P353" s="199">
        <f>O353*H353</f>
        <v>0</v>
      </c>
      <c r="Q353" s="199">
        <v>0</v>
      </c>
      <c r="R353" s="199">
        <f>Q353*H353</f>
        <v>0</v>
      </c>
      <c r="S353" s="199">
        <v>0</v>
      </c>
      <c r="T353" s="200">
        <f>S353*H353</f>
        <v>0</v>
      </c>
      <c r="AR353" s="15" t="s">
        <v>155</v>
      </c>
      <c r="AT353" s="15" t="s">
        <v>152</v>
      </c>
      <c r="AU353" s="15" t="s">
        <v>80</v>
      </c>
      <c r="AY353" s="15" t="s">
        <v>118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5" t="s">
        <v>80</v>
      </c>
      <c r="BK353" s="201">
        <f>ROUND(I353*H353,2)</f>
        <v>0</v>
      </c>
      <c r="BL353" s="15" t="s">
        <v>123</v>
      </c>
      <c r="BM353" s="15" t="s">
        <v>530</v>
      </c>
    </row>
    <row r="354" spans="2:47" s="1" customFormat="1" ht="12">
      <c r="B354" s="36"/>
      <c r="C354" s="37"/>
      <c r="D354" s="202" t="s">
        <v>124</v>
      </c>
      <c r="E354" s="37"/>
      <c r="F354" s="203" t="s">
        <v>529</v>
      </c>
      <c r="G354" s="37"/>
      <c r="H354" s="37"/>
      <c r="I354" s="124"/>
      <c r="J354" s="37"/>
      <c r="K354" s="37"/>
      <c r="L354" s="41"/>
      <c r="M354" s="204"/>
      <c r="N354" s="77"/>
      <c r="O354" s="77"/>
      <c r="P354" s="77"/>
      <c r="Q354" s="77"/>
      <c r="R354" s="77"/>
      <c r="S354" s="77"/>
      <c r="T354" s="78"/>
      <c r="AT354" s="15" t="s">
        <v>124</v>
      </c>
      <c r="AU354" s="15" t="s">
        <v>80</v>
      </c>
    </row>
    <row r="355" spans="2:51" s="12" customFormat="1" ht="12">
      <c r="B355" s="227"/>
      <c r="C355" s="228"/>
      <c r="D355" s="202" t="s">
        <v>127</v>
      </c>
      <c r="E355" s="229" t="s">
        <v>19</v>
      </c>
      <c r="F355" s="230" t="s">
        <v>531</v>
      </c>
      <c r="G355" s="228"/>
      <c r="H355" s="229" t="s">
        <v>19</v>
      </c>
      <c r="I355" s="231"/>
      <c r="J355" s="228"/>
      <c r="K355" s="228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127</v>
      </c>
      <c r="AU355" s="236" t="s">
        <v>80</v>
      </c>
      <c r="AV355" s="12" t="s">
        <v>80</v>
      </c>
      <c r="AW355" s="12" t="s">
        <v>32</v>
      </c>
      <c r="AX355" s="12" t="s">
        <v>73</v>
      </c>
      <c r="AY355" s="236" t="s">
        <v>118</v>
      </c>
    </row>
    <row r="356" spans="2:51" s="10" customFormat="1" ht="12">
      <c r="B356" s="205"/>
      <c r="C356" s="206"/>
      <c r="D356" s="202" t="s">
        <v>127</v>
      </c>
      <c r="E356" s="207" t="s">
        <v>19</v>
      </c>
      <c r="F356" s="208" t="s">
        <v>532</v>
      </c>
      <c r="G356" s="206"/>
      <c r="H356" s="209">
        <v>44.98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127</v>
      </c>
      <c r="AU356" s="215" t="s">
        <v>80</v>
      </c>
      <c r="AV356" s="10" t="s">
        <v>82</v>
      </c>
      <c r="AW356" s="10" t="s">
        <v>32</v>
      </c>
      <c r="AX356" s="10" t="s">
        <v>73</v>
      </c>
      <c r="AY356" s="215" t="s">
        <v>118</v>
      </c>
    </row>
    <row r="357" spans="2:51" s="11" customFormat="1" ht="12">
      <c r="B357" s="216"/>
      <c r="C357" s="217"/>
      <c r="D357" s="202" t="s">
        <v>127</v>
      </c>
      <c r="E357" s="218" t="s">
        <v>19</v>
      </c>
      <c r="F357" s="219" t="s">
        <v>143</v>
      </c>
      <c r="G357" s="217"/>
      <c r="H357" s="220">
        <v>44.98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127</v>
      </c>
      <c r="AU357" s="226" t="s">
        <v>80</v>
      </c>
      <c r="AV357" s="11" t="s">
        <v>123</v>
      </c>
      <c r="AW357" s="11" t="s">
        <v>32</v>
      </c>
      <c r="AX357" s="11" t="s">
        <v>80</v>
      </c>
      <c r="AY357" s="226" t="s">
        <v>118</v>
      </c>
    </row>
    <row r="358" spans="2:65" s="1" customFormat="1" ht="16.5" customHeight="1">
      <c r="B358" s="36"/>
      <c r="C358" s="190" t="s">
        <v>533</v>
      </c>
      <c r="D358" s="190" t="s">
        <v>119</v>
      </c>
      <c r="E358" s="191" t="s">
        <v>534</v>
      </c>
      <c r="F358" s="192" t="s">
        <v>535</v>
      </c>
      <c r="G358" s="193" t="s">
        <v>146</v>
      </c>
      <c r="H358" s="194">
        <v>4.5</v>
      </c>
      <c r="I358" s="195"/>
      <c r="J358" s="196">
        <f>ROUND(I358*H358,2)</f>
        <v>0</v>
      </c>
      <c r="K358" s="192" t="s">
        <v>19</v>
      </c>
      <c r="L358" s="41"/>
      <c r="M358" s="197" t="s">
        <v>19</v>
      </c>
      <c r="N358" s="198" t="s">
        <v>44</v>
      </c>
      <c r="O358" s="77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AR358" s="15" t="s">
        <v>123</v>
      </c>
      <c r="AT358" s="15" t="s">
        <v>119</v>
      </c>
      <c r="AU358" s="15" t="s">
        <v>80</v>
      </c>
      <c r="AY358" s="15" t="s">
        <v>118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15" t="s">
        <v>80</v>
      </c>
      <c r="BK358" s="201">
        <f>ROUND(I358*H358,2)</f>
        <v>0</v>
      </c>
      <c r="BL358" s="15" t="s">
        <v>123</v>
      </c>
      <c r="BM358" s="15" t="s">
        <v>536</v>
      </c>
    </row>
    <row r="359" spans="2:47" s="1" customFormat="1" ht="12">
      <c r="B359" s="36"/>
      <c r="C359" s="37"/>
      <c r="D359" s="202" t="s">
        <v>124</v>
      </c>
      <c r="E359" s="37"/>
      <c r="F359" s="203" t="s">
        <v>535</v>
      </c>
      <c r="G359" s="37"/>
      <c r="H359" s="37"/>
      <c r="I359" s="124"/>
      <c r="J359" s="37"/>
      <c r="K359" s="37"/>
      <c r="L359" s="41"/>
      <c r="M359" s="204"/>
      <c r="N359" s="77"/>
      <c r="O359" s="77"/>
      <c r="P359" s="77"/>
      <c r="Q359" s="77"/>
      <c r="R359" s="77"/>
      <c r="S359" s="77"/>
      <c r="T359" s="78"/>
      <c r="AT359" s="15" t="s">
        <v>124</v>
      </c>
      <c r="AU359" s="15" t="s">
        <v>80</v>
      </c>
    </row>
    <row r="360" spans="2:51" s="12" customFormat="1" ht="12">
      <c r="B360" s="227"/>
      <c r="C360" s="228"/>
      <c r="D360" s="202" t="s">
        <v>127</v>
      </c>
      <c r="E360" s="229" t="s">
        <v>19</v>
      </c>
      <c r="F360" s="230" t="s">
        <v>537</v>
      </c>
      <c r="G360" s="228"/>
      <c r="H360" s="229" t="s">
        <v>19</v>
      </c>
      <c r="I360" s="231"/>
      <c r="J360" s="228"/>
      <c r="K360" s="228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127</v>
      </c>
      <c r="AU360" s="236" t="s">
        <v>80</v>
      </c>
      <c r="AV360" s="12" t="s">
        <v>80</v>
      </c>
      <c r="AW360" s="12" t="s">
        <v>32</v>
      </c>
      <c r="AX360" s="12" t="s">
        <v>73</v>
      </c>
      <c r="AY360" s="236" t="s">
        <v>118</v>
      </c>
    </row>
    <row r="361" spans="2:51" s="10" customFormat="1" ht="12">
      <c r="B361" s="205"/>
      <c r="C361" s="206"/>
      <c r="D361" s="202" t="s">
        <v>127</v>
      </c>
      <c r="E361" s="207" t="s">
        <v>19</v>
      </c>
      <c r="F361" s="208" t="s">
        <v>538</v>
      </c>
      <c r="G361" s="206"/>
      <c r="H361" s="209">
        <v>4.5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127</v>
      </c>
      <c r="AU361" s="215" t="s">
        <v>80</v>
      </c>
      <c r="AV361" s="10" t="s">
        <v>82</v>
      </c>
      <c r="AW361" s="10" t="s">
        <v>32</v>
      </c>
      <c r="AX361" s="10" t="s">
        <v>73</v>
      </c>
      <c r="AY361" s="215" t="s">
        <v>118</v>
      </c>
    </row>
    <row r="362" spans="2:51" s="11" customFormat="1" ht="12">
      <c r="B362" s="216"/>
      <c r="C362" s="217"/>
      <c r="D362" s="202" t="s">
        <v>127</v>
      </c>
      <c r="E362" s="218" t="s">
        <v>19</v>
      </c>
      <c r="F362" s="219" t="s">
        <v>143</v>
      </c>
      <c r="G362" s="217"/>
      <c r="H362" s="220">
        <v>4.5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127</v>
      </c>
      <c r="AU362" s="226" t="s">
        <v>80</v>
      </c>
      <c r="AV362" s="11" t="s">
        <v>123</v>
      </c>
      <c r="AW362" s="11" t="s">
        <v>32</v>
      </c>
      <c r="AX362" s="11" t="s">
        <v>80</v>
      </c>
      <c r="AY362" s="226" t="s">
        <v>118</v>
      </c>
    </row>
    <row r="363" spans="2:65" s="1" customFormat="1" ht="16.5" customHeight="1">
      <c r="B363" s="36"/>
      <c r="C363" s="237" t="s">
        <v>317</v>
      </c>
      <c r="D363" s="237" t="s">
        <v>152</v>
      </c>
      <c r="E363" s="238" t="s">
        <v>539</v>
      </c>
      <c r="F363" s="239" t="s">
        <v>540</v>
      </c>
      <c r="G363" s="240" t="s">
        <v>324</v>
      </c>
      <c r="H363" s="241">
        <v>0.9</v>
      </c>
      <c r="I363" s="242"/>
      <c r="J363" s="243">
        <f>ROUND(I363*H363,2)</f>
        <v>0</v>
      </c>
      <c r="K363" s="239" t="s">
        <v>19</v>
      </c>
      <c r="L363" s="244"/>
      <c r="M363" s="245" t="s">
        <v>19</v>
      </c>
      <c r="N363" s="246" t="s">
        <v>44</v>
      </c>
      <c r="O363" s="77"/>
      <c r="P363" s="199">
        <f>O363*H363</f>
        <v>0</v>
      </c>
      <c r="Q363" s="199">
        <v>0</v>
      </c>
      <c r="R363" s="199">
        <f>Q363*H363</f>
        <v>0</v>
      </c>
      <c r="S363" s="199">
        <v>0</v>
      </c>
      <c r="T363" s="200">
        <f>S363*H363</f>
        <v>0</v>
      </c>
      <c r="AR363" s="15" t="s">
        <v>155</v>
      </c>
      <c r="AT363" s="15" t="s">
        <v>152</v>
      </c>
      <c r="AU363" s="15" t="s">
        <v>80</v>
      </c>
      <c r="AY363" s="15" t="s">
        <v>118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15" t="s">
        <v>80</v>
      </c>
      <c r="BK363" s="201">
        <f>ROUND(I363*H363,2)</f>
        <v>0</v>
      </c>
      <c r="BL363" s="15" t="s">
        <v>123</v>
      </c>
      <c r="BM363" s="15" t="s">
        <v>541</v>
      </c>
    </row>
    <row r="364" spans="2:47" s="1" customFormat="1" ht="12">
      <c r="B364" s="36"/>
      <c r="C364" s="37"/>
      <c r="D364" s="202" t="s">
        <v>124</v>
      </c>
      <c r="E364" s="37"/>
      <c r="F364" s="203" t="s">
        <v>540</v>
      </c>
      <c r="G364" s="37"/>
      <c r="H364" s="37"/>
      <c r="I364" s="124"/>
      <c r="J364" s="37"/>
      <c r="K364" s="37"/>
      <c r="L364" s="41"/>
      <c r="M364" s="204"/>
      <c r="N364" s="77"/>
      <c r="O364" s="77"/>
      <c r="P364" s="77"/>
      <c r="Q364" s="77"/>
      <c r="R364" s="77"/>
      <c r="S364" s="77"/>
      <c r="T364" s="78"/>
      <c r="AT364" s="15" t="s">
        <v>124</v>
      </c>
      <c r="AU364" s="15" t="s">
        <v>80</v>
      </c>
    </row>
    <row r="365" spans="2:51" s="10" customFormat="1" ht="12">
      <c r="B365" s="205"/>
      <c r="C365" s="206"/>
      <c r="D365" s="202" t="s">
        <v>127</v>
      </c>
      <c r="E365" s="207" t="s">
        <v>19</v>
      </c>
      <c r="F365" s="208" t="s">
        <v>542</v>
      </c>
      <c r="G365" s="206"/>
      <c r="H365" s="209">
        <v>0.9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127</v>
      </c>
      <c r="AU365" s="215" t="s">
        <v>80</v>
      </c>
      <c r="AV365" s="10" t="s">
        <v>82</v>
      </c>
      <c r="AW365" s="10" t="s">
        <v>32</v>
      </c>
      <c r="AX365" s="10" t="s">
        <v>73</v>
      </c>
      <c r="AY365" s="215" t="s">
        <v>118</v>
      </c>
    </row>
    <row r="366" spans="2:51" s="11" customFormat="1" ht="12">
      <c r="B366" s="216"/>
      <c r="C366" s="217"/>
      <c r="D366" s="202" t="s">
        <v>127</v>
      </c>
      <c r="E366" s="218" t="s">
        <v>19</v>
      </c>
      <c r="F366" s="219" t="s">
        <v>129</v>
      </c>
      <c r="G366" s="217"/>
      <c r="H366" s="220">
        <v>0.9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127</v>
      </c>
      <c r="AU366" s="226" t="s">
        <v>80</v>
      </c>
      <c r="AV366" s="11" t="s">
        <v>123</v>
      </c>
      <c r="AW366" s="11" t="s">
        <v>32</v>
      </c>
      <c r="AX366" s="11" t="s">
        <v>80</v>
      </c>
      <c r="AY366" s="226" t="s">
        <v>118</v>
      </c>
    </row>
    <row r="367" spans="2:65" s="1" customFormat="1" ht="16.5" customHeight="1">
      <c r="B367" s="36"/>
      <c r="C367" s="190" t="s">
        <v>543</v>
      </c>
      <c r="D367" s="190" t="s">
        <v>119</v>
      </c>
      <c r="E367" s="191" t="s">
        <v>544</v>
      </c>
      <c r="F367" s="192" t="s">
        <v>545</v>
      </c>
      <c r="G367" s="193" t="s">
        <v>146</v>
      </c>
      <c r="H367" s="194">
        <v>179</v>
      </c>
      <c r="I367" s="195"/>
      <c r="J367" s="196">
        <f>ROUND(I367*H367,2)</f>
        <v>0</v>
      </c>
      <c r="K367" s="192" t="s">
        <v>19</v>
      </c>
      <c r="L367" s="41"/>
      <c r="M367" s="197" t="s">
        <v>19</v>
      </c>
      <c r="N367" s="198" t="s">
        <v>44</v>
      </c>
      <c r="O367" s="77"/>
      <c r="P367" s="199">
        <f>O367*H367</f>
        <v>0</v>
      </c>
      <c r="Q367" s="199">
        <v>0</v>
      </c>
      <c r="R367" s="199">
        <f>Q367*H367</f>
        <v>0</v>
      </c>
      <c r="S367" s="199">
        <v>0</v>
      </c>
      <c r="T367" s="200">
        <f>S367*H367</f>
        <v>0</v>
      </c>
      <c r="AR367" s="15" t="s">
        <v>123</v>
      </c>
      <c r="AT367" s="15" t="s">
        <v>119</v>
      </c>
      <c r="AU367" s="15" t="s">
        <v>80</v>
      </c>
      <c r="AY367" s="15" t="s">
        <v>118</v>
      </c>
      <c r="BE367" s="201">
        <f>IF(N367="základní",J367,0)</f>
        <v>0</v>
      </c>
      <c r="BF367" s="201">
        <f>IF(N367="snížená",J367,0)</f>
        <v>0</v>
      </c>
      <c r="BG367" s="201">
        <f>IF(N367="zákl. přenesená",J367,0)</f>
        <v>0</v>
      </c>
      <c r="BH367" s="201">
        <f>IF(N367="sníž. přenesená",J367,0)</f>
        <v>0</v>
      </c>
      <c r="BI367" s="201">
        <f>IF(N367="nulová",J367,0)</f>
        <v>0</v>
      </c>
      <c r="BJ367" s="15" t="s">
        <v>80</v>
      </c>
      <c r="BK367" s="201">
        <f>ROUND(I367*H367,2)</f>
        <v>0</v>
      </c>
      <c r="BL367" s="15" t="s">
        <v>123</v>
      </c>
      <c r="BM367" s="15" t="s">
        <v>546</v>
      </c>
    </row>
    <row r="368" spans="2:47" s="1" customFormat="1" ht="12">
      <c r="B368" s="36"/>
      <c r="C368" s="37"/>
      <c r="D368" s="202" t="s">
        <v>124</v>
      </c>
      <c r="E368" s="37"/>
      <c r="F368" s="203" t="s">
        <v>545</v>
      </c>
      <c r="G368" s="37"/>
      <c r="H368" s="37"/>
      <c r="I368" s="124"/>
      <c r="J368" s="37"/>
      <c r="K368" s="37"/>
      <c r="L368" s="41"/>
      <c r="M368" s="204"/>
      <c r="N368" s="77"/>
      <c r="O368" s="77"/>
      <c r="P368" s="77"/>
      <c r="Q368" s="77"/>
      <c r="R368" s="77"/>
      <c r="S368" s="77"/>
      <c r="T368" s="78"/>
      <c r="AT368" s="15" t="s">
        <v>124</v>
      </c>
      <c r="AU368" s="15" t="s">
        <v>80</v>
      </c>
    </row>
    <row r="369" spans="2:65" s="1" customFormat="1" ht="16.5" customHeight="1">
      <c r="B369" s="36"/>
      <c r="C369" s="237" t="s">
        <v>321</v>
      </c>
      <c r="D369" s="237" t="s">
        <v>152</v>
      </c>
      <c r="E369" s="238" t="s">
        <v>547</v>
      </c>
      <c r="F369" s="239" t="s">
        <v>548</v>
      </c>
      <c r="G369" s="240" t="s">
        <v>324</v>
      </c>
      <c r="H369" s="241">
        <v>74.583</v>
      </c>
      <c r="I369" s="242"/>
      <c r="J369" s="243">
        <f>ROUND(I369*H369,2)</f>
        <v>0</v>
      </c>
      <c r="K369" s="239" t="s">
        <v>19</v>
      </c>
      <c r="L369" s="244"/>
      <c r="M369" s="245" t="s">
        <v>19</v>
      </c>
      <c r="N369" s="246" t="s">
        <v>44</v>
      </c>
      <c r="O369" s="77"/>
      <c r="P369" s="199">
        <f>O369*H369</f>
        <v>0</v>
      </c>
      <c r="Q369" s="199">
        <v>0</v>
      </c>
      <c r="R369" s="199">
        <f>Q369*H369</f>
        <v>0</v>
      </c>
      <c r="S369" s="199">
        <v>0</v>
      </c>
      <c r="T369" s="200">
        <f>S369*H369</f>
        <v>0</v>
      </c>
      <c r="AR369" s="15" t="s">
        <v>155</v>
      </c>
      <c r="AT369" s="15" t="s">
        <v>152</v>
      </c>
      <c r="AU369" s="15" t="s">
        <v>80</v>
      </c>
      <c r="AY369" s="15" t="s">
        <v>118</v>
      </c>
      <c r="BE369" s="201">
        <f>IF(N369="základní",J369,0)</f>
        <v>0</v>
      </c>
      <c r="BF369" s="201">
        <f>IF(N369="snížená",J369,0)</f>
        <v>0</v>
      </c>
      <c r="BG369" s="201">
        <f>IF(N369="zákl. přenesená",J369,0)</f>
        <v>0</v>
      </c>
      <c r="BH369" s="201">
        <f>IF(N369="sníž. přenesená",J369,0)</f>
        <v>0</v>
      </c>
      <c r="BI369" s="201">
        <f>IF(N369="nulová",J369,0)</f>
        <v>0</v>
      </c>
      <c r="BJ369" s="15" t="s">
        <v>80</v>
      </c>
      <c r="BK369" s="201">
        <f>ROUND(I369*H369,2)</f>
        <v>0</v>
      </c>
      <c r="BL369" s="15" t="s">
        <v>123</v>
      </c>
      <c r="BM369" s="15" t="s">
        <v>549</v>
      </c>
    </row>
    <row r="370" spans="2:47" s="1" customFormat="1" ht="12">
      <c r="B370" s="36"/>
      <c r="C370" s="37"/>
      <c r="D370" s="202" t="s">
        <v>124</v>
      </c>
      <c r="E370" s="37"/>
      <c r="F370" s="203" t="s">
        <v>548</v>
      </c>
      <c r="G370" s="37"/>
      <c r="H370" s="37"/>
      <c r="I370" s="124"/>
      <c r="J370" s="37"/>
      <c r="K370" s="37"/>
      <c r="L370" s="41"/>
      <c r="M370" s="204"/>
      <c r="N370" s="77"/>
      <c r="O370" s="77"/>
      <c r="P370" s="77"/>
      <c r="Q370" s="77"/>
      <c r="R370" s="77"/>
      <c r="S370" s="77"/>
      <c r="T370" s="78"/>
      <c r="AT370" s="15" t="s">
        <v>124</v>
      </c>
      <c r="AU370" s="15" t="s">
        <v>80</v>
      </c>
    </row>
    <row r="371" spans="2:63" s="9" customFormat="1" ht="25.9" customHeight="1">
      <c r="B371" s="176"/>
      <c r="C371" s="177"/>
      <c r="D371" s="178" t="s">
        <v>72</v>
      </c>
      <c r="E371" s="179" t="s">
        <v>550</v>
      </c>
      <c r="F371" s="179" t="s">
        <v>551</v>
      </c>
      <c r="G371" s="177"/>
      <c r="H371" s="177"/>
      <c r="I371" s="180"/>
      <c r="J371" s="181">
        <f>BK371</f>
        <v>0</v>
      </c>
      <c r="K371" s="177"/>
      <c r="L371" s="182"/>
      <c r="M371" s="183"/>
      <c r="N371" s="184"/>
      <c r="O371" s="184"/>
      <c r="P371" s="185">
        <f>SUM(P372:P384)</f>
        <v>0</v>
      </c>
      <c r="Q371" s="184"/>
      <c r="R371" s="185">
        <f>SUM(R372:R384)</f>
        <v>0</v>
      </c>
      <c r="S371" s="184"/>
      <c r="T371" s="186">
        <f>SUM(T372:T384)</f>
        <v>0</v>
      </c>
      <c r="AR371" s="187" t="s">
        <v>80</v>
      </c>
      <c r="AT371" s="188" t="s">
        <v>72</v>
      </c>
      <c r="AU371" s="188" t="s">
        <v>73</v>
      </c>
      <c r="AY371" s="187" t="s">
        <v>118</v>
      </c>
      <c r="BK371" s="189">
        <f>SUM(BK372:BK384)</f>
        <v>0</v>
      </c>
    </row>
    <row r="372" spans="2:65" s="1" customFormat="1" ht="16.5" customHeight="1">
      <c r="B372" s="36"/>
      <c r="C372" s="190" t="s">
        <v>552</v>
      </c>
      <c r="D372" s="190" t="s">
        <v>119</v>
      </c>
      <c r="E372" s="191" t="s">
        <v>553</v>
      </c>
      <c r="F372" s="192" t="s">
        <v>554</v>
      </c>
      <c r="G372" s="193" t="s">
        <v>438</v>
      </c>
      <c r="H372" s="194">
        <v>2511</v>
      </c>
      <c r="I372" s="195"/>
      <c r="J372" s="196">
        <f>ROUND(I372*H372,2)</f>
        <v>0</v>
      </c>
      <c r="K372" s="192" t="s">
        <v>19</v>
      </c>
      <c r="L372" s="41"/>
      <c r="M372" s="197" t="s">
        <v>19</v>
      </c>
      <c r="N372" s="198" t="s">
        <v>44</v>
      </c>
      <c r="O372" s="77"/>
      <c r="P372" s="199">
        <f>O372*H372</f>
        <v>0</v>
      </c>
      <c r="Q372" s="199">
        <v>0</v>
      </c>
      <c r="R372" s="199">
        <f>Q372*H372</f>
        <v>0</v>
      </c>
      <c r="S372" s="199">
        <v>0</v>
      </c>
      <c r="T372" s="200">
        <f>S372*H372</f>
        <v>0</v>
      </c>
      <c r="AR372" s="15" t="s">
        <v>123</v>
      </c>
      <c r="AT372" s="15" t="s">
        <v>119</v>
      </c>
      <c r="AU372" s="15" t="s">
        <v>80</v>
      </c>
      <c r="AY372" s="15" t="s">
        <v>118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15" t="s">
        <v>80</v>
      </c>
      <c r="BK372" s="201">
        <f>ROUND(I372*H372,2)</f>
        <v>0</v>
      </c>
      <c r="BL372" s="15" t="s">
        <v>123</v>
      </c>
      <c r="BM372" s="15" t="s">
        <v>555</v>
      </c>
    </row>
    <row r="373" spans="2:47" s="1" customFormat="1" ht="12">
      <c r="B373" s="36"/>
      <c r="C373" s="37"/>
      <c r="D373" s="202" t="s">
        <v>124</v>
      </c>
      <c r="E373" s="37"/>
      <c r="F373" s="203" t="s">
        <v>554</v>
      </c>
      <c r="G373" s="37"/>
      <c r="H373" s="37"/>
      <c r="I373" s="124"/>
      <c r="J373" s="37"/>
      <c r="K373" s="37"/>
      <c r="L373" s="41"/>
      <c r="M373" s="204"/>
      <c r="N373" s="77"/>
      <c r="O373" s="77"/>
      <c r="P373" s="77"/>
      <c r="Q373" s="77"/>
      <c r="R373" s="77"/>
      <c r="S373" s="77"/>
      <c r="T373" s="78"/>
      <c r="AT373" s="15" t="s">
        <v>124</v>
      </c>
      <c r="AU373" s="15" t="s">
        <v>80</v>
      </c>
    </row>
    <row r="374" spans="2:51" s="12" customFormat="1" ht="12">
      <c r="B374" s="227"/>
      <c r="C374" s="228"/>
      <c r="D374" s="202" t="s">
        <v>127</v>
      </c>
      <c r="E374" s="229" t="s">
        <v>19</v>
      </c>
      <c r="F374" s="230" t="s">
        <v>556</v>
      </c>
      <c r="G374" s="228"/>
      <c r="H374" s="229" t="s">
        <v>19</v>
      </c>
      <c r="I374" s="231"/>
      <c r="J374" s="228"/>
      <c r="K374" s="228"/>
      <c r="L374" s="232"/>
      <c r="M374" s="233"/>
      <c r="N374" s="234"/>
      <c r="O374" s="234"/>
      <c r="P374" s="234"/>
      <c r="Q374" s="234"/>
      <c r="R374" s="234"/>
      <c r="S374" s="234"/>
      <c r="T374" s="235"/>
      <c r="AT374" s="236" t="s">
        <v>127</v>
      </c>
      <c r="AU374" s="236" t="s">
        <v>80</v>
      </c>
      <c r="AV374" s="12" t="s">
        <v>80</v>
      </c>
      <c r="AW374" s="12" t="s">
        <v>32</v>
      </c>
      <c r="AX374" s="12" t="s">
        <v>73</v>
      </c>
      <c r="AY374" s="236" t="s">
        <v>118</v>
      </c>
    </row>
    <row r="375" spans="2:51" s="10" customFormat="1" ht="12">
      <c r="B375" s="205"/>
      <c r="C375" s="206"/>
      <c r="D375" s="202" t="s">
        <v>127</v>
      </c>
      <c r="E375" s="207" t="s">
        <v>19</v>
      </c>
      <c r="F375" s="208" t="s">
        <v>557</v>
      </c>
      <c r="G375" s="206"/>
      <c r="H375" s="209">
        <v>2393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127</v>
      </c>
      <c r="AU375" s="215" t="s">
        <v>80</v>
      </c>
      <c r="AV375" s="10" t="s">
        <v>82</v>
      </c>
      <c r="AW375" s="10" t="s">
        <v>32</v>
      </c>
      <c r="AX375" s="10" t="s">
        <v>73</v>
      </c>
      <c r="AY375" s="215" t="s">
        <v>118</v>
      </c>
    </row>
    <row r="376" spans="2:51" s="12" customFormat="1" ht="12">
      <c r="B376" s="227"/>
      <c r="C376" s="228"/>
      <c r="D376" s="202" t="s">
        <v>127</v>
      </c>
      <c r="E376" s="229" t="s">
        <v>19</v>
      </c>
      <c r="F376" s="230" t="s">
        <v>558</v>
      </c>
      <c r="G376" s="228"/>
      <c r="H376" s="229" t="s">
        <v>19</v>
      </c>
      <c r="I376" s="231"/>
      <c r="J376" s="228"/>
      <c r="K376" s="228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127</v>
      </c>
      <c r="AU376" s="236" t="s">
        <v>80</v>
      </c>
      <c r="AV376" s="12" t="s">
        <v>80</v>
      </c>
      <c r="AW376" s="12" t="s">
        <v>32</v>
      </c>
      <c r="AX376" s="12" t="s">
        <v>73</v>
      </c>
      <c r="AY376" s="236" t="s">
        <v>118</v>
      </c>
    </row>
    <row r="377" spans="2:51" s="10" customFormat="1" ht="12">
      <c r="B377" s="205"/>
      <c r="C377" s="206"/>
      <c r="D377" s="202" t="s">
        <v>127</v>
      </c>
      <c r="E377" s="207" t="s">
        <v>19</v>
      </c>
      <c r="F377" s="208" t="s">
        <v>559</v>
      </c>
      <c r="G377" s="206"/>
      <c r="H377" s="209">
        <v>118</v>
      </c>
      <c r="I377" s="210"/>
      <c r="J377" s="206"/>
      <c r="K377" s="206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127</v>
      </c>
      <c r="AU377" s="215" t="s">
        <v>80</v>
      </c>
      <c r="AV377" s="10" t="s">
        <v>82</v>
      </c>
      <c r="AW377" s="10" t="s">
        <v>32</v>
      </c>
      <c r="AX377" s="10" t="s">
        <v>73</v>
      </c>
      <c r="AY377" s="215" t="s">
        <v>118</v>
      </c>
    </row>
    <row r="378" spans="2:51" s="11" customFormat="1" ht="12">
      <c r="B378" s="216"/>
      <c r="C378" s="217"/>
      <c r="D378" s="202" t="s">
        <v>127</v>
      </c>
      <c r="E378" s="218" t="s">
        <v>19</v>
      </c>
      <c r="F378" s="219" t="s">
        <v>143</v>
      </c>
      <c r="G378" s="217"/>
      <c r="H378" s="220">
        <v>2511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127</v>
      </c>
      <c r="AU378" s="226" t="s">
        <v>80</v>
      </c>
      <c r="AV378" s="11" t="s">
        <v>123</v>
      </c>
      <c r="AW378" s="11" t="s">
        <v>32</v>
      </c>
      <c r="AX378" s="11" t="s">
        <v>80</v>
      </c>
      <c r="AY378" s="226" t="s">
        <v>118</v>
      </c>
    </row>
    <row r="379" spans="2:65" s="1" customFormat="1" ht="16.5" customHeight="1">
      <c r="B379" s="36"/>
      <c r="C379" s="237" t="s">
        <v>325</v>
      </c>
      <c r="D379" s="237" t="s">
        <v>152</v>
      </c>
      <c r="E379" s="238" t="s">
        <v>539</v>
      </c>
      <c r="F379" s="239" t="s">
        <v>540</v>
      </c>
      <c r="G379" s="240" t="s">
        <v>324</v>
      </c>
      <c r="H379" s="241">
        <v>50.22</v>
      </c>
      <c r="I379" s="242"/>
      <c r="J379" s="243">
        <f>ROUND(I379*H379,2)</f>
        <v>0</v>
      </c>
      <c r="K379" s="239" t="s">
        <v>19</v>
      </c>
      <c r="L379" s="244"/>
      <c r="M379" s="245" t="s">
        <v>19</v>
      </c>
      <c r="N379" s="246" t="s">
        <v>44</v>
      </c>
      <c r="O379" s="77"/>
      <c r="P379" s="199">
        <f>O379*H379</f>
        <v>0</v>
      </c>
      <c r="Q379" s="199">
        <v>0</v>
      </c>
      <c r="R379" s="199">
        <f>Q379*H379</f>
        <v>0</v>
      </c>
      <c r="S379" s="199">
        <v>0</v>
      </c>
      <c r="T379" s="200">
        <f>S379*H379</f>
        <v>0</v>
      </c>
      <c r="AR379" s="15" t="s">
        <v>155</v>
      </c>
      <c r="AT379" s="15" t="s">
        <v>152</v>
      </c>
      <c r="AU379" s="15" t="s">
        <v>80</v>
      </c>
      <c r="AY379" s="15" t="s">
        <v>118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15" t="s">
        <v>80</v>
      </c>
      <c r="BK379" s="201">
        <f>ROUND(I379*H379,2)</f>
        <v>0</v>
      </c>
      <c r="BL379" s="15" t="s">
        <v>123</v>
      </c>
      <c r="BM379" s="15" t="s">
        <v>560</v>
      </c>
    </row>
    <row r="380" spans="2:47" s="1" customFormat="1" ht="12">
      <c r="B380" s="36"/>
      <c r="C380" s="37"/>
      <c r="D380" s="202" t="s">
        <v>124</v>
      </c>
      <c r="E380" s="37"/>
      <c r="F380" s="203" t="s">
        <v>540</v>
      </c>
      <c r="G380" s="37"/>
      <c r="H380" s="37"/>
      <c r="I380" s="124"/>
      <c r="J380" s="37"/>
      <c r="K380" s="37"/>
      <c r="L380" s="41"/>
      <c r="M380" s="204"/>
      <c r="N380" s="77"/>
      <c r="O380" s="77"/>
      <c r="P380" s="77"/>
      <c r="Q380" s="77"/>
      <c r="R380" s="77"/>
      <c r="S380" s="77"/>
      <c r="T380" s="78"/>
      <c r="AT380" s="15" t="s">
        <v>124</v>
      </c>
      <c r="AU380" s="15" t="s">
        <v>80</v>
      </c>
    </row>
    <row r="381" spans="2:65" s="1" customFormat="1" ht="16.5" customHeight="1">
      <c r="B381" s="36"/>
      <c r="C381" s="190" t="s">
        <v>561</v>
      </c>
      <c r="D381" s="190" t="s">
        <v>119</v>
      </c>
      <c r="E381" s="191" t="s">
        <v>562</v>
      </c>
      <c r="F381" s="192" t="s">
        <v>563</v>
      </c>
      <c r="G381" s="193" t="s">
        <v>438</v>
      </c>
      <c r="H381" s="194">
        <v>59.6</v>
      </c>
      <c r="I381" s="195"/>
      <c r="J381" s="196">
        <f>ROUND(I381*H381,2)</f>
        <v>0</v>
      </c>
      <c r="K381" s="192" t="s">
        <v>19</v>
      </c>
      <c r="L381" s="41"/>
      <c r="M381" s="197" t="s">
        <v>19</v>
      </c>
      <c r="N381" s="198" t="s">
        <v>44</v>
      </c>
      <c r="O381" s="77"/>
      <c r="P381" s="199">
        <f>O381*H381</f>
        <v>0</v>
      </c>
      <c r="Q381" s="199">
        <v>0</v>
      </c>
      <c r="R381" s="199">
        <f>Q381*H381</f>
        <v>0</v>
      </c>
      <c r="S381" s="199">
        <v>0</v>
      </c>
      <c r="T381" s="200">
        <f>S381*H381</f>
        <v>0</v>
      </c>
      <c r="AR381" s="15" t="s">
        <v>123</v>
      </c>
      <c r="AT381" s="15" t="s">
        <v>119</v>
      </c>
      <c r="AU381" s="15" t="s">
        <v>80</v>
      </c>
      <c r="AY381" s="15" t="s">
        <v>118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15" t="s">
        <v>80</v>
      </c>
      <c r="BK381" s="201">
        <f>ROUND(I381*H381,2)</f>
        <v>0</v>
      </c>
      <c r="BL381" s="15" t="s">
        <v>123</v>
      </c>
      <c r="BM381" s="15" t="s">
        <v>564</v>
      </c>
    </row>
    <row r="382" spans="2:47" s="1" customFormat="1" ht="12">
      <c r="B382" s="36"/>
      <c r="C382" s="37"/>
      <c r="D382" s="202" t="s">
        <v>124</v>
      </c>
      <c r="E382" s="37"/>
      <c r="F382" s="203" t="s">
        <v>563</v>
      </c>
      <c r="G382" s="37"/>
      <c r="H382" s="37"/>
      <c r="I382" s="124"/>
      <c r="J382" s="37"/>
      <c r="K382" s="37"/>
      <c r="L382" s="41"/>
      <c r="M382" s="204"/>
      <c r="N382" s="77"/>
      <c r="O382" s="77"/>
      <c r="P382" s="77"/>
      <c r="Q382" s="77"/>
      <c r="R382" s="77"/>
      <c r="S382" s="77"/>
      <c r="T382" s="78"/>
      <c r="AT382" s="15" t="s">
        <v>124</v>
      </c>
      <c r="AU382" s="15" t="s">
        <v>80</v>
      </c>
    </row>
    <row r="383" spans="2:65" s="1" customFormat="1" ht="16.5" customHeight="1">
      <c r="B383" s="36"/>
      <c r="C383" s="237" t="s">
        <v>329</v>
      </c>
      <c r="D383" s="237" t="s">
        <v>152</v>
      </c>
      <c r="E383" s="238" t="s">
        <v>565</v>
      </c>
      <c r="F383" s="239" t="s">
        <v>566</v>
      </c>
      <c r="G383" s="240" t="s">
        <v>438</v>
      </c>
      <c r="H383" s="241">
        <v>59.6</v>
      </c>
      <c r="I383" s="242"/>
      <c r="J383" s="243">
        <f>ROUND(I383*H383,2)</f>
        <v>0</v>
      </c>
      <c r="K383" s="239" t="s">
        <v>19</v>
      </c>
      <c r="L383" s="244"/>
      <c r="M383" s="245" t="s">
        <v>19</v>
      </c>
      <c r="N383" s="246" t="s">
        <v>44</v>
      </c>
      <c r="O383" s="77"/>
      <c r="P383" s="199">
        <f>O383*H383</f>
        <v>0</v>
      </c>
      <c r="Q383" s="199">
        <v>0</v>
      </c>
      <c r="R383" s="199">
        <f>Q383*H383</f>
        <v>0</v>
      </c>
      <c r="S383" s="199">
        <v>0</v>
      </c>
      <c r="T383" s="200">
        <f>S383*H383</f>
        <v>0</v>
      </c>
      <c r="AR383" s="15" t="s">
        <v>155</v>
      </c>
      <c r="AT383" s="15" t="s">
        <v>152</v>
      </c>
      <c r="AU383" s="15" t="s">
        <v>80</v>
      </c>
      <c r="AY383" s="15" t="s">
        <v>118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5" t="s">
        <v>80</v>
      </c>
      <c r="BK383" s="201">
        <f>ROUND(I383*H383,2)</f>
        <v>0</v>
      </c>
      <c r="BL383" s="15" t="s">
        <v>123</v>
      </c>
      <c r="BM383" s="15" t="s">
        <v>567</v>
      </c>
    </row>
    <row r="384" spans="2:47" s="1" customFormat="1" ht="12">
      <c r="B384" s="36"/>
      <c r="C384" s="37"/>
      <c r="D384" s="202" t="s">
        <v>124</v>
      </c>
      <c r="E384" s="37"/>
      <c r="F384" s="203" t="s">
        <v>566</v>
      </c>
      <c r="G384" s="37"/>
      <c r="H384" s="37"/>
      <c r="I384" s="124"/>
      <c r="J384" s="37"/>
      <c r="K384" s="37"/>
      <c r="L384" s="41"/>
      <c r="M384" s="204"/>
      <c r="N384" s="77"/>
      <c r="O384" s="77"/>
      <c r="P384" s="77"/>
      <c r="Q384" s="77"/>
      <c r="R384" s="77"/>
      <c r="S384" s="77"/>
      <c r="T384" s="78"/>
      <c r="AT384" s="15" t="s">
        <v>124</v>
      </c>
      <c r="AU384" s="15" t="s">
        <v>80</v>
      </c>
    </row>
    <row r="385" spans="2:63" s="9" customFormat="1" ht="25.9" customHeight="1">
      <c r="B385" s="176"/>
      <c r="C385" s="177"/>
      <c r="D385" s="178" t="s">
        <v>72</v>
      </c>
      <c r="E385" s="179" t="s">
        <v>568</v>
      </c>
      <c r="F385" s="179" t="s">
        <v>569</v>
      </c>
      <c r="G385" s="177"/>
      <c r="H385" s="177"/>
      <c r="I385" s="180"/>
      <c r="J385" s="181">
        <f>BK385</f>
        <v>0</v>
      </c>
      <c r="K385" s="177"/>
      <c r="L385" s="182"/>
      <c r="M385" s="183"/>
      <c r="N385" s="184"/>
      <c r="O385" s="184"/>
      <c r="P385" s="185">
        <f>SUM(P386:P399)</f>
        <v>0</v>
      </c>
      <c r="Q385" s="184"/>
      <c r="R385" s="185">
        <f>SUM(R386:R399)</f>
        <v>0</v>
      </c>
      <c r="S385" s="184"/>
      <c r="T385" s="186">
        <f>SUM(T386:T399)</f>
        <v>0</v>
      </c>
      <c r="AR385" s="187" t="s">
        <v>80</v>
      </c>
      <c r="AT385" s="188" t="s">
        <v>72</v>
      </c>
      <c r="AU385" s="188" t="s">
        <v>73</v>
      </c>
      <c r="AY385" s="187" t="s">
        <v>118</v>
      </c>
      <c r="BK385" s="189">
        <f>SUM(BK386:BK399)</f>
        <v>0</v>
      </c>
    </row>
    <row r="386" spans="2:65" s="1" customFormat="1" ht="16.5" customHeight="1">
      <c r="B386" s="36"/>
      <c r="C386" s="190" t="s">
        <v>570</v>
      </c>
      <c r="D386" s="190" t="s">
        <v>119</v>
      </c>
      <c r="E386" s="191" t="s">
        <v>571</v>
      </c>
      <c r="F386" s="192" t="s">
        <v>572</v>
      </c>
      <c r="G386" s="193" t="s">
        <v>324</v>
      </c>
      <c r="H386" s="194">
        <v>545.33</v>
      </c>
      <c r="I386" s="195"/>
      <c r="J386" s="196">
        <f>ROUND(I386*H386,2)</f>
        <v>0</v>
      </c>
      <c r="K386" s="192" t="s">
        <v>19</v>
      </c>
      <c r="L386" s="41"/>
      <c r="M386" s="197" t="s">
        <v>19</v>
      </c>
      <c r="N386" s="198" t="s">
        <v>44</v>
      </c>
      <c r="O386" s="77"/>
      <c r="P386" s="199">
        <f>O386*H386</f>
        <v>0</v>
      </c>
      <c r="Q386" s="199">
        <v>0</v>
      </c>
      <c r="R386" s="199">
        <f>Q386*H386</f>
        <v>0</v>
      </c>
      <c r="S386" s="199">
        <v>0</v>
      </c>
      <c r="T386" s="200">
        <f>S386*H386</f>
        <v>0</v>
      </c>
      <c r="AR386" s="15" t="s">
        <v>123</v>
      </c>
      <c r="AT386" s="15" t="s">
        <v>119</v>
      </c>
      <c r="AU386" s="15" t="s">
        <v>80</v>
      </c>
      <c r="AY386" s="15" t="s">
        <v>118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15" t="s">
        <v>80</v>
      </c>
      <c r="BK386" s="201">
        <f>ROUND(I386*H386,2)</f>
        <v>0</v>
      </c>
      <c r="BL386" s="15" t="s">
        <v>123</v>
      </c>
      <c r="BM386" s="15" t="s">
        <v>573</v>
      </c>
    </row>
    <row r="387" spans="2:47" s="1" customFormat="1" ht="12">
      <c r="B387" s="36"/>
      <c r="C387" s="37"/>
      <c r="D387" s="202" t="s">
        <v>124</v>
      </c>
      <c r="E387" s="37"/>
      <c r="F387" s="203" t="s">
        <v>572</v>
      </c>
      <c r="G387" s="37"/>
      <c r="H387" s="37"/>
      <c r="I387" s="124"/>
      <c r="J387" s="37"/>
      <c r="K387" s="37"/>
      <c r="L387" s="41"/>
      <c r="M387" s="204"/>
      <c r="N387" s="77"/>
      <c r="O387" s="77"/>
      <c r="P387" s="77"/>
      <c r="Q387" s="77"/>
      <c r="R387" s="77"/>
      <c r="S387" s="77"/>
      <c r="T387" s="78"/>
      <c r="AT387" s="15" t="s">
        <v>124</v>
      </c>
      <c r="AU387" s="15" t="s">
        <v>80</v>
      </c>
    </row>
    <row r="388" spans="2:65" s="1" customFormat="1" ht="16.5" customHeight="1">
      <c r="B388" s="36"/>
      <c r="C388" s="190" t="s">
        <v>332</v>
      </c>
      <c r="D388" s="190" t="s">
        <v>119</v>
      </c>
      <c r="E388" s="191" t="s">
        <v>574</v>
      </c>
      <c r="F388" s="192" t="s">
        <v>575</v>
      </c>
      <c r="G388" s="193" t="s">
        <v>324</v>
      </c>
      <c r="H388" s="194">
        <v>13087.92</v>
      </c>
      <c r="I388" s="195"/>
      <c r="J388" s="196">
        <f>ROUND(I388*H388,2)</f>
        <v>0</v>
      </c>
      <c r="K388" s="192" t="s">
        <v>19</v>
      </c>
      <c r="L388" s="41"/>
      <c r="M388" s="197" t="s">
        <v>19</v>
      </c>
      <c r="N388" s="198" t="s">
        <v>44</v>
      </c>
      <c r="O388" s="77"/>
      <c r="P388" s="199">
        <f>O388*H388</f>
        <v>0</v>
      </c>
      <c r="Q388" s="199">
        <v>0</v>
      </c>
      <c r="R388" s="199">
        <f>Q388*H388</f>
        <v>0</v>
      </c>
      <c r="S388" s="199">
        <v>0</v>
      </c>
      <c r="T388" s="200">
        <f>S388*H388</f>
        <v>0</v>
      </c>
      <c r="AR388" s="15" t="s">
        <v>123</v>
      </c>
      <c r="AT388" s="15" t="s">
        <v>119</v>
      </c>
      <c r="AU388" s="15" t="s">
        <v>80</v>
      </c>
      <c r="AY388" s="15" t="s">
        <v>118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15" t="s">
        <v>80</v>
      </c>
      <c r="BK388" s="201">
        <f>ROUND(I388*H388,2)</f>
        <v>0</v>
      </c>
      <c r="BL388" s="15" t="s">
        <v>123</v>
      </c>
      <c r="BM388" s="15" t="s">
        <v>576</v>
      </c>
    </row>
    <row r="389" spans="2:47" s="1" customFormat="1" ht="12">
      <c r="B389" s="36"/>
      <c r="C389" s="37"/>
      <c r="D389" s="202" t="s">
        <v>124</v>
      </c>
      <c r="E389" s="37"/>
      <c r="F389" s="203" t="s">
        <v>575</v>
      </c>
      <c r="G389" s="37"/>
      <c r="H389" s="37"/>
      <c r="I389" s="124"/>
      <c r="J389" s="37"/>
      <c r="K389" s="37"/>
      <c r="L389" s="41"/>
      <c r="M389" s="204"/>
      <c r="N389" s="77"/>
      <c r="O389" s="77"/>
      <c r="P389" s="77"/>
      <c r="Q389" s="77"/>
      <c r="R389" s="77"/>
      <c r="S389" s="77"/>
      <c r="T389" s="78"/>
      <c r="AT389" s="15" t="s">
        <v>124</v>
      </c>
      <c r="AU389" s="15" t="s">
        <v>80</v>
      </c>
    </row>
    <row r="390" spans="2:51" s="10" customFormat="1" ht="12">
      <c r="B390" s="205"/>
      <c r="C390" s="206"/>
      <c r="D390" s="202" t="s">
        <v>127</v>
      </c>
      <c r="E390" s="207" t="s">
        <v>19</v>
      </c>
      <c r="F390" s="208" t="s">
        <v>577</v>
      </c>
      <c r="G390" s="206"/>
      <c r="H390" s="209">
        <v>13087.92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127</v>
      </c>
      <c r="AU390" s="215" t="s">
        <v>80</v>
      </c>
      <c r="AV390" s="10" t="s">
        <v>82</v>
      </c>
      <c r="AW390" s="10" t="s">
        <v>32</v>
      </c>
      <c r="AX390" s="10" t="s">
        <v>73</v>
      </c>
      <c r="AY390" s="215" t="s">
        <v>118</v>
      </c>
    </row>
    <row r="391" spans="2:51" s="11" customFormat="1" ht="12">
      <c r="B391" s="216"/>
      <c r="C391" s="217"/>
      <c r="D391" s="202" t="s">
        <v>127</v>
      </c>
      <c r="E391" s="218" t="s">
        <v>19</v>
      </c>
      <c r="F391" s="219" t="s">
        <v>143</v>
      </c>
      <c r="G391" s="217"/>
      <c r="H391" s="220">
        <v>13087.92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127</v>
      </c>
      <c r="AU391" s="226" t="s">
        <v>80</v>
      </c>
      <c r="AV391" s="11" t="s">
        <v>123</v>
      </c>
      <c r="AW391" s="11" t="s">
        <v>32</v>
      </c>
      <c r="AX391" s="11" t="s">
        <v>80</v>
      </c>
      <c r="AY391" s="226" t="s">
        <v>118</v>
      </c>
    </row>
    <row r="392" spans="2:65" s="1" customFormat="1" ht="16.5" customHeight="1">
      <c r="B392" s="36"/>
      <c r="C392" s="190" t="s">
        <v>578</v>
      </c>
      <c r="D392" s="190" t="s">
        <v>119</v>
      </c>
      <c r="E392" s="191" t="s">
        <v>579</v>
      </c>
      <c r="F392" s="192" t="s">
        <v>580</v>
      </c>
      <c r="G392" s="193" t="s">
        <v>324</v>
      </c>
      <c r="H392" s="194">
        <v>16.673</v>
      </c>
      <c r="I392" s="195"/>
      <c r="J392" s="196">
        <f>ROUND(I392*H392,2)</f>
        <v>0</v>
      </c>
      <c r="K392" s="192" t="s">
        <v>19</v>
      </c>
      <c r="L392" s="41"/>
      <c r="M392" s="197" t="s">
        <v>19</v>
      </c>
      <c r="N392" s="198" t="s">
        <v>44</v>
      </c>
      <c r="O392" s="77"/>
      <c r="P392" s="199">
        <f>O392*H392</f>
        <v>0</v>
      </c>
      <c r="Q392" s="199">
        <v>0</v>
      </c>
      <c r="R392" s="199">
        <f>Q392*H392</f>
        <v>0</v>
      </c>
      <c r="S392" s="199">
        <v>0</v>
      </c>
      <c r="T392" s="200">
        <f>S392*H392</f>
        <v>0</v>
      </c>
      <c r="AR392" s="15" t="s">
        <v>123</v>
      </c>
      <c r="AT392" s="15" t="s">
        <v>119</v>
      </c>
      <c r="AU392" s="15" t="s">
        <v>80</v>
      </c>
      <c r="AY392" s="15" t="s">
        <v>118</v>
      </c>
      <c r="BE392" s="201">
        <f>IF(N392="základní",J392,0)</f>
        <v>0</v>
      </c>
      <c r="BF392" s="201">
        <f>IF(N392="snížená",J392,0)</f>
        <v>0</v>
      </c>
      <c r="BG392" s="201">
        <f>IF(N392="zákl. přenesená",J392,0)</f>
        <v>0</v>
      </c>
      <c r="BH392" s="201">
        <f>IF(N392="sníž. přenesená",J392,0)</f>
        <v>0</v>
      </c>
      <c r="BI392" s="201">
        <f>IF(N392="nulová",J392,0)</f>
        <v>0</v>
      </c>
      <c r="BJ392" s="15" t="s">
        <v>80</v>
      </c>
      <c r="BK392" s="201">
        <f>ROUND(I392*H392,2)</f>
        <v>0</v>
      </c>
      <c r="BL392" s="15" t="s">
        <v>123</v>
      </c>
      <c r="BM392" s="15" t="s">
        <v>581</v>
      </c>
    </row>
    <row r="393" spans="2:47" s="1" customFormat="1" ht="12">
      <c r="B393" s="36"/>
      <c r="C393" s="37"/>
      <c r="D393" s="202" t="s">
        <v>124</v>
      </c>
      <c r="E393" s="37"/>
      <c r="F393" s="203" t="s">
        <v>580</v>
      </c>
      <c r="G393" s="37"/>
      <c r="H393" s="37"/>
      <c r="I393" s="124"/>
      <c r="J393" s="37"/>
      <c r="K393" s="37"/>
      <c r="L393" s="41"/>
      <c r="M393" s="204"/>
      <c r="N393" s="77"/>
      <c r="O393" s="77"/>
      <c r="P393" s="77"/>
      <c r="Q393" s="77"/>
      <c r="R393" s="77"/>
      <c r="S393" s="77"/>
      <c r="T393" s="78"/>
      <c r="AT393" s="15" t="s">
        <v>124</v>
      </c>
      <c r="AU393" s="15" t="s">
        <v>80</v>
      </c>
    </row>
    <row r="394" spans="2:65" s="1" customFormat="1" ht="16.5" customHeight="1">
      <c r="B394" s="36"/>
      <c r="C394" s="190" t="s">
        <v>336</v>
      </c>
      <c r="D394" s="190" t="s">
        <v>119</v>
      </c>
      <c r="E394" s="191" t="s">
        <v>582</v>
      </c>
      <c r="F394" s="192" t="s">
        <v>583</v>
      </c>
      <c r="G394" s="193" t="s">
        <v>324</v>
      </c>
      <c r="H394" s="194">
        <v>202.957</v>
      </c>
      <c r="I394" s="195"/>
      <c r="J394" s="196">
        <f>ROUND(I394*H394,2)</f>
        <v>0</v>
      </c>
      <c r="K394" s="192" t="s">
        <v>19</v>
      </c>
      <c r="L394" s="41"/>
      <c r="M394" s="197" t="s">
        <v>19</v>
      </c>
      <c r="N394" s="198" t="s">
        <v>44</v>
      </c>
      <c r="O394" s="77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AR394" s="15" t="s">
        <v>123</v>
      </c>
      <c r="AT394" s="15" t="s">
        <v>119</v>
      </c>
      <c r="AU394" s="15" t="s">
        <v>80</v>
      </c>
      <c r="AY394" s="15" t="s">
        <v>118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5" t="s">
        <v>80</v>
      </c>
      <c r="BK394" s="201">
        <f>ROUND(I394*H394,2)</f>
        <v>0</v>
      </c>
      <c r="BL394" s="15" t="s">
        <v>123</v>
      </c>
      <c r="BM394" s="15" t="s">
        <v>584</v>
      </c>
    </row>
    <row r="395" spans="2:47" s="1" customFormat="1" ht="12">
      <c r="B395" s="36"/>
      <c r="C395" s="37"/>
      <c r="D395" s="202" t="s">
        <v>124</v>
      </c>
      <c r="E395" s="37"/>
      <c r="F395" s="203" t="s">
        <v>583</v>
      </c>
      <c r="G395" s="37"/>
      <c r="H395" s="37"/>
      <c r="I395" s="124"/>
      <c r="J395" s="37"/>
      <c r="K395" s="37"/>
      <c r="L395" s="41"/>
      <c r="M395" s="204"/>
      <c r="N395" s="77"/>
      <c r="O395" s="77"/>
      <c r="P395" s="77"/>
      <c r="Q395" s="77"/>
      <c r="R395" s="77"/>
      <c r="S395" s="77"/>
      <c r="T395" s="78"/>
      <c r="AT395" s="15" t="s">
        <v>124</v>
      </c>
      <c r="AU395" s="15" t="s">
        <v>80</v>
      </c>
    </row>
    <row r="396" spans="2:65" s="1" customFormat="1" ht="16.5" customHeight="1">
      <c r="B396" s="36"/>
      <c r="C396" s="190" t="s">
        <v>585</v>
      </c>
      <c r="D396" s="190" t="s">
        <v>119</v>
      </c>
      <c r="E396" s="191" t="s">
        <v>586</v>
      </c>
      <c r="F396" s="192" t="s">
        <v>587</v>
      </c>
      <c r="G396" s="193" t="s">
        <v>324</v>
      </c>
      <c r="H396" s="194">
        <v>68.2</v>
      </c>
      <c r="I396" s="195"/>
      <c r="J396" s="196">
        <f>ROUND(I396*H396,2)</f>
        <v>0</v>
      </c>
      <c r="K396" s="192" t="s">
        <v>19</v>
      </c>
      <c r="L396" s="41"/>
      <c r="M396" s="197" t="s">
        <v>19</v>
      </c>
      <c r="N396" s="198" t="s">
        <v>44</v>
      </c>
      <c r="O396" s="77"/>
      <c r="P396" s="199">
        <f>O396*H396</f>
        <v>0</v>
      </c>
      <c r="Q396" s="199">
        <v>0</v>
      </c>
      <c r="R396" s="199">
        <f>Q396*H396</f>
        <v>0</v>
      </c>
      <c r="S396" s="199">
        <v>0</v>
      </c>
      <c r="T396" s="200">
        <f>S396*H396</f>
        <v>0</v>
      </c>
      <c r="AR396" s="15" t="s">
        <v>123</v>
      </c>
      <c r="AT396" s="15" t="s">
        <v>119</v>
      </c>
      <c r="AU396" s="15" t="s">
        <v>80</v>
      </c>
      <c r="AY396" s="15" t="s">
        <v>118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15" t="s">
        <v>80</v>
      </c>
      <c r="BK396" s="201">
        <f>ROUND(I396*H396,2)</f>
        <v>0</v>
      </c>
      <c r="BL396" s="15" t="s">
        <v>123</v>
      </c>
      <c r="BM396" s="15" t="s">
        <v>588</v>
      </c>
    </row>
    <row r="397" spans="2:47" s="1" customFormat="1" ht="12">
      <c r="B397" s="36"/>
      <c r="C397" s="37"/>
      <c r="D397" s="202" t="s">
        <v>124</v>
      </c>
      <c r="E397" s="37"/>
      <c r="F397" s="203" t="s">
        <v>587</v>
      </c>
      <c r="G397" s="37"/>
      <c r="H397" s="37"/>
      <c r="I397" s="124"/>
      <c r="J397" s="37"/>
      <c r="K397" s="37"/>
      <c r="L397" s="41"/>
      <c r="M397" s="204"/>
      <c r="N397" s="77"/>
      <c r="O397" s="77"/>
      <c r="P397" s="77"/>
      <c r="Q397" s="77"/>
      <c r="R397" s="77"/>
      <c r="S397" s="77"/>
      <c r="T397" s="78"/>
      <c r="AT397" s="15" t="s">
        <v>124</v>
      </c>
      <c r="AU397" s="15" t="s">
        <v>80</v>
      </c>
    </row>
    <row r="398" spans="2:65" s="1" customFormat="1" ht="16.5" customHeight="1">
      <c r="B398" s="36"/>
      <c r="C398" s="190" t="s">
        <v>339</v>
      </c>
      <c r="D398" s="190" t="s">
        <v>119</v>
      </c>
      <c r="E398" s="191" t="s">
        <v>589</v>
      </c>
      <c r="F398" s="192" t="s">
        <v>590</v>
      </c>
      <c r="G398" s="193" t="s">
        <v>324</v>
      </c>
      <c r="H398" s="194">
        <v>1705.808</v>
      </c>
      <c r="I398" s="195"/>
      <c r="J398" s="196">
        <f>ROUND(I398*H398,2)</f>
        <v>0</v>
      </c>
      <c r="K398" s="192" t="s">
        <v>19</v>
      </c>
      <c r="L398" s="41"/>
      <c r="M398" s="197" t="s">
        <v>19</v>
      </c>
      <c r="N398" s="198" t="s">
        <v>44</v>
      </c>
      <c r="O398" s="77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AR398" s="15" t="s">
        <v>123</v>
      </c>
      <c r="AT398" s="15" t="s">
        <v>119</v>
      </c>
      <c r="AU398" s="15" t="s">
        <v>80</v>
      </c>
      <c r="AY398" s="15" t="s">
        <v>118</v>
      </c>
      <c r="BE398" s="201">
        <f>IF(N398="základní",J398,0)</f>
        <v>0</v>
      </c>
      <c r="BF398" s="201">
        <f>IF(N398="snížená",J398,0)</f>
        <v>0</v>
      </c>
      <c r="BG398" s="201">
        <f>IF(N398="zákl. přenesená",J398,0)</f>
        <v>0</v>
      </c>
      <c r="BH398" s="201">
        <f>IF(N398="sníž. přenesená",J398,0)</f>
        <v>0</v>
      </c>
      <c r="BI398" s="201">
        <f>IF(N398="nulová",J398,0)</f>
        <v>0</v>
      </c>
      <c r="BJ398" s="15" t="s">
        <v>80</v>
      </c>
      <c r="BK398" s="201">
        <f>ROUND(I398*H398,2)</f>
        <v>0</v>
      </c>
      <c r="BL398" s="15" t="s">
        <v>123</v>
      </c>
      <c r="BM398" s="15" t="s">
        <v>591</v>
      </c>
    </row>
    <row r="399" spans="2:47" s="1" customFormat="1" ht="12">
      <c r="B399" s="36"/>
      <c r="C399" s="37"/>
      <c r="D399" s="202" t="s">
        <v>124</v>
      </c>
      <c r="E399" s="37"/>
      <c r="F399" s="203" t="s">
        <v>590</v>
      </c>
      <c r="G399" s="37"/>
      <c r="H399" s="37"/>
      <c r="I399" s="124"/>
      <c r="J399" s="37"/>
      <c r="K399" s="37"/>
      <c r="L399" s="41"/>
      <c r="M399" s="204"/>
      <c r="N399" s="77"/>
      <c r="O399" s="77"/>
      <c r="P399" s="77"/>
      <c r="Q399" s="77"/>
      <c r="R399" s="77"/>
      <c r="S399" s="77"/>
      <c r="T399" s="78"/>
      <c r="AT399" s="15" t="s">
        <v>124</v>
      </c>
      <c r="AU399" s="15" t="s">
        <v>80</v>
      </c>
    </row>
    <row r="400" spans="2:63" s="9" customFormat="1" ht="25.9" customHeight="1">
      <c r="B400" s="176"/>
      <c r="C400" s="177"/>
      <c r="D400" s="178" t="s">
        <v>72</v>
      </c>
      <c r="E400" s="179" t="s">
        <v>592</v>
      </c>
      <c r="F400" s="179" t="s">
        <v>593</v>
      </c>
      <c r="G400" s="177"/>
      <c r="H400" s="177"/>
      <c r="I400" s="180"/>
      <c r="J400" s="181">
        <f>BK400</f>
        <v>0</v>
      </c>
      <c r="K400" s="177"/>
      <c r="L400" s="182"/>
      <c r="M400" s="183"/>
      <c r="N400" s="184"/>
      <c r="O400" s="184"/>
      <c r="P400" s="185">
        <f>SUM(P401:P410)</f>
        <v>0</v>
      </c>
      <c r="Q400" s="184"/>
      <c r="R400" s="185">
        <f>SUM(R401:R410)</f>
        <v>0</v>
      </c>
      <c r="S400" s="184"/>
      <c r="T400" s="186">
        <f>SUM(T401:T410)</f>
        <v>0</v>
      </c>
      <c r="AR400" s="187" t="s">
        <v>80</v>
      </c>
      <c r="AT400" s="188" t="s">
        <v>72</v>
      </c>
      <c r="AU400" s="188" t="s">
        <v>73</v>
      </c>
      <c r="AY400" s="187" t="s">
        <v>118</v>
      </c>
      <c r="BK400" s="189">
        <f>SUM(BK401:BK410)</f>
        <v>0</v>
      </c>
    </row>
    <row r="401" spans="2:65" s="1" customFormat="1" ht="16.5" customHeight="1">
      <c r="B401" s="36"/>
      <c r="C401" s="190" t="s">
        <v>594</v>
      </c>
      <c r="D401" s="190" t="s">
        <v>119</v>
      </c>
      <c r="E401" s="191" t="s">
        <v>595</v>
      </c>
      <c r="F401" s="192" t="s">
        <v>596</v>
      </c>
      <c r="G401" s="193" t="s">
        <v>182</v>
      </c>
      <c r="H401" s="194">
        <v>1</v>
      </c>
      <c r="I401" s="195"/>
      <c r="J401" s="196">
        <f>ROUND(I401*H401,2)</f>
        <v>0</v>
      </c>
      <c r="K401" s="192" t="s">
        <v>19</v>
      </c>
      <c r="L401" s="41"/>
      <c r="M401" s="197" t="s">
        <v>19</v>
      </c>
      <c r="N401" s="198" t="s">
        <v>44</v>
      </c>
      <c r="O401" s="77"/>
      <c r="P401" s="199">
        <f>O401*H401</f>
        <v>0</v>
      </c>
      <c r="Q401" s="199">
        <v>0</v>
      </c>
      <c r="R401" s="199">
        <f>Q401*H401</f>
        <v>0</v>
      </c>
      <c r="S401" s="199">
        <v>0</v>
      </c>
      <c r="T401" s="200">
        <f>S401*H401</f>
        <v>0</v>
      </c>
      <c r="AR401" s="15" t="s">
        <v>123</v>
      </c>
      <c r="AT401" s="15" t="s">
        <v>119</v>
      </c>
      <c r="AU401" s="15" t="s">
        <v>80</v>
      </c>
      <c r="AY401" s="15" t="s">
        <v>118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15" t="s">
        <v>80</v>
      </c>
      <c r="BK401" s="201">
        <f>ROUND(I401*H401,2)</f>
        <v>0</v>
      </c>
      <c r="BL401" s="15" t="s">
        <v>123</v>
      </c>
      <c r="BM401" s="15" t="s">
        <v>597</v>
      </c>
    </row>
    <row r="402" spans="2:47" s="1" customFormat="1" ht="12">
      <c r="B402" s="36"/>
      <c r="C402" s="37"/>
      <c r="D402" s="202" t="s">
        <v>124</v>
      </c>
      <c r="E402" s="37"/>
      <c r="F402" s="203" t="s">
        <v>596</v>
      </c>
      <c r="G402" s="37"/>
      <c r="H402" s="37"/>
      <c r="I402" s="124"/>
      <c r="J402" s="37"/>
      <c r="K402" s="37"/>
      <c r="L402" s="41"/>
      <c r="M402" s="204"/>
      <c r="N402" s="77"/>
      <c r="O402" s="77"/>
      <c r="P402" s="77"/>
      <c r="Q402" s="77"/>
      <c r="R402" s="77"/>
      <c r="S402" s="77"/>
      <c r="T402" s="78"/>
      <c r="AT402" s="15" t="s">
        <v>124</v>
      </c>
      <c r="AU402" s="15" t="s">
        <v>80</v>
      </c>
    </row>
    <row r="403" spans="2:65" s="1" customFormat="1" ht="16.5" customHeight="1">
      <c r="B403" s="36"/>
      <c r="C403" s="190" t="s">
        <v>343</v>
      </c>
      <c r="D403" s="190" t="s">
        <v>119</v>
      </c>
      <c r="E403" s="191" t="s">
        <v>598</v>
      </c>
      <c r="F403" s="192" t="s">
        <v>599</v>
      </c>
      <c r="G403" s="193" t="s">
        <v>182</v>
      </c>
      <c r="H403" s="194">
        <v>1</v>
      </c>
      <c r="I403" s="195"/>
      <c r="J403" s="196">
        <f>ROUND(I403*H403,2)</f>
        <v>0</v>
      </c>
      <c r="K403" s="192" t="s">
        <v>19</v>
      </c>
      <c r="L403" s="41"/>
      <c r="M403" s="197" t="s">
        <v>19</v>
      </c>
      <c r="N403" s="198" t="s">
        <v>44</v>
      </c>
      <c r="O403" s="77"/>
      <c r="P403" s="199">
        <f>O403*H403</f>
        <v>0</v>
      </c>
      <c r="Q403" s="199">
        <v>0</v>
      </c>
      <c r="R403" s="199">
        <f>Q403*H403</f>
        <v>0</v>
      </c>
      <c r="S403" s="199">
        <v>0</v>
      </c>
      <c r="T403" s="200">
        <f>S403*H403</f>
        <v>0</v>
      </c>
      <c r="AR403" s="15" t="s">
        <v>123</v>
      </c>
      <c r="AT403" s="15" t="s">
        <v>119</v>
      </c>
      <c r="AU403" s="15" t="s">
        <v>80</v>
      </c>
      <c r="AY403" s="15" t="s">
        <v>118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15" t="s">
        <v>80</v>
      </c>
      <c r="BK403" s="201">
        <f>ROUND(I403*H403,2)</f>
        <v>0</v>
      </c>
      <c r="BL403" s="15" t="s">
        <v>123</v>
      </c>
      <c r="BM403" s="15" t="s">
        <v>600</v>
      </c>
    </row>
    <row r="404" spans="2:47" s="1" customFormat="1" ht="12">
      <c r="B404" s="36"/>
      <c r="C404" s="37"/>
      <c r="D404" s="202" t="s">
        <v>124</v>
      </c>
      <c r="E404" s="37"/>
      <c r="F404" s="203" t="s">
        <v>599</v>
      </c>
      <c r="G404" s="37"/>
      <c r="H404" s="37"/>
      <c r="I404" s="124"/>
      <c r="J404" s="37"/>
      <c r="K404" s="37"/>
      <c r="L404" s="41"/>
      <c r="M404" s="204"/>
      <c r="N404" s="77"/>
      <c r="O404" s="77"/>
      <c r="P404" s="77"/>
      <c r="Q404" s="77"/>
      <c r="R404" s="77"/>
      <c r="S404" s="77"/>
      <c r="T404" s="78"/>
      <c r="AT404" s="15" t="s">
        <v>124</v>
      </c>
      <c r="AU404" s="15" t="s">
        <v>80</v>
      </c>
    </row>
    <row r="405" spans="2:65" s="1" customFormat="1" ht="16.5" customHeight="1">
      <c r="B405" s="36"/>
      <c r="C405" s="190" t="s">
        <v>601</v>
      </c>
      <c r="D405" s="190" t="s">
        <v>119</v>
      </c>
      <c r="E405" s="191" t="s">
        <v>602</v>
      </c>
      <c r="F405" s="192" t="s">
        <v>603</v>
      </c>
      <c r="G405" s="193" t="s">
        <v>182</v>
      </c>
      <c r="H405" s="194">
        <v>1</v>
      </c>
      <c r="I405" s="195"/>
      <c r="J405" s="196">
        <f>ROUND(I405*H405,2)</f>
        <v>0</v>
      </c>
      <c r="K405" s="192" t="s">
        <v>19</v>
      </c>
      <c r="L405" s="41"/>
      <c r="M405" s="197" t="s">
        <v>19</v>
      </c>
      <c r="N405" s="198" t="s">
        <v>44</v>
      </c>
      <c r="O405" s="77"/>
      <c r="P405" s="199">
        <f>O405*H405</f>
        <v>0</v>
      </c>
      <c r="Q405" s="199">
        <v>0</v>
      </c>
      <c r="R405" s="199">
        <f>Q405*H405</f>
        <v>0</v>
      </c>
      <c r="S405" s="199">
        <v>0</v>
      </c>
      <c r="T405" s="200">
        <f>S405*H405</f>
        <v>0</v>
      </c>
      <c r="AR405" s="15" t="s">
        <v>123</v>
      </c>
      <c r="AT405" s="15" t="s">
        <v>119</v>
      </c>
      <c r="AU405" s="15" t="s">
        <v>80</v>
      </c>
      <c r="AY405" s="15" t="s">
        <v>118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15" t="s">
        <v>80</v>
      </c>
      <c r="BK405" s="201">
        <f>ROUND(I405*H405,2)</f>
        <v>0</v>
      </c>
      <c r="BL405" s="15" t="s">
        <v>123</v>
      </c>
      <c r="BM405" s="15" t="s">
        <v>604</v>
      </c>
    </row>
    <row r="406" spans="2:47" s="1" customFormat="1" ht="12">
      <c r="B406" s="36"/>
      <c r="C406" s="37"/>
      <c r="D406" s="202" t="s">
        <v>124</v>
      </c>
      <c r="E406" s="37"/>
      <c r="F406" s="203" t="s">
        <v>603</v>
      </c>
      <c r="G406" s="37"/>
      <c r="H406" s="37"/>
      <c r="I406" s="124"/>
      <c r="J406" s="37"/>
      <c r="K406" s="37"/>
      <c r="L406" s="41"/>
      <c r="M406" s="204"/>
      <c r="N406" s="77"/>
      <c r="O406" s="77"/>
      <c r="P406" s="77"/>
      <c r="Q406" s="77"/>
      <c r="R406" s="77"/>
      <c r="S406" s="77"/>
      <c r="T406" s="78"/>
      <c r="AT406" s="15" t="s">
        <v>124</v>
      </c>
      <c r="AU406" s="15" t="s">
        <v>80</v>
      </c>
    </row>
    <row r="407" spans="2:65" s="1" customFormat="1" ht="16.5" customHeight="1">
      <c r="B407" s="36"/>
      <c r="C407" s="190" t="s">
        <v>346</v>
      </c>
      <c r="D407" s="190" t="s">
        <v>119</v>
      </c>
      <c r="E407" s="191" t="s">
        <v>605</v>
      </c>
      <c r="F407" s="192" t="s">
        <v>606</v>
      </c>
      <c r="G407" s="193" t="s">
        <v>182</v>
      </c>
      <c r="H407" s="194">
        <v>1</v>
      </c>
      <c r="I407" s="195"/>
      <c r="J407" s="196">
        <f>ROUND(I407*H407,2)</f>
        <v>0</v>
      </c>
      <c r="K407" s="192" t="s">
        <v>19</v>
      </c>
      <c r="L407" s="41"/>
      <c r="M407" s="197" t="s">
        <v>19</v>
      </c>
      <c r="N407" s="198" t="s">
        <v>44</v>
      </c>
      <c r="O407" s="77"/>
      <c r="P407" s="199">
        <f>O407*H407</f>
        <v>0</v>
      </c>
      <c r="Q407" s="199">
        <v>0</v>
      </c>
      <c r="R407" s="199">
        <f>Q407*H407</f>
        <v>0</v>
      </c>
      <c r="S407" s="199">
        <v>0</v>
      </c>
      <c r="T407" s="200">
        <f>S407*H407</f>
        <v>0</v>
      </c>
      <c r="AR407" s="15" t="s">
        <v>123</v>
      </c>
      <c r="AT407" s="15" t="s">
        <v>119</v>
      </c>
      <c r="AU407" s="15" t="s">
        <v>80</v>
      </c>
      <c r="AY407" s="15" t="s">
        <v>118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5" t="s">
        <v>80</v>
      </c>
      <c r="BK407" s="201">
        <f>ROUND(I407*H407,2)</f>
        <v>0</v>
      </c>
      <c r="BL407" s="15" t="s">
        <v>123</v>
      </c>
      <c r="BM407" s="15" t="s">
        <v>607</v>
      </c>
    </row>
    <row r="408" spans="2:47" s="1" customFormat="1" ht="12">
      <c r="B408" s="36"/>
      <c r="C408" s="37"/>
      <c r="D408" s="202" t="s">
        <v>124</v>
      </c>
      <c r="E408" s="37"/>
      <c r="F408" s="203" t="s">
        <v>606</v>
      </c>
      <c r="G408" s="37"/>
      <c r="H408" s="37"/>
      <c r="I408" s="124"/>
      <c r="J408" s="37"/>
      <c r="K408" s="37"/>
      <c r="L408" s="41"/>
      <c r="M408" s="204"/>
      <c r="N408" s="77"/>
      <c r="O408" s="77"/>
      <c r="P408" s="77"/>
      <c r="Q408" s="77"/>
      <c r="R408" s="77"/>
      <c r="S408" s="77"/>
      <c r="T408" s="78"/>
      <c r="AT408" s="15" t="s">
        <v>124</v>
      </c>
      <c r="AU408" s="15" t="s">
        <v>80</v>
      </c>
    </row>
    <row r="409" spans="2:65" s="1" customFormat="1" ht="16.5" customHeight="1">
      <c r="B409" s="36"/>
      <c r="C409" s="190" t="s">
        <v>608</v>
      </c>
      <c r="D409" s="190" t="s">
        <v>119</v>
      </c>
      <c r="E409" s="191" t="s">
        <v>609</v>
      </c>
      <c r="F409" s="192" t="s">
        <v>610</v>
      </c>
      <c r="G409" s="193" t="s">
        <v>182</v>
      </c>
      <c r="H409" s="194">
        <v>1</v>
      </c>
      <c r="I409" s="195"/>
      <c r="J409" s="196">
        <f>ROUND(I409*H409,2)</f>
        <v>0</v>
      </c>
      <c r="K409" s="192" t="s">
        <v>133</v>
      </c>
      <c r="L409" s="41"/>
      <c r="M409" s="197" t="s">
        <v>19</v>
      </c>
      <c r="N409" s="198" t="s">
        <v>44</v>
      </c>
      <c r="O409" s="77"/>
      <c r="P409" s="199">
        <f>O409*H409</f>
        <v>0</v>
      </c>
      <c r="Q409" s="199">
        <v>0</v>
      </c>
      <c r="R409" s="199">
        <f>Q409*H409</f>
        <v>0</v>
      </c>
      <c r="S409" s="199">
        <v>0</v>
      </c>
      <c r="T409" s="200">
        <f>S409*H409</f>
        <v>0</v>
      </c>
      <c r="AR409" s="15" t="s">
        <v>123</v>
      </c>
      <c r="AT409" s="15" t="s">
        <v>119</v>
      </c>
      <c r="AU409" s="15" t="s">
        <v>80</v>
      </c>
      <c r="AY409" s="15" t="s">
        <v>118</v>
      </c>
      <c r="BE409" s="201">
        <f>IF(N409="základní",J409,0)</f>
        <v>0</v>
      </c>
      <c r="BF409" s="201">
        <f>IF(N409="snížená",J409,0)</f>
        <v>0</v>
      </c>
      <c r="BG409" s="201">
        <f>IF(N409="zákl. přenesená",J409,0)</f>
        <v>0</v>
      </c>
      <c r="BH409" s="201">
        <f>IF(N409="sníž. přenesená",J409,0)</f>
        <v>0</v>
      </c>
      <c r="BI409" s="201">
        <f>IF(N409="nulová",J409,0)</f>
        <v>0</v>
      </c>
      <c r="BJ409" s="15" t="s">
        <v>80</v>
      </c>
      <c r="BK409" s="201">
        <f>ROUND(I409*H409,2)</f>
        <v>0</v>
      </c>
      <c r="BL409" s="15" t="s">
        <v>123</v>
      </c>
      <c r="BM409" s="15" t="s">
        <v>611</v>
      </c>
    </row>
    <row r="410" spans="2:47" s="1" customFormat="1" ht="12">
      <c r="B410" s="36"/>
      <c r="C410" s="37"/>
      <c r="D410" s="202" t="s">
        <v>124</v>
      </c>
      <c r="E410" s="37"/>
      <c r="F410" s="203" t="s">
        <v>610</v>
      </c>
      <c r="G410" s="37"/>
      <c r="H410" s="37"/>
      <c r="I410" s="124"/>
      <c r="J410" s="37"/>
      <c r="K410" s="37"/>
      <c r="L410" s="41"/>
      <c r="M410" s="248"/>
      <c r="N410" s="249"/>
      <c r="O410" s="249"/>
      <c r="P410" s="249"/>
      <c r="Q410" s="249"/>
      <c r="R410" s="249"/>
      <c r="S410" s="249"/>
      <c r="T410" s="250"/>
      <c r="AT410" s="15" t="s">
        <v>124</v>
      </c>
      <c r="AU410" s="15" t="s">
        <v>80</v>
      </c>
    </row>
    <row r="411" spans="2:12" s="1" customFormat="1" ht="6.95" customHeight="1">
      <c r="B411" s="55"/>
      <c r="C411" s="56"/>
      <c r="D411" s="56"/>
      <c r="E411" s="56"/>
      <c r="F411" s="56"/>
      <c r="G411" s="56"/>
      <c r="H411" s="56"/>
      <c r="I411" s="148"/>
      <c r="J411" s="56"/>
      <c r="K411" s="56"/>
      <c r="L411" s="41"/>
    </row>
  </sheetData>
  <sheetProtection password="CC35" sheet="1" objects="1" scenarios="1" formatColumns="0" formatRows="0" autoFilter="0"/>
  <autoFilter ref="C91:K41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3" customFormat="1" ht="45" customHeight="1">
      <c r="B3" s="255"/>
      <c r="C3" s="256" t="s">
        <v>612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8"/>
      <c r="C4" s="259" t="s">
        <v>613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614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615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262" t="s">
        <v>616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2"/>
      <c r="D10" s="262" t="s">
        <v>617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4"/>
      <c r="D11" s="262" t="s">
        <v>618</v>
      </c>
      <c r="E11" s="262"/>
      <c r="F11" s="262"/>
      <c r="G11" s="262"/>
      <c r="H11" s="262"/>
      <c r="I11" s="262"/>
      <c r="J11" s="262"/>
      <c r="K11" s="260"/>
    </row>
    <row r="12" spans="2:1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ht="15" customHeight="1">
      <c r="B13" s="263"/>
      <c r="C13" s="264"/>
      <c r="D13" s="265" t="s">
        <v>619</v>
      </c>
      <c r="E13" s="262"/>
      <c r="F13" s="262"/>
      <c r="G13" s="262"/>
      <c r="H13" s="262"/>
      <c r="I13" s="262"/>
      <c r="J13" s="262"/>
      <c r="K13" s="260"/>
    </row>
    <row r="14" spans="2:1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ht="15" customHeight="1">
      <c r="B15" s="263"/>
      <c r="C15" s="264"/>
      <c r="D15" s="262" t="s">
        <v>620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4"/>
      <c r="D16" s="262" t="s">
        <v>621</v>
      </c>
      <c r="E16" s="262"/>
      <c r="F16" s="262"/>
      <c r="G16" s="262"/>
      <c r="H16" s="262"/>
      <c r="I16" s="262"/>
      <c r="J16" s="262"/>
      <c r="K16" s="260"/>
    </row>
    <row r="17" spans="2:11" ht="15" customHeight="1">
      <c r="B17" s="263"/>
      <c r="C17" s="264"/>
      <c r="D17" s="262" t="s">
        <v>622</v>
      </c>
      <c r="E17" s="262"/>
      <c r="F17" s="262"/>
      <c r="G17" s="262"/>
      <c r="H17" s="262"/>
      <c r="I17" s="262"/>
      <c r="J17" s="262"/>
      <c r="K17" s="260"/>
    </row>
    <row r="18" spans="2:11" ht="15" customHeight="1">
      <c r="B18" s="263"/>
      <c r="C18" s="264"/>
      <c r="D18" s="264"/>
      <c r="E18" s="266" t="s">
        <v>79</v>
      </c>
      <c r="F18" s="262" t="s">
        <v>623</v>
      </c>
      <c r="G18" s="262"/>
      <c r="H18" s="262"/>
      <c r="I18" s="262"/>
      <c r="J18" s="262"/>
      <c r="K18" s="260"/>
    </row>
    <row r="19" spans="2:11" ht="15" customHeight="1">
      <c r="B19" s="263"/>
      <c r="C19" s="264"/>
      <c r="D19" s="264"/>
      <c r="E19" s="266" t="s">
        <v>624</v>
      </c>
      <c r="F19" s="262" t="s">
        <v>625</v>
      </c>
      <c r="G19" s="262"/>
      <c r="H19" s="262"/>
      <c r="I19" s="262"/>
      <c r="J19" s="262"/>
      <c r="K19" s="260"/>
    </row>
    <row r="20" spans="2:11" ht="15" customHeight="1">
      <c r="B20" s="263"/>
      <c r="C20" s="264"/>
      <c r="D20" s="264"/>
      <c r="E20" s="266" t="s">
        <v>626</v>
      </c>
      <c r="F20" s="262" t="s">
        <v>627</v>
      </c>
      <c r="G20" s="262"/>
      <c r="H20" s="262"/>
      <c r="I20" s="262"/>
      <c r="J20" s="262"/>
      <c r="K20" s="260"/>
    </row>
    <row r="21" spans="2:11" ht="15" customHeight="1">
      <c r="B21" s="263"/>
      <c r="C21" s="264"/>
      <c r="D21" s="264"/>
      <c r="E21" s="266" t="s">
        <v>628</v>
      </c>
      <c r="F21" s="262" t="s">
        <v>629</v>
      </c>
      <c r="G21" s="262"/>
      <c r="H21" s="262"/>
      <c r="I21" s="262"/>
      <c r="J21" s="262"/>
      <c r="K21" s="260"/>
    </row>
    <row r="22" spans="2:11" ht="15" customHeight="1">
      <c r="B22" s="263"/>
      <c r="C22" s="264"/>
      <c r="D22" s="264"/>
      <c r="E22" s="266" t="s">
        <v>630</v>
      </c>
      <c r="F22" s="262" t="s">
        <v>631</v>
      </c>
      <c r="G22" s="262"/>
      <c r="H22" s="262"/>
      <c r="I22" s="262"/>
      <c r="J22" s="262"/>
      <c r="K22" s="260"/>
    </row>
    <row r="23" spans="2:11" ht="15" customHeight="1">
      <c r="B23" s="263"/>
      <c r="C23" s="264"/>
      <c r="D23" s="264"/>
      <c r="E23" s="266" t="s">
        <v>632</v>
      </c>
      <c r="F23" s="262" t="s">
        <v>633</v>
      </c>
      <c r="G23" s="262"/>
      <c r="H23" s="262"/>
      <c r="I23" s="262"/>
      <c r="J23" s="262"/>
      <c r="K23" s="260"/>
    </row>
    <row r="24" spans="2:1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ht="15" customHeight="1">
      <c r="B25" s="263"/>
      <c r="C25" s="262" t="s">
        <v>634</v>
      </c>
      <c r="D25" s="262"/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2" t="s">
        <v>635</v>
      </c>
      <c r="D26" s="262"/>
      <c r="E26" s="262"/>
      <c r="F26" s="262"/>
      <c r="G26" s="262"/>
      <c r="H26" s="262"/>
      <c r="I26" s="262"/>
      <c r="J26" s="262"/>
      <c r="K26" s="260"/>
    </row>
    <row r="27" spans="2:11" ht="15" customHeight="1">
      <c r="B27" s="263"/>
      <c r="C27" s="262"/>
      <c r="D27" s="262" t="s">
        <v>636</v>
      </c>
      <c r="E27" s="262"/>
      <c r="F27" s="262"/>
      <c r="G27" s="262"/>
      <c r="H27" s="262"/>
      <c r="I27" s="262"/>
      <c r="J27" s="262"/>
      <c r="K27" s="260"/>
    </row>
    <row r="28" spans="2:11" ht="15" customHeight="1">
      <c r="B28" s="263"/>
      <c r="C28" s="264"/>
      <c r="D28" s="262" t="s">
        <v>637</v>
      </c>
      <c r="E28" s="262"/>
      <c r="F28" s="262"/>
      <c r="G28" s="262"/>
      <c r="H28" s="262"/>
      <c r="I28" s="262"/>
      <c r="J28" s="262"/>
      <c r="K28" s="260"/>
    </row>
    <row r="29" spans="2:1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ht="15" customHeight="1">
      <c r="B30" s="263"/>
      <c r="C30" s="264"/>
      <c r="D30" s="262" t="s">
        <v>638</v>
      </c>
      <c r="E30" s="262"/>
      <c r="F30" s="262"/>
      <c r="G30" s="262"/>
      <c r="H30" s="262"/>
      <c r="I30" s="262"/>
      <c r="J30" s="262"/>
      <c r="K30" s="260"/>
    </row>
    <row r="31" spans="2:11" ht="15" customHeight="1">
      <c r="B31" s="263"/>
      <c r="C31" s="264"/>
      <c r="D31" s="262" t="s">
        <v>639</v>
      </c>
      <c r="E31" s="262"/>
      <c r="F31" s="262"/>
      <c r="G31" s="262"/>
      <c r="H31" s="262"/>
      <c r="I31" s="262"/>
      <c r="J31" s="262"/>
      <c r="K31" s="260"/>
    </row>
    <row r="32" spans="2:1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ht="15" customHeight="1">
      <c r="B33" s="263"/>
      <c r="C33" s="264"/>
      <c r="D33" s="262" t="s">
        <v>640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4"/>
      <c r="D34" s="262" t="s">
        <v>641</v>
      </c>
      <c r="E34" s="262"/>
      <c r="F34" s="262"/>
      <c r="G34" s="262"/>
      <c r="H34" s="262"/>
      <c r="I34" s="262"/>
      <c r="J34" s="262"/>
      <c r="K34" s="260"/>
    </row>
    <row r="35" spans="2:11" ht="15" customHeight="1">
      <c r="B35" s="263"/>
      <c r="C35" s="264"/>
      <c r="D35" s="262" t="s">
        <v>642</v>
      </c>
      <c r="E35" s="262"/>
      <c r="F35" s="262"/>
      <c r="G35" s="262"/>
      <c r="H35" s="262"/>
      <c r="I35" s="262"/>
      <c r="J35" s="262"/>
      <c r="K35" s="260"/>
    </row>
    <row r="36" spans="2:11" ht="15" customHeight="1">
      <c r="B36" s="263"/>
      <c r="C36" s="264"/>
      <c r="D36" s="262"/>
      <c r="E36" s="265" t="s">
        <v>104</v>
      </c>
      <c r="F36" s="262"/>
      <c r="G36" s="262" t="s">
        <v>643</v>
      </c>
      <c r="H36" s="262"/>
      <c r="I36" s="262"/>
      <c r="J36" s="262"/>
      <c r="K36" s="260"/>
    </row>
    <row r="37" spans="2:11" ht="30.75" customHeight="1">
      <c r="B37" s="263"/>
      <c r="C37" s="264"/>
      <c r="D37" s="262"/>
      <c r="E37" s="265" t="s">
        <v>644</v>
      </c>
      <c r="F37" s="262"/>
      <c r="G37" s="262" t="s">
        <v>645</v>
      </c>
      <c r="H37" s="262"/>
      <c r="I37" s="262"/>
      <c r="J37" s="262"/>
      <c r="K37" s="260"/>
    </row>
    <row r="38" spans="2:11" ht="15" customHeight="1">
      <c r="B38" s="263"/>
      <c r="C38" s="264"/>
      <c r="D38" s="262"/>
      <c r="E38" s="265" t="s">
        <v>54</v>
      </c>
      <c r="F38" s="262"/>
      <c r="G38" s="262" t="s">
        <v>646</v>
      </c>
      <c r="H38" s="262"/>
      <c r="I38" s="262"/>
      <c r="J38" s="262"/>
      <c r="K38" s="260"/>
    </row>
    <row r="39" spans="2:11" ht="15" customHeight="1">
      <c r="B39" s="263"/>
      <c r="C39" s="264"/>
      <c r="D39" s="262"/>
      <c r="E39" s="265" t="s">
        <v>55</v>
      </c>
      <c r="F39" s="262"/>
      <c r="G39" s="262" t="s">
        <v>647</v>
      </c>
      <c r="H39" s="262"/>
      <c r="I39" s="262"/>
      <c r="J39" s="262"/>
      <c r="K39" s="260"/>
    </row>
    <row r="40" spans="2:11" ht="15" customHeight="1">
      <c r="B40" s="263"/>
      <c r="C40" s="264"/>
      <c r="D40" s="262"/>
      <c r="E40" s="265" t="s">
        <v>105</v>
      </c>
      <c r="F40" s="262"/>
      <c r="G40" s="262" t="s">
        <v>648</v>
      </c>
      <c r="H40" s="262"/>
      <c r="I40" s="262"/>
      <c r="J40" s="262"/>
      <c r="K40" s="260"/>
    </row>
    <row r="41" spans="2:11" ht="15" customHeight="1">
      <c r="B41" s="263"/>
      <c r="C41" s="264"/>
      <c r="D41" s="262"/>
      <c r="E41" s="265" t="s">
        <v>106</v>
      </c>
      <c r="F41" s="262"/>
      <c r="G41" s="262" t="s">
        <v>649</v>
      </c>
      <c r="H41" s="262"/>
      <c r="I41" s="262"/>
      <c r="J41" s="262"/>
      <c r="K41" s="260"/>
    </row>
    <row r="42" spans="2:11" ht="15" customHeight="1">
      <c r="B42" s="263"/>
      <c r="C42" s="264"/>
      <c r="D42" s="262"/>
      <c r="E42" s="265" t="s">
        <v>650</v>
      </c>
      <c r="F42" s="262"/>
      <c r="G42" s="262" t="s">
        <v>651</v>
      </c>
      <c r="H42" s="262"/>
      <c r="I42" s="262"/>
      <c r="J42" s="262"/>
      <c r="K42" s="260"/>
    </row>
    <row r="43" spans="2:11" ht="15" customHeight="1">
      <c r="B43" s="263"/>
      <c r="C43" s="264"/>
      <c r="D43" s="262"/>
      <c r="E43" s="265"/>
      <c r="F43" s="262"/>
      <c r="G43" s="262" t="s">
        <v>652</v>
      </c>
      <c r="H43" s="262"/>
      <c r="I43" s="262"/>
      <c r="J43" s="262"/>
      <c r="K43" s="260"/>
    </row>
    <row r="44" spans="2:11" ht="15" customHeight="1">
      <c r="B44" s="263"/>
      <c r="C44" s="264"/>
      <c r="D44" s="262"/>
      <c r="E44" s="265" t="s">
        <v>653</v>
      </c>
      <c r="F44" s="262"/>
      <c r="G44" s="262" t="s">
        <v>654</v>
      </c>
      <c r="H44" s="262"/>
      <c r="I44" s="262"/>
      <c r="J44" s="262"/>
      <c r="K44" s="260"/>
    </row>
    <row r="45" spans="2:11" ht="15" customHeight="1">
      <c r="B45" s="263"/>
      <c r="C45" s="264"/>
      <c r="D45" s="262"/>
      <c r="E45" s="265" t="s">
        <v>108</v>
      </c>
      <c r="F45" s="262"/>
      <c r="G45" s="262" t="s">
        <v>655</v>
      </c>
      <c r="H45" s="262"/>
      <c r="I45" s="262"/>
      <c r="J45" s="262"/>
      <c r="K45" s="260"/>
    </row>
    <row r="46" spans="2:1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ht="15" customHeight="1">
      <c r="B47" s="263"/>
      <c r="C47" s="264"/>
      <c r="D47" s="262" t="s">
        <v>656</v>
      </c>
      <c r="E47" s="262"/>
      <c r="F47" s="262"/>
      <c r="G47" s="262"/>
      <c r="H47" s="262"/>
      <c r="I47" s="262"/>
      <c r="J47" s="262"/>
      <c r="K47" s="260"/>
    </row>
    <row r="48" spans="2:11" ht="15" customHeight="1">
      <c r="B48" s="263"/>
      <c r="C48" s="264"/>
      <c r="D48" s="264"/>
      <c r="E48" s="262" t="s">
        <v>657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4"/>
      <c r="D49" s="264"/>
      <c r="E49" s="262" t="s">
        <v>658</v>
      </c>
      <c r="F49" s="262"/>
      <c r="G49" s="262"/>
      <c r="H49" s="262"/>
      <c r="I49" s="262"/>
      <c r="J49" s="262"/>
      <c r="K49" s="260"/>
    </row>
    <row r="50" spans="2:11" ht="15" customHeight="1">
      <c r="B50" s="263"/>
      <c r="C50" s="264"/>
      <c r="D50" s="264"/>
      <c r="E50" s="262" t="s">
        <v>659</v>
      </c>
      <c r="F50" s="262"/>
      <c r="G50" s="262"/>
      <c r="H50" s="262"/>
      <c r="I50" s="262"/>
      <c r="J50" s="262"/>
      <c r="K50" s="260"/>
    </row>
    <row r="51" spans="2:11" ht="15" customHeight="1">
      <c r="B51" s="263"/>
      <c r="C51" s="264"/>
      <c r="D51" s="262" t="s">
        <v>660</v>
      </c>
      <c r="E51" s="262"/>
      <c r="F51" s="262"/>
      <c r="G51" s="262"/>
      <c r="H51" s="262"/>
      <c r="I51" s="262"/>
      <c r="J51" s="262"/>
      <c r="K51" s="260"/>
    </row>
    <row r="52" spans="2:11" ht="25.5" customHeight="1">
      <c r="B52" s="258"/>
      <c r="C52" s="259" t="s">
        <v>661</v>
      </c>
      <c r="D52" s="259"/>
      <c r="E52" s="259"/>
      <c r="F52" s="259"/>
      <c r="G52" s="259"/>
      <c r="H52" s="259"/>
      <c r="I52" s="259"/>
      <c r="J52" s="259"/>
      <c r="K52" s="260"/>
    </row>
    <row r="53" spans="2:1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ht="15" customHeight="1">
      <c r="B54" s="258"/>
      <c r="C54" s="262" t="s">
        <v>662</v>
      </c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8"/>
      <c r="C55" s="262" t="s">
        <v>663</v>
      </c>
      <c r="D55" s="262"/>
      <c r="E55" s="262"/>
      <c r="F55" s="262"/>
      <c r="G55" s="262"/>
      <c r="H55" s="262"/>
      <c r="I55" s="262"/>
      <c r="J55" s="262"/>
      <c r="K55" s="260"/>
    </row>
    <row r="56" spans="2:1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2" t="s">
        <v>664</v>
      </c>
      <c r="D57" s="262"/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4"/>
      <c r="D58" s="262" t="s">
        <v>665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4"/>
      <c r="D59" s="262" t="s">
        <v>666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4"/>
      <c r="D60" s="262" t="s">
        <v>667</v>
      </c>
      <c r="E60" s="262"/>
      <c r="F60" s="262"/>
      <c r="G60" s="262"/>
      <c r="H60" s="262"/>
      <c r="I60" s="262"/>
      <c r="J60" s="262"/>
      <c r="K60" s="260"/>
    </row>
    <row r="61" spans="2:11" ht="15" customHeight="1">
      <c r="B61" s="258"/>
      <c r="C61" s="264"/>
      <c r="D61" s="262" t="s">
        <v>668</v>
      </c>
      <c r="E61" s="262"/>
      <c r="F61" s="262"/>
      <c r="G61" s="262"/>
      <c r="H61" s="262"/>
      <c r="I61" s="262"/>
      <c r="J61" s="262"/>
      <c r="K61" s="260"/>
    </row>
    <row r="62" spans="2:11" ht="15" customHeight="1">
      <c r="B62" s="258"/>
      <c r="C62" s="264"/>
      <c r="D62" s="267" t="s">
        <v>669</v>
      </c>
      <c r="E62" s="267"/>
      <c r="F62" s="267"/>
      <c r="G62" s="267"/>
      <c r="H62" s="267"/>
      <c r="I62" s="267"/>
      <c r="J62" s="267"/>
      <c r="K62" s="260"/>
    </row>
    <row r="63" spans="2:11" ht="15" customHeight="1">
      <c r="B63" s="258"/>
      <c r="C63" s="264"/>
      <c r="D63" s="262" t="s">
        <v>670</v>
      </c>
      <c r="E63" s="262"/>
      <c r="F63" s="262"/>
      <c r="G63" s="262"/>
      <c r="H63" s="262"/>
      <c r="I63" s="262"/>
      <c r="J63" s="262"/>
      <c r="K63" s="260"/>
    </row>
    <row r="64" spans="2:1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ht="15" customHeight="1">
      <c r="B65" s="258"/>
      <c r="C65" s="264"/>
      <c r="D65" s="262" t="s">
        <v>671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4"/>
      <c r="D66" s="267" t="s">
        <v>672</v>
      </c>
      <c r="E66" s="267"/>
      <c r="F66" s="267"/>
      <c r="G66" s="267"/>
      <c r="H66" s="267"/>
      <c r="I66" s="267"/>
      <c r="J66" s="267"/>
      <c r="K66" s="260"/>
    </row>
    <row r="67" spans="2:11" ht="15" customHeight="1">
      <c r="B67" s="258"/>
      <c r="C67" s="264"/>
      <c r="D67" s="262" t="s">
        <v>673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4"/>
      <c r="D68" s="262" t="s">
        <v>674</v>
      </c>
      <c r="E68" s="262"/>
      <c r="F68" s="262"/>
      <c r="G68" s="262"/>
      <c r="H68" s="262"/>
      <c r="I68" s="262"/>
      <c r="J68" s="262"/>
      <c r="K68" s="260"/>
    </row>
    <row r="69" spans="2:11" ht="15" customHeight="1">
      <c r="B69" s="258"/>
      <c r="C69" s="264"/>
      <c r="D69" s="262" t="s">
        <v>675</v>
      </c>
      <c r="E69" s="262"/>
      <c r="F69" s="262"/>
      <c r="G69" s="262"/>
      <c r="H69" s="262"/>
      <c r="I69" s="262"/>
      <c r="J69" s="262"/>
      <c r="K69" s="260"/>
    </row>
    <row r="70" spans="2:11" ht="15" customHeight="1">
      <c r="B70" s="258"/>
      <c r="C70" s="264"/>
      <c r="D70" s="262" t="s">
        <v>676</v>
      </c>
      <c r="E70" s="262"/>
      <c r="F70" s="262"/>
      <c r="G70" s="262"/>
      <c r="H70" s="262"/>
      <c r="I70" s="262"/>
      <c r="J70" s="262"/>
      <c r="K70" s="260"/>
    </row>
    <row r="71" spans="2:1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ht="45" customHeight="1">
      <c r="B75" s="277"/>
      <c r="C75" s="278" t="s">
        <v>677</v>
      </c>
      <c r="D75" s="278"/>
      <c r="E75" s="278"/>
      <c r="F75" s="278"/>
      <c r="G75" s="278"/>
      <c r="H75" s="278"/>
      <c r="I75" s="278"/>
      <c r="J75" s="278"/>
      <c r="K75" s="279"/>
    </row>
    <row r="76" spans="2:11" ht="17.25" customHeight="1">
      <c r="B76" s="277"/>
      <c r="C76" s="280" t="s">
        <v>678</v>
      </c>
      <c r="D76" s="280"/>
      <c r="E76" s="280"/>
      <c r="F76" s="280" t="s">
        <v>679</v>
      </c>
      <c r="G76" s="281"/>
      <c r="H76" s="280" t="s">
        <v>55</v>
      </c>
      <c r="I76" s="280" t="s">
        <v>58</v>
      </c>
      <c r="J76" s="280" t="s">
        <v>680</v>
      </c>
      <c r="K76" s="279"/>
    </row>
    <row r="77" spans="2:11" ht="17.25" customHeight="1">
      <c r="B77" s="277"/>
      <c r="C77" s="282" t="s">
        <v>681</v>
      </c>
      <c r="D77" s="282"/>
      <c r="E77" s="282"/>
      <c r="F77" s="283" t="s">
        <v>682</v>
      </c>
      <c r="G77" s="284"/>
      <c r="H77" s="282"/>
      <c r="I77" s="282"/>
      <c r="J77" s="282" t="s">
        <v>683</v>
      </c>
      <c r="K77" s="279"/>
    </row>
    <row r="78" spans="2:1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ht="15" customHeight="1">
      <c r="B79" s="277"/>
      <c r="C79" s="265" t="s">
        <v>54</v>
      </c>
      <c r="D79" s="285"/>
      <c r="E79" s="285"/>
      <c r="F79" s="287" t="s">
        <v>684</v>
      </c>
      <c r="G79" s="286"/>
      <c r="H79" s="265" t="s">
        <v>685</v>
      </c>
      <c r="I79" s="265" t="s">
        <v>686</v>
      </c>
      <c r="J79" s="265">
        <v>20</v>
      </c>
      <c r="K79" s="279"/>
    </row>
    <row r="80" spans="2:11" ht="15" customHeight="1">
      <c r="B80" s="277"/>
      <c r="C80" s="265" t="s">
        <v>687</v>
      </c>
      <c r="D80" s="265"/>
      <c r="E80" s="265"/>
      <c r="F80" s="287" t="s">
        <v>684</v>
      </c>
      <c r="G80" s="286"/>
      <c r="H80" s="265" t="s">
        <v>688</v>
      </c>
      <c r="I80" s="265" t="s">
        <v>686</v>
      </c>
      <c r="J80" s="265">
        <v>120</v>
      </c>
      <c r="K80" s="279"/>
    </row>
    <row r="81" spans="2:11" ht="15" customHeight="1">
      <c r="B81" s="288"/>
      <c r="C81" s="265" t="s">
        <v>689</v>
      </c>
      <c r="D81" s="265"/>
      <c r="E81" s="265"/>
      <c r="F81" s="287" t="s">
        <v>690</v>
      </c>
      <c r="G81" s="286"/>
      <c r="H81" s="265" t="s">
        <v>691</v>
      </c>
      <c r="I81" s="265" t="s">
        <v>686</v>
      </c>
      <c r="J81" s="265">
        <v>50</v>
      </c>
      <c r="K81" s="279"/>
    </row>
    <row r="82" spans="2:11" ht="15" customHeight="1">
      <c r="B82" s="288"/>
      <c r="C82" s="265" t="s">
        <v>692</v>
      </c>
      <c r="D82" s="265"/>
      <c r="E82" s="265"/>
      <c r="F82" s="287" t="s">
        <v>684</v>
      </c>
      <c r="G82" s="286"/>
      <c r="H82" s="265" t="s">
        <v>693</v>
      </c>
      <c r="I82" s="265" t="s">
        <v>694</v>
      </c>
      <c r="J82" s="265"/>
      <c r="K82" s="279"/>
    </row>
    <row r="83" spans="2:11" ht="15" customHeight="1">
      <c r="B83" s="288"/>
      <c r="C83" s="289" t="s">
        <v>695</v>
      </c>
      <c r="D83" s="289"/>
      <c r="E83" s="289"/>
      <c r="F83" s="290" t="s">
        <v>690</v>
      </c>
      <c r="G83" s="289"/>
      <c r="H83" s="289" t="s">
        <v>696</v>
      </c>
      <c r="I83" s="289" t="s">
        <v>686</v>
      </c>
      <c r="J83" s="289">
        <v>15</v>
      </c>
      <c r="K83" s="279"/>
    </row>
    <row r="84" spans="2:11" ht="15" customHeight="1">
      <c r="B84" s="288"/>
      <c r="C84" s="289" t="s">
        <v>697</v>
      </c>
      <c r="D84" s="289"/>
      <c r="E84" s="289"/>
      <c r="F84" s="290" t="s">
        <v>690</v>
      </c>
      <c r="G84" s="289"/>
      <c r="H84" s="289" t="s">
        <v>698</v>
      </c>
      <c r="I84" s="289" t="s">
        <v>686</v>
      </c>
      <c r="J84" s="289">
        <v>15</v>
      </c>
      <c r="K84" s="279"/>
    </row>
    <row r="85" spans="2:11" ht="15" customHeight="1">
      <c r="B85" s="288"/>
      <c r="C85" s="289" t="s">
        <v>699</v>
      </c>
      <c r="D85" s="289"/>
      <c r="E85" s="289"/>
      <c r="F85" s="290" t="s">
        <v>690</v>
      </c>
      <c r="G85" s="289"/>
      <c r="H85" s="289" t="s">
        <v>700</v>
      </c>
      <c r="I85" s="289" t="s">
        <v>686</v>
      </c>
      <c r="J85" s="289">
        <v>20</v>
      </c>
      <c r="K85" s="279"/>
    </row>
    <row r="86" spans="2:11" ht="15" customHeight="1">
      <c r="B86" s="288"/>
      <c r="C86" s="289" t="s">
        <v>701</v>
      </c>
      <c r="D86" s="289"/>
      <c r="E86" s="289"/>
      <c r="F86" s="290" t="s">
        <v>690</v>
      </c>
      <c r="G86" s="289"/>
      <c r="H86" s="289" t="s">
        <v>702</v>
      </c>
      <c r="I86" s="289" t="s">
        <v>686</v>
      </c>
      <c r="J86" s="289">
        <v>20</v>
      </c>
      <c r="K86" s="279"/>
    </row>
    <row r="87" spans="2:11" ht="15" customHeight="1">
      <c r="B87" s="288"/>
      <c r="C87" s="265" t="s">
        <v>703</v>
      </c>
      <c r="D87" s="265"/>
      <c r="E87" s="265"/>
      <c r="F87" s="287" t="s">
        <v>690</v>
      </c>
      <c r="G87" s="286"/>
      <c r="H87" s="265" t="s">
        <v>704</v>
      </c>
      <c r="I87" s="265" t="s">
        <v>686</v>
      </c>
      <c r="J87" s="265">
        <v>50</v>
      </c>
      <c r="K87" s="279"/>
    </row>
    <row r="88" spans="2:11" ht="15" customHeight="1">
      <c r="B88" s="288"/>
      <c r="C88" s="265" t="s">
        <v>705</v>
      </c>
      <c r="D88" s="265"/>
      <c r="E88" s="265"/>
      <c r="F88" s="287" t="s">
        <v>690</v>
      </c>
      <c r="G88" s="286"/>
      <c r="H88" s="265" t="s">
        <v>706</v>
      </c>
      <c r="I88" s="265" t="s">
        <v>686</v>
      </c>
      <c r="J88" s="265">
        <v>20</v>
      </c>
      <c r="K88" s="279"/>
    </row>
    <row r="89" spans="2:11" ht="15" customHeight="1">
      <c r="B89" s="288"/>
      <c r="C89" s="265" t="s">
        <v>707</v>
      </c>
      <c r="D89" s="265"/>
      <c r="E89" s="265"/>
      <c r="F89" s="287" t="s">
        <v>690</v>
      </c>
      <c r="G89" s="286"/>
      <c r="H89" s="265" t="s">
        <v>708</v>
      </c>
      <c r="I89" s="265" t="s">
        <v>686</v>
      </c>
      <c r="J89" s="265">
        <v>20</v>
      </c>
      <c r="K89" s="279"/>
    </row>
    <row r="90" spans="2:11" ht="15" customHeight="1">
      <c r="B90" s="288"/>
      <c r="C90" s="265" t="s">
        <v>709</v>
      </c>
      <c r="D90" s="265"/>
      <c r="E90" s="265"/>
      <c r="F90" s="287" t="s">
        <v>690</v>
      </c>
      <c r="G90" s="286"/>
      <c r="H90" s="265" t="s">
        <v>710</v>
      </c>
      <c r="I90" s="265" t="s">
        <v>686</v>
      </c>
      <c r="J90" s="265">
        <v>50</v>
      </c>
      <c r="K90" s="279"/>
    </row>
    <row r="91" spans="2:11" ht="15" customHeight="1">
      <c r="B91" s="288"/>
      <c r="C91" s="265" t="s">
        <v>711</v>
      </c>
      <c r="D91" s="265"/>
      <c r="E91" s="265"/>
      <c r="F91" s="287" t="s">
        <v>690</v>
      </c>
      <c r="G91" s="286"/>
      <c r="H91" s="265" t="s">
        <v>711</v>
      </c>
      <c r="I91" s="265" t="s">
        <v>686</v>
      </c>
      <c r="J91" s="265">
        <v>50</v>
      </c>
      <c r="K91" s="279"/>
    </row>
    <row r="92" spans="2:11" ht="15" customHeight="1">
      <c r="B92" s="288"/>
      <c r="C92" s="265" t="s">
        <v>712</v>
      </c>
      <c r="D92" s="265"/>
      <c r="E92" s="265"/>
      <c r="F92" s="287" t="s">
        <v>690</v>
      </c>
      <c r="G92" s="286"/>
      <c r="H92" s="265" t="s">
        <v>713</v>
      </c>
      <c r="I92" s="265" t="s">
        <v>686</v>
      </c>
      <c r="J92" s="265">
        <v>255</v>
      </c>
      <c r="K92" s="279"/>
    </row>
    <row r="93" spans="2:11" ht="15" customHeight="1">
      <c r="B93" s="288"/>
      <c r="C93" s="265" t="s">
        <v>714</v>
      </c>
      <c r="D93" s="265"/>
      <c r="E93" s="265"/>
      <c r="F93" s="287" t="s">
        <v>684</v>
      </c>
      <c r="G93" s="286"/>
      <c r="H93" s="265" t="s">
        <v>715</v>
      </c>
      <c r="I93" s="265" t="s">
        <v>716</v>
      </c>
      <c r="J93" s="265"/>
      <c r="K93" s="279"/>
    </row>
    <row r="94" spans="2:11" ht="15" customHeight="1">
      <c r="B94" s="288"/>
      <c r="C94" s="265" t="s">
        <v>717</v>
      </c>
      <c r="D94" s="265"/>
      <c r="E94" s="265"/>
      <c r="F94" s="287" t="s">
        <v>684</v>
      </c>
      <c r="G94" s="286"/>
      <c r="H94" s="265" t="s">
        <v>718</v>
      </c>
      <c r="I94" s="265" t="s">
        <v>719</v>
      </c>
      <c r="J94" s="265"/>
      <c r="K94" s="279"/>
    </row>
    <row r="95" spans="2:11" ht="15" customHeight="1">
      <c r="B95" s="288"/>
      <c r="C95" s="265" t="s">
        <v>720</v>
      </c>
      <c r="D95" s="265"/>
      <c r="E95" s="265"/>
      <c r="F95" s="287" t="s">
        <v>684</v>
      </c>
      <c r="G95" s="286"/>
      <c r="H95" s="265" t="s">
        <v>720</v>
      </c>
      <c r="I95" s="265" t="s">
        <v>719</v>
      </c>
      <c r="J95" s="265"/>
      <c r="K95" s="279"/>
    </row>
    <row r="96" spans="2:11" ht="15" customHeight="1">
      <c r="B96" s="288"/>
      <c r="C96" s="265" t="s">
        <v>39</v>
      </c>
      <c r="D96" s="265"/>
      <c r="E96" s="265"/>
      <c r="F96" s="287" t="s">
        <v>684</v>
      </c>
      <c r="G96" s="286"/>
      <c r="H96" s="265" t="s">
        <v>721</v>
      </c>
      <c r="I96" s="265" t="s">
        <v>719</v>
      </c>
      <c r="J96" s="265"/>
      <c r="K96" s="279"/>
    </row>
    <row r="97" spans="2:11" ht="15" customHeight="1">
      <c r="B97" s="288"/>
      <c r="C97" s="265" t="s">
        <v>49</v>
      </c>
      <c r="D97" s="265"/>
      <c r="E97" s="265"/>
      <c r="F97" s="287" t="s">
        <v>684</v>
      </c>
      <c r="G97" s="286"/>
      <c r="H97" s="265" t="s">
        <v>722</v>
      </c>
      <c r="I97" s="265" t="s">
        <v>719</v>
      </c>
      <c r="J97" s="265"/>
      <c r="K97" s="279"/>
    </row>
    <row r="98" spans="2:1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ht="45" customHeight="1">
      <c r="B102" s="277"/>
      <c r="C102" s="278" t="s">
        <v>723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ht="17.25" customHeight="1">
      <c r="B103" s="277"/>
      <c r="C103" s="280" t="s">
        <v>678</v>
      </c>
      <c r="D103" s="280"/>
      <c r="E103" s="280"/>
      <c r="F103" s="280" t="s">
        <v>679</v>
      </c>
      <c r="G103" s="281"/>
      <c r="H103" s="280" t="s">
        <v>55</v>
      </c>
      <c r="I103" s="280" t="s">
        <v>58</v>
      </c>
      <c r="J103" s="280" t="s">
        <v>680</v>
      </c>
      <c r="K103" s="279"/>
    </row>
    <row r="104" spans="2:11" ht="17.25" customHeight="1">
      <c r="B104" s="277"/>
      <c r="C104" s="282" t="s">
        <v>681</v>
      </c>
      <c r="D104" s="282"/>
      <c r="E104" s="282"/>
      <c r="F104" s="283" t="s">
        <v>682</v>
      </c>
      <c r="G104" s="284"/>
      <c r="H104" s="282"/>
      <c r="I104" s="282"/>
      <c r="J104" s="282" t="s">
        <v>683</v>
      </c>
      <c r="K104" s="279"/>
    </row>
    <row r="105" spans="2:11" ht="5.25" customHeight="1">
      <c r="B105" s="277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ht="15" customHeight="1">
      <c r="B106" s="277"/>
      <c r="C106" s="265" t="s">
        <v>54</v>
      </c>
      <c r="D106" s="285"/>
      <c r="E106" s="285"/>
      <c r="F106" s="287" t="s">
        <v>684</v>
      </c>
      <c r="G106" s="296"/>
      <c r="H106" s="265" t="s">
        <v>724</v>
      </c>
      <c r="I106" s="265" t="s">
        <v>686</v>
      </c>
      <c r="J106" s="265">
        <v>20</v>
      </c>
      <c r="K106" s="279"/>
    </row>
    <row r="107" spans="2:11" ht="15" customHeight="1">
      <c r="B107" s="277"/>
      <c r="C107" s="265" t="s">
        <v>687</v>
      </c>
      <c r="D107" s="265"/>
      <c r="E107" s="265"/>
      <c r="F107" s="287" t="s">
        <v>684</v>
      </c>
      <c r="G107" s="265"/>
      <c r="H107" s="265" t="s">
        <v>724</v>
      </c>
      <c r="I107" s="265" t="s">
        <v>686</v>
      </c>
      <c r="J107" s="265">
        <v>120</v>
      </c>
      <c r="K107" s="279"/>
    </row>
    <row r="108" spans="2:11" ht="15" customHeight="1">
      <c r="B108" s="288"/>
      <c r="C108" s="265" t="s">
        <v>689</v>
      </c>
      <c r="D108" s="265"/>
      <c r="E108" s="265"/>
      <c r="F108" s="287" t="s">
        <v>690</v>
      </c>
      <c r="G108" s="265"/>
      <c r="H108" s="265" t="s">
        <v>724</v>
      </c>
      <c r="I108" s="265" t="s">
        <v>686</v>
      </c>
      <c r="J108" s="265">
        <v>50</v>
      </c>
      <c r="K108" s="279"/>
    </row>
    <row r="109" spans="2:11" ht="15" customHeight="1">
      <c r="B109" s="288"/>
      <c r="C109" s="265" t="s">
        <v>692</v>
      </c>
      <c r="D109" s="265"/>
      <c r="E109" s="265"/>
      <c r="F109" s="287" t="s">
        <v>684</v>
      </c>
      <c r="G109" s="265"/>
      <c r="H109" s="265" t="s">
        <v>724</v>
      </c>
      <c r="I109" s="265" t="s">
        <v>694</v>
      </c>
      <c r="J109" s="265"/>
      <c r="K109" s="279"/>
    </row>
    <row r="110" spans="2:11" ht="15" customHeight="1">
      <c r="B110" s="288"/>
      <c r="C110" s="265" t="s">
        <v>703</v>
      </c>
      <c r="D110" s="265"/>
      <c r="E110" s="265"/>
      <c r="F110" s="287" t="s">
        <v>690</v>
      </c>
      <c r="G110" s="265"/>
      <c r="H110" s="265" t="s">
        <v>724</v>
      </c>
      <c r="I110" s="265" t="s">
        <v>686</v>
      </c>
      <c r="J110" s="265">
        <v>50</v>
      </c>
      <c r="K110" s="279"/>
    </row>
    <row r="111" spans="2:11" ht="15" customHeight="1">
      <c r="B111" s="288"/>
      <c r="C111" s="265" t="s">
        <v>711</v>
      </c>
      <c r="D111" s="265"/>
      <c r="E111" s="265"/>
      <c r="F111" s="287" t="s">
        <v>690</v>
      </c>
      <c r="G111" s="265"/>
      <c r="H111" s="265" t="s">
        <v>724</v>
      </c>
      <c r="I111" s="265" t="s">
        <v>686</v>
      </c>
      <c r="J111" s="265">
        <v>50</v>
      </c>
      <c r="K111" s="279"/>
    </row>
    <row r="112" spans="2:11" ht="15" customHeight="1">
      <c r="B112" s="288"/>
      <c r="C112" s="265" t="s">
        <v>709</v>
      </c>
      <c r="D112" s="265"/>
      <c r="E112" s="265"/>
      <c r="F112" s="287" t="s">
        <v>690</v>
      </c>
      <c r="G112" s="265"/>
      <c r="H112" s="265" t="s">
        <v>724</v>
      </c>
      <c r="I112" s="265" t="s">
        <v>686</v>
      </c>
      <c r="J112" s="265">
        <v>50</v>
      </c>
      <c r="K112" s="279"/>
    </row>
    <row r="113" spans="2:11" ht="15" customHeight="1">
      <c r="B113" s="288"/>
      <c r="C113" s="265" t="s">
        <v>54</v>
      </c>
      <c r="D113" s="265"/>
      <c r="E113" s="265"/>
      <c r="F113" s="287" t="s">
        <v>684</v>
      </c>
      <c r="G113" s="265"/>
      <c r="H113" s="265" t="s">
        <v>725</v>
      </c>
      <c r="I113" s="265" t="s">
        <v>686</v>
      </c>
      <c r="J113" s="265">
        <v>20</v>
      </c>
      <c r="K113" s="279"/>
    </row>
    <row r="114" spans="2:11" ht="15" customHeight="1">
      <c r="B114" s="288"/>
      <c r="C114" s="265" t="s">
        <v>726</v>
      </c>
      <c r="D114" s="265"/>
      <c r="E114" s="265"/>
      <c r="F114" s="287" t="s">
        <v>684</v>
      </c>
      <c r="G114" s="265"/>
      <c r="H114" s="265" t="s">
        <v>727</v>
      </c>
      <c r="I114" s="265" t="s">
        <v>686</v>
      </c>
      <c r="J114" s="265">
        <v>120</v>
      </c>
      <c r="K114" s="279"/>
    </row>
    <row r="115" spans="2:11" ht="15" customHeight="1">
      <c r="B115" s="288"/>
      <c r="C115" s="265" t="s">
        <v>39</v>
      </c>
      <c r="D115" s="265"/>
      <c r="E115" s="265"/>
      <c r="F115" s="287" t="s">
        <v>684</v>
      </c>
      <c r="G115" s="265"/>
      <c r="H115" s="265" t="s">
        <v>728</v>
      </c>
      <c r="I115" s="265" t="s">
        <v>719</v>
      </c>
      <c r="J115" s="265"/>
      <c r="K115" s="279"/>
    </row>
    <row r="116" spans="2:11" ht="15" customHeight="1">
      <c r="B116" s="288"/>
      <c r="C116" s="265" t="s">
        <v>49</v>
      </c>
      <c r="D116" s="265"/>
      <c r="E116" s="265"/>
      <c r="F116" s="287" t="s">
        <v>684</v>
      </c>
      <c r="G116" s="265"/>
      <c r="H116" s="265" t="s">
        <v>729</v>
      </c>
      <c r="I116" s="265" t="s">
        <v>719</v>
      </c>
      <c r="J116" s="265"/>
      <c r="K116" s="279"/>
    </row>
    <row r="117" spans="2:11" ht="15" customHeight="1">
      <c r="B117" s="288"/>
      <c r="C117" s="265" t="s">
        <v>58</v>
      </c>
      <c r="D117" s="265"/>
      <c r="E117" s="265"/>
      <c r="F117" s="287" t="s">
        <v>684</v>
      </c>
      <c r="G117" s="265"/>
      <c r="H117" s="265" t="s">
        <v>730</v>
      </c>
      <c r="I117" s="265" t="s">
        <v>731</v>
      </c>
      <c r="J117" s="265"/>
      <c r="K117" s="279"/>
    </row>
    <row r="118" spans="2:1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ht="18.75" customHeight="1">
      <c r="B119" s="298"/>
      <c r="C119" s="262"/>
      <c r="D119" s="262"/>
      <c r="E119" s="262"/>
      <c r="F119" s="299"/>
      <c r="G119" s="262"/>
      <c r="H119" s="262"/>
      <c r="I119" s="262"/>
      <c r="J119" s="262"/>
      <c r="K119" s="298"/>
    </row>
    <row r="120" spans="2:1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ht="45" customHeight="1">
      <c r="B122" s="303"/>
      <c r="C122" s="256" t="s">
        <v>732</v>
      </c>
      <c r="D122" s="256"/>
      <c r="E122" s="256"/>
      <c r="F122" s="256"/>
      <c r="G122" s="256"/>
      <c r="H122" s="256"/>
      <c r="I122" s="256"/>
      <c r="J122" s="256"/>
      <c r="K122" s="304"/>
    </row>
    <row r="123" spans="2:11" ht="17.25" customHeight="1">
      <c r="B123" s="305"/>
      <c r="C123" s="280" t="s">
        <v>678</v>
      </c>
      <c r="D123" s="280"/>
      <c r="E123" s="280"/>
      <c r="F123" s="280" t="s">
        <v>679</v>
      </c>
      <c r="G123" s="281"/>
      <c r="H123" s="280" t="s">
        <v>55</v>
      </c>
      <c r="I123" s="280" t="s">
        <v>58</v>
      </c>
      <c r="J123" s="280" t="s">
        <v>680</v>
      </c>
      <c r="K123" s="306"/>
    </row>
    <row r="124" spans="2:11" ht="17.25" customHeight="1">
      <c r="B124" s="305"/>
      <c r="C124" s="282" t="s">
        <v>681</v>
      </c>
      <c r="D124" s="282"/>
      <c r="E124" s="282"/>
      <c r="F124" s="283" t="s">
        <v>682</v>
      </c>
      <c r="G124" s="284"/>
      <c r="H124" s="282"/>
      <c r="I124" s="282"/>
      <c r="J124" s="282" t="s">
        <v>683</v>
      </c>
      <c r="K124" s="306"/>
    </row>
    <row r="125" spans="2:11" ht="5.25" customHeight="1">
      <c r="B125" s="307"/>
      <c r="C125" s="285"/>
      <c r="D125" s="285"/>
      <c r="E125" s="285"/>
      <c r="F125" s="285"/>
      <c r="G125" s="265"/>
      <c r="H125" s="285"/>
      <c r="I125" s="285"/>
      <c r="J125" s="285"/>
      <c r="K125" s="308"/>
    </row>
    <row r="126" spans="2:11" ht="15" customHeight="1">
      <c r="B126" s="307"/>
      <c r="C126" s="265" t="s">
        <v>687</v>
      </c>
      <c r="D126" s="285"/>
      <c r="E126" s="285"/>
      <c r="F126" s="287" t="s">
        <v>684</v>
      </c>
      <c r="G126" s="265"/>
      <c r="H126" s="265" t="s">
        <v>724</v>
      </c>
      <c r="I126" s="265" t="s">
        <v>686</v>
      </c>
      <c r="J126" s="265">
        <v>120</v>
      </c>
      <c r="K126" s="309"/>
    </row>
    <row r="127" spans="2:11" ht="15" customHeight="1">
      <c r="B127" s="307"/>
      <c r="C127" s="265" t="s">
        <v>733</v>
      </c>
      <c r="D127" s="265"/>
      <c r="E127" s="265"/>
      <c r="F127" s="287" t="s">
        <v>684</v>
      </c>
      <c r="G127" s="265"/>
      <c r="H127" s="265" t="s">
        <v>734</v>
      </c>
      <c r="I127" s="265" t="s">
        <v>686</v>
      </c>
      <c r="J127" s="265" t="s">
        <v>735</v>
      </c>
      <c r="K127" s="309"/>
    </row>
    <row r="128" spans="2:11" ht="15" customHeight="1">
      <c r="B128" s="307"/>
      <c r="C128" s="265" t="s">
        <v>632</v>
      </c>
      <c r="D128" s="265"/>
      <c r="E128" s="265"/>
      <c r="F128" s="287" t="s">
        <v>684</v>
      </c>
      <c r="G128" s="265"/>
      <c r="H128" s="265" t="s">
        <v>736</v>
      </c>
      <c r="I128" s="265" t="s">
        <v>686</v>
      </c>
      <c r="J128" s="265" t="s">
        <v>735</v>
      </c>
      <c r="K128" s="309"/>
    </row>
    <row r="129" spans="2:11" ht="15" customHeight="1">
      <c r="B129" s="307"/>
      <c r="C129" s="265" t="s">
        <v>695</v>
      </c>
      <c r="D129" s="265"/>
      <c r="E129" s="265"/>
      <c r="F129" s="287" t="s">
        <v>690</v>
      </c>
      <c r="G129" s="265"/>
      <c r="H129" s="265" t="s">
        <v>696</v>
      </c>
      <c r="I129" s="265" t="s">
        <v>686</v>
      </c>
      <c r="J129" s="265">
        <v>15</v>
      </c>
      <c r="K129" s="309"/>
    </row>
    <row r="130" spans="2:11" ht="15" customHeight="1">
      <c r="B130" s="307"/>
      <c r="C130" s="289" t="s">
        <v>697</v>
      </c>
      <c r="D130" s="289"/>
      <c r="E130" s="289"/>
      <c r="F130" s="290" t="s">
        <v>690</v>
      </c>
      <c r="G130" s="289"/>
      <c r="H130" s="289" t="s">
        <v>698</v>
      </c>
      <c r="I130" s="289" t="s">
        <v>686</v>
      </c>
      <c r="J130" s="289">
        <v>15</v>
      </c>
      <c r="K130" s="309"/>
    </row>
    <row r="131" spans="2:11" ht="15" customHeight="1">
      <c r="B131" s="307"/>
      <c r="C131" s="289" t="s">
        <v>699</v>
      </c>
      <c r="D131" s="289"/>
      <c r="E131" s="289"/>
      <c r="F131" s="290" t="s">
        <v>690</v>
      </c>
      <c r="G131" s="289"/>
      <c r="H131" s="289" t="s">
        <v>700</v>
      </c>
      <c r="I131" s="289" t="s">
        <v>686</v>
      </c>
      <c r="J131" s="289">
        <v>20</v>
      </c>
      <c r="K131" s="309"/>
    </row>
    <row r="132" spans="2:11" ht="15" customHeight="1">
      <c r="B132" s="307"/>
      <c r="C132" s="289" t="s">
        <v>701</v>
      </c>
      <c r="D132" s="289"/>
      <c r="E132" s="289"/>
      <c r="F132" s="290" t="s">
        <v>690</v>
      </c>
      <c r="G132" s="289"/>
      <c r="H132" s="289" t="s">
        <v>702</v>
      </c>
      <c r="I132" s="289" t="s">
        <v>686</v>
      </c>
      <c r="J132" s="289">
        <v>20</v>
      </c>
      <c r="K132" s="309"/>
    </row>
    <row r="133" spans="2:11" ht="15" customHeight="1">
      <c r="B133" s="307"/>
      <c r="C133" s="265" t="s">
        <v>689</v>
      </c>
      <c r="D133" s="265"/>
      <c r="E133" s="265"/>
      <c r="F133" s="287" t="s">
        <v>690</v>
      </c>
      <c r="G133" s="265"/>
      <c r="H133" s="265" t="s">
        <v>724</v>
      </c>
      <c r="I133" s="265" t="s">
        <v>686</v>
      </c>
      <c r="J133" s="265">
        <v>50</v>
      </c>
      <c r="K133" s="309"/>
    </row>
    <row r="134" spans="2:11" ht="15" customHeight="1">
      <c r="B134" s="307"/>
      <c r="C134" s="265" t="s">
        <v>703</v>
      </c>
      <c r="D134" s="265"/>
      <c r="E134" s="265"/>
      <c r="F134" s="287" t="s">
        <v>690</v>
      </c>
      <c r="G134" s="265"/>
      <c r="H134" s="265" t="s">
        <v>724</v>
      </c>
      <c r="I134" s="265" t="s">
        <v>686</v>
      </c>
      <c r="J134" s="265">
        <v>50</v>
      </c>
      <c r="K134" s="309"/>
    </row>
    <row r="135" spans="2:11" ht="15" customHeight="1">
      <c r="B135" s="307"/>
      <c r="C135" s="265" t="s">
        <v>709</v>
      </c>
      <c r="D135" s="265"/>
      <c r="E135" s="265"/>
      <c r="F135" s="287" t="s">
        <v>690</v>
      </c>
      <c r="G135" s="265"/>
      <c r="H135" s="265" t="s">
        <v>724</v>
      </c>
      <c r="I135" s="265" t="s">
        <v>686</v>
      </c>
      <c r="J135" s="265">
        <v>50</v>
      </c>
      <c r="K135" s="309"/>
    </row>
    <row r="136" spans="2:11" ht="15" customHeight="1">
      <c r="B136" s="307"/>
      <c r="C136" s="265" t="s">
        <v>711</v>
      </c>
      <c r="D136" s="265"/>
      <c r="E136" s="265"/>
      <c r="F136" s="287" t="s">
        <v>690</v>
      </c>
      <c r="G136" s="265"/>
      <c r="H136" s="265" t="s">
        <v>724</v>
      </c>
      <c r="I136" s="265" t="s">
        <v>686</v>
      </c>
      <c r="J136" s="265">
        <v>50</v>
      </c>
      <c r="K136" s="309"/>
    </row>
    <row r="137" spans="2:11" ht="15" customHeight="1">
      <c r="B137" s="307"/>
      <c r="C137" s="265" t="s">
        <v>712</v>
      </c>
      <c r="D137" s="265"/>
      <c r="E137" s="265"/>
      <c r="F137" s="287" t="s">
        <v>690</v>
      </c>
      <c r="G137" s="265"/>
      <c r="H137" s="265" t="s">
        <v>737</v>
      </c>
      <c r="I137" s="265" t="s">
        <v>686</v>
      </c>
      <c r="J137" s="265">
        <v>255</v>
      </c>
      <c r="K137" s="309"/>
    </row>
    <row r="138" spans="2:11" ht="15" customHeight="1">
      <c r="B138" s="307"/>
      <c r="C138" s="265" t="s">
        <v>714</v>
      </c>
      <c r="D138" s="265"/>
      <c r="E138" s="265"/>
      <c r="F138" s="287" t="s">
        <v>684</v>
      </c>
      <c r="G138" s="265"/>
      <c r="H138" s="265" t="s">
        <v>738</v>
      </c>
      <c r="I138" s="265" t="s">
        <v>716</v>
      </c>
      <c r="J138" s="265"/>
      <c r="K138" s="309"/>
    </row>
    <row r="139" spans="2:11" ht="15" customHeight="1">
      <c r="B139" s="307"/>
      <c r="C139" s="265" t="s">
        <v>717</v>
      </c>
      <c r="D139" s="265"/>
      <c r="E139" s="265"/>
      <c r="F139" s="287" t="s">
        <v>684</v>
      </c>
      <c r="G139" s="265"/>
      <c r="H139" s="265" t="s">
        <v>739</v>
      </c>
      <c r="I139" s="265" t="s">
        <v>719</v>
      </c>
      <c r="J139" s="265"/>
      <c r="K139" s="309"/>
    </row>
    <row r="140" spans="2:11" ht="15" customHeight="1">
      <c r="B140" s="307"/>
      <c r="C140" s="265" t="s">
        <v>720</v>
      </c>
      <c r="D140" s="265"/>
      <c r="E140" s="265"/>
      <c r="F140" s="287" t="s">
        <v>684</v>
      </c>
      <c r="G140" s="265"/>
      <c r="H140" s="265" t="s">
        <v>720</v>
      </c>
      <c r="I140" s="265" t="s">
        <v>719</v>
      </c>
      <c r="J140" s="265"/>
      <c r="K140" s="309"/>
    </row>
    <row r="141" spans="2:11" ht="15" customHeight="1">
      <c r="B141" s="307"/>
      <c r="C141" s="265" t="s">
        <v>39</v>
      </c>
      <c r="D141" s="265"/>
      <c r="E141" s="265"/>
      <c r="F141" s="287" t="s">
        <v>684</v>
      </c>
      <c r="G141" s="265"/>
      <c r="H141" s="265" t="s">
        <v>740</v>
      </c>
      <c r="I141" s="265" t="s">
        <v>719</v>
      </c>
      <c r="J141" s="265"/>
      <c r="K141" s="309"/>
    </row>
    <row r="142" spans="2:11" ht="15" customHeight="1">
      <c r="B142" s="307"/>
      <c r="C142" s="265" t="s">
        <v>741</v>
      </c>
      <c r="D142" s="265"/>
      <c r="E142" s="265"/>
      <c r="F142" s="287" t="s">
        <v>684</v>
      </c>
      <c r="G142" s="265"/>
      <c r="H142" s="265" t="s">
        <v>742</v>
      </c>
      <c r="I142" s="265" t="s">
        <v>719</v>
      </c>
      <c r="J142" s="265"/>
      <c r="K142" s="309"/>
    </row>
    <row r="143" spans="2:1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ht="18.75" customHeight="1">
      <c r="B144" s="262"/>
      <c r="C144" s="262"/>
      <c r="D144" s="262"/>
      <c r="E144" s="262"/>
      <c r="F144" s="299"/>
      <c r="G144" s="262"/>
      <c r="H144" s="262"/>
      <c r="I144" s="262"/>
      <c r="J144" s="262"/>
      <c r="K144" s="262"/>
    </row>
    <row r="145" spans="2:1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ht="45" customHeight="1">
      <c r="B147" s="277"/>
      <c r="C147" s="278" t="s">
        <v>743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ht="17.25" customHeight="1">
      <c r="B148" s="277"/>
      <c r="C148" s="280" t="s">
        <v>678</v>
      </c>
      <c r="D148" s="280"/>
      <c r="E148" s="280"/>
      <c r="F148" s="280" t="s">
        <v>679</v>
      </c>
      <c r="G148" s="281"/>
      <c r="H148" s="280" t="s">
        <v>55</v>
      </c>
      <c r="I148" s="280" t="s">
        <v>58</v>
      </c>
      <c r="J148" s="280" t="s">
        <v>680</v>
      </c>
      <c r="K148" s="279"/>
    </row>
    <row r="149" spans="2:11" ht="17.25" customHeight="1">
      <c r="B149" s="277"/>
      <c r="C149" s="282" t="s">
        <v>681</v>
      </c>
      <c r="D149" s="282"/>
      <c r="E149" s="282"/>
      <c r="F149" s="283" t="s">
        <v>682</v>
      </c>
      <c r="G149" s="284"/>
      <c r="H149" s="282"/>
      <c r="I149" s="282"/>
      <c r="J149" s="282" t="s">
        <v>683</v>
      </c>
      <c r="K149" s="279"/>
    </row>
    <row r="150" spans="2:1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ht="15" customHeight="1">
      <c r="B151" s="288"/>
      <c r="C151" s="313" t="s">
        <v>687</v>
      </c>
      <c r="D151" s="265"/>
      <c r="E151" s="265"/>
      <c r="F151" s="314" t="s">
        <v>684</v>
      </c>
      <c r="G151" s="265"/>
      <c r="H151" s="313" t="s">
        <v>724</v>
      </c>
      <c r="I151" s="313" t="s">
        <v>686</v>
      </c>
      <c r="J151" s="313">
        <v>120</v>
      </c>
      <c r="K151" s="309"/>
    </row>
    <row r="152" spans="2:11" ht="15" customHeight="1">
      <c r="B152" s="288"/>
      <c r="C152" s="313" t="s">
        <v>733</v>
      </c>
      <c r="D152" s="265"/>
      <c r="E152" s="265"/>
      <c r="F152" s="314" t="s">
        <v>684</v>
      </c>
      <c r="G152" s="265"/>
      <c r="H152" s="313" t="s">
        <v>744</v>
      </c>
      <c r="I152" s="313" t="s">
        <v>686</v>
      </c>
      <c r="J152" s="313" t="s">
        <v>735</v>
      </c>
      <c r="K152" s="309"/>
    </row>
    <row r="153" spans="2:11" ht="15" customHeight="1">
      <c r="B153" s="288"/>
      <c r="C153" s="313" t="s">
        <v>632</v>
      </c>
      <c r="D153" s="265"/>
      <c r="E153" s="265"/>
      <c r="F153" s="314" t="s">
        <v>684</v>
      </c>
      <c r="G153" s="265"/>
      <c r="H153" s="313" t="s">
        <v>745</v>
      </c>
      <c r="I153" s="313" t="s">
        <v>686</v>
      </c>
      <c r="J153" s="313" t="s">
        <v>735</v>
      </c>
      <c r="K153" s="309"/>
    </row>
    <row r="154" spans="2:11" ht="15" customHeight="1">
      <c r="B154" s="288"/>
      <c r="C154" s="313" t="s">
        <v>689</v>
      </c>
      <c r="D154" s="265"/>
      <c r="E154" s="265"/>
      <c r="F154" s="314" t="s">
        <v>690</v>
      </c>
      <c r="G154" s="265"/>
      <c r="H154" s="313" t="s">
        <v>724</v>
      </c>
      <c r="I154" s="313" t="s">
        <v>686</v>
      </c>
      <c r="J154" s="313">
        <v>50</v>
      </c>
      <c r="K154" s="309"/>
    </row>
    <row r="155" spans="2:11" ht="15" customHeight="1">
      <c r="B155" s="288"/>
      <c r="C155" s="313" t="s">
        <v>692</v>
      </c>
      <c r="D155" s="265"/>
      <c r="E155" s="265"/>
      <c r="F155" s="314" t="s">
        <v>684</v>
      </c>
      <c r="G155" s="265"/>
      <c r="H155" s="313" t="s">
        <v>724</v>
      </c>
      <c r="I155" s="313" t="s">
        <v>694</v>
      </c>
      <c r="J155" s="313"/>
      <c r="K155" s="309"/>
    </row>
    <row r="156" spans="2:11" ht="15" customHeight="1">
      <c r="B156" s="288"/>
      <c r="C156" s="313" t="s">
        <v>703</v>
      </c>
      <c r="D156" s="265"/>
      <c r="E156" s="265"/>
      <c r="F156" s="314" t="s">
        <v>690</v>
      </c>
      <c r="G156" s="265"/>
      <c r="H156" s="313" t="s">
        <v>724</v>
      </c>
      <c r="I156" s="313" t="s">
        <v>686</v>
      </c>
      <c r="J156" s="313">
        <v>50</v>
      </c>
      <c r="K156" s="309"/>
    </row>
    <row r="157" spans="2:11" ht="15" customHeight="1">
      <c r="B157" s="288"/>
      <c r="C157" s="313" t="s">
        <v>711</v>
      </c>
      <c r="D157" s="265"/>
      <c r="E157" s="265"/>
      <c r="F157" s="314" t="s">
        <v>690</v>
      </c>
      <c r="G157" s="265"/>
      <c r="H157" s="313" t="s">
        <v>724</v>
      </c>
      <c r="I157" s="313" t="s">
        <v>686</v>
      </c>
      <c r="J157" s="313">
        <v>50</v>
      </c>
      <c r="K157" s="309"/>
    </row>
    <row r="158" spans="2:11" ht="15" customHeight="1">
      <c r="B158" s="288"/>
      <c r="C158" s="313" t="s">
        <v>709</v>
      </c>
      <c r="D158" s="265"/>
      <c r="E158" s="265"/>
      <c r="F158" s="314" t="s">
        <v>690</v>
      </c>
      <c r="G158" s="265"/>
      <c r="H158" s="313" t="s">
        <v>724</v>
      </c>
      <c r="I158" s="313" t="s">
        <v>686</v>
      </c>
      <c r="J158" s="313">
        <v>50</v>
      </c>
      <c r="K158" s="309"/>
    </row>
    <row r="159" spans="2:11" ht="15" customHeight="1">
      <c r="B159" s="288"/>
      <c r="C159" s="313" t="s">
        <v>87</v>
      </c>
      <c r="D159" s="265"/>
      <c r="E159" s="265"/>
      <c r="F159" s="314" t="s">
        <v>684</v>
      </c>
      <c r="G159" s="265"/>
      <c r="H159" s="313" t="s">
        <v>746</v>
      </c>
      <c r="I159" s="313" t="s">
        <v>686</v>
      </c>
      <c r="J159" s="313" t="s">
        <v>747</v>
      </c>
      <c r="K159" s="309"/>
    </row>
    <row r="160" spans="2:11" ht="15" customHeight="1">
      <c r="B160" s="288"/>
      <c r="C160" s="313" t="s">
        <v>748</v>
      </c>
      <c r="D160" s="265"/>
      <c r="E160" s="265"/>
      <c r="F160" s="314" t="s">
        <v>684</v>
      </c>
      <c r="G160" s="265"/>
      <c r="H160" s="313" t="s">
        <v>749</v>
      </c>
      <c r="I160" s="313" t="s">
        <v>719</v>
      </c>
      <c r="J160" s="313"/>
      <c r="K160" s="309"/>
    </row>
    <row r="161" spans="2:1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ht="18.75" customHeight="1">
      <c r="B162" s="262"/>
      <c r="C162" s="265"/>
      <c r="D162" s="265"/>
      <c r="E162" s="265"/>
      <c r="F162" s="287"/>
      <c r="G162" s="265"/>
      <c r="H162" s="265"/>
      <c r="I162" s="265"/>
      <c r="J162" s="265"/>
      <c r="K162" s="262"/>
    </row>
    <row r="163" spans="2:1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ht="45" customHeight="1">
      <c r="B165" s="255"/>
      <c r="C165" s="256" t="s">
        <v>750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ht="17.25" customHeight="1">
      <c r="B166" s="255"/>
      <c r="C166" s="280" t="s">
        <v>678</v>
      </c>
      <c r="D166" s="280"/>
      <c r="E166" s="280"/>
      <c r="F166" s="280" t="s">
        <v>679</v>
      </c>
      <c r="G166" s="317"/>
      <c r="H166" s="318" t="s">
        <v>55</v>
      </c>
      <c r="I166" s="318" t="s">
        <v>58</v>
      </c>
      <c r="J166" s="280" t="s">
        <v>680</v>
      </c>
      <c r="K166" s="257"/>
    </row>
    <row r="167" spans="2:11" ht="17.25" customHeight="1">
      <c r="B167" s="258"/>
      <c r="C167" s="282" t="s">
        <v>681</v>
      </c>
      <c r="D167" s="282"/>
      <c r="E167" s="282"/>
      <c r="F167" s="283" t="s">
        <v>682</v>
      </c>
      <c r="G167" s="319"/>
      <c r="H167" s="320"/>
      <c r="I167" s="320"/>
      <c r="J167" s="282" t="s">
        <v>683</v>
      </c>
      <c r="K167" s="260"/>
    </row>
    <row r="168" spans="2:1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ht="15" customHeight="1">
      <c r="B169" s="288"/>
      <c r="C169" s="265" t="s">
        <v>687</v>
      </c>
      <c r="D169" s="265"/>
      <c r="E169" s="265"/>
      <c r="F169" s="287" t="s">
        <v>684</v>
      </c>
      <c r="G169" s="265"/>
      <c r="H169" s="265" t="s">
        <v>724</v>
      </c>
      <c r="I169" s="265" t="s">
        <v>686</v>
      </c>
      <c r="J169" s="265">
        <v>120</v>
      </c>
      <c r="K169" s="309"/>
    </row>
    <row r="170" spans="2:11" ht="15" customHeight="1">
      <c r="B170" s="288"/>
      <c r="C170" s="265" t="s">
        <v>733</v>
      </c>
      <c r="D170" s="265"/>
      <c r="E170" s="265"/>
      <c r="F170" s="287" t="s">
        <v>684</v>
      </c>
      <c r="G170" s="265"/>
      <c r="H170" s="265" t="s">
        <v>734</v>
      </c>
      <c r="I170" s="265" t="s">
        <v>686</v>
      </c>
      <c r="J170" s="265" t="s">
        <v>735</v>
      </c>
      <c r="K170" s="309"/>
    </row>
    <row r="171" spans="2:11" ht="15" customHeight="1">
      <c r="B171" s="288"/>
      <c r="C171" s="265" t="s">
        <v>632</v>
      </c>
      <c r="D171" s="265"/>
      <c r="E171" s="265"/>
      <c r="F171" s="287" t="s">
        <v>684</v>
      </c>
      <c r="G171" s="265"/>
      <c r="H171" s="265" t="s">
        <v>751</v>
      </c>
      <c r="I171" s="265" t="s">
        <v>686</v>
      </c>
      <c r="J171" s="265" t="s">
        <v>735</v>
      </c>
      <c r="K171" s="309"/>
    </row>
    <row r="172" spans="2:11" ht="15" customHeight="1">
      <c r="B172" s="288"/>
      <c r="C172" s="265" t="s">
        <v>689</v>
      </c>
      <c r="D172" s="265"/>
      <c r="E172" s="265"/>
      <c r="F172" s="287" t="s">
        <v>690</v>
      </c>
      <c r="G172" s="265"/>
      <c r="H172" s="265" t="s">
        <v>751</v>
      </c>
      <c r="I172" s="265" t="s">
        <v>686</v>
      </c>
      <c r="J172" s="265">
        <v>50</v>
      </c>
      <c r="K172" s="309"/>
    </row>
    <row r="173" spans="2:11" ht="15" customHeight="1">
      <c r="B173" s="288"/>
      <c r="C173" s="265" t="s">
        <v>692</v>
      </c>
      <c r="D173" s="265"/>
      <c r="E173" s="265"/>
      <c r="F173" s="287" t="s">
        <v>684</v>
      </c>
      <c r="G173" s="265"/>
      <c r="H173" s="265" t="s">
        <v>751</v>
      </c>
      <c r="I173" s="265" t="s">
        <v>694</v>
      </c>
      <c r="J173" s="265"/>
      <c r="K173" s="309"/>
    </row>
    <row r="174" spans="2:11" ht="15" customHeight="1">
      <c r="B174" s="288"/>
      <c r="C174" s="265" t="s">
        <v>703</v>
      </c>
      <c r="D174" s="265"/>
      <c r="E174" s="265"/>
      <c r="F174" s="287" t="s">
        <v>690</v>
      </c>
      <c r="G174" s="265"/>
      <c r="H174" s="265" t="s">
        <v>751</v>
      </c>
      <c r="I174" s="265" t="s">
        <v>686</v>
      </c>
      <c r="J174" s="265">
        <v>50</v>
      </c>
      <c r="K174" s="309"/>
    </row>
    <row r="175" spans="2:11" ht="15" customHeight="1">
      <c r="B175" s="288"/>
      <c r="C175" s="265" t="s">
        <v>711</v>
      </c>
      <c r="D175" s="265"/>
      <c r="E175" s="265"/>
      <c r="F175" s="287" t="s">
        <v>690</v>
      </c>
      <c r="G175" s="265"/>
      <c r="H175" s="265" t="s">
        <v>751</v>
      </c>
      <c r="I175" s="265" t="s">
        <v>686</v>
      </c>
      <c r="J175" s="265">
        <v>50</v>
      </c>
      <c r="K175" s="309"/>
    </row>
    <row r="176" spans="2:11" ht="15" customHeight="1">
      <c r="B176" s="288"/>
      <c r="C176" s="265" t="s">
        <v>709</v>
      </c>
      <c r="D176" s="265"/>
      <c r="E176" s="265"/>
      <c r="F176" s="287" t="s">
        <v>690</v>
      </c>
      <c r="G176" s="265"/>
      <c r="H176" s="265" t="s">
        <v>751</v>
      </c>
      <c r="I176" s="265" t="s">
        <v>686</v>
      </c>
      <c r="J176" s="265">
        <v>50</v>
      </c>
      <c r="K176" s="309"/>
    </row>
    <row r="177" spans="2:11" ht="15" customHeight="1">
      <c r="B177" s="288"/>
      <c r="C177" s="265" t="s">
        <v>104</v>
      </c>
      <c r="D177" s="265"/>
      <c r="E177" s="265"/>
      <c r="F177" s="287" t="s">
        <v>684</v>
      </c>
      <c r="G177" s="265"/>
      <c r="H177" s="265" t="s">
        <v>752</v>
      </c>
      <c r="I177" s="265" t="s">
        <v>753</v>
      </c>
      <c r="J177" s="265"/>
      <c r="K177" s="309"/>
    </row>
    <row r="178" spans="2:11" ht="15" customHeight="1">
      <c r="B178" s="288"/>
      <c r="C178" s="265" t="s">
        <v>58</v>
      </c>
      <c r="D178" s="265"/>
      <c r="E178" s="265"/>
      <c r="F178" s="287" t="s">
        <v>684</v>
      </c>
      <c r="G178" s="265"/>
      <c r="H178" s="265" t="s">
        <v>754</v>
      </c>
      <c r="I178" s="265" t="s">
        <v>755</v>
      </c>
      <c r="J178" s="265">
        <v>1</v>
      </c>
      <c r="K178" s="309"/>
    </row>
    <row r="179" spans="2:11" ht="15" customHeight="1">
      <c r="B179" s="288"/>
      <c r="C179" s="265" t="s">
        <v>54</v>
      </c>
      <c r="D179" s="265"/>
      <c r="E179" s="265"/>
      <c r="F179" s="287" t="s">
        <v>684</v>
      </c>
      <c r="G179" s="265"/>
      <c r="H179" s="265" t="s">
        <v>756</v>
      </c>
      <c r="I179" s="265" t="s">
        <v>686</v>
      </c>
      <c r="J179" s="265">
        <v>20</v>
      </c>
      <c r="K179" s="309"/>
    </row>
    <row r="180" spans="2:11" ht="15" customHeight="1">
      <c r="B180" s="288"/>
      <c r="C180" s="265" t="s">
        <v>55</v>
      </c>
      <c r="D180" s="265"/>
      <c r="E180" s="265"/>
      <c r="F180" s="287" t="s">
        <v>684</v>
      </c>
      <c r="G180" s="265"/>
      <c r="H180" s="265" t="s">
        <v>757</v>
      </c>
      <c r="I180" s="265" t="s">
        <v>686</v>
      </c>
      <c r="J180" s="265">
        <v>255</v>
      </c>
      <c r="K180" s="309"/>
    </row>
    <row r="181" spans="2:11" ht="15" customHeight="1">
      <c r="B181" s="288"/>
      <c r="C181" s="265" t="s">
        <v>105</v>
      </c>
      <c r="D181" s="265"/>
      <c r="E181" s="265"/>
      <c r="F181" s="287" t="s">
        <v>684</v>
      </c>
      <c r="G181" s="265"/>
      <c r="H181" s="265" t="s">
        <v>648</v>
      </c>
      <c r="I181" s="265" t="s">
        <v>686</v>
      </c>
      <c r="J181" s="265">
        <v>10</v>
      </c>
      <c r="K181" s="309"/>
    </row>
    <row r="182" spans="2:11" ht="15" customHeight="1">
      <c r="B182" s="288"/>
      <c r="C182" s="265" t="s">
        <v>106</v>
      </c>
      <c r="D182" s="265"/>
      <c r="E182" s="265"/>
      <c r="F182" s="287" t="s">
        <v>684</v>
      </c>
      <c r="G182" s="265"/>
      <c r="H182" s="265" t="s">
        <v>758</v>
      </c>
      <c r="I182" s="265" t="s">
        <v>719</v>
      </c>
      <c r="J182" s="265"/>
      <c r="K182" s="309"/>
    </row>
    <row r="183" spans="2:11" ht="15" customHeight="1">
      <c r="B183" s="288"/>
      <c r="C183" s="265" t="s">
        <v>759</v>
      </c>
      <c r="D183" s="265"/>
      <c r="E183" s="265"/>
      <c r="F183" s="287" t="s">
        <v>684</v>
      </c>
      <c r="G183" s="265"/>
      <c r="H183" s="265" t="s">
        <v>760</v>
      </c>
      <c r="I183" s="265" t="s">
        <v>719</v>
      </c>
      <c r="J183" s="265"/>
      <c r="K183" s="309"/>
    </row>
    <row r="184" spans="2:11" ht="15" customHeight="1">
      <c r="B184" s="288"/>
      <c r="C184" s="265" t="s">
        <v>748</v>
      </c>
      <c r="D184" s="265"/>
      <c r="E184" s="265"/>
      <c r="F184" s="287" t="s">
        <v>684</v>
      </c>
      <c r="G184" s="265"/>
      <c r="H184" s="265" t="s">
        <v>761</v>
      </c>
      <c r="I184" s="265" t="s">
        <v>719</v>
      </c>
      <c r="J184" s="265"/>
      <c r="K184" s="309"/>
    </row>
    <row r="185" spans="2:11" ht="15" customHeight="1">
      <c r="B185" s="288"/>
      <c r="C185" s="265" t="s">
        <v>108</v>
      </c>
      <c r="D185" s="265"/>
      <c r="E185" s="265"/>
      <c r="F185" s="287" t="s">
        <v>690</v>
      </c>
      <c r="G185" s="265"/>
      <c r="H185" s="265" t="s">
        <v>762</v>
      </c>
      <c r="I185" s="265" t="s">
        <v>686</v>
      </c>
      <c r="J185" s="265">
        <v>50</v>
      </c>
      <c r="K185" s="309"/>
    </row>
    <row r="186" spans="2:11" ht="15" customHeight="1">
      <c r="B186" s="288"/>
      <c r="C186" s="265" t="s">
        <v>763</v>
      </c>
      <c r="D186" s="265"/>
      <c r="E186" s="265"/>
      <c r="F186" s="287" t="s">
        <v>690</v>
      </c>
      <c r="G186" s="265"/>
      <c r="H186" s="265" t="s">
        <v>764</v>
      </c>
      <c r="I186" s="265" t="s">
        <v>765</v>
      </c>
      <c r="J186" s="265"/>
      <c r="K186" s="309"/>
    </row>
    <row r="187" spans="2:11" ht="15" customHeight="1">
      <c r="B187" s="288"/>
      <c r="C187" s="265" t="s">
        <v>766</v>
      </c>
      <c r="D187" s="265"/>
      <c r="E187" s="265"/>
      <c r="F187" s="287" t="s">
        <v>690</v>
      </c>
      <c r="G187" s="265"/>
      <c r="H187" s="265" t="s">
        <v>767</v>
      </c>
      <c r="I187" s="265" t="s">
        <v>765</v>
      </c>
      <c r="J187" s="265"/>
      <c r="K187" s="309"/>
    </row>
    <row r="188" spans="2:11" ht="15" customHeight="1">
      <c r="B188" s="288"/>
      <c r="C188" s="265" t="s">
        <v>768</v>
      </c>
      <c r="D188" s="265"/>
      <c r="E188" s="265"/>
      <c r="F188" s="287" t="s">
        <v>690</v>
      </c>
      <c r="G188" s="265"/>
      <c r="H188" s="265" t="s">
        <v>769</v>
      </c>
      <c r="I188" s="265" t="s">
        <v>765</v>
      </c>
      <c r="J188" s="265"/>
      <c r="K188" s="309"/>
    </row>
    <row r="189" spans="2:11" ht="15" customHeight="1">
      <c r="B189" s="288"/>
      <c r="C189" s="321" t="s">
        <v>770</v>
      </c>
      <c r="D189" s="265"/>
      <c r="E189" s="265"/>
      <c r="F189" s="287" t="s">
        <v>690</v>
      </c>
      <c r="G189" s="265"/>
      <c r="H189" s="265" t="s">
        <v>771</v>
      </c>
      <c r="I189" s="265" t="s">
        <v>772</v>
      </c>
      <c r="J189" s="322" t="s">
        <v>773</v>
      </c>
      <c r="K189" s="309"/>
    </row>
    <row r="190" spans="2:11" ht="15" customHeight="1">
      <c r="B190" s="288"/>
      <c r="C190" s="272" t="s">
        <v>43</v>
      </c>
      <c r="D190" s="265"/>
      <c r="E190" s="265"/>
      <c r="F190" s="287" t="s">
        <v>684</v>
      </c>
      <c r="G190" s="265"/>
      <c r="H190" s="262" t="s">
        <v>774</v>
      </c>
      <c r="I190" s="265" t="s">
        <v>775</v>
      </c>
      <c r="J190" s="265"/>
      <c r="K190" s="309"/>
    </row>
    <row r="191" spans="2:11" ht="15" customHeight="1">
      <c r="B191" s="288"/>
      <c r="C191" s="272" t="s">
        <v>776</v>
      </c>
      <c r="D191" s="265"/>
      <c r="E191" s="265"/>
      <c r="F191" s="287" t="s">
        <v>684</v>
      </c>
      <c r="G191" s="265"/>
      <c r="H191" s="265" t="s">
        <v>777</v>
      </c>
      <c r="I191" s="265" t="s">
        <v>719</v>
      </c>
      <c r="J191" s="265"/>
      <c r="K191" s="309"/>
    </row>
    <row r="192" spans="2:11" ht="15" customHeight="1">
      <c r="B192" s="288"/>
      <c r="C192" s="272" t="s">
        <v>778</v>
      </c>
      <c r="D192" s="265"/>
      <c r="E192" s="265"/>
      <c r="F192" s="287" t="s">
        <v>684</v>
      </c>
      <c r="G192" s="265"/>
      <c r="H192" s="265" t="s">
        <v>779</v>
      </c>
      <c r="I192" s="265" t="s">
        <v>719</v>
      </c>
      <c r="J192" s="265"/>
      <c r="K192" s="309"/>
    </row>
    <row r="193" spans="2:11" ht="15" customHeight="1">
      <c r="B193" s="288"/>
      <c r="C193" s="272" t="s">
        <v>780</v>
      </c>
      <c r="D193" s="265"/>
      <c r="E193" s="265"/>
      <c r="F193" s="287" t="s">
        <v>690</v>
      </c>
      <c r="G193" s="265"/>
      <c r="H193" s="265" t="s">
        <v>781</v>
      </c>
      <c r="I193" s="265" t="s">
        <v>719</v>
      </c>
      <c r="J193" s="265"/>
      <c r="K193" s="309"/>
    </row>
    <row r="194" spans="2:1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ht="18.75" customHeight="1">
      <c r="B195" s="262"/>
      <c r="C195" s="265"/>
      <c r="D195" s="265"/>
      <c r="E195" s="265"/>
      <c r="F195" s="287"/>
      <c r="G195" s="265"/>
      <c r="H195" s="265"/>
      <c r="I195" s="265"/>
      <c r="J195" s="265"/>
      <c r="K195" s="262"/>
    </row>
    <row r="196" spans="2:11" ht="18.75" customHeight="1">
      <c r="B196" s="262"/>
      <c r="C196" s="265"/>
      <c r="D196" s="265"/>
      <c r="E196" s="265"/>
      <c r="F196" s="287"/>
      <c r="G196" s="265"/>
      <c r="H196" s="265"/>
      <c r="I196" s="265"/>
      <c r="J196" s="265"/>
      <c r="K196" s="262"/>
    </row>
    <row r="197" spans="2:1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ht="21">
      <c r="B199" s="255"/>
      <c r="C199" s="256" t="s">
        <v>782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ht="25.5" customHeight="1">
      <c r="B200" s="255"/>
      <c r="C200" s="324" t="s">
        <v>783</v>
      </c>
      <c r="D200" s="324"/>
      <c r="E200" s="324"/>
      <c r="F200" s="324" t="s">
        <v>784</v>
      </c>
      <c r="G200" s="325"/>
      <c r="H200" s="324" t="s">
        <v>785</v>
      </c>
      <c r="I200" s="324"/>
      <c r="J200" s="324"/>
      <c r="K200" s="257"/>
    </row>
    <row r="201" spans="2:11" ht="5.25" customHeight="1">
      <c r="B201" s="288"/>
      <c r="C201" s="285"/>
      <c r="D201" s="285"/>
      <c r="E201" s="285"/>
      <c r="F201" s="285"/>
      <c r="G201" s="265"/>
      <c r="H201" s="285"/>
      <c r="I201" s="285"/>
      <c r="J201" s="285"/>
      <c r="K201" s="309"/>
    </row>
    <row r="202" spans="2:11" ht="15" customHeight="1">
      <c r="B202" s="288"/>
      <c r="C202" s="265" t="s">
        <v>775</v>
      </c>
      <c r="D202" s="265"/>
      <c r="E202" s="265"/>
      <c r="F202" s="287" t="s">
        <v>44</v>
      </c>
      <c r="G202" s="265"/>
      <c r="H202" s="265" t="s">
        <v>786</v>
      </c>
      <c r="I202" s="265"/>
      <c r="J202" s="265"/>
      <c r="K202" s="309"/>
    </row>
    <row r="203" spans="2:11" ht="15" customHeight="1">
      <c r="B203" s="288"/>
      <c r="C203" s="294"/>
      <c r="D203" s="265"/>
      <c r="E203" s="265"/>
      <c r="F203" s="287" t="s">
        <v>45</v>
      </c>
      <c r="G203" s="265"/>
      <c r="H203" s="265" t="s">
        <v>787</v>
      </c>
      <c r="I203" s="265"/>
      <c r="J203" s="265"/>
      <c r="K203" s="309"/>
    </row>
    <row r="204" spans="2:11" ht="15" customHeight="1">
      <c r="B204" s="288"/>
      <c r="C204" s="294"/>
      <c r="D204" s="265"/>
      <c r="E204" s="265"/>
      <c r="F204" s="287" t="s">
        <v>48</v>
      </c>
      <c r="G204" s="265"/>
      <c r="H204" s="265" t="s">
        <v>788</v>
      </c>
      <c r="I204" s="265"/>
      <c r="J204" s="265"/>
      <c r="K204" s="309"/>
    </row>
    <row r="205" spans="2:11" ht="15" customHeight="1">
      <c r="B205" s="288"/>
      <c r="C205" s="265"/>
      <c r="D205" s="265"/>
      <c r="E205" s="265"/>
      <c r="F205" s="287" t="s">
        <v>46</v>
      </c>
      <c r="G205" s="265"/>
      <c r="H205" s="265" t="s">
        <v>789</v>
      </c>
      <c r="I205" s="265"/>
      <c r="J205" s="265"/>
      <c r="K205" s="309"/>
    </row>
    <row r="206" spans="2:11" ht="15" customHeight="1">
      <c r="B206" s="288"/>
      <c r="C206" s="265"/>
      <c r="D206" s="265"/>
      <c r="E206" s="265"/>
      <c r="F206" s="287" t="s">
        <v>47</v>
      </c>
      <c r="G206" s="265"/>
      <c r="H206" s="265" t="s">
        <v>790</v>
      </c>
      <c r="I206" s="265"/>
      <c r="J206" s="265"/>
      <c r="K206" s="309"/>
    </row>
    <row r="207" spans="2:11" ht="15" customHeight="1">
      <c r="B207" s="288"/>
      <c r="C207" s="265"/>
      <c r="D207" s="265"/>
      <c r="E207" s="265"/>
      <c r="F207" s="287"/>
      <c r="G207" s="265"/>
      <c r="H207" s="265"/>
      <c r="I207" s="265"/>
      <c r="J207" s="265"/>
      <c r="K207" s="309"/>
    </row>
    <row r="208" spans="2:11" ht="15" customHeight="1">
      <c r="B208" s="288"/>
      <c r="C208" s="265" t="s">
        <v>731</v>
      </c>
      <c r="D208" s="265"/>
      <c r="E208" s="265"/>
      <c r="F208" s="287" t="s">
        <v>79</v>
      </c>
      <c r="G208" s="265"/>
      <c r="H208" s="265" t="s">
        <v>791</v>
      </c>
      <c r="I208" s="265"/>
      <c r="J208" s="265"/>
      <c r="K208" s="309"/>
    </row>
    <row r="209" spans="2:11" ht="15" customHeight="1">
      <c r="B209" s="288"/>
      <c r="C209" s="294"/>
      <c r="D209" s="265"/>
      <c r="E209" s="265"/>
      <c r="F209" s="287" t="s">
        <v>626</v>
      </c>
      <c r="G209" s="265"/>
      <c r="H209" s="265" t="s">
        <v>627</v>
      </c>
      <c r="I209" s="265"/>
      <c r="J209" s="265"/>
      <c r="K209" s="309"/>
    </row>
    <row r="210" spans="2:11" ht="15" customHeight="1">
      <c r="B210" s="288"/>
      <c r="C210" s="265"/>
      <c r="D210" s="265"/>
      <c r="E210" s="265"/>
      <c r="F210" s="287" t="s">
        <v>624</v>
      </c>
      <c r="G210" s="265"/>
      <c r="H210" s="265" t="s">
        <v>792</v>
      </c>
      <c r="I210" s="265"/>
      <c r="J210" s="265"/>
      <c r="K210" s="309"/>
    </row>
    <row r="211" spans="2:11" ht="15" customHeight="1">
      <c r="B211" s="326"/>
      <c r="C211" s="294"/>
      <c r="D211" s="294"/>
      <c r="E211" s="294"/>
      <c r="F211" s="287" t="s">
        <v>628</v>
      </c>
      <c r="G211" s="272"/>
      <c r="H211" s="313" t="s">
        <v>629</v>
      </c>
      <c r="I211" s="313"/>
      <c r="J211" s="313"/>
      <c r="K211" s="327"/>
    </row>
    <row r="212" spans="2:11" ht="15" customHeight="1">
      <c r="B212" s="326"/>
      <c r="C212" s="294"/>
      <c r="D212" s="294"/>
      <c r="E212" s="294"/>
      <c r="F212" s="287" t="s">
        <v>630</v>
      </c>
      <c r="G212" s="272"/>
      <c r="H212" s="313" t="s">
        <v>793</v>
      </c>
      <c r="I212" s="313"/>
      <c r="J212" s="313"/>
      <c r="K212" s="327"/>
    </row>
    <row r="213" spans="2:11" ht="15" customHeight="1">
      <c r="B213" s="326"/>
      <c r="C213" s="294"/>
      <c r="D213" s="294"/>
      <c r="E213" s="294"/>
      <c r="F213" s="328"/>
      <c r="G213" s="272"/>
      <c r="H213" s="329"/>
      <c r="I213" s="329"/>
      <c r="J213" s="329"/>
      <c r="K213" s="327"/>
    </row>
    <row r="214" spans="2:11" ht="15" customHeight="1">
      <c r="B214" s="326"/>
      <c r="C214" s="265" t="s">
        <v>755</v>
      </c>
      <c r="D214" s="294"/>
      <c r="E214" s="294"/>
      <c r="F214" s="287">
        <v>1</v>
      </c>
      <c r="G214" s="272"/>
      <c r="H214" s="313" t="s">
        <v>794</v>
      </c>
      <c r="I214" s="313"/>
      <c r="J214" s="313"/>
      <c r="K214" s="327"/>
    </row>
    <row r="215" spans="2:11" ht="15" customHeight="1">
      <c r="B215" s="326"/>
      <c r="C215" s="294"/>
      <c r="D215" s="294"/>
      <c r="E215" s="294"/>
      <c r="F215" s="287">
        <v>2</v>
      </c>
      <c r="G215" s="272"/>
      <c r="H215" s="313" t="s">
        <v>795</v>
      </c>
      <c r="I215" s="313"/>
      <c r="J215" s="313"/>
      <c r="K215" s="327"/>
    </row>
    <row r="216" spans="2:11" ht="15" customHeight="1">
      <c r="B216" s="326"/>
      <c r="C216" s="294"/>
      <c r="D216" s="294"/>
      <c r="E216" s="294"/>
      <c r="F216" s="287">
        <v>3</v>
      </c>
      <c r="G216" s="272"/>
      <c r="H216" s="313" t="s">
        <v>796</v>
      </c>
      <c r="I216" s="313"/>
      <c r="J216" s="313"/>
      <c r="K216" s="327"/>
    </row>
    <row r="217" spans="2:11" ht="15" customHeight="1">
      <c r="B217" s="326"/>
      <c r="C217" s="294"/>
      <c r="D217" s="294"/>
      <c r="E217" s="294"/>
      <c r="F217" s="287">
        <v>4</v>
      </c>
      <c r="G217" s="272"/>
      <c r="H217" s="313" t="s">
        <v>797</v>
      </c>
      <c r="I217" s="313"/>
      <c r="J217" s="313"/>
      <c r="K217" s="327"/>
    </row>
    <row r="218" spans="2:1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DESKTOP-V8TGDN9\ahradecka</dc:creator>
  <cp:keywords/>
  <dc:description/>
  <cp:lastModifiedBy>DESKTOP-V8TGDN9\ahradecka</cp:lastModifiedBy>
  <dcterms:created xsi:type="dcterms:W3CDTF">2020-02-03T06:42:29Z</dcterms:created>
  <dcterms:modified xsi:type="dcterms:W3CDTF">2020-02-03T06:42:31Z</dcterms:modified>
  <cp:category/>
  <cp:version/>
  <cp:contentType/>
  <cp:contentStatus/>
</cp:coreProperties>
</file>