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Rozpočty 2024\69 zastávky Kamenice - SO02\"/>
    </mc:Choice>
  </mc:AlternateContent>
  <bookViews>
    <workbookView xWindow="0" yWindow="0" windowWidth="0" windowHeight="0"/>
  </bookViews>
  <sheets>
    <sheet name="Rekapitulace stavby" sheetId="1" r:id="rId1"/>
    <sheet name="IO 101a - Zpevněné plochy..." sheetId="2" r:id="rId2"/>
    <sheet name="IO 101b - Zpevněné plochy..." sheetId="3" r:id="rId3"/>
    <sheet name="IO 102 - Odvodnění – přel..." sheetId="4" r:id="rId4"/>
    <sheet name="IO 103 - Dopravní značení" sheetId="5" r:id="rId5"/>
    <sheet name="IO 104 - Veřejné osvětlení" sheetId="6" r:id="rId6"/>
    <sheet name="VRN - VRN" sheetId="7" r:id="rId7"/>
    <sheet name="Pokyny pro vyplnění" sheetId="8" r:id="rId8"/>
  </sheets>
  <definedNames>
    <definedName name="_xlnm.Print_Area" localSheetId="0">'Rekapitulace stavby'!$D$4:$AO$36,'Rekapitulace stavby'!$C$42:$AQ$62</definedName>
    <definedName name="_xlnm.Print_Titles" localSheetId="0">'Rekapitulace stavby'!$52:$52</definedName>
    <definedName name="_xlnm._FilterDatabase" localSheetId="1" hidden="1">'IO 101a - Zpevněné plochy...'!$C$95:$K$371</definedName>
    <definedName name="_xlnm.Print_Area" localSheetId="1">'IO 101a - Zpevněné plochy...'!$C$4:$J$41,'IO 101a - Zpevněné plochy...'!$C$47:$J$75,'IO 101a - Zpevněné plochy...'!$C$81:$T$371</definedName>
    <definedName name="_xlnm.Print_Titles" localSheetId="1">'IO 101a - Zpevněné plochy...'!$95:$95</definedName>
    <definedName name="_xlnm._FilterDatabase" localSheetId="2" hidden="1">'IO 101b - Zpevněné plochy...'!$C$91:$K$205</definedName>
    <definedName name="_xlnm.Print_Area" localSheetId="2">'IO 101b - Zpevněné plochy...'!$C$4:$J$41,'IO 101b - Zpevněné plochy...'!$C$47:$J$71,'IO 101b - Zpevněné plochy...'!$C$77:$T$205</definedName>
    <definedName name="_xlnm.Print_Titles" localSheetId="2">'IO 101b - Zpevněné plochy...'!$91:$91</definedName>
    <definedName name="_xlnm._FilterDatabase" localSheetId="3" hidden="1">'IO 102 - Odvodnění – přel...'!$C$91:$K$238</definedName>
    <definedName name="_xlnm.Print_Area" localSheetId="3">'IO 102 - Odvodnění – přel...'!$C$4:$J$41,'IO 102 - Odvodnění – přel...'!$C$47:$J$71,'IO 102 - Odvodnění – přel...'!$C$77:$T$238</definedName>
    <definedName name="_xlnm.Print_Titles" localSheetId="3">'IO 102 - Odvodnění – přel...'!$91:$91</definedName>
    <definedName name="_xlnm._FilterDatabase" localSheetId="4" hidden="1">'IO 103 - Dopravní značení'!$C$88:$K$141</definedName>
    <definedName name="_xlnm.Print_Area" localSheetId="4">'IO 103 - Dopravní značení'!$C$4:$J$41,'IO 103 - Dopravní značení'!$C$47:$J$68,'IO 103 - Dopravní značení'!$C$74:$T$141</definedName>
    <definedName name="_xlnm.Print_Titles" localSheetId="4">'IO 103 - Dopravní značení'!$88:$88</definedName>
    <definedName name="_xlnm._FilterDatabase" localSheetId="5" hidden="1">'IO 104 - Veřejné osvětlení'!$C$93:$K$278</definedName>
    <definedName name="_xlnm.Print_Area" localSheetId="5">'IO 104 - Veřejné osvětlení'!$C$4:$J$41,'IO 104 - Veřejné osvětlení'!$C$47:$J$73,'IO 104 - Veřejné osvětlení'!$C$79:$T$278</definedName>
    <definedName name="_xlnm.Print_Titles" localSheetId="5">'IO 104 - Veřejné osvětlení'!$93:$93</definedName>
    <definedName name="_xlnm._FilterDatabase" localSheetId="6" hidden="1">'VRN - VRN'!$C$83:$K$113</definedName>
    <definedName name="_xlnm.Print_Area" localSheetId="6">'VRN - VRN'!$C$4:$J$39,'VRN - VRN'!$C$45:$J$65,'VRN - VRN'!$C$71:$T$113</definedName>
    <definedName name="_xlnm.Print_Titles" localSheetId="6">'VRN - VRN'!$83:$83</definedName>
    <definedName name="_xlnm.Print_Area" localSheetId="7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7" l="1" r="J37"/>
  <c r="J36"/>
  <c i="1" r="AY61"/>
  <c i="7" r="J35"/>
  <c i="1" r="AX61"/>
  <c i="7" r="BI111"/>
  <c r="BH111"/>
  <c r="BG111"/>
  <c r="BF111"/>
  <c r="T111"/>
  <c r="R111"/>
  <c r="P111"/>
  <c r="BI108"/>
  <c r="BH108"/>
  <c r="BG108"/>
  <c r="BF108"/>
  <c r="T108"/>
  <c r="R108"/>
  <c r="P108"/>
  <c r="BI104"/>
  <c r="BH104"/>
  <c r="BG104"/>
  <c r="BF104"/>
  <c r="T104"/>
  <c r="T103"/>
  <c r="R104"/>
  <c r="R103"/>
  <c r="P104"/>
  <c r="P103"/>
  <c r="BI100"/>
  <c r="BH100"/>
  <c r="BG100"/>
  <c r="BF100"/>
  <c r="T100"/>
  <c r="T99"/>
  <c r="R100"/>
  <c r="R99"/>
  <c r="P100"/>
  <c r="P99"/>
  <c r="BI96"/>
  <c r="BH96"/>
  <c r="BG96"/>
  <c r="BF96"/>
  <c r="T96"/>
  <c r="R96"/>
  <c r="P96"/>
  <c r="BI93"/>
  <c r="BH93"/>
  <c r="BG93"/>
  <c r="BF93"/>
  <c r="T93"/>
  <c r="R93"/>
  <c r="P93"/>
  <c r="BI90"/>
  <c r="BH90"/>
  <c r="BG90"/>
  <c r="BF90"/>
  <c r="T90"/>
  <c r="R90"/>
  <c r="P90"/>
  <c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55"/>
  <c r="J17"/>
  <c r="J12"/>
  <c r="J78"/>
  <c r="E7"/>
  <c r="E74"/>
  <c i="6" r="J39"/>
  <c r="J38"/>
  <c i="1" r="AY60"/>
  <c i="6" r="J37"/>
  <c i="1" r="AX60"/>
  <c i="6" r="BI276"/>
  <c r="BH276"/>
  <c r="BG276"/>
  <c r="BF276"/>
  <c r="T276"/>
  <c r="T275"/>
  <c r="R276"/>
  <c r="R275"/>
  <c r="P276"/>
  <c r="P275"/>
  <c r="BI272"/>
  <c r="BH272"/>
  <c r="BG272"/>
  <c r="BF272"/>
  <c r="T272"/>
  <c r="R272"/>
  <c r="P272"/>
  <c r="BI269"/>
  <c r="BH269"/>
  <c r="BG269"/>
  <c r="BF269"/>
  <c r="T269"/>
  <c r="R269"/>
  <c r="P269"/>
  <c r="BI263"/>
  <c r="BH263"/>
  <c r="BG263"/>
  <c r="BF263"/>
  <c r="T263"/>
  <c r="R263"/>
  <c r="P263"/>
  <c r="BI259"/>
  <c r="BH259"/>
  <c r="BG259"/>
  <c r="BF259"/>
  <c r="T259"/>
  <c r="R259"/>
  <c r="P259"/>
  <c r="BI254"/>
  <c r="BH254"/>
  <c r="BG254"/>
  <c r="BF254"/>
  <c r="T254"/>
  <c r="R254"/>
  <c r="P254"/>
  <c r="BI251"/>
  <c r="BH251"/>
  <c r="BG251"/>
  <c r="BF251"/>
  <c r="T251"/>
  <c r="R251"/>
  <c r="P251"/>
  <c r="BI248"/>
  <c r="BH248"/>
  <c r="BG248"/>
  <c r="BF248"/>
  <c r="T248"/>
  <c r="R248"/>
  <c r="P248"/>
  <c r="BI245"/>
  <c r="BH245"/>
  <c r="BG245"/>
  <c r="BF245"/>
  <c r="T245"/>
  <c r="R245"/>
  <c r="P245"/>
  <c r="BI243"/>
  <c r="BH243"/>
  <c r="BG243"/>
  <c r="BF243"/>
  <c r="T243"/>
  <c r="R243"/>
  <c r="P243"/>
  <c r="BI239"/>
  <c r="BH239"/>
  <c r="BG239"/>
  <c r="BF239"/>
  <c r="T239"/>
  <c r="R239"/>
  <c r="P239"/>
  <c r="BI236"/>
  <c r="BH236"/>
  <c r="BG236"/>
  <c r="BF236"/>
  <c r="T236"/>
  <c r="R236"/>
  <c r="P236"/>
  <c r="BI232"/>
  <c r="BH232"/>
  <c r="BG232"/>
  <c r="BF232"/>
  <c r="T232"/>
  <c r="R232"/>
  <c r="P232"/>
  <c r="BI228"/>
  <c r="BH228"/>
  <c r="BG228"/>
  <c r="BF228"/>
  <c r="T228"/>
  <c r="R228"/>
  <c r="P228"/>
  <c r="BI224"/>
  <c r="BH224"/>
  <c r="BG224"/>
  <c r="BF224"/>
  <c r="T224"/>
  <c r="R224"/>
  <c r="P224"/>
  <c r="BI220"/>
  <c r="BH220"/>
  <c r="BG220"/>
  <c r="BF220"/>
  <c r="T220"/>
  <c r="R220"/>
  <c r="P220"/>
  <c r="BI217"/>
  <c r="BH217"/>
  <c r="BG217"/>
  <c r="BF217"/>
  <c r="T217"/>
  <c r="R217"/>
  <c r="P217"/>
  <c r="BI214"/>
  <c r="BH214"/>
  <c r="BG214"/>
  <c r="BF214"/>
  <c r="T214"/>
  <c r="R214"/>
  <c r="P214"/>
  <c r="BI210"/>
  <c r="BH210"/>
  <c r="BG210"/>
  <c r="BF210"/>
  <c r="T210"/>
  <c r="R210"/>
  <c r="P210"/>
  <c r="BI207"/>
  <c r="BH207"/>
  <c r="BG207"/>
  <c r="BF207"/>
  <c r="T207"/>
  <c r="R207"/>
  <c r="P207"/>
  <c r="BI204"/>
  <c r="BH204"/>
  <c r="BG204"/>
  <c r="BF204"/>
  <c r="T204"/>
  <c r="R204"/>
  <c r="P204"/>
  <c r="BI201"/>
  <c r="BH201"/>
  <c r="BG201"/>
  <c r="BF201"/>
  <c r="T201"/>
  <c r="R201"/>
  <c r="P201"/>
  <c r="BI198"/>
  <c r="BH198"/>
  <c r="BG198"/>
  <c r="BF198"/>
  <c r="T198"/>
  <c r="R198"/>
  <c r="P198"/>
  <c r="BI196"/>
  <c r="BH196"/>
  <c r="BG196"/>
  <c r="BF196"/>
  <c r="T196"/>
  <c r="R196"/>
  <c r="P196"/>
  <c r="BI193"/>
  <c r="BH193"/>
  <c r="BG193"/>
  <c r="BF193"/>
  <c r="T193"/>
  <c r="R193"/>
  <c r="P193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3"/>
  <c r="BH183"/>
  <c r="BG183"/>
  <c r="BF183"/>
  <c r="T183"/>
  <c r="R183"/>
  <c r="P183"/>
  <c r="BI181"/>
  <c r="BH181"/>
  <c r="BG181"/>
  <c r="BF181"/>
  <c r="T181"/>
  <c r="R181"/>
  <c r="P181"/>
  <c r="BI178"/>
  <c r="BH178"/>
  <c r="BG178"/>
  <c r="BF178"/>
  <c r="T178"/>
  <c r="R178"/>
  <c r="P178"/>
  <c r="BI174"/>
  <c r="BH174"/>
  <c r="BG174"/>
  <c r="BF174"/>
  <c r="T174"/>
  <c r="R174"/>
  <c r="P174"/>
  <c r="BI169"/>
  <c r="BH169"/>
  <c r="BG169"/>
  <c r="BF169"/>
  <c r="T169"/>
  <c r="R169"/>
  <c r="P169"/>
  <c r="BI166"/>
  <c r="BH166"/>
  <c r="BG166"/>
  <c r="BF166"/>
  <c r="T166"/>
  <c r="R166"/>
  <c r="P166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31"/>
  <c r="BH131"/>
  <c r="BG131"/>
  <c r="BF131"/>
  <c r="T131"/>
  <c r="R131"/>
  <c r="P131"/>
  <c r="BI128"/>
  <c r="BH128"/>
  <c r="BG128"/>
  <c r="BF128"/>
  <c r="T128"/>
  <c r="R128"/>
  <c r="P128"/>
  <c r="BI126"/>
  <c r="BH126"/>
  <c r="BG126"/>
  <c r="BF126"/>
  <c r="T126"/>
  <c r="R126"/>
  <c r="P126"/>
  <c r="BI123"/>
  <c r="BH123"/>
  <c r="BG123"/>
  <c r="BF123"/>
  <c r="T123"/>
  <c r="R123"/>
  <c r="P123"/>
  <c r="BI120"/>
  <c r="BH120"/>
  <c r="BG120"/>
  <c r="BF120"/>
  <c r="T120"/>
  <c r="R120"/>
  <c r="P120"/>
  <c r="BI116"/>
  <c r="BH116"/>
  <c r="BG116"/>
  <c r="BF116"/>
  <c r="T116"/>
  <c r="R116"/>
  <c r="P116"/>
  <c r="BI113"/>
  <c r="BH113"/>
  <c r="BG113"/>
  <c r="BF113"/>
  <c r="T113"/>
  <c r="R113"/>
  <c r="P113"/>
  <c r="BI110"/>
  <c r="BH110"/>
  <c r="BG110"/>
  <c r="BF110"/>
  <c r="T110"/>
  <c r="R110"/>
  <c r="P110"/>
  <c r="BI107"/>
  <c r="BH107"/>
  <c r="BG107"/>
  <c r="BF107"/>
  <c r="T107"/>
  <c r="R107"/>
  <c r="P107"/>
  <c r="BI103"/>
  <c r="BH103"/>
  <c r="BG103"/>
  <c r="BF103"/>
  <c r="T103"/>
  <c r="R103"/>
  <c r="P103"/>
  <c r="BI101"/>
  <c r="BH101"/>
  <c r="BG101"/>
  <c r="BF101"/>
  <c r="T101"/>
  <c r="R101"/>
  <c r="P101"/>
  <c r="BI97"/>
  <c r="BH97"/>
  <c r="BG97"/>
  <c r="BF97"/>
  <c r="T97"/>
  <c r="R97"/>
  <c r="P97"/>
  <c r="J91"/>
  <c r="F88"/>
  <c r="E86"/>
  <c r="J59"/>
  <c r="F56"/>
  <c r="E54"/>
  <c r="J23"/>
  <c r="E23"/>
  <c r="J58"/>
  <c r="J22"/>
  <c r="J20"/>
  <c r="E20"/>
  <c r="F91"/>
  <c r="J19"/>
  <c r="J17"/>
  <c r="E17"/>
  <c r="F90"/>
  <c r="J16"/>
  <c r="J14"/>
  <c r="J88"/>
  <c r="E7"/>
  <c r="E82"/>
  <c i="5" r="J39"/>
  <c r="J38"/>
  <c i="1" r="AY59"/>
  <c i="5" r="J37"/>
  <c i="1" r="AX59"/>
  <c i="5" r="BI139"/>
  <c r="BH139"/>
  <c r="BG139"/>
  <c r="BF139"/>
  <c r="T139"/>
  <c r="T138"/>
  <c r="R139"/>
  <c r="R138"/>
  <c r="P139"/>
  <c r="P138"/>
  <c r="BI135"/>
  <c r="BH135"/>
  <c r="BG135"/>
  <c r="BF135"/>
  <c r="T135"/>
  <c r="R135"/>
  <c r="P135"/>
  <c r="BI131"/>
  <c r="BH131"/>
  <c r="BG131"/>
  <c r="BF131"/>
  <c r="T131"/>
  <c r="R131"/>
  <c r="P131"/>
  <c r="BI128"/>
  <c r="BH128"/>
  <c r="BG128"/>
  <c r="BF128"/>
  <c r="T128"/>
  <c r="R128"/>
  <c r="P128"/>
  <c r="BI125"/>
  <c r="BH125"/>
  <c r="BG125"/>
  <c r="BF125"/>
  <c r="T125"/>
  <c r="R125"/>
  <c r="P125"/>
  <c r="BI121"/>
  <c r="BH121"/>
  <c r="BG121"/>
  <c r="BF121"/>
  <c r="T121"/>
  <c r="R121"/>
  <c r="P121"/>
  <c r="BI118"/>
  <c r="BH118"/>
  <c r="BG118"/>
  <c r="BF118"/>
  <c r="T118"/>
  <c r="R118"/>
  <c r="P118"/>
  <c r="BI115"/>
  <c r="BH115"/>
  <c r="BG115"/>
  <c r="BF115"/>
  <c r="T115"/>
  <c r="R115"/>
  <c r="P115"/>
  <c r="BI110"/>
  <c r="BH110"/>
  <c r="BG110"/>
  <c r="BF110"/>
  <c r="T110"/>
  <c r="R110"/>
  <c r="P110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8"/>
  <c r="BH98"/>
  <c r="BG98"/>
  <c r="BF98"/>
  <c r="T98"/>
  <c r="R98"/>
  <c r="P98"/>
  <c r="BI92"/>
  <c r="BH92"/>
  <c r="BG92"/>
  <c r="BF92"/>
  <c r="T92"/>
  <c r="R92"/>
  <c r="P92"/>
  <c r="J86"/>
  <c r="J85"/>
  <c r="F85"/>
  <c r="F83"/>
  <c r="E81"/>
  <c r="J59"/>
  <c r="J58"/>
  <c r="F58"/>
  <c r="F56"/>
  <c r="E54"/>
  <c r="J20"/>
  <c r="E20"/>
  <c r="F59"/>
  <c r="J19"/>
  <c r="J14"/>
  <c r="J83"/>
  <c r="E7"/>
  <c r="E77"/>
  <c i="4" r="J39"/>
  <c r="J38"/>
  <c i="1" r="AY58"/>
  <c i="4" r="J37"/>
  <c i="1" r="AX58"/>
  <c i="4" r="BI236"/>
  <c r="BH236"/>
  <c r="BG236"/>
  <c r="BF236"/>
  <c r="T236"/>
  <c r="T235"/>
  <c r="T234"/>
  <c r="R236"/>
  <c r="R235"/>
  <c r="R234"/>
  <c r="P236"/>
  <c r="P235"/>
  <c r="P234"/>
  <c r="BI231"/>
  <c r="BH231"/>
  <c r="BG231"/>
  <c r="BF231"/>
  <c r="T231"/>
  <c r="T230"/>
  <c r="R231"/>
  <c r="R230"/>
  <c r="P231"/>
  <c r="P230"/>
  <c r="BI228"/>
  <c r="BH228"/>
  <c r="BG228"/>
  <c r="BF228"/>
  <c r="T228"/>
  <c r="R228"/>
  <c r="P228"/>
  <c r="BI225"/>
  <c r="BH225"/>
  <c r="BG225"/>
  <c r="BF225"/>
  <c r="T225"/>
  <c r="R225"/>
  <c r="P225"/>
  <c r="BI223"/>
  <c r="BH223"/>
  <c r="BG223"/>
  <c r="BF223"/>
  <c r="T223"/>
  <c r="R223"/>
  <c r="P223"/>
  <c r="BI220"/>
  <c r="BH220"/>
  <c r="BG220"/>
  <c r="BF220"/>
  <c r="T220"/>
  <c r="R220"/>
  <c r="P220"/>
  <c r="BI218"/>
  <c r="BH218"/>
  <c r="BG218"/>
  <c r="BF218"/>
  <c r="T218"/>
  <c r="R218"/>
  <c r="P218"/>
  <c r="BI215"/>
  <c r="BH215"/>
  <c r="BG215"/>
  <c r="BF215"/>
  <c r="T215"/>
  <c r="R215"/>
  <c r="P215"/>
  <c r="BI213"/>
  <c r="BH213"/>
  <c r="BG213"/>
  <c r="BF213"/>
  <c r="T213"/>
  <c r="R213"/>
  <c r="P213"/>
  <c r="BI210"/>
  <c r="BH210"/>
  <c r="BG210"/>
  <c r="BF210"/>
  <c r="T210"/>
  <c r="R210"/>
  <c r="P210"/>
  <c r="BI207"/>
  <c r="BH207"/>
  <c r="BG207"/>
  <c r="BF207"/>
  <c r="T207"/>
  <c r="R207"/>
  <c r="P207"/>
  <c r="BI204"/>
  <c r="BH204"/>
  <c r="BG204"/>
  <c r="BF204"/>
  <c r="T204"/>
  <c r="R204"/>
  <c r="P204"/>
  <c r="BI202"/>
  <c r="BH202"/>
  <c r="BG202"/>
  <c r="BF202"/>
  <c r="T202"/>
  <c r="R202"/>
  <c r="P202"/>
  <c r="BI199"/>
  <c r="BH199"/>
  <c r="BG199"/>
  <c r="BF199"/>
  <c r="T199"/>
  <c r="R199"/>
  <c r="P199"/>
  <c r="BI196"/>
  <c r="BH196"/>
  <c r="BG196"/>
  <c r="BF196"/>
  <c r="T196"/>
  <c r="R196"/>
  <c r="P196"/>
  <c r="BI193"/>
  <c r="BH193"/>
  <c r="BG193"/>
  <c r="BF193"/>
  <c r="T193"/>
  <c r="R193"/>
  <c r="P193"/>
  <c r="BI188"/>
  <c r="BH188"/>
  <c r="BG188"/>
  <c r="BF188"/>
  <c r="T188"/>
  <c r="R188"/>
  <c r="P188"/>
  <c r="BI183"/>
  <c r="BH183"/>
  <c r="BG183"/>
  <c r="BF183"/>
  <c r="T183"/>
  <c r="R183"/>
  <c r="P183"/>
  <c r="BI177"/>
  <c r="BH177"/>
  <c r="BG177"/>
  <c r="BF177"/>
  <c r="T177"/>
  <c r="R177"/>
  <c r="P177"/>
  <c r="BI174"/>
  <c r="BH174"/>
  <c r="BG174"/>
  <c r="BF174"/>
  <c r="T174"/>
  <c r="R174"/>
  <c r="P174"/>
  <c r="BI169"/>
  <c r="BH169"/>
  <c r="BG169"/>
  <c r="BF169"/>
  <c r="T169"/>
  <c r="R169"/>
  <c r="P169"/>
  <c r="BI166"/>
  <c r="BH166"/>
  <c r="BG166"/>
  <c r="BF166"/>
  <c r="T166"/>
  <c r="R166"/>
  <c r="P166"/>
  <c r="BI163"/>
  <c r="BH163"/>
  <c r="BG163"/>
  <c r="BF163"/>
  <c r="T163"/>
  <c r="R163"/>
  <c r="P163"/>
  <c r="BI160"/>
  <c r="BH160"/>
  <c r="BG160"/>
  <c r="BF160"/>
  <c r="T160"/>
  <c r="R160"/>
  <c r="P160"/>
  <c r="BI156"/>
  <c r="BH156"/>
  <c r="BG156"/>
  <c r="BF156"/>
  <c r="T156"/>
  <c r="R156"/>
  <c r="P156"/>
  <c r="BI153"/>
  <c r="BH153"/>
  <c r="BG153"/>
  <c r="BF153"/>
  <c r="T153"/>
  <c r="R153"/>
  <c r="P153"/>
  <c r="BI148"/>
  <c r="BH148"/>
  <c r="BG148"/>
  <c r="BF148"/>
  <c r="T148"/>
  <c r="R148"/>
  <c r="P148"/>
  <c r="BI144"/>
  <c r="BH144"/>
  <c r="BG144"/>
  <c r="BF144"/>
  <c r="T144"/>
  <c r="R144"/>
  <c r="P144"/>
  <c r="BI140"/>
  <c r="BH140"/>
  <c r="BG140"/>
  <c r="BF140"/>
  <c r="T140"/>
  <c r="R140"/>
  <c r="P140"/>
  <c r="BI135"/>
  <c r="BH135"/>
  <c r="BG135"/>
  <c r="BF135"/>
  <c r="T135"/>
  <c r="R135"/>
  <c r="P135"/>
  <c r="BI131"/>
  <c r="BH131"/>
  <c r="BG131"/>
  <c r="BF131"/>
  <c r="T131"/>
  <c r="R131"/>
  <c r="P131"/>
  <c r="BI128"/>
  <c r="BH128"/>
  <c r="BG128"/>
  <c r="BF128"/>
  <c r="T128"/>
  <c r="R128"/>
  <c r="P128"/>
  <c r="BI125"/>
  <c r="BH125"/>
  <c r="BG125"/>
  <c r="BF125"/>
  <c r="T125"/>
  <c r="R125"/>
  <c r="P125"/>
  <c r="BI117"/>
  <c r="BH117"/>
  <c r="BG117"/>
  <c r="BF117"/>
  <c r="T117"/>
  <c r="R117"/>
  <c r="P117"/>
  <c r="BI114"/>
  <c r="BH114"/>
  <c r="BG114"/>
  <c r="BF114"/>
  <c r="T114"/>
  <c r="R114"/>
  <c r="P114"/>
  <c r="BI109"/>
  <c r="BH109"/>
  <c r="BG109"/>
  <c r="BF109"/>
  <c r="T109"/>
  <c r="R109"/>
  <c r="P109"/>
  <c r="BI105"/>
  <c r="BH105"/>
  <c r="BG105"/>
  <c r="BF105"/>
  <c r="T105"/>
  <c r="R105"/>
  <c r="P105"/>
  <c r="BI100"/>
  <c r="BH100"/>
  <c r="BG100"/>
  <c r="BF100"/>
  <c r="T100"/>
  <c r="R100"/>
  <c r="P100"/>
  <c r="BI95"/>
  <c r="BH95"/>
  <c r="BG95"/>
  <c r="BF95"/>
  <c r="T95"/>
  <c r="R95"/>
  <c r="P95"/>
  <c r="J89"/>
  <c r="J88"/>
  <c r="F88"/>
  <c r="F86"/>
  <c r="E84"/>
  <c r="J59"/>
  <c r="J58"/>
  <c r="F58"/>
  <c r="F56"/>
  <c r="E54"/>
  <c r="J20"/>
  <c r="E20"/>
  <c r="F89"/>
  <c r="J19"/>
  <c r="J14"/>
  <c r="J86"/>
  <c r="E7"/>
  <c r="E80"/>
  <c i="3" r="J39"/>
  <c r="J38"/>
  <c i="1" r="AY57"/>
  <c i="3" r="J37"/>
  <c i="1" r="AX57"/>
  <c i="3" r="BI203"/>
  <c r="BH203"/>
  <c r="BG203"/>
  <c r="BF203"/>
  <c r="T203"/>
  <c r="T202"/>
  <c r="R203"/>
  <c r="R202"/>
  <c r="P203"/>
  <c r="P202"/>
  <c r="BI199"/>
  <c r="BH199"/>
  <c r="BG199"/>
  <c r="BF199"/>
  <c r="T199"/>
  <c r="R199"/>
  <c r="P199"/>
  <c r="BI195"/>
  <c r="BH195"/>
  <c r="BG195"/>
  <c r="BF195"/>
  <c r="T195"/>
  <c r="R195"/>
  <c r="P195"/>
  <c r="BI192"/>
  <c r="BH192"/>
  <c r="BG192"/>
  <c r="BF192"/>
  <c r="T192"/>
  <c r="R192"/>
  <c r="P192"/>
  <c r="BI189"/>
  <c r="BH189"/>
  <c r="BG189"/>
  <c r="BF189"/>
  <c r="T189"/>
  <c r="R189"/>
  <c r="P189"/>
  <c r="BI182"/>
  <c r="BH182"/>
  <c r="BG182"/>
  <c r="BF182"/>
  <c r="T182"/>
  <c r="R182"/>
  <c r="P182"/>
  <c r="BI177"/>
  <c r="BH177"/>
  <c r="BG177"/>
  <c r="BF177"/>
  <c r="T177"/>
  <c r="R177"/>
  <c r="P177"/>
  <c r="BI171"/>
  <c r="BH171"/>
  <c r="BG171"/>
  <c r="BF171"/>
  <c r="T171"/>
  <c r="R171"/>
  <c r="P171"/>
  <c r="BI167"/>
  <c r="BH167"/>
  <c r="BG167"/>
  <c r="BF167"/>
  <c r="T167"/>
  <c r="R167"/>
  <c r="P167"/>
  <c r="BI161"/>
  <c r="BH161"/>
  <c r="BG161"/>
  <c r="BF161"/>
  <c r="T161"/>
  <c r="R161"/>
  <c r="P161"/>
  <c r="BI155"/>
  <c r="BH155"/>
  <c r="BG155"/>
  <c r="BF155"/>
  <c r="T155"/>
  <c r="R155"/>
  <c r="P155"/>
  <c r="BI149"/>
  <c r="BH149"/>
  <c r="BG149"/>
  <c r="BF149"/>
  <c r="T149"/>
  <c r="R149"/>
  <c r="P149"/>
  <c r="BI143"/>
  <c r="BH143"/>
  <c r="BG143"/>
  <c r="BF143"/>
  <c r="T143"/>
  <c r="R143"/>
  <c r="P143"/>
  <c r="BI137"/>
  <c r="BH137"/>
  <c r="BG137"/>
  <c r="BF137"/>
  <c r="T137"/>
  <c r="R137"/>
  <c r="P137"/>
  <c r="BI131"/>
  <c r="BH131"/>
  <c r="BG131"/>
  <c r="BF131"/>
  <c r="T131"/>
  <c r="R131"/>
  <c r="P131"/>
  <c r="BI128"/>
  <c r="BH128"/>
  <c r="BG128"/>
  <c r="BF128"/>
  <c r="T128"/>
  <c r="R128"/>
  <c r="P128"/>
  <c r="BI124"/>
  <c r="BH124"/>
  <c r="BG124"/>
  <c r="BF124"/>
  <c r="T124"/>
  <c r="R124"/>
  <c r="P124"/>
  <c r="BI120"/>
  <c r="BH120"/>
  <c r="BG120"/>
  <c r="BF120"/>
  <c r="T120"/>
  <c r="R120"/>
  <c r="P120"/>
  <c r="BI117"/>
  <c r="BH117"/>
  <c r="BG117"/>
  <c r="BF117"/>
  <c r="T117"/>
  <c r="R117"/>
  <c r="P117"/>
  <c r="BI110"/>
  <c r="BH110"/>
  <c r="BG110"/>
  <c r="BF110"/>
  <c r="T110"/>
  <c r="R110"/>
  <c r="P110"/>
  <c r="BI107"/>
  <c r="BH107"/>
  <c r="BG107"/>
  <c r="BF107"/>
  <c r="T107"/>
  <c r="R107"/>
  <c r="P107"/>
  <c r="BI104"/>
  <c r="BH104"/>
  <c r="BG104"/>
  <c r="BF104"/>
  <c r="T104"/>
  <c r="R104"/>
  <c r="P104"/>
  <c r="BI100"/>
  <c r="BH100"/>
  <c r="BG100"/>
  <c r="BF100"/>
  <c r="T100"/>
  <c r="R100"/>
  <c r="P100"/>
  <c r="BI95"/>
  <c r="BH95"/>
  <c r="BG95"/>
  <c r="BF95"/>
  <c r="T95"/>
  <c r="R95"/>
  <c r="P95"/>
  <c r="J89"/>
  <c r="J88"/>
  <c r="F88"/>
  <c r="F86"/>
  <c r="E84"/>
  <c r="J59"/>
  <c r="J58"/>
  <c r="F58"/>
  <c r="F56"/>
  <c r="E54"/>
  <c r="J20"/>
  <c r="E20"/>
  <c r="F59"/>
  <c r="J19"/>
  <c r="J14"/>
  <c r="J86"/>
  <c r="E7"/>
  <c r="E80"/>
  <c i="2" r="J39"/>
  <c r="J38"/>
  <c i="1" r="AY56"/>
  <c i="2" r="J37"/>
  <c i="1" r="AX56"/>
  <c i="2" r="BI369"/>
  <c r="BH369"/>
  <c r="BG369"/>
  <c r="BF369"/>
  <c r="T369"/>
  <c r="T368"/>
  <c r="T367"/>
  <c r="R369"/>
  <c r="R368"/>
  <c r="R367"/>
  <c r="P369"/>
  <c r="P368"/>
  <c r="P367"/>
  <c r="BI364"/>
  <c r="BH364"/>
  <c r="BG364"/>
  <c r="BF364"/>
  <c r="T364"/>
  <c r="R364"/>
  <c r="P364"/>
  <c r="BI361"/>
  <c r="BH361"/>
  <c r="BG361"/>
  <c r="BF361"/>
  <c r="T361"/>
  <c r="R361"/>
  <c r="P361"/>
  <c r="BI357"/>
  <c r="BH357"/>
  <c r="BG357"/>
  <c r="BF357"/>
  <c r="T357"/>
  <c r="R357"/>
  <c r="P357"/>
  <c r="BI354"/>
  <c r="BH354"/>
  <c r="BG354"/>
  <c r="BF354"/>
  <c r="T354"/>
  <c r="R354"/>
  <c r="P354"/>
  <c r="BI351"/>
  <c r="BH351"/>
  <c r="BG351"/>
  <c r="BF351"/>
  <c r="T351"/>
  <c r="R351"/>
  <c r="P351"/>
  <c r="BI346"/>
  <c r="BH346"/>
  <c r="BG346"/>
  <c r="BF346"/>
  <c r="T346"/>
  <c r="R346"/>
  <c r="P346"/>
  <c r="BI343"/>
  <c r="BH343"/>
  <c r="BG343"/>
  <c r="BF343"/>
  <c r="T343"/>
  <c r="R343"/>
  <c r="P343"/>
  <c r="BI336"/>
  <c r="BH336"/>
  <c r="BG336"/>
  <c r="BF336"/>
  <c r="T336"/>
  <c r="R336"/>
  <c r="P336"/>
  <c r="BI333"/>
  <c r="BH333"/>
  <c r="BG333"/>
  <c r="BF333"/>
  <c r="T333"/>
  <c r="R333"/>
  <c r="P333"/>
  <c r="BI330"/>
  <c r="BH330"/>
  <c r="BG330"/>
  <c r="BF330"/>
  <c r="T330"/>
  <c r="R330"/>
  <c r="P330"/>
  <c r="BI327"/>
  <c r="BH327"/>
  <c r="BG327"/>
  <c r="BF327"/>
  <c r="T327"/>
  <c r="R327"/>
  <c r="P327"/>
  <c r="BI322"/>
  <c r="BH322"/>
  <c r="BG322"/>
  <c r="BF322"/>
  <c r="T322"/>
  <c r="R322"/>
  <c r="P322"/>
  <c r="BI314"/>
  <c r="BH314"/>
  <c r="BG314"/>
  <c r="BF314"/>
  <c r="T314"/>
  <c r="R314"/>
  <c r="P314"/>
  <c r="BI311"/>
  <c r="BH311"/>
  <c r="BG311"/>
  <c r="BF311"/>
  <c r="T311"/>
  <c r="R311"/>
  <c r="P311"/>
  <c r="BI308"/>
  <c r="BH308"/>
  <c r="BG308"/>
  <c r="BF308"/>
  <c r="T308"/>
  <c r="R308"/>
  <c r="P308"/>
  <c r="BI305"/>
  <c r="BH305"/>
  <c r="BG305"/>
  <c r="BF305"/>
  <c r="T305"/>
  <c r="R305"/>
  <c r="P305"/>
  <c r="BI300"/>
  <c r="BH300"/>
  <c r="BG300"/>
  <c r="BF300"/>
  <c r="T300"/>
  <c r="R300"/>
  <c r="P300"/>
  <c r="BI294"/>
  <c r="BH294"/>
  <c r="BG294"/>
  <c r="BF294"/>
  <c r="T294"/>
  <c r="R294"/>
  <c r="P294"/>
  <c r="BI291"/>
  <c r="BH291"/>
  <c r="BG291"/>
  <c r="BF291"/>
  <c r="T291"/>
  <c r="R291"/>
  <c r="P291"/>
  <c r="BI289"/>
  <c r="BH289"/>
  <c r="BG289"/>
  <c r="BF289"/>
  <c r="T289"/>
  <c r="R289"/>
  <c r="P289"/>
  <c r="BI287"/>
  <c r="BH287"/>
  <c r="BG287"/>
  <c r="BF287"/>
  <c r="T287"/>
  <c r="R287"/>
  <c r="P287"/>
  <c r="BI284"/>
  <c r="BH284"/>
  <c r="BG284"/>
  <c r="BF284"/>
  <c r="T284"/>
  <c r="R284"/>
  <c r="P284"/>
  <c r="BI282"/>
  <c r="BH282"/>
  <c r="BG282"/>
  <c r="BF282"/>
  <c r="T282"/>
  <c r="R282"/>
  <c r="P282"/>
  <c r="BI279"/>
  <c r="BH279"/>
  <c r="BG279"/>
  <c r="BF279"/>
  <c r="T279"/>
  <c r="R279"/>
  <c r="P279"/>
  <c r="BI277"/>
  <c r="BH277"/>
  <c r="BG277"/>
  <c r="BF277"/>
  <c r="T277"/>
  <c r="R277"/>
  <c r="P277"/>
  <c r="BI274"/>
  <c r="BH274"/>
  <c r="BG274"/>
  <c r="BF274"/>
  <c r="T274"/>
  <c r="R274"/>
  <c r="P274"/>
  <c r="BI272"/>
  <c r="BH272"/>
  <c r="BG272"/>
  <c r="BF272"/>
  <c r="T272"/>
  <c r="R272"/>
  <c r="P272"/>
  <c r="BI269"/>
  <c r="BH269"/>
  <c r="BG269"/>
  <c r="BF269"/>
  <c r="T269"/>
  <c r="R269"/>
  <c r="P269"/>
  <c r="BI267"/>
  <c r="BH267"/>
  <c r="BG267"/>
  <c r="BF267"/>
  <c r="T267"/>
  <c r="R267"/>
  <c r="P267"/>
  <c r="BI264"/>
  <c r="BH264"/>
  <c r="BG264"/>
  <c r="BF264"/>
  <c r="T264"/>
  <c r="R264"/>
  <c r="P264"/>
  <c r="BI261"/>
  <c r="BH261"/>
  <c r="BG261"/>
  <c r="BF261"/>
  <c r="T261"/>
  <c r="R261"/>
  <c r="P261"/>
  <c r="BI258"/>
  <c r="BH258"/>
  <c r="BG258"/>
  <c r="BF258"/>
  <c r="T258"/>
  <c r="R258"/>
  <c r="P258"/>
  <c r="BI254"/>
  <c r="BH254"/>
  <c r="BG254"/>
  <c r="BF254"/>
  <c r="T254"/>
  <c r="R254"/>
  <c r="P254"/>
  <c r="BI249"/>
  <c r="BH249"/>
  <c r="BG249"/>
  <c r="BF249"/>
  <c r="T249"/>
  <c r="R249"/>
  <c r="P249"/>
  <c r="BI246"/>
  <c r="BH246"/>
  <c r="BG246"/>
  <c r="BF246"/>
  <c r="T246"/>
  <c r="R246"/>
  <c r="P246"/>
  <c r="BI243"/>
  <c r="BH243"/>
  <c r="BG243"/>
  <c r="BF243"/>
  <c r="T243"/>
  <c r="R243"/>
  <c r="P243"/>
  <c r="BI240"/>
  <c r="BH240"/>
  <c r="BG240"/>
  <c r="BF240"/>
  <c r="T240"/>
  <c r="R240"/>
  <c r="P240"/>
  <c r="BI237"/>
  <c r="BH237"/>
  <c r="BG237"/>
  <c r="BF237"/>
  <c r="T237"/>
  <c r="R237"/>
  <c r="P237"/>
  <c r="BI227"/>
  <c r="BH227"/>
  <c r="BG227"/>
  <c r="BF227"/>
  <c r="T227"/>
  <c r="R227"/>
  <c r="P227"/>
  <c r="BI215"/>
  <c r="BH215"/>
  <c r="BG215"/>
  <c r="BF215"/>
  <c r="T215"/>
  <c r="R215"/>
  <c r="P215"/>
  <c r="BI212"/>
  <c r="BH212"/>
  <c r="BG212"/>
  <c r="BF212"/>
  <c r="T212"/>
  <c r="R212"/>
  <c r="P212"/>
  <c r="BI210"/>
  <c r="BH210"/>
  <c r="BG210"/>
  <c r="BF210"/>
  <c r="T210"/>
  <c r="R210"/>
  <c r="P210"/>
  <c r="BI207"/>
  <c r="BH207"/>
  <c r="BG207"/>
  <c r="BF207"/>
  <c r="T207"/>
  <c r="R207"/>
  <c r="P207"/>
  <c r="BI203"/>
  <c r="BH203"/>
  <c r="BG203"/>
  <c r="BF203"/>
  <c r="T203"/>
  <c r="R203"/>
  <c r="P203"/>
  <c r="BI198"/>
  <c r="BH198"/>
  <c r="BG198"/>
  <c r="BF198"/>
  <c r="T198"/>
  <c r="T181"/>
  <c r="R198"/>
  <c r="R181"/>
  <c r="P198"/>
  <c r="P181"/>
  <c r="BI182"/>
  <c r="BH182"/>
  <c r="BG182"/>
  <c r="BF182"/>
  <c r="T182"/>
  <c r="R182"/>
  <c r="P182"/>
  <c r="BI176"/>
  <c r="BH176"/>
  <c r="BG176"/>
  <c r="BF176"/>
  <c r="T176"/>
  <c r="T175"/>
  <c r="R176"/>
  <c r="R175"/>
  <c r="P176"/>
  <c r="P175"/>
  <c r="BI161"/>
  <c r="BH161"/>
  <c r="BG161"/>
  <c r="BF161"/>
  <c r="T161"/>
  <c r="R161"/>
  <c r="P161"/>
  <c r="BI158"/>
  <c r="BH158"/>
  <c r="BG158"/>
  <c r="BF158"/>
  <c r="T158"/>
  <c r="R158"/>
  <c r="P158"/>
  <c r="BI153"/>
  <c r="BH153"/>
  <c r="BG153"/>
  <c r="BF153"/>
  <c r="T153"/>
  <c r="R153"/>
  <c r="P153"/>
  <c r="BI146"/>
  <c r="BH146"/>
  <c r="BG146"/>
  <c r="BF146"/>
  <c r="T146"/>
  <c r="R146"/>
  <c r="P146"/>
  <c r="BI142"/>
  <c r="BH142"/>
  <c r="BG142"/>
  <c r="BF142"/>
  <c r="T142"/>
  <c r="R142"/>
  <c r="P142"/>
  <c r="BI138"/>
  <c r="BH138"/>
  <c r="BG138"/>
  <c r="BF138"/>
  <c r="T138"/>
  <c r="R138"/>
  <c r="P138"/>
  <c r="BI134"/>
  <c r="BH134"/>
  <c r="BG134"/>
  <c r="BF134"/>
  <c r="T134"/>
  <c r="R134"/>
  <c r="P134"/>
  <c r="BI131"/>
  <c r="BH131"/>
  <c r="BG131"/>
  <c r="BF131"/>
  <c r="T131"/>
  <c r="R131"/>
  <c r="P131"/>
  <c r="BI127"/>
  <c r="BH127"/>
  <c r="BG127"/>
  <c r="BF127"/>
  <c r="T127"/>
  <c r="R127"/>
  <c r="P127"/>
  <c r="BI124"/>
  <c r="BH124"/>
  <c r="BG124"/>
  <c r="BF124"/>
  <c r="T124"/>
  <c r="R124"/>
  <c r="P124"/>
  <c r="BI121"/>
  <c r="BH121"/>
  <c r="BG121"/>
  <c r="BF121"/>
  <c r="T121"/>
  <c r="R121"/>
  <c r="P121"/>
  <c r="BI118"/>
  <c r="BH118"/>
  <c r="BG118"/>
  <c r="BF118"/>
  <c r="T118"/>
  <c r="R118"/>
  <c r="P118"/>
  <c r="BI113"/>
  <c r="BH113"/>
  <c r="BG113"/>
  <c r="BF113"/>
  <c r="T113"/>
  <c r="R113"/>
  <c r="P113"/>
  <c r="BI109"/>
  <c r="BH109"/>
  <c r="BG109"/>
  <c r="BF109"/>
  <c r="T109"/>
  <c r="R109"/>
  <c r="P109"/>
  <c r="BI99"/>
  <c r="BH99"/>
  <c r="BG99"/>
  <c r="BF99"/>
  <c r="T99"/>
  <c r="R99"/>
  <c r="P99"/>
  <c r="J93"/>
  <c r="J92"/>
  <c r="F92"/>
  <c r="F90"/>
  <c r="E88"/>
  <c r="J59"/>
  <c r="J58"/>
  <c r="F58"/>
  <c r="F56"/>
  <c r="E54"/>
  <c r="J20"/>
  <c r="E20"/>
  <c r="F93"/>
  <c r="J19"/>
  <c r="J14"/>
  <c r="J56"/>
  <c r="E7"/>
  <c r="E84"/>
  <c i="1" r="L50"/>
  <c r="AM50"/>
  <c r="AM49"/>
  <c r="L49"/>
  <c r="AM47"/>
  <c r="L47"/>
  <c r="L45"/>
  <c r="L44"/>
  <c i="6" r="J153"/>
  <c i="2" r="BK243"/>
  <c r="J113"/>
  <c i="3" r="BK167"/>
  <c i="6" r="J123"/>
  <c r="J120"/>
  <c i="2" r="BK227"/>
  <c r="J142"/>
  <c i="3" r="J128"/>
  <c i="4" r="J160"/>
  <c r="BK117"/>
  <c i="7" r="BK96"/>
  <c i="2" r="BK272"/>
  <c i="4" r="J220"/>
  <c i="6" r="J163"/>
  <c i="7" r="J90"/>
  <c i="3" r="BK195"/>
  <c i="5" r="J103"/>
  <c i="2" r="J294"/>
  <c i="4" r="J215"/>
  <c i="2" r="J357"/>
  <c i="3" r="BK120"/>
  <c i="4" r="J144"/>
  <c i="6" r="J272"/>
  <c r="BK178"/>
  <c i="2" r="BK327"/>
  <c r="J254"/>
  <c i="3" r="J124"/>
  <c i="7" r="BK108"/>
  <c i="2" r="BK131"/>
  <c i="4" r="BK125"/>
  <c i="6" r="BK107"/>
  <c i="7" r="J96"/>
  <c i="2" r="J124"/>
  <c i="3" r="BK104"/>
  <c i="4" r="BK163"/>
  <c i="6" r="J183"/>
  <c i="2" r="J161"/>
  <c i="4" r="BK109"/>
  <c i="6" r="BK147"/>
  <c i="3" r="BK128"/>
  <c i="4" r="J183"/>
  <c i="2" r="J327"/>
  <c i="4" r="J231"/>
  <c i="6" r="BK156"/>
  <c i="2" r="BK203"/>
  <c i="4" r="BK177"/>
  <c i="6" r="BK169"/>
  <c r="J181"/>
  <c i="2" r="J198"/>
  <c i="3" r="J171"/>
  <c i="4" r="BK135"/>
  <c i="5" r="BK135"/>
  <c i="6" r="J236"/>
  <c r="BK163"/>
  <c i="2" r="J284"/>
  <c r="J343"/>
  <c i="3" r="J110"/>
  <c i="4" r="J114"/>
  <c i="6" r="BK188"/>
  <c r="J166"/>
  <c i="2" r="J176"/>
  <c i="3" r="BK177"/>
  <c i="4" r="BK131"/>
  <c i="6" r="J110"/>
  <c i="7" r="J100"/>
  <c i="2" r="BK215"/>
  <c i="6" r="J116"/>
  <c i="2" r="BK308"/>
  <c i="4" r="J202"/>
  <c r="J163"/>
  <c i="6" r="BK193"/>
  <c r="BK186"/>
  <c i="2" r="J291"/>
  <c r="J237"/>
  <c i="4" r="BK169"/>
  <c i="7" r="J111"/>
  <c i="4" r="BK183"/>
  <c r="J210"/>
  <c i="6" r="J217"/>
  <c i="2" r="BK267"/>
  <c i="3" r="BK182"/>
  <c i="4" r="J131"/>
  <c i="2" r="BK336"/>
  <c r="J287"/>
  <c r="BK279"/>
  <c i="4" r="J148"/>
  <c i="6" r="BK259"/>
  <c i="2" r="J227"/>
  <c r="J246"/>
  <c i="3" r="J149"/>
  <c i="6" r="J254"/>
  <c i="7" r="BK87"/>
  <c i="2" r="BK322"/>
  <c r="BK277"/>
  <c i="3" r="BK192"/>
  <c i="4" r="J188"/>
  <c r="BK114"/>
  <c i="6" r="J232"/>
  <c i="3" r="BK161"/>
  <c i="4" r="BK144"/>
  <c i="6" r="BK159"/>
  <c r="J103"/>
  <c i="2" r="BK124"/>
  <c i="4" r="BK236"/>
  <c i="5" r="BK121"/>
  <c i="6" r="J245"/>
  <c r="J174"/>
  <c i="2" r="BK237"/>
  <c i="4" r="BK228"/>
  <c i="6" r="J144"/>
  <c i="2" r="J322"/>
  <c r="J207"/>
  <c i="4" r="J228"/>
  <c r="BK210"/>
  <c i="6" r="J243"/>
  <c r="J239"/>
  <c i="2" r="BK118"/>
  <c r="BK113"/>
  <c i="3" r="J199"/>
  <c r="J117"/>
  <c i="6" r="BK133"/>
  <c i="1" r="AS55"/>
  <c i="5" r="BK92"/>
  <c i="6" r="BK174"/>
  <c r="BK113"/>
  <c i="2" r="J289"/>
  <c i="3" r="J104"/>
  <c i="6" r="BK207"/>
  <c i="2" r="BK361"/>
  <c r="BK314"/>
  <c r="BK109"/>
  <c r="J182"/>
  <c i="4" r="BK207"/>
  <c i="5" r="BK101"/>
  <c i="6" r="J228"/>
  <c r="BK110"/>
  <c i="2" r="BK99"/>
  <c r="J134"/>
  <c i="3" r="J95"/>
  <c i="6" r="BK263"/>
  <c r="BK217"/>
  <c i="2" r="BK212"/>
  <c i="3" r="BK143"/>
  <c i="4" r="J95"/>
  <c i="6" r="BK214"/>
  <c r="BK126"/>
  <c i="2" r="J269"/>
  <c i="6" r="BK131"/>
  <c r="J107"/>
  <c i="2" r="BK357"/>
  <c r="BK258"/>
  <c i="4" r="J225"/>
  <c i="5" r="BK139"/>
  <c i="2" r="BK294"/>
  <c r="J279"/>
  <c i="4" r="BK204"/>
  <c i="5" r="BK118"/>
  <c i="6" r="BK103"/>
  <c i="2" r="J249"/>
  <c i="4" r="J135"/>
  <c i="5" r="BK125"/>
  <c i="2" r="BK274"/>
  <c i="3" r="J195"/>
  <c r="BK100"/>
  <c i="4" r="BK220"/>
  <c r="BK225"/>
  <c i="6" r="BK190"/>
  <c r="BK166"/>
  <c r="J207"/>
  <c i="7" r="J87"/>
  <c i="2" r="BK284"/>
  <c i="3" r="J143"/>
  <c i="4" r="BK215"/>
  <c i="5" r="BK98"/>
  <c i="6" r="BK120"/>
  <c i="2" r="BK142"/>
  <c i="3" r="J120"/>
  <c i="5" r="BK103"/>
  <c i="6" r="J188"/>
  <c i="2" r="BK158"/>
  <c i="6" r="BK228"/>
  <c i="2" r="BK282"/>
  <c i="3" r="J107"/>
  <c i="4" r="BK95"/>
  <c i="5" r="BK107"/>
  <c i="6" r="BK144"/>
  <c i="2" r="J369"/>
  <c r="BK198"/>
  <c r="BK240"/>
  <c i="4" r="J213"/>
  <c i="5" r="J139"/>
  <c i="2" r="J354"/>
  <c r="BK289"/>
  <c i="5" r="J107"/>
  <c i="6" r="BK183"/>
  <c i="2" r="BK369"/>
  <c r="BK182"/>
  <c r="J131"/>
  <c i="4" r="BK218"/>
  <c i="6" r="J131"/>
  <c i="2" r="J258"/>
  <c i="4" r="BK223"/>
  <c i="5" r="J92"/>
  <c i="2" r="J351"/>
  <c i="4" r="J207"/>
  <c r="J128"/>
  <c i="6" r="J128"/>
  <c i="5" r="J125"/>
  <c i="6" r="J220"/>
  <c i="2" r="J109"/>
  <c i="3" r="J161"/>
  <c i="4" r="J223"/>
  <c r="J140"/>
  <c i="5" r="BK115"/>
  <c i="6" r="J169"/>
  <c r="BK153"/>
  <c i="2" r="J203"/>
  <c i="3" r="J192"/>
  <c i="4" r="BK193"/>
  <c i="5" r="J105"/>
  <c i="6" r="J190"/>
  <c i="3" r="J177"/>
  <c i="6" r="J159"/>
  <c r="BK141"/>
  <c i="2" r="J240"/>
  <c i="6" r="J248"/>
  <c r="J193"/>
  <c i="2" r="BK249"/>
  <c i="3" r="BK117"/>
  <c i="6" r="BK243"/>
  <c i="2" r="J261"/>
  <c r="J267"/>
  <c i="5" r="J131"/>
  <c i="2" r="J300"/>
  <c r="J210"/>
  <c i="5" r="BK105"/>
  <c i="6" r="BK224"/>
  <c i="2" r="BK291"/>
  <c r="J264"/>
  <c i="3" r="BK203"/>
  <c r="BK131"/>
  <c i="4" r="J156"/>
  <c i="6" r="J210"/>
  <c r="J139"/>
  <c r="BK181"/>
  <c i="2" r="BK246"/>
  <c r="BK146"/>
  <c r="J127"/>
  <c i="3" r="BK110"/>
  <c r="J131"/>
  <c i="4" r="BK202"/>
  <c r="BK213"/>
  <c i="6" r="J269"/>
  <c r="BK101"/>
  <c r="BK204"/>
  <c i="2" r="J314"/>
  <c r="J274"/>
  <c r="BK207"/>
  <c i="3" r="BK149"/>
  <c i="5" r="J128"/>
  <c i="6" r="BK210"/>
  <c i="2" r="J364"/>
  <c i="3" r="BK95"/>
  <c i="4" r="BK231"/>
  <c i="2" r="BK161"/>
  <c i="3" r="BK137"/>
  <c i="4" r="BK148"/>
  <c i="6" r="BK97"/>
  <c i="2" r="BK254"/>
  <c i="4" r="BK156"/>
  <c r="BK100"/>
  <c i="6" r="J97"/>
  <c r="J161"/>
  <c i="2" r="J330"/>
  <c r="J118"/>
  <c i="3" r="J137"/>
  <c i="4" r="J166"/>
  <c i="6" r="J259"/>
  <c i="7" r="BK100"/>
  <c i="2" r="BK364"/>
  <c r="J138"/>
  <c i="4" r="BK160"/>
  <c i="5" r="BK131"/>
  <c i="7" r="J93"/>
  <c i="2" r="J146"/>
  <c i="4" r="BK105"/>
  <c r="BK166"/>
  <c i="6" r="J204"/>
  <c r="BK272"/>
  <c r="J133"/>
  <c i="7" r="BK104"/>
  <c i="2" r="J361"/>
  <c i="3" r="J182"/>
  <c i="4" r="J153"/>
  <c i="6" r="J263"/>
  <c r="BK136"/>
  <c i="4" r="J174"/>
  <c i="6" r="BK269"/>
  <c r="BK116"/>
  <c r="J150"/>
  <c i="2" r="BK300"/>
  <c i="6" r="J156"/>
  <c i="2" r="BK351"/>
  <c i="4" r="J218"/>
  <c i="6" r="BK150"/>
  <c i="2" r="BK305"/>
  <c i="3" r="BK171"/>
  <c i="4" r="BK153"/>
  <c i="6" r="J113"/>
  <c i="2" r="BK330"/>
  <c r="BK138"/>
  <c i="5" r="J121"/>
  <c i="6" r="BK220"/>
  <c i="2" r="BK127"/>
  <c i="6" r="BK245"/>
  <c r="BK139"/>
  <c i="2" r="J272"/>
  <c r="J121"/>
  <c i="4" r="J199"/>
  <c i="6" r="BK276"/>
  <c r="BK232"/>
  <c i="2" r="J282"/>
  <c r="BK134"/>
  <c i="3" r="BK199"/>
  <c r="J100"/>
  <c i="4" r="J117"/>
  <c i="5" r="BK110"/>
  <c i="6" r="J126"/>
  <c r="BK239"/>
  <c i="2" r="J336"/>
  <c i="4" r="BK128"/>
  <c i="6" r="J178"/>
  <c i="4" r="BK199"/>
  <c i="5" r="J118"/>
  <c i="6" r="J101"/>
  <c i="2" r="BK287"/>
  <c r="J243"/>
  <c i="3" r="J203"/>
  <c i="5" r="J135"/>
  <c i="2" r="J311"/>
  <c i="3" r="BK107"/>
  <c i="4" r="J236"/>
  <c i="6" r="BK248"/>
  <c i="2" r="BK311"/>
  <c r="J215"/>
  <c i="4" r="BK196"/>
  <c i="6" r="BK161"/>
  <c i="2" r="BK210"/>
  <c r="BK121"/>
  <c i="5" r="J101"/>
  <c i="6" r="BK196"/>
  <c i="2" r="BK333"/>
  <c i="4" r="J196"/>
  <c i="5" r="J110"/>
  <c i="6" r="J201"/>
  <c i="2" r="J277"/>
  <c i="5" r="J115"/>
  <c i="7" r="BK111"/>
  <c i="3" r="BK189"/>
  <c i="4" r="J177"/>
  <c i="6" r="BK236"/>
  <c i="2" r="BK354"/>
  <c r="J99"/>
  <c i="4" r="J105"/>
  <c i="6" r="BK251"/>
  <c r="J196"/>
  <c i="2" r="J305"/>
  <c i="4" r="BK140"/>
  <c i="6" r="BK123"/>
  <c i="2" r="BK264"/>
  <c i="3" r="J155"/>
  <c i="6" r="J141"/>
  <c i="4" r="J125"/>
  <c i="2" r="J308"/>
  <c i="5" r="J98"/>
  <c i="3" r="J189"/>
  <c i="2" r="BK343"/>
  <c r="J158"/>
  <c i="6" r="J276"/>
  <c i="7" r="J108"/>
  <c i="3" r="BK155"/>
  <c i="6" r="J136"/>
  <c i="2" r="BK346"/>
  <c i="6" r="BK254"/>
  <c i="7" r="BK90"/>
  <c i="4" r="J169"/>
  <c r="J204"/>
  <c r="J109"/>
  <c i="6" r="J224"/>
  <c i="4" r="BK188"/>
  <c r="J193"/>
  <c i="6" r="J251"/>
  <c i="2" r="J346"/>
  <c i="6" r="J147"/>
  <c i="2" r="BK153"/>
  <c i="3" r="BK124"/>
  <c i="6" r="BK128"/>
  <c r="BK201"/>
  <c i="2" r="J212"/>
  <c i="6" r="J214"/>
  <c i="7" r="BK93"/>
  <c i="6" r="J186"/>
  <c i="3" r="J167"/>
  <c i="5" r="BK128"/>
  <c i="2" r="J333"/>
  <c r="J153"/>
  <c i="4" r="BK174"/>
  <c i="2" r="BK261"/>
  <c i="6" r="BK198"/>
  <c r="J198"/>
  <c i="2" r="BK269"/>
  <c i="4" r="J100"/>
  <c i="7" r="J104"/>
  <c i="2" r="BK176"/>
  <c l="1" r="BK293"/>
  <c r="J293"/>
  <c r="J71"/>
  <c r="T360"/>
  <c i="4" r="P94"/>
  <c i="5" r="BK124"/>
  <c r="J124"/>
  <c r="J66"/>
  <c i="2" r="BK98"/>
  <c r="J98"/>
  <c r="J65"/>
  <c r="BK202"/>
  <c r="J202"/>
  <c r="J68"/>
  <c i="3" r="BK94"/>
  <c r="J94"/>
  <c r="J65"/>
  <c r="R170"/>
  <c i="2" r="T202"/>
  <c r="T257"/>
  <c i="3" r="T94"/>
  <c i="5" r="P91"/>
  <c i="2" r="P257"/>
  <c r="P360"/>
  <c i="3" r="R94"/>
  <c r="BK188"/>
  <c r="J188"/>
  <c r="J69"/>
  <c i="4" r="T182"/>
  <c i="2" r="BK214"/>
  <c r="J214"/>
  <c r="J69"/>
  <c r="P293"/>
  <c r="BK360"/>
  <c r="J360"/>
  <c r="J72"/>
  <c i="3" r="P116"/>
  <c i="4" r="R192"/>
  <c i="5" r="R91"/>
  <c i="2" r="P98"/>
  <c r="R214"/>
  <c i="3" r="T136"/>
  <c i="4" r="R94"/>
  <c i="5" r="P124"/>
  <c i="3" r="R116"/>
  <c r="P170"/>
  <c i="4" r="P192"/>
  <c i="5" r="T91"/>
  <c i="4" r="R182"/>
  <c i="5" r="BK91"/>
  <c r="R124"/>
  <c i="2" r="T293"/>
  <c i="3" r="P94"/>
  <c r="P188"/>
  <c i="2" r="T98"/>
  <c r="T97"/>
  <c r="T96"/>
  <c r="P214"/>
  <c i="3" r="R136"/>
  <c r="T188"/>
  <c i="4" r="T192"/>
  <c i="2" r="R98"/>
  <c r="T214"/>
  <c i="4" r="BK182"/>
  <c r="J182"/>
  <c r="J66"/>
  <c i="6" r="R96"/>
  <c r="R95"/>
  <c r="T96"/>
  <c r="T95"/>
  <c i="2" r="R202"/>
  <c r="R257"/>
  <c r="R360"/>
  <c i="3" r="P136"/>
  <c r="R188"/>
  <c i="4" r="T94"/>
  <c r="T93"/>
  <c r="T92"/>
  <c i="6" r="T173"/>
  <c r="P258"/>
  <c i="5" r="T124"/>
  <c i="6" r="P96"/>
  <c r="P95"/>
  <c r="BK203"/>
  <c r="J203"/>
  <c r="J68"/>
  <c r="BK268"/>
  <c i="2" r="P202"/>
  <c r="BK257"/>
  <c r="J257"/>
  <c r="J70"/>
  <c i="3" r="T116"/>
  <c r="T170"/>
  <c i="4" r="BK192"/>
  <c r="J192"/>
  <c r="J67"/>
  <c r="BK94"/>
  <c i="6" r="R173"/>
  <c r="R203"/>
  <c r="BK258"/>
  <c r="J258"/>
  <c r="J69"/>
  <c r="P268"/>
  <c r="P267"/>
  <c i="7" r="BK86"/>
  <c r="J86"/>
  <c r="J61"/>
  <c r="P86"/>
  <c r="R86"/>
  <c r="R85"/>
  <c r="R84"/>
  <c r="T86"/>
  <c r="BK107"/>
  <c r="J107"/>
  <c r="J64"/>
  <c r="P107"/>
  <c i="3" r="BK116"/>
  <c r="J116"/>
  <c r="J66"/>
  <c r="BK170"/>
  <c r="J170"/>
  <c r="J68"/>
  <c i="6" r="BK173"/>
  <c r="J173"/>
  <c r="J67"/>
  <c r="P203"/>
  <c r="R258"/>
  <c r="R268"/>
  <c r="R267"/>
  <c i="7" r="R107"/>
  <c i="2" r="R293"/>
  <c i="3" r="BK136"/>
  <c r="J136"/>
  <c r="J67"/>
  <c i="4" r="P182"/>
  <c i="6" r="BK96"/>
  <c r="BK95"/>
  <c r="J95"/>
  <c r="J64"/>
  <c r="P173"/>
  <c r="T203"/>
  <c r="T258"/>
  <c r="T268"/>
  <c r="T267"/>
  <c i="7" r="T107"/>
  <c i="4" r="BK235"/>
  <c r="J235"/>
  <c r="J70"/>
  <c i="5" r="BK138"/>
  <c r="J138"/>
  <c r="J67"/>
  <c i="2" r="BK175"/>
  <c r="J175"/>
  <c r="J66"/>
  <c r="BK368"/>
  <c r="J368"/>
  <c r="J74"/>
  <c i="4" r="BK230"/>
  <c r="J230"/>
  <c r="J68"/>
  <c i="2" r="BK181"/>
  <c r="J181"/>
  <c r="J67"/>
  <c i="6" r="BK275"/>
  <c r="J275"/>
  <c r="J72"/>
  <c i="7" r="BK99"/>
  <c r="J99"/>
  <c r="J62"/>
  <c r="BK103"/>
  <c r="J103"/>
  <c r="J63"/>
  <c i="3" r="BK202"/>
  <c r="J202"/>
  <c r="J70"/>
  <c i="6" r="J268"/>
  <c r="J71"/>
  <c i="7" r="F81"/>
  <c r="E48"/>
  <c r="BE100"/>
  <c r="BE104"/>
  <c r="BE108"/>
  <c r="BE111"/>
  <c r="BE90"/>
  <c r="J52"/>
  <c r="BE87"/>
  <c r="BE93"/>
  <c r="BE96"/>
  <c i="5" r="J91"/>
  <c r="J65"/>
  <c i="6" r="BE120"/>
  <c r="J56"/>
  <c r="J90"/>
  <c r="BE97"/>
  <c r="BE101"/>
  <c r="BE110"/>
  <c r="BE113"/>
  <c r="BE123"/>
  <c r="BE126"/>
  <c r="E50"/>
  <c r="F58"/>
  <c r="BE116"/>
  <c r="BE139"/>
  <c r="BE159"/>
  <c r="F59"/>
  <c r="BE156"/>
  <c r="BE183"/>
  <c r="BE193"/>
  <c r="BE198"/>
  <c r="BE207"/>
  <c r="BE224"/>
  <c r="BE103"/>
  <c r="BE133"/>
  <c r="BE174"/>
  <c r="BE232"/>
  <c r="BE131"/>
  <c r="BE141"/>
  <c r="BE150"/>
  <c r="BE163"/>
  <c r="BE169"/>
  <c r="BE186"/>
  <c r="BE188"/>
  <c r="BE196"/>
  <c r="BE136"/>
  <c r="BE144"/>
  <c r="BE201"/>
  <c r="BE214"/>
  <c r="BE236"/>
  <c r="BE239"/>
  <c r="BE243"/>
  <c r="BE245"/>
  <c r="BE248"/>
  <c r="BE254"/>
  <c r="BE259"/>
  <c r="BE269"/>
  <c r="BE276"/>
  <c r="BE107"/>
  <c r="BE128"/>
  <c r="BE147"/>
  <c r="BE153"/>
  <c r="BE161"/>
  <c r="BE166"/>
  <c r="BE178"/>
  <c r="BE181"/>
  <c r="BE190"/>
  <c r="BE204"/>
  <c r="BE210"/>
  <c r="BE217"/>
  <c r="BE220"/>
  <c r="BE228"/>
  <c r="BE251"/>
  <c r="BE263"/>
  <c r="BE272"/>
  <c i="4" r="J94"/>
  <c r="J65"/>
  <c i="5" r="E50"/>
  <c r="J56"/>
  <c r="F86"/>
  <c r="BE92"/>
  <c r="BE101"/>
  <c r="BE103"/>
  <c r="BE110"/>
  <c r="BE125"/>
  <c r="BE131"/>
  <c r="BE139"/>
  <c r="BE98"/>
  <c r="BE105"/>
  <c r="BE107"/>
  <c r="BE115"/>
  <c r="BE118"/>
  <c r="BE121"/>
  <c r="BE128"/>
  <c r="BE135"/>
  <c i="4" r="E50"/>
  <c r="BE95"/>
  <c r="BE117"/>
  <c r="BE125"/>
  <c r="BE131"/>
  <c r="BE144"/>
  <c r="BE156"/>
  <c r="BE204"/>
  <c r="BE207"/>
  <c r="BE213"/>
  <c r="BE215"/>
  <c r="BE231"/>
  <c r="F59"/>
  <c r="BE100"/>
  <c r="BE105"/>
  <c r="BE109"/>
  <c r="BE114"/>
  <c r="BE128"/>
  <c r="BE135"/>
  <c r="BE148"/>
  <c r="BE153"/>
  <c r="BE160"/>
  <c r="BE163"/>
  <c r="BE169"/>
  <c r="BE174"/>
  <c r="BE177"/>
  <c r="BE183"/>
  <c r="BE202"/>
  <c r="BE210"/>
  <c r="BE218"/>
  <c r="BE220"/>
  <c r="BE223"/>
  <c r="BE225"/>
  <c r="BE228"/>
  <c r="BE236"/>
  <c r="J56"/>
  <c r="BE140"/>
  <c r="BE166"/>
  <c r="BE188"/>
  <c r="BE193"/>
  <c r="BE196"/>
  <c r="BE199"/>
  <c i="3" r="BE100"/>
  <c r="E50"/>
  <c r="J56"/>
  <c r="BE95"/>
  <c r="BE124"/>
  <c r="BE128"/>
  <c r="BE131"/>
  <c r="BE155"/>
  <c r="BE161"/>
  <c r="BE167"/>
  <c r="BE171"/>
  <c r="F89"/>
  <c r="BE104"/>
  <c r="BE110"/>
  <c r="BE120"/>
  <c r="BE137"/>
  <c r="BE143"/>
  <c r="BE177"/>
  <c r="BE107"/>
  <c r="BE117"/>
  <c r="BE149"/>
  <c r="BE192"/>
  <c i="2" r="BK97"/>
  <c i="3" r="BE182"/>
  <c r="BE195"/>
  <c r="BE199"/>
  <c r="BE203"/>
  <c r="BE189"/>
  <c i="2" r="BE121"/>
  <c r="BE113"/>
  <c r="BE118"/>
  <c r="BE131"/>
  <c r="BE138"/>
  <c r="BE212"/>
  <c r="BE240"/>
  <c r="BE124"/>
  <c r="BE284"/>
  <c r="BE198"/>
  <c r="BE210"/>
  <c r="BE215"/>
  <c r="BE227"/>
  <c r="BE246"/>
  <c r="BE134"/>
  <c r="BE142"/>
  <c r="BE146"/>
  <c r="BE158"/>
  <c r="BE161"/>
  <c r="BE182"/>
  <c r="BE207"/>
  <c r="BE243"/>
  <c r="BE269"/>
  <c r="BE272"/>
  <c r="BE261"/>
  <c r="BE267"/>
  <c r="E50"/>
  <c r="J90"/>
  <c r="BE99"/>
  <c r="BE237"/>
  <c r="BE254"/>
  <c r="BE282"/>
  <c r="BE287"/>
  <c r="BE291"/>
  <c r="BE294"/>
  <c r="BE127"/>
  <c r="BE153"/>
  <c r="BE176"/>
  <c r="BE203"/>
  <c r="BE249"/>
  <c r="BE264"/>
  <c r="BE277"/>
  <c r="BE279"/>
  <c r="BE289"/>
  <c r="BE305"/>
  <c r="BE311"/>
  <c r="BE322"/>
  <c r="BE336"/>
  <c r="BE346"/>
  <c r="BE357"/>
  <c r="F59"/>
  <c r="BE109"/>
  <c r="BE258"/>
  <c r="BE274"/>
  <c r="BE300"/>
  <c r="BE308"/>
  <c r="BE314"/>
  <c r="BE327"/>
  <c r="BE330"/>
  <c r="BE333"/>
  <c r="BE343"/>
  <c r="BE351"/>
  <c r="BE354"/>
  <c r="BE361"/>
  <c r="BE364"/>
  <c r="BE369"/>
  <c i="3" r="J36"/>
  <c i="1" r="AW57"/>
  <c i="4" r="F38"/>
  <c i="1" r="BC58"/>
  <c i="2" r="J36"/>
  <c i="1" r="AW56"/>
  <c i="6" r="F38"/>
  <c i="1" r="BC60"/>
  <c r="AS54"/>
  <c i="5" r="F39"/>
  <c i="1" r="BD59"/>
  <c i="2" r="F36"/>
  <c i="1" r="BA56"/>
  <c i="4" r="F37"/>
  <c i="1" r="BB58"/>
  <c i="2" r="F39"/>
  <c i="1" r="BD56"/>
  <c i="4" r="J36"/>
  <c i="1" r="AW58"/>
  <c i="5" r="F36"/>
  <c i="1" r="BA59"/>
  <c i="7" r="F36"/>
  <c i="1" r="BC61"/>
  <c i="3" r="F39"/>
  <c i="1" r="BD57"/>
  <c i="4" r="F39"/>
  <c i="1" r="BD58"/>
  <c i="5" r="J36"/>
  <c i="1" r="AW59"/>
  <c i="4" r="F36"/>
  <c i="1" r="BA58"/>
  <c i="6" r="F36"/>
  <c i="1" r="BA60"/>
  <c i="3" r="F37"/>
  <c i="1" r="BB57"/>
  <c i="5" r="F38"/>
  <c i="1" r="BC59"/>
  <c i="7" r="F35"/>
  <c i="1" r="BB61"/>
  <c i="3" r="F38"/>
  <c i="1" r="BC57"/>
  <c i="5" r="F37"/>
  <c i="1" r="BB59"/>
  <c i="6" r="F37"/>
  <c i="1" r="BB60"/>
  <c i="2" r="F37"/>
  <c i="1" r="BB56"/>
  <c i="6" r="F39"/>
  <c i="1" r="BD60"/>
  <c i="6" r="J36"/>
  <c i="1" r="AW60"/>
  <c i="7" r="F37"/>
  <c i="1" r="BD61"/>
  <c i="7" r="J34"/>
  <c i="1" r="AW61"/>
  <c i="3" r="F36"/>
  <c i="1" r="BA57"/>
  <c i="7" r="F34"/>
  <c i="1" r="BA61"/>
  <c i="2" r="F38"/>
  <c i="1" r="BC56"/>
  <c i="4" l="1" r="BK93"/>
  <c r="J93"/>
  <c r="J64"/>
  <c i="5" r="R90"/>
  <c r="R89"/>
  <c i="6" r="BK172"/>
  <c r="J172"/>
  <c r="J66"/>
  <c r="BK267"/>
  <c r="J267"/>
  <c r="J70"/>
  <c i="7" r="P85"/>
  <c r="P84"/>
  <c i="1" r="AU61"/>
  <c i="2" r="R97"/>
  <c r="R96"/>
  <c i="5" r="T90"/>
  <c r="T89"/>
  <c i="6" r="R172"/>
  <c r="R94"/>
  <c i="7" r="T85"/>
  <c r="T84"/>
  <c i="6" r="P172"/>
  <c r="P94"/>
  <c i="1" r="AU60"/>
  <c i="5" r="BK90"/>
  <c r="J90"/>
  <c r="J64"/>
  <c i="4" r="R93"/>
  <c r="R92"/>
  <c i="6" r="T172"/>
  <c r="T94"/>
  <c i="3" r="P93"/>
  <c r="P92"/>
  <c i="1" r="AU57"/>
  <c i="3" r="R93"/>
  <c r="R92"/>
  <c i="5" r="P90"/>
  <c r="P89"/>
  <c i="1" r="AU59"/>
  <c i="3" r="T93"/>
  <c r="T92"/>
  <c i="4" r="P93"/>
  <c r="P92"/>
  <c i="1" r="AU58"/>
  <c i="2" r="P97"/>
  <c r="P96"/>
  <c i="1" r="AU56"/>
  <c i="6" r="J96"/>
  <c r="J65"/>
  <c i="2" r="BK367"/>
  <c r="J367"/>
  <c r="J73"/>
  <c i="3" r="BK93"/>
  <c r="J93"/>
  <c r="J64"/>
  <c i="4" r="BK234"/>
  <c r="J234"/>
  <c r="J69"/>
  <c i="7" r="BK85"/>
  <c r="J85"/>
  <c r="J60"/>
  <c i="6" r="BK94"/>
  <c r="J94"/>
  <c r="J63"/>
  <c i="2" r="J97"/>
  <c r="J64"/>
  <c r="F35"/>
  <c i="1" r="AZ56"/>
  <c i="6" r="F35"/>
  <c i="1" r="AZ60"/>
  <c i="3" r="J35"/>
  <c i="1" r="AV57"/>
  <c r="AT57"/>
  <c i="2" r="J35"/>
  <c i="1" r="AV56"/>
  <c r="AT56"/>
  <c i="4" r="J35"/>
  <c i="1" r="AV58"/>
  <c r="AT58"/>
  <c r="BD55"/>
  <c i="5" r="F35"/>
  <c i="1" r="AZ59"/>
  <c i="7" r="F33"/>
  <c i="1" r="AZ61"/>
  <c i="4" r="F35"/>
  <c i="1" r="AZ58"/>
  <c i="5" r="J35"/>
  <c i="1" r="AV59"/>
  <c r="AT59"/>
  <c i="3" r="F35"/>
  <c i="1" r="AZ57"/>
  <c r="BA55"/>
  <c r="BC55"/>
  <c r="AY55"/>
  <c i="7" r="J33"/>
  <c i="1" r="AV61"/>
  <c r="AT61"/>
  <c r="BB55"/>
  <c i="6" r="J35"/>
  <c i="1" r="AV60"/>
  <c r="AT60"/>
  <c i="3" l="1" r="BK92"/>
  <c r="J92"/>
  <c r="J63"/>
  <c i="4" r="BK92"/>
  <c r="J92"/>
  <c r="J63"/>
  <c i="7" r="BK84"/>
  <c r="J84"/>
  <c r="J59"/>
  <c i="2" r="BK96"/>
  <c r="J96"/>
  <c r="J63"/>
  <c i="5" r="BK89"/>
  <c r="J89"/>
  <c i="1" r="AU55"/>
  <c r="AU54"/>
  <c r="BC54"/>
  <c r="W32"/>
  <c r="BA54"/>
  <c r="W30"/>
  <c i="5" r="J32"/>
  <c i="1" r="AG59"/>
  <c r="AX55"/>
  <c i="6" r="J32"/>
  <c i="1" r="AG60"/>
  <c r="AW55"/>
  <c r="BB54"/>
  <c r="AX54"/>
  <c r="BD54"/>
  <c r="W33"/>
  <c r="AZ55"/>
  <c i="5" l="1" r="J41"/>
  <c r="J63"/>
  <c i="6" r="J41"/>
  <c i="1" r="AN60"/>
  <c r="AN59"/>
  <c i="2" r="J32"/>
  <c i="1" r="AG56"/>
  <c r="AN56"/>
  <c r="AV55"/>
  <c r="AT55"/>
  <c r="AZ54"/>
  <c r="AV54"/>
  <c r="AK29"/>
  <c r="W31"/>
  <c i="7" r="J30"/>
  <c i="1" r="AG61"/>
  <c r="AY54"/>
  <c r="AW54"/>
  <c r="AK30"/>
  <c i="4" r="J32"/>
  <c i="1" r="AG58"/>
  <c i="3" r="J32"/>
  <c i="1" r="AG57"/>
  <c i="3" l="1" r="J41"/>
  <c i="2" r="J41"/>
  <c i="4" r="J41"/>
  <c i="7" r="J39"/>
  <c i="1" r="AN57"/>
  <c r="AN58"/>
  <c r="AN61"/>
  <c r="AT54"/>
  <c r="W29"/>
  <c r="AG55"/>
  <c r="AG54"/>
  <c r="AK26"/>
  <c r="AK35"/>
  <c l="1" r="AN55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<sst xmlns="http://schemas.openxmlformats.org/spreadsheetml/2006/main">
  <si>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</si>
  <si>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</si>
  <si>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</si>
  <si>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</si>
  <si>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</si>
  <si>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{4ece4ca2-76bf-4b24-9cee-fa1adcd49cf4}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</si>
  <si>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</si>
  <si>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</si>
  <si>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</si>
  <si>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</si>
  <si>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</si>
  <si>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</si>
  <si>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</si>
  <si>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</si>
  <si>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2023-120-rev1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</si>
  <si>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</si>
  <si>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</si>
  <si>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Řešení nástupišť zastávek a míst pro přecházení přes I/13 v Kamenické Nové Vísce a přes II/263 v ul. Bezručova</t>
  </si>
  <si>
    <t>KSO:</t>
  </si>
  <si>
    <t/>
  </si>
  <si>
    <t>CC-CZ:</t>
  </si>
  <si>
    <t>Místo:</t>
  </si>
  <si>
    <t>Kamenická Nová Víska</t>
  </si>
  <si>
    <t>Datum:</t>
  </si>
  <si>
    <t>25. 7. 2023</t>
  </si>
  <si>
    <t>Zadavatel:</t>
  </si>
  <si>
    <t>IČ:</t>
  </si>
  <si>
    <t>00261220</t>
  </si>
  <si>
    <t>Město Česká Kamenice</t>
  </si>
  <si>
    <t>DIČ:</t>
  </si>
  <si>
    <t>Uchazeč:</t>
  </si>
  <si>
    <t>Vyplň údaj</t>
  </si>
  <si>
    <t>Projektant:</t>
  </si>
  <si>
    <t>03258106</t>
  </si>
  <si>
    <t>IQ PROJEKT s.r.o.</t>
  </si>
  <si>
    <t>CZ 03258106</t>
  </si>
  <si>
    <t>True</t>
  </si>
  <si>
    <t>Zpracovatel:</t>
  </si>
  <si>
    <t>75900513</t>
  </si>
  <si>
    <t>Ing. Kateřina Tumpachová</t>
  </si>
  <si>
    <t>CZ7556082479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</si>
  <si>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</si>
  <si>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</si>
  <si>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</si>
  <si>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</si>
  <si>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</si>
  <si>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</si>
  <si>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</si>
  <si>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</si>
  <si>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</si>
  <si>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</si>
  <si>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</si>
  <si>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</si>
  <si>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</si>
  <si>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</si>
  <si>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</si>
  <si>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</si>
  <si>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</si>
  <si>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</si>
  <si>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</si>
  <si>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</si>
  <si>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</si>
  <si>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</si>
  <si>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</si>
  <si>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</si>
  <si>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</si>
  <si>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</si>
  <si>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</si>
  <si>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</si>
  <si>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</si>
  <si>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</si>
  <si>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</si>
  <si>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</si>
  <si>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</si>
  <si>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</si>
  <si>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</si>
  <si>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</si>
  <si>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</si>
  <si>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</si>
  <si>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</si>
  <si>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</si>
  <si>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SO 02</t>
  </si>
  <si>
    <t>nástupiště autobusových zastávek + doplnění VO + místo pro přecházení ul. Bezručova v Horní Kamenici</t>
  </si>
  <si>
    <t>STA</t>
  </si>
  <si>
    <t>1</t>
  </si>
  <si>
    <t>{49479250-926e-4f39-a2a7-edfc6d2b3f32}</t>
  </si>
  <si>
    <t>2</t>
  </si>
  <si>
    <t>/</t>
  </si>
  <si>
    <t>IO 101a</t>
  </si>
  <si>
    <t>Zpevněné plochy – nástupiště zastávky a přístupové chodníky</t>
  </si>
  <si>
    <t>Soupis</t>
  </si>
  <si>
    <t>{cb6f58c9-ed29-48e4-9762-2a2a1f2a35dc}</t>
  </si>
  <si>
    <t>IO 101b</t>
  </si>
  <si>
    <t>Zpevněné plochy – jiné plochy</t>
  </si>
  <si>
    <t>{2f0ff390-3f19-4e61-8dfe-143011fdad5f}</t>
  </si>
  <si>
    <t>IO 102</t>
  </si>
  <si>
    <t>Odvodnění – přeložka a zatrubnění příkopu</t>
  </si>
  <si>
    <t>{ce3186dc-cbec-4d53-9850-5f2c51c0be86}</t>
  </si>
  <si>
    <t>IO 103</t>
  </si>
  <si>
    <t>Dopravní značení</t>
  </si>
  <si>
    <t>{c0db87e2-9143-41bd-a60a-9fce763f0ef4}</t>
  </si>
  <si>
    <t>IO 104</t>
  </si>
  <si>
    <t>Veřejné osvětlení</t>
  </si>
  <si>
    <t>{e5be9afc-6901-48d5-9ca2-178634392d15}</t>
  </si>
  <si>
    <t>VRN</t>
  </si>
  <si>
    <t>{15c5d987-9cb0-4353-9241-a9dd487c0dd5}</t>
  </si>
  <si>
    <t>KRYCÍ LIST SOUPISU PRACÍ</t>
  </si>
  <si>
    <t>Objekt:</t>
  </si>
  <si>
    <t>SO 02 - nástupiště autobusových zastávek + doplnění VO + místo pro přecházení ul. Bezručova v Horní Kamenici</t>
  </si>
  <si>
    <t>Soupis:</t>
  </si>
  <si>
    <t>IO 101a - Zpevněné plochy – nástupiště zastávky a přístupové chodníky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</si>
  <si>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</si>
  <si>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</si>
  <si>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</si>
  <si>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</si>
  <si>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</si>
  <si>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</si>
  <si>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</si>
  <si>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</si>
  <si>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</si>
  <si>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</si>
  <si>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</si>
  <si>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</si>
  <si>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998 - Přesun hmot</t>
  </si>
  <si>
    <t>M - Práce a dodávky M</t>
  </si>
  <si>
    <t xml:space="preserve">    23-M - Montáže potrubí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</si>
  <si>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</si>
  <si>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</si>
  <si>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</si>
  <si>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</si>
  <si>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</si>
  <si>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</si>
  <si>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</si>
  <si>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</si>
  <si>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</si>
  <si>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</si>
  <si>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</si>
  <si>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</si>
  <si>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</si>
  <si>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</si>
  <si>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</si>
  <si>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</si>
  <si>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</si>
  <si>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</si>
  <si>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122251103</t>
  </si>
  <si>
    <t>Odkopávky a prokopávky nezapažené v hornině třídy těžitelnosti I skupiny 3 objem do 100 m3 strojně</t>
  </si>
  <si>
    <t>m3</t>
  </si>
  <si>
    <t>CS ÚRS 2024 01</t>
  </si>
  <si>
    <t>4</t>
  </si>
  <si>
    <t>2032378545</t>
  </si>
  <si>
    <t>PP</t>
  </si>
  <si>
    <t>Odkopávky a prokopávky nezapažené strojně v hornině třídy těžitelnosti I skupiny 3 přes 50 do 100 m3</t>
  </si>
  <si>
    <t>Online PSC</t>
  </si>
  <si>
    <t>https://podminky.urs.cz/item/CS_URS_2024_01/122251103</t>
  </si>
  <si>
    <t>VV</t>
  </si>
  <si>
    <t>výkopy pro chodníky a OZ</t>
  </si>
  <si>
    <t>42,91</t>
  </si>
  <si>
    <t>výkopy pro základy rampového chodníku</t>
  </si>
  <si>
    <t>16,53</t>
  </si>
  <si>
    <t>Odkopávky pro úpravu štěrkové cesty</t>
  </si>
  <si>
    <t>28,31</t>
  </si>
  <si>
    <t>Součet</t>
  </si>
  <si>
    <t>132254101</t>
  </si>
  <si>
    <t>Hloubení rýh zapažených š do 800 mm v hornině třídy těžitelnosti I skupiny 3 objem do 20 m3 strojně</t>
  </si>
  <si>
    <t>-1582087078</t>
  </si>
  <si>
    <t>Hloubení zapažených rýh šířky do 800 mm strojně s urovnáním dna do předepsaného profilu a spádu v hornině třídy těžitelnosti I skupiny 3 do 20 m3</t>
  </si>
  <si>
    <t>https://podminky.urs.cz/item/CS_URS_2024_01/132254101</t>
  </si>
  <si>
    <t>0,8*15,98*1,2</t>
  </si>
  <si>
    <t>3</t>
  </si>
  <si>
    <t>151101101</t>
  </si>
  <si>
    <t>Zřízení příložného pažení a rozepření stěn rýh hl do 2 m</t>
  </si>
  <si>
    <t>m2</t>
  </si>
  <si>
    <t>-739824740</t>
  </si>
  <si>
    <t>Zřízení pažení a rozepření stěn rýh pro podzemní vedení příložné pro jakoukoliv mezerovitost, hloubky do 2 m</t>
  </si>
  <si>
    <t>https://podminky.urs.cz/item/CS_URS_2024_01/151101101</t>
  </si>
  <si>
    <t>2*15,98*1,2</t>
  </si>
  <si>
    <t>151101111</t>
  </si>
  <si>
    <t>Odstranění příložného pažení a rozepření stěn rýh hl do 2 m</t>
  </si>
  <si>
    <t>-1286540101</t>
  </si>
  <si>
    <t>Odstranění pažení a rozepření stěn rýh pro podzemní vedení s uložením materiálu na vzdálenost do 3 m od kraje výkopu příložné, hloubky do 2 m</t>
  </si>
  <si>
    <t>https://podminky.urs.cz/item/CS_URS_2024_01/151101111</t>
  </si>
  <si>
    <t>5</t>
  </si>
  <si>
    <t>162251102</t>
  </si>
  <si>
    <t>Vodorovné přemístění přes 20 do 50 m výkopku/sypaniny z horniny třídy těžitelnosti I skupiny 1 až 3</t>
  </si>
  <si>
    <t>741390261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</si>
  <si>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</si>
  <si>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https://podminky.urs.cz/item/CS_URS_2024_01/162251102</t>
  </si>
  <si>
    <t>6</t>
  </si>
  <si>
    <t>162751117</t>
  </si>
  <si>
    <t>Vodorovné přemístění přes 9 000 do 10000 m výkopku/sypaniny z horniny třídy těžitelnosti I skupiny 1 až 3</t>
  </si>
  <si>
    <t>CS ÚRS 2023 01</t>
  </si>
  <si>
    <t>-398301784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</si>
  <si>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</si>
  <si>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https://podminky.urs.cz/item/CS_URS_2023_01/162751117</t>
  </si>
  <si>
    <t>7</t>
  </si>
  <si>
    <t>162751119</t>
  </si>
  <si>
    <t>Příplatek k vodorovnému přemístění výkopku/sypaniny z horniny třídy těžitelnosti I skupiny 1 až 3 ZKD 1000 m přes 10000 m</t>
  </si>
  <si>
    <t>1386404270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</si>
  <si>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</si>
  <si>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https://podminky.urs.cz/item/CS_URS_2023_01/162751119</t>
  </si>
  <si>
    <t>7,017*5 'Přepočtené koeficientem množství</t>
  </si>
  <si>
    <t>8</t>
  </si>
  <si>
    <t>171151111</t>
  </si>
  <si>
    <t>Uložení sypaniny z hornin nesoudržných sypkých do násypů zhutněných strojně</t>
  </si>
  <si>
    <t>520685541</t>
  </si>
  <si>
    <t>Uložení sypanin do násypů strojně s rozprostřením sypaniny ve vrstvách a s hrubým urovnáním zhutněných z hornin nesoudržných sypkých</t>
  </si>
  <si>
    <t>https://podminky.urs.cz/item/CS_URS_2024_01/171151111</t>
  </si>
  <si>
    <t>9</t>
  </si>
  <si>
    <t>M</t>
  </si>
  <si>
    <t>58981122</t>
  </si>
  <si>
    <t>recyklát betonový frakce 0/32</t>
  </si>
  <si>
    <t>t</t>
  </si>
  <si>
    <t>69369947</t>
  </si>
  <si>
    <t>115,46-87,75</t>
  </si>
  <si>
    <t>27,71*2 'Přepočtené koeficientem množství</t>
  </si>
  <si>
    <t>10</t>
  </si>
  <si>
    <t>171201231</t>
  </si>
  <si>
    <t>Poplatek za uložení zeminy a kamení na recyklační skládce (skládkovné) kód odpadu 17 05 04</t>
  </si>
  <si>
    <t>-327319448</t>
  </si>
  <si>
    <t>Poplatek za uložení stavebního odpadu na recyklační skládce (skládkovné) zeminy a kamení zatříděného do Katalogu odpadů pod kódem 17 05 04</t>
  </si>
  <si>
    <t>https://podminky.urs.cz/item/CS_URS_2023_01/171201231</t>
  </si>
  <si>
    <t>7,017*1,8 'Přepočtené koeficientem množství</t>
  </si>
  <si>
    <t>11</t>
  </si>
  <si>
    <t>171251201</t>
  </si>
  <si>
    <t>Uložení sypaniny na skládky nebo meziskládky</t>
  </si>
  <si>
    <t>155622777</t>
  </si>
  <si>
    <t>Uložení sypaniny na skládky nebo meziskládky bez hutnění s upravením uložené sypaniny do předepsaného tvaru</t>
  </si>
  <si>
    <t>https://podminky.urs.cz/item/CS_URS_2023_01/171251201</t>
  </si>
  <si>
    <t>1,264+5,753</t>
  </si>
  <si>
    <t>174151101</t>
  </si>
  <si>
    <t>Zásyp jam, šachet rýh nebo kolem objektů sypaninou se zhutněním</t>
  </si>
  <si>
    <t>-1459538706</t>
  </si>
  <si>
    <t>Zásyp sypaninou z jakékoliv horniny strojně s uložením výkopku ve vrstvách se zhutněním jam, šachet, rýh nebo kolem objektů v těchto vykopávkách</t>
  </si>
  <si>
    <t>https://podminky.urs.cz/item/CS_URS_2024_01/174151101</t>
  </si>
  <si>
    <t>zásypy a násyp pod chodník</t>
  </si>
  <si>
    <t>15,341+211,32</t>
  </si>
  <si>
    <t>-74,201</t>
  </si>
  <si>
    <t>13</t>
  </si>
  <si>
    <t>175151101</t>
  </si>
  <si>
    <t>Obsypání potrubí strojně sypaninou bez prohození, uloženou do 3 m</t>
  </si>
  <si>
    <t>-766302986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</si>
  <si>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</si>
  <si>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https://podminky.urs.cz/item/CS_URS_2024_01/175151101</t>
  </si>
  <si>
    <t>0,8*0,45*15,98</t>
  </si>
  <si>
    <t>14</t>
  </si>
  <si>
    <t>58331200</t>
  </si>
  <si>
    <t>štěrkopísek netříděný</t>
  </si>
  <si>
    <t>247587019</t>
  </si>
  <si>
    <t>5,753*2 'Přepočtené koeficientem množství</t>
  </si>
  <si>
    <t>15</t>
  </si>
  <si>
    <t>181951112</t>
  </si>
  <si>
    <t>Úprava pláně v hornině třídy těžitelnosti I skupiny 1 až 3 se zhutněním strojně</t>
  </si>
  <si>
    <t>1110376738</t>
  </si>
  <si>
    <t>Úprava pláně vyrovnáním výškových rozdílů strojně v hornině třídy těžitelnosti I, skupiny 1 až 3 se zhutněním</t>
  </si>
  <si>
    <t>https://podminky.urs.cz/item/CS_URS_2024_01/181951112</t>
  </si>
  <si>
    <t>Obnova štěrkové cesty - skladba 3</t>
  </si>
  <si>
    <t>94,37</t>
  </si>
  <si>
    <t>Nové chodníky D+L, dlažba přírodní 60 mm, skladba 1</t>
  </si>
  <si>
    <t>114,4</t>
  </si>
  <si>
    <t>Nové chodníky D+L, dlažba červená 60 mm, skladba 1 - kontrastní pás zastávky</t>
  </si>
  <si>
    <t>14,4</t>
  </si>
  <si>
    <t>Betonová dlažba nopová DL + L 60 mm</t>
  </si>
  <si>
    <t>7,66</t>
  </si>
  <si>
    <t>Lemování nopové dlažby z dlažby bez zkosených hran 30x30 cm</t>
  </si>
  <si>
    <t>5,74</t>
  </si>
  <si>
    <t>Zakládání</t>
  </si>
  <si>
    <t>16</t>
  </si>
  <si>
    <t>271542211</t>
  </si>
  <si>
    <t>Podsyp pod základové konstrukce se zhutněním z netříděné štěrkodrtě</t>
  </si>
  <si>
    <t>-1841124824</t>
  </si>
  <si>
    <t>Podsyp pod základové konstrukce se zhutněním a urovnáním povrchu ze štěrkodrtě netříděné</t>
  </si>
  <si>
    <t>https://podminky.urs.cz/item/CS_URS_2024_01/271542211</t>
  </si>
  <si>
    <t>PODSYP PO GABIONY</t>
  </si>
  <si>
    <t>1,1*0,2*(45+0,55*3+0,4*2+0,65*3)</t>
  </si>
  <si>
    <t>Svislé a kompletní konstrukce</t>
  </si>
  <si>
    <t>17</t>
  </si>
  <si>
    <t>327215151</t>
  </si>
  <si>
    <t>Montáž opěrné zdi z gabionů dvouzákrutová síť povrch galfan vyplněná kamenem (bez dodání kamene)</t>
  </si>
  <si>
    <t>-1642957706</t>
  </si>
  <si>
    <t>Montáž opěrných zdí z drátokamenných gravitačních konstrukcí (gabionů) s vyplněním kamenem na sucho (materiál ve specifikaci) ze splétané dvouzákrutové ocelové sítě s povrchovou úpravou galfan</t>
  </si>
  <si>
    <t>https://podminky.urs.cz/item/CS_URS_2024_01/327215151</t>
  </si>
  <si>
    <t>gabion standardní délka 1,0 m - 45,0 m</t>
  </si>
  <si>
    <t>1,0*0,7*0,5*45</t>
  </si>
  <si>
    <t>1*0,5*0,5*90</t>
  </si>
  <si>
    <t xml:space="preserve">gabion zkrácený délka 0,55 m </t>
  </si>
  <si>
    <t>0,55*0,7*0,5*3</t>
  </si>
  <si>
    <t>0,55*0,5*0,5*6</t>
  </si>
  <si>
    <t xml:space="preserve">gabion zkrácený délka 0,4 m </t>
  </si>
  <si>
    <t>0,4*0,7*0,5*2</t>
  </si>
  <si>
    <t>0,4*0,5*0,5*4</t>
  </si>
  <si>
    <t xml:space="preserve">gabion zkrácený délka 0,65 m </t>
  </si>
  <si>
    <t>0,65*0,7*0,5*3</t>
  </si>
  <si>
    <t>0,65*0,5*0,5*6</t>
  </si>
  <si>
    <t>18</t>
  </si>
  <si>
    <t>58380654</t>
  </si>
  <si>
    <t>kámen lomový neupravený třída I záhozový do 200kg - ČEDIČ</t>
  </si>
  <si>
    <t>-1130765651</t>
  </si>
  <si>
    <t>kámen lomový neupravený třída I záhozový do 200kg</t>
  </si>
  <si>
    <t>P</t>
  </si>
  <si>
    <t>Poznámka k položce:_x000d_
ČEDIČ</t>
  </si>
  <si>
    <t>41,991*2,28 'Přepočtené koeficientem množství</t>
  </si>
  <si>
    <t>Vodorovné konstrukce</t>
  </si>
  <si>
    <t>19</t>
  </si>
  <si>
    <t>451573111</t>
  </si>
  <si>
    <t>Lože pod potrubí otevřený výkop ze štěrkopísku</t>
  </si>
  <si>
    <t>-174336449</t>
  </si>
  <si>
    <t>Lože pod potrubí, stoky a drobné objekty v otevřeném výkopu z písku a štěrkopísku do 63 mm</t>
  </si>
  <si>
    <t>https://podminky.urs.cz/item/CS_URS_2024_01/451573111</t>
  </si>
  <si>
    <t>0,8*0,1*(15,8)</t>
  </si>
  <si>
    <t>20</t>
  </si>
  <si>
    <t>452112112</t>
  </si>
  <si>
    <t>Osazení betonových prstenců nebo rámů v do 100 mm pod poklopy a mříže</t>
  </si>
  <si>
    <t>kus</t>
  </si>
  <si>
    <t>-646241768</t>
  </si>
  <si>
    <t>Osazení betonových dílců prstenců nebo rámů pod poklopy a mříže, výšky do 100 mm</t>
  </si>
  <si>
    <t>https://podminky.urs.cz/item/CS_URS_2024_01/452112112</t>
  </si>
  <si>
    <t>59224013</t>
  </si>
  <si>
    <t>prstenec šachtový vyrovnávací betonový 625x100x100mm</t>
  </si>
  <si>
    <t>-256122630</t>
  </si>
  <si>
    <t>22</t>
  </si>
  <si>
    <t>59224010</t>
  </si>
  <si>
    <t>prstenec šachtový vyrovnávací betonový 625x100x40mm</t>
  </si>
  <si>
    <t>-698958794</t>
  </si>
  <si>
    <t>Komunikace pozemní</t>
  </si>
  <si>
    <t>23</t>
  </si>
  <si>
    <t>564851111</t>
  </si>
  <si>
    <t>Podklad ze štěrkodrtě ŠD plochy přes 100 m2 tl 150 mm</t>
  </si>
  <si>
    <t>-495591069</t>
  </si>
  <si>
    <t>Podklad ze štěrkodrti ŠD s rozprostřením a zhutněním plochy přes 100 m2, po zhutnění tl. 150 mm</t>
  </si>
  <si>
    <t>https://podminky.urs.cz/item/CS_URS_2024_01/564851111</t>
  </si>
  <si>
    <t>24</t>
  </si>
  <si>
    <t>596211112</t>
  </si>
  <si>
    <t>Kladení zámkové dlažby komunikací pro pěší ručně tl 60 mm skupiny A pl přes 100 do 300 m2</t>
  </si>
  <si>
    <t>1944696218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</si>
  <si>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60 mm skupiny A, pro plochy přes 100 do 300 m2</t>
  </si>
  <si>
    <t>https://podminky.urs.cz/item/CS_URS_2024_01/596211112</t>
  </si>
  <si>
    <t>25</t>
  </si>
  <si>
    <t>59245018</t>
  </si>
  <si>
    <t>dlažba tvar obdélník betonová 200x100x60mm přírodní</t>
  </si>
  <si>
    <t>-812602367</t>
  </si>
  <si>
    <t>114,4*1,05 'Přepočtené koeficientem množství</t>
  </si>
  <si>
    <t>26</t>
  </si>
  <si>
    <t>59245008</t>
  </si>
  <si>
    <t>dlažba tvar obdélník betonová 200x100x60mm barevná</t>
  </si>
  <si>
    <t>2093482109</t>
  </si>
  <si>
    <t>14,4*1,1 'Přepočtené koeficientem množství</t>
  </si>
  <si>
    <t>27</t>
  </si>
  <si>
    <t>59245006</t>
  </si>
  <si>
    <t>dlažba tvar obdélník betonová pro nevidomé 200x100x60mm barevná</t>
  </si>
  <si>
    <t>519122808</t>
  </si>
  <si>
    <t>7,66*1,1 'Přepočtené koeficientem množství</t>
  </si>
  <si>
    <t>28</t>
  </si>
  <si>
    <t>596211114</t>
  </si>
  <si>
    <t>Příplatek za kombinaci dvou barev u kladení betonových dlažeb komunikací pro pěší ručně tl 60 mm skupiny A</t>
  </si>
  <si>
    <t>-1812017906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</si>
  <si>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60 mm skupiny A, pro plochy Příplatek k cenám za dlažbu z prvků dvou barev</t>
  </si>
  <si>
    <t>https://podminky.urs.cz/item/CS_URS_2024_01/596211114</t>
  </si>
  <si>
    <t>29</t>
  </si>
  <si>
    <t>596811120</t>
  </si>
  <si>
    <t>Kladení betonové dlažby komunikací pro pěší do lože z kameniva velikosti do 0,09 m2 pl do 50 m2</t>
  </si>
  <si>
    <t>503316691</t>
  </si>
  <si>
    <t>Kladení dlažby z betonových nebo kameninových dlaždic komunikací pro pěší s vyplněním spár a se smetením přebytečného materiálu na vzdálenost do 3 m s ložem z kameniva těženého tl. do 30 mm velikosti dlaždic do 0,09 m2 (bez zámku), pro plochy do 50 m2</t>
  </si>
  <si>
    <t>https://podminky.urs.cz/item/CS_URS_2024_01/596811120</t>
  </si>
  <si>
    <t>30</t>
  </si>
  <si>
    <t>59248005</t>
  </si>
  <si>
    <t>dlažba plošná betonová chodníková 300x300x50mm přírodní</t>
  </si>
  <si>
    <t>557057282</t>
  </si>
  <si>
    <t>5,74*1,05 'Přepočtené koeficientem množství</t>
  </si>
  <si>
    <t>Trubní vedení</t>
  </si>
  <si>
    <t>31</t>
  </si>
  <si>
    <t>871313122</t>
  </si>
  <si>
    <t>Montáž kanalizačního potrubí hladkého plnostěnného SN 10 z PVC-U DN 160</t>
  </si>
  <si>
    <t>m</t>
  </si>
  <si>
    <t>-683784695</t>
  </si>
  <si>
    <t>Montáž kanalizačního potrubí z tvrdého PVC-U hladkého plnostěnného tuhost SN 10 DN 160</t>
  </si>
  <si>
    <t>https://podminky.urs.cz/item/CS_URS_2024_01/871313122</t>
  </si>
  <si>
    <t>32</t>
  </si>
  <si>
    <t>28611173</t>
  </si>
  <si>
    <t>trubka kanalizační PVC-U plnostěnná jednovrstvá DN 160x1000mm SN10</t>
  </si>
  <si>
    <t>250886707</t>
  </si>
  <si>
    <t>15,98*1,05 'Přepočtené koeficientem množství</t>
  </si>
  <si>
    <t>33</t>
  </si>
  <si>
    <t>895941301</t>
  </si>
  <si>
    <t>Osazení vpusti uliční DN 450 z betonových dílců dno s výtokem</t>
  </si>
  <si>
    <t>1247869279</t>
  </si>
  <si>
    <t>Osazení vpusti uliční z betonových dílců DN 450 dno s výtokem</t>
  </si>
  <si>
    <t>https://podminky.urs.cz/item/CS_URS_2024_01/895941301</t>
  </si>
  <si>
    <t>34</t>
  </si>
  <si>
    <t>59224498</t>
  </si>
  <si>
    <t>vpusť uliční DN 450 kaliště s odtokem 200mm 450/250x50mm</t>
  </si>
  <si>
    <t>636266937</t>
  </si>
  <si>
    <t>35</t>
  </si>
  <si>
    <t>895941314</t>
  </si>
  <si>
    <t>Osazení vpusti uliční DN 450 z betonových dílců skruž horní 570 mm</t>
  </si>
  <si>
    <t>-976671043</t>
  </si>
  <si>
    <t>Osazení vpusti uliční z betonových dílců DN 450 skruž horní 570 mm</t>
  </si>
  <si>
    <t>https://podminky.urs.cz/item/CS_URS_2024_01/895941314</t>
  </si>
  <si>
    <t>36</t>
  </si>
  <si>
    <t>59223858</t>
  </si>
  <si>
    <t>skruž betonová horní pro uliční vpusť 450x570x50mm</t>
  </si>
  <si>
    <t>2120014806</t>
  </si>
  <si>
    <t>37</t>
  </si>
  <si>
    <t>895941322</t>
  </si>
  <si>
    <t>Osazení vpusti uliční DN 450 z betonových dílců skruž středová 295 mm</t>
  </si>
  <si>
    <t>-1336722849</t>
  </si>
  <si>
    <t>Osazení vpusti uliční z betonových dílců DN 450 skruž středová 295 mm</t>
  </si>
  <si>
    <t>https://podminky.urs.cz/item/CS_URS_2024_01/895941322</t>
  </si>
  <si>
    <t>38</t>
  </si>
  <si>
    <t>59223862</t>
  </si>
  <si>
    <t>skruž betonová středová pro uliční vpusť 450x295x50mm</t>
  </si>
  <si>
    <t>-1730409830</t>
  </si>
  <si>
    <t>39</t>
  </si>
  <si>
    <t>899103112</t>
  </si>
  <si>
    <t>Osazení poklopů litinových, ocelových nebo železobetonových včetně rámů pro třídu zatížení B125, C250</t>
  </si>
  <si>
    <t>-942293965</t>
  </si>
  <si>
    <t>https://podminky.urs.cz/item/CS_URS_2024_01/899103112</t>
  </si>
  <si>
    <t>40</t>
  </si>
  <si>
    <t>28661770</t>
  </si>
  <si>
    <t>poklop šachtový litinový, betonový rám DN 400 pro třídu zatížení B125</t>
  </si>
  <si>
    <t>255095655</t>
  </si>
  <si>
    <t>41</t>
  </si>
  <si>
    <t>899204112</t>
  </si>
  <si>
    <t>Osazení mříží litinových včetně rámů a košů na bahno pro třídu zatížení D400, E600</t>
  </si>
  <si>
    <t>1970740772</t>
  </si>
  <si>
    <t>https://podminky.urs.cz/item/CS_URS_2024_01/899204112</t>
  </si>
  <si>
    <t>42</t>
  </si>
  <si>
    <t>55242320</t>
  </si>
  <si>
    <t>mříž vtoková litinová plochá 500x500mm</t>
  </si>
  <si>
    <t>-1157464098</t>
  </si>
  <si>
    <t>43</t>
  </si>
  <si>
    <t>59223871</t>
  </si>
  <si>
    <t>koš vysoký pro uliční vpusti žárově Pz plech pro rám 500/500mm</t>
  </si>
  <si>
    <t>1192973302</t>
  </si>
  <si>
    <t>44</t>
  </si>
  <si>
    <t>59223864</t>
  </si>
  <si>
    <t>prstenec pro uliční vpusť vyrovnávací betonový 390x60x130mm</t>
  </si>
  <si>
    <t>-820228583</t>
  </si>
  <si>
    <t>Ostatní konstrukce a práce, bourání</t>
  </si>
  <si>
    <t>45</t>
  </si>
  <si>
    <t>911111111</t>
  </si>
  <si>
    <t>Montáž zábradlí ocelového zabetonovaného</t>
  </si>
  <si>
    <t>2048155867</t>
  </si>
  <si>
    <t>https://podminky.urs.cz/item/CS_URS_2024_01/911111111</t>
  </si>
  <si>
    <t xml:space="preserve">zábradlí pro gabiony </t>
  </si>
  <si>
    <t>49,52</t>
  </si>
  <si>
    <t>46</t>
  </si>
  <si>
    <t>RMAT0003</t>
  </si>
  <si>
    <t xml:space="preserve">zábradlí ocelové povrchová úprava zinkováním  - výkres zábradlí D 1.1.06</t>
  </si>
  <si>
    <t>kg</t>
  </si>
  <si>
    <t>977451514</t>
  </si>
  <si>
    <t>zábradlí pro gabiony - celková délka 49,52, počet typových polí 33 á 38,4 kg</t>
  </si>
  <si>
    <t>1267,2</t>
  </si>
  <si>
    <t>47</t>
  </si>
  <si>
    <t>916231213</t>
  </si>
  <si>
    <t>Osazení chodníkového obrubníku betonového stojatého s boční opěrou do lože z betonu prostého</t>
  </si>
  <si>
    <t>-174527598</t>
  </si>
  <si>
    <t>Osazení chodníkového obrubníku betonového se zřízením lože, s vyplněním a zatřením spár cementovou maltou stojatého s boční opěrou z betonu prostého, do lože z betonu prostého</t>
  </si>
  <si>
    <t>https://podminky.urs.cz/item/CS_URS_2024_01/916231213</t>
  </si>
  <si>
    <t>48</t>
  </si>
  <si>
    <t>59217016</t>
  </si>
  <si>
    <t>obrubník betonový chodníkový 1000x80x250mm</t>
  </si>
  <si>
    <t>1110033000</t>
  </si>
  <si>
    <t>73,76*1,05 'Přepočtené koeficientem množství</t>
  </si>
  <si>
    <t>49</t>
  </si>
  <si>
    <t>916241213</t>
  </si>
  <si>
    <t>Osazení obrubníku kamenného stojatého s boční opěrou do lože z betonu prostého</t>
  </si>
  <si>
    <t>1839228757</t>
  </si>
  <si>
    <t>Osazení obrubníku kamenného se zřízením lože, s vyplněním a zatřením spár cementovou maltou stojatého s boční opěrou z betonu prostého, do lože z betonu prostého</t>
  </si>
  <si>
    <t>https://podminky.urs.cz/item/CS_URS_2024_01/916241213</t>
  </si>
  <si>
    <t>50</t>
  </si>
  <si>
    <t>58380005</t>
  </si>
  <si>
    <t>obrubník kamenný žulový přímý 1000x200x250mm</t>
  </si>
  <si>
    <t>-790259692</t>
  </si>
  <si>
    <t>Obrubník silniční žulový 250x200 mm přímý</t>
  </si>
  <si>
    <t>42,75</t>
  </si>
  <si>
    <t>Obrubník silniční žulový 250x200 mm přímý - nájezdový 20 mm</t>
  </si>
  <si>
    <t>50,75*1,05 'Přepočtené koeficientem množství</t>
  </si>
  <si>
    <t>51</t>
  </si>
  <si>
    <t>58380005R</t>
  </si>
  <si>
    <t>obrubník kamenný žulový přímý 1000x200x250mm -náběhové kusy - na zakázku nebo seříznout</t>
  </si>
  <si>
    <t>1561484611</t>
  </si>
  <si>
    <t>Obrubník silniční žulový 250x200 mm přímý - přechodový 20-120</t>
  </si>
  <si>
    <t>3*1,05 'Přepočtené koeficientem množství</t>
  </si>
  <si>
    <t>52</t>
  </si>
  <si>
    <t>916431112</t>
  </si>
  <si>
    <t>Osazení bezbariérového betonového obrubníku do betonového lože tl 150 mm s boční opěrou</t>
  </si>
  <si>
    <t>603135746</t>
  </si>
  <si>
    <t>Osazení betonového bezbariérového obrubníku s ložem betonovým tl. 150 mm úložná šířka do 400 mm s boční opěrou</t>
  </si>
  <si>
    <t>https://podminky.urs.cz/item/CS_URS_2024_01/916431112</t>
  </si>
  <si>
    <t>53</t>
  </si>
  <si>
    <t>RMAT0001</t>
  </si>
  <si>
    <t>Obrubník kamenný zastávkový atyp</t>
  </si>
  <si>
    <t>-856201406</t>
  </si>
  <si>
    <t>36*1,1 'Přepočtené koeficientem množství</t>
  </si>
  <si>
    <t>54</t>
  </si>
  <si>
    <t>RMAT0002</t>
  </si>
  <si>
    <t>Obrubník kamenný zastávkový náběhový atyp</t>
  </si>
  <si>
    <t>-1662060619</t>
  </si>
  <si>
    <t>4*1,1 'Přepočtené koeficientem množství</t>
  </si>
  <si>
    <t>55</t>
  </si>
  <si>
    <t>916991121</t>
  </si>
  <si>
    <t>Lože pod obrubníky, krajníky nebo obruby z dlažebních kostek z betonu prostého</t>
  </si>
  <si>
    <t>607121637</t>
  </si>
  <si>
    <t>Lože pod obrubníky, krajníky nebo obruby z dlažebních kostek z betonu prostého</t>
  </si>
  <si>
    <t>https://podminky.urs.cz/item/CS_URS_2024_01/916991121</t>
  </si>
  <si>
    <t>73,76*0,05</t>
  </si>
  <si>
    <t>53,75*0,07</t>
  </si>
  <si>
    <t>40*0,1</t>
  </si>
  <si>
    <t>56</t>
  </si>
  <si>
    <t>919732211</t>
  </si>
  <si>
    <t>Styčná spára napojení nového živičného povrchu na stávající za tepla š 15 mm hl 25 mm s prořezáním</t>
  </si>
  <si>
    <t>-2044467988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</si>
  <si>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</si>
  <si>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https://podminky.urs.cz/item/CS_URS_2024_01/919732211</t>
  </si>
  <si>
    <t>57</t>
  </si>
  <si>
    <t>919732221</t>
  </si>
  <si>
    <t>Styčná spára napojení nového živičného povrchu na stávající za tepla š 15 mm hl 25 mm bez prořezání</t>
  </si>
  <si>
    <t>-1964778926</t>
  </si>
  <si>
    <t>Styčná pracovní spára při napojení nového živičného povrchu na stávající se zalitím za tepla modifikovanou asfaltovou hmotou s posypem vápenným hydrátem šířky do 15 mm, hloubky do 25 mm bez prořezání spáry</t>
  </si>
  <si>
    <t>https://podminky.urs.cz/item/CS_URS_2024_01/919732221</t>
  </si>
  <si>
    <t>asfaltová zálivka podél obrubníků</t>
  </si>
  <si>
    <t>42,75+3+8+36+4</t>
  </si>
  <si>
    <t>58</t>
  </si>
  <si>
    <t>919735111</t>
  </si>
  <si>
    <t>Řezání stávajícího živičného krytu hl do 50 mm</t>
  </si>
  <si>
    <t>-1629165086</t>
  </si>
  <si>
    <t>Řezání stávajícího živičného krytu nebo podkladu hloubky do 50 mm</t>
  </si>
  <si>
    <t>https://podminky.urs.cz/item/CS_URS_2024_01/919735111</t>
  </si>
  <si>
    <t>59</t>
  </si>
  <si>
    <t>919735112</t>
  </si>
  <si>
    <t>Řezání stávajícího živičného krytu hl přes 50 do 100 mm</t>
  </si>
  <si>
    <t>-1931039334</t>
  </si>
  <si>
    <t>Řezání stávajícího živičného krytu nebo podkladu hloubky přes 50 do 100 mm</t>
  </si>
  <si>
    <t>https://podminky.urs.cz/item/CS_URS_2024_01/919735112</t>
  </si>
  <si>
    <t>60</t>
  </si>
  <si>
    <t>966008112</t>
  </si>
  <si>
    <t>Bourání trubního propustku DN přes 300 do 500</t>
  </si>
  <si>
    <t>12780536</t>
  </si>
  <si>
    <t>Bourání trubního propustku s odklizením a uložením vybouraného materiálu na skládku na vzdálenost do 3 m nebo s naložením na dopravní prostředek z trub betonových nebo železobetonových DN přes 300 do 500 mm</t>
  </si>
  <si>
    <t>https://podminky.urs.cz/item/CS_URS_2024_01/966008112</t>
  </si>
  <si>
    <t>998</t>
  </si>
  <si>
    <t>Přesun hmot</t>
  </si>
  <si>
    <t>61</t>
  </si>
  <si>
    <t>998223011</t>
  </si>
  <si>
    <t>Přesun hmot pro pozemní komunikace s krytem dlážděným</t>
  </si>
  <si>
    <t>1551307160</t>
  </si>
  <si>
    <t>Přesun hmot pro pozemní komunikace s krytem dlážděným dopravní vzdálenost do 200 m jakékoliv délky objektu</t>
  </si>
  <si>
    <t>https://podminky.urs.cz/item/CS_URS_2024_01/998223011</t>
  </si>
  <si>
    <t>62</t>
  </si>
  <si>
    <t>998276101</t>
  </si>
  <si>
    <t>Přesun hmot pro trubní vedení z trub z plastických hmot otevřený výkop</t>
  </si>
  <si>
    <t>287042005</t>
  </si>
  <si>
    <t>Přesun hmot pro trubní vedení hloubené z trub z plastických hmot nebo sklolaminátových pro vodovody, kanalizace, teplovody, produktovody v otevřeném výkopu dopravní vzdálenost do 15 m</t>
  </si>
  <si>
    <t>https://podminky.urs.cz/item/CS_URS_2024_01/998276101</t>
  </si>
  <si>
    <t>Práce a dodávky M</t>
  </si>
  <si>
    <t>23-M</t>
  </si>
  <si>
    <t>Montáže potrubí</t>
  </si>
  <si>
    <t>63</t>
  </si>
  <si>
    <t>230170014</t>
  </si>
  <si>
    <t>Tlakové zkoušky těsnosti potrubí - zkouška DN přes 125 do 200</t>
  </si>
  <si>
    <t>64</t>
  </si>
  <si>
    <t>244660952</t>
  </si>
  <si>
    <t>Zkouška těsnosti potrubí DN přes 125 do 200</t>
  </si>
  <si>
    <t>https://podminky.urs.cz/item/CS_URS_2024_01/230170014</t>
  </si>
  <si>
    <t>IO 101b - Zpevněné plochy – jiné plochy</t>
  </si>
  <si>
    <t xml:space="preserve">    997 - Přesun sutě</t>
  </si>
  <si>
    <t>181351003</t>
  </si>
  <si>
    <t>Rozprostření ornice tl vrstvy do 200 mm pl do 100 m2 v rovině nebo ve svahu do 1:5 strojně</t>
  </si>
  <si>
    <t>519959981</t>
  </si>
  <si>
    <t>Rozprostření a urovnání ornice v rovině nebo ve svahu sklonu do 1:5 strojně při souvislé ploše do 100 m2, tl. vrstvy do 200 mm</t>
  </si>
  <si>
    <t>https://podminky.urs.cz/item/CS_URS_2024_01/181351003</t>
  </si>
  <si>
    <t>zatravnění ploch podél linie obrubníků v šířce 0,5 m</t>
  </si>
  <si>
    <t>36,88</t>
  </si>
  <si>
    <t>10364101</t>
  </si>
  <si>
    <t>zemina pro terénní úpravy - ornice</t>
  </si>
  <si>
    <t>-641650662</t>
  </si>
  <si>
    <t>36,880*0,15</t>
  </si>
  <si>
    <t>5,532*1,8 'Přepočtené koeficientem množství</t>
  </si>
  <si>
    <t>181411131</t>
  </si>
  <si>
    <t>Založení parkového trávníku výsevem pl do 1000 m2 v rovině a ve svahu do 1:5</t>
  </si>
  <si>
    <t>-1243472625</t>
  </si>
  <si>
    <t>Založení trávníku na půdě předem připravené plochy do 1000 m2 výsevem včetně utažení parkového v rovině nebo na svahu do 1:5</t>
  </si>
  <si>
    <t>https://podminky.urs.cz/item/CS_URS_2024_01/181411131</t>
  </si>
  <si>
    <t>00572410</t>
  </si>
  <si>
    <t>osivo směs travní parková</t>
  </si>
  <si>
    <t>-1390410878</t>
  </si>
  <si>
    <t>36,88*0,035 'Přepočtené koeficientem množství</t>
  </si>
  <si>
    <t>-205893991</t>
  </si>
  <si>
    <t>35,66</t>
  </si>
  <si>
    <t>274313811</t>
  </si>
  <si>
    <t>Základové pásy z betonu tř. C 25/30</t>
  </si>
  <si>
    <t>-1461367591</t>
  </si>
  <si>
    <t>Základy z betonu prostého pasy betonu kamenem neprokládaného tř. C 25/30</t>
  </si>
  <si>
    <t>https://podminky.urs.cz/item/CS_URS_2024_01/274313811</t>
  </si>
  <si>
    <t>274323511</t>
  </si>
  <si>
    <t>Základové pasy ze ŽB pro konstrukce bílých van tř. C 25/30</t>
  </si>
  <si>
    <t>1677053309</t>
  </si>
  <si>
    <t>Základy z betonu železového (bez výztuže) pasy z betonu pro konstrukce bílých van tř. C 25/30</t>
  </si>
  <si>
    <t>https://podminky.urs.cz/item/CS_URS_2024_01/274323511</t>
  </si>
  <si>
    <t>2*17,45*0,25</t>
  </si>
  <si>
    <t>274351121</t>
  </si>
  <si>
    <t>Zřízení bednění základových pasů rovného</t>
  </si>
  <si>
    <t>1234706768</t>
  </si>
  <si>
    <t>Bednění základů pasů rovné zřízení</t>
  </si>
  <si>
    <t>https://podminky.urs.cz/item/CS_URS_2024_01/274351121</t>
  </si>
  <si>
    <t>2*17,45*2</t>
  </si>
  <si>
    <t>274351122</t>
  </si>
  <si>
    <t>Odstranění bednění základových pasů rovného</t>
  </si>
  <si>
    <t>1968531995</t>
  </si>
  <si>
    <t>Bednění základů pasů rovné odstranění</t>
  </si>
  <si>
    <t>https://podminky.urs.cz/item/CS_URS_2024_01/274351122</t>
  </si>
  <si>
    <t>274362021</t>
  </si>
  <si>
    <t>Výztuž základových pasů svařovanými sítěmi Kari</t>
  </si>
  <si>
    <t>1070435279</t>
  </si>
  <si>
    <t>Výztuž základů pasů ze svařovaných sítí z drátů typu KARI</t>
  </si>
  <si>
    <t>https://podminky.urs.cz/item/CS_URS_2024_01/274362021</t>
  </si>
  <si>
    <t>kari síť 8/100 x 8/100</t>
  </si>
  <si>
    <t>57,9*7,9/1000</t>
  </si>
  <si>
    <t>564211011</t>
  </si>
  <si>
    <t>Podklad nebo podsyp ze štěrkopísku ŠP plochy do 100 m2 tl 50 mm</t>
  </si>
  <si>
    <t>2011010222</t>
  </si>
  <si>
    <t>Podklad nebo podsyp ze štěrkopísku ŠP s rozprostřením, vlhčením a zhutněním plochy jednotlivě do 100 m2, po zhutnění tl. 50 mm</t>
  </si>
  <si>
    <t>https://podminky.urs.cz/item/CS_URS_2024_01/564211011</t>
  </si>
  <si>
    <t>Štěrkopísek fr. 0-4</t>
  </si>
  <si>
    <t>564751101</t>
  </si>
  <si>
    <t>Podklad z kameniva hrubého drceného vel. 32-63 mm plochy do 100 m2 tl 150 mm</t>
  </si>
  <si>
    <t>-1617307950</t>
  </si>
  <si>
    <t>Podklad nebo kryt z kameniva hrubého drceného vel. 32-63 mm s rozprostřením a zhutněním plochy jednotlivě do 100 m2, po zhutnění tl. 150 mm</t>
  </si>
  <si>
    <t>https://podminky.urs.cz/item/CS_URS_2024_01/564751101</t>
  </si>
  <si>
    <t>Štěrkodrť fr. 32-63</t>
  </si>
  <si>
    <t>564851011</t>
  </si>
  <si>
    <t>Podklad ze štěrkodrtě ŠD plochy do 100 m2 tl 150 mm</t>
  </si>
  <si>
    <t>33899083</t>
  </si>
  <si>
    <t>Podklad ze štěrkodrti ŠD s rozprostřením a zhutněním plochy jednotlivě do 100 m2, po zhutnění tl. 150 mm</t>
  </si>
  <si>
    <t>https://podminky.urs.cz/item/CS_URS_2024_01/564851011</t>
  </si>
  <si>
    <t>Štěrkodrť fr. 0-32</t>
  </si>
  <si>
    <t>-1397168644</t>
  </si>
  <si>
    <t>1113186922</t>
  </si>
  <si>
    <t>-650694722</t>
  </si>
  <si>
    <t>35,66*1,05 'Přepočtené koeficientem množství</t>
  </si>
  <si>
    <t>-327880655</t>
  </si>
  <si>
    <t xml:space="preserve">zábradlí pro rampu </t>
  </si>
  <si>
    <t>23,8*2</t>
  </si>
  <si>
    <t>-1523639870</t>
  </si>
  <si>
    <t>zábradlí pro rampu - celková délka 23,8x2, počet typových polí 32 á 38,4 kg</t>
  </si>
  <si>
    <t>1228,8</t>
  </si>
  <si>
    <t>981011112</t>
  </si>
  <si>
    <t>Demolice budov dřevěných ostatních oboustranně obitých případně omítnutých postupným rozebíráním</t>
  </si>
  <si>
    <t>251732366</t>
  </si>
  <si>
    <t>Demolice budov postupným rozebíráním dřevěných ostatních, oboustranně obitých, případně omítnutých</t>
  </si>
  <si>
    <t>https://podminky.urs.cz/item/CS_URS_2024_01/981011112</t>
  </si>
  <si>
    <t>Demontáž stávajícího přístřešku zastávky</t>
  </si>
  <si>
    <t>odhad</t>
  </si>
  <si>
    <t>4*2*3,0</t>
  </si>
  <si>
    <t>997</t>
  </si>
  <si>
    <t>Přesun sutě</t>
  </si>
  <si>
    <t>997013631</t>
  </si>
  <si>
    <t>Poplatek za uložení na skládce (skládkovné) stavebního odpadu směsného kód odpadu 17 09 04</t>
  </si>
  <si>
    <t>-1656862775</t>
  </si>
  <si>
    <t>Poplatek za uložení stavebního odpadu na skládce (skládkovné) směsného stavebního a demoličního zatříděného do Katalogu odpadů pod kódem 17 09 04</t>
  </si>
  <si>
    <t>https://podminky.urs.cz/item/CS_URS_2024_01/997013631</t>
  </si>
  <si>
    <t>997221561</t>
  </si>
  <si>
    <t>Vodorovná doprava suti z kusových materiálů do 1 km</t>
  </si>
  <si>
    <t>-869477193</t>
  </si>
  <si>
    <t>Vodorovná doprava suti bez naložení, ale se složením a s hrubým urovnáním z kusových materiálů, na vzdálenost do 1 km</t>
  </si>
  <si>
    <t>https://podminky.urs.cz/item/CS_URS_2024_01/997221561</t>
  </si>
  <si>
    <t>997221569</t>
  </si>
  <si>
    <t>Příplatek ZKD 1 km u vodorovné dopravy suti z kusových materiálů</t>
  </si>
  <si>
    <t>70516124</t>
  </si>
  <si>
    <t>Vodorovná doprava suti bez naložení, ale se složením a s hrubým urovnáním Příplatek k ceně za každý další i započatý 1 km přes 1 km</t>
  </si>
  <si>
    <t>https://podminky.urs.cz/item/CS_URS_2024_01/997221569</t>
  </si>
  <si>
    <t>5,76*14 'Přepočtené koeficientem množství</t>
  </si>
  <si>
    <t>997221611</t>
  </si>
  <si>
    <t>Nakládání suti na dopravní prostředky pro vodorovnou dopravu</t>
  </si>
  <si>
    <t>1608290136</t>
  </si>
  <si>
    <t>Nakládání na dopravní prostředky pro vodorovnou dopravu suti</t>
  </si>
  <si>
    <t>https://podminky.urs.cz/item/CS_URS_2024_01/997221611</t>
  </si>
  <si>
    <t>-842403841</t>
  </si>
  <si>
    <t>IO 102 - Odvodnění – přeložka a zatrubnění příkopu</t>
  </si>
  <si>
    <t>121151103</t>
  </si>
  <si>
    <t>Sejmutí ornice plochy do 100 m2 tl vrstvy do 200 mm strojně</t>
  </si>
  <si>
    <t>-669798219</t>
  </si>
  <si>
    <t>Sejmutí ornice strojně při souvislé ploše do 100 m2, tl. vrstvy do 200 mm</t>
  </si>
  <si>
    <t>https://podminky.urs.cz/item/CS_URS_2024_01/121151103</t>
  </si>
  <si>
    <t>pod výkopem pro kanalizaci v zelení</t>
  </si>
  <si>
    <t>2,0*(19+34)</t>
  </si>
  <si>
    <t>131251103</t>
  </si>
  <si>
    <t>Hloubení jam nezapažených v hornině třídy těžitelnosti I skupiny 3 objem do 100 m3 strojně</t>
  </si>
  <si>
    <t>1973998177</t>
  </si>
  <si>
    <t>Hloubení nezapažených jam a zářezů strojně s urovnáním dna do předepsaného profilu a spádu v hornině třídy těžitelnosti I skupiny 3 přes 50 do 100 m3</t>
  </si>
  <si>
    <t>https://podminky.urs.cz/item/CS_URS_2024_01/131251103</t>
  </si>
  <si>
    <t>vsakovací průleh</t>
  </si>
  <si>
    <t>70</t>
  </si>
  <si>
    <t>132254204</t>
  </si>
  <si>
    <t>Hloubení zapažených rýh š do 2000 mm v hornině třídy těžitelnosti I skupiny 3 objem do 500 m3</t>
  </si>
  <si>
    <t>489501033</t>
  </si>
  <si>
    <t>Hloubení zapažených rýh šířky přes 800 do 2 000 mm strojně s urovnáním dna do předepsaného profilu a spádu v hornině třídy těžitelnosti I skupiny 3 přes 100 do 500 m3</t>
  </si>
  <si>
    <t>https://podminky.urs.cz/item/CS_URS_2024_01/132254204</t>
  </si>
  <si>
    <t>1,2*117,4*1,5</t>
  </si>
  <si>
    <t>-1543407023</t>
  </si>
  <si>
    <t>2*117,4*1,5</t>
  </si>
  <si>
    <t>-1983806773</t>
  </si>
  <si>
    <t>-1609723112</t>
  </si>
  <si>
    <t>ornice</t>
  </si>
  <si>
    <t>106,000*0,15</t>
  </si>
  <si>
    <t>ornice zpět</t>
  </si>
  <si>
    <t>162351103</t>
  </si>
  <si>
    <t>Vodorovné přemístění přes 50 do 500 m výkopku/sypaniny z horniny třídy těžitelnosti I skupiny 1 až 3</t>
  </si>
  <si>
    <t>-1229590708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</si>
  <si>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</si>
  <si>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https://podminky.urs.cz/item/CS_URS_2024_01/162351103</t>
  </si>
  <si>
    <t>-497288621</t>
  </si>
  <si>
    <t>https://podminky.urs.cz/item/CS_URS_2024_01/162751117</t>
  </si>
  <si>
    <t>-670118566</t>
  </si>
  <si>
    <t>https://podminky.urs.cz/item/CS_URS_2024_01/162751119</t>
  </si>
  <si>
    <t>67,184*5 'Přepočtené koeficientem množství</t>
  </si>
  <si>
    <t>167111101</t>
  </si>
  <si>
    <t>Nakládání výkopku z hornin třídy těžitelnosti I skupiny 1 až 3 ručně</t>
  </si>
  <si>
    <t>1228245209</t>
  </si>
  <si>
    <t>Nakládání, skládání a překládání neulehlého výkopku nebo sypaniny ručně nakládání, z hornin třídy těžitelnosti I, skupiny 1 až 3</t>
  </si>
  <si>
    <t>https://podminky.urs.cz/item/CS_URS_2024_01/167111101</t>
  </si>
  <si>
    <t>-1945052246</t>
  </si>
  <si>
    <t>https://podminky.urs.cz/item/CS_URS_2024_01/171201231</t>
  </si>
  <si>
    <t>67,184*1,8 'Přepočtené koeficientem množství</t>
  </si>
  <si>
    <t>-1160388702</t>
  </si>
  <si>
    <t>https://podminky.urs.cz/item/CS_URS_2024_01/171251201</t>
  </si>
  <si>
    <t>56,352+1,44+9,392</t>
  </si>
  <si>
    <t>1544320793</t>
  </si>
  <si>
    <t>0,8*0,6*117,4</t>
  </si>
  <si>
    <t>-1326723843</t>
  </si>
  <si>
    <t>56,352*2 'Přepočtené koeficientem množství</t>
  </si>
  <si>
    <t>181006112</t>
  </si>
  <si>
    <t>Rozprostření zemint l vrstvy do 0,15 m schopných zúrodnění v rovině a sklonu do 1:5</t>
  </si>
  <si>
    <t>1660122244</t>
  </si>
  <si>
    <t>Rozprostření zemin schopných zúrodnění v rovině a ve sklonu do 1:5, tloušťka vrstvy přes 0,10 do 0,15 m</t>
  </si>
  <si>
    <t>https://podminky.urs.cz/item/CS_URS_2024_01/181006112</t>
  </si>
  <si>
    <t>70,000/0,15</t>
  </si>
  <si>
    <t>2058045347</t>
  </si>
  <si>
    <t>181411121</t>
  </si>
  <si>
    <t>Založení lučního trávníku výsevem pl do 1000 m2 v rovině a ve svahu do 1:5</t>
  </si>
  <si>
    <t>1996408010</t>
  </si>
  <si>
    <t>Založení trávníku na půdě předem připravené plochy do 1000 m2 výsevem včetně utažení lučního v rovině nebo na svahu do 1:5</t>
  </si>
  <si>
    <t>https://podminky.urs.cz/item/CS_URS_2024_01/181411121</t>
  </si>
  <si>
    <t>00572100</t>
  </si>
  <si>
    <t>osivo jetelotráva intenzivní víceletá</t>
  </si>
  <si>
    <t>363789350</t>
  </si>
  <si>
    <t>106*0,035 'Přepočtené koeficientem množství</t>
  </si>
  <si>
    <t>181411123</t>
  </si>
  <si>
    <t>Založení lučního trávníku výsevem pl do 1000 m2 ve svahu přes 1:2 do 1:1</t>
  </si>
  <si>
    <t>391136499</t>
  </si>
  <si>
    <t>Založení trávníku na půdě předem připravené plochy do 1000 m2 výsevem včetně utažení lučního na svahu přes 1:2 do 1:1</t>
  </si>
  <si>
    <t>https://podminky.urs.cz/item/CS_URS_2024_01/181411123</t>
  </si>
  <si>
    <t>95*1,25</t>
  </si>
  <si>
    <t>00572474</t>
  </si>
  <si>
    <t>osivo směs travní krajinná-svahová</t>
  </si>
  <si>
    <t>-1615557356</t>
  </si>
  <si>
    <t>118,75*0,035 'Přepočtené koeficientem množství</t>
  </si>
  <si>
    <t>182151111</t>
  </si>
  <si>
    <t>Svahování v zářezech v hornině třídy těžitelnosti I skupiny 1 až 3 strojně</t>
  </si>
  <si>
    <t>-673655147</t>
  </si>
  <si>
    <t>Svahování trvalých svahů do projektovaných profilů strojně s potřebným přemístěním výkopku při svahování v zářezech v hornině třídy těžitelnosti I, skupiny 1 až 3</t>
  </si>
  <si>
    <t>https://podminky.urs.cz/item/CS_URS_2024_01/182151111</t>
  </si>
  <si>
    <t>451541111</t>
  </si>
  <si>
    <t>Lože pod potrubí otevřený výkop ze štěrkodrtě</t>
  </si>
  <si>
    <t>-1874741906</t>
  </si>
  <si>
    <t>Lože pod potrubí, stoky a drobné objekty v otevřeném výkopu ze štěrkodrtě 0-63 mm</t>
  </si>
  <si>
    <t>https://podminky.urs.cz/item/CS_URS_2024_01/451541111</t>
  </si>
  <si>
    <t>pod šachty</t>
  </si>
  <si>
    <t>1,2*1,2*0,2*5</t>
  </si>
  <si>
    <t>-549762887</t>
  </si>
  <si>
    <t>0,8*0,1*(117,4)</t>
  </si>
  <si>
    <t>871373122</t>
  </si>
  <si>
    <t>Montáž kanalizačního potrubí hladkého plnostěnného SN 10 z PVC-U DN 315</t>
  </si>
  <si>
    <t>477979446</t>
  </si>
  <si>
    <t>Montáž kanalizačního potrubí z tvrdého PVC-U hladkého plnostěnného tuhost SN 10 DN 315</t>
  </si>
  <si>
    <t>https://podminky.urs.cz/item/CS_URS_2024_01/871373122</t>
  </si>
  <si>
    <t>28611181</t>
  </si>
  <si>
    <t>trubka kanalizační PVC-U plnostěnná jednovrstvá DN 315x3000mm SN10</t>
  </si>
  <si>
    <t>-423583631</t>
  </si>
  <si>
    <t>117,4*1,05 'Přepočtené koeficientem množství</t>
  </si>
  <si>
    <t>894410102</t>
  </si>
  <si>
    <t>Osazení betonových dílců pro kanalizační šachty DN 1000 šachtové dno výšky 800 mm</t>
  </si>
  <si>
    <t>349802485</t>
  </si>
  <si>
    <t>Osazení betonových dílců šachet kanalizačních dno DN 1000, výšky 800 mm</t>
  </si>
  <si>
    <t>https://podminky.urs.cz/item/CS_URS_2024_01/894410102</t>
  </si>
  <si>
    <t>59224338</t>
  </si>
  <si>
    <t>dno betonové šachty kanalizační přímé 100x80x50cm</t>
  </si>
  <si>
    <t>-1013119482</t>
  </si>
  <si>
    <t>894410103</t>
  </si>
  <si>
    <t>Osazení betonových dílců pro kanalizační šachty DN 1000 šachtové dno výšky 1000 mm</t>
  </si>
  <si>
    <t>727085026</t>
  </si>
  <si>
    <t>Osazení betonových dílců šachet kanalizačních dno DN 1000, výšky 1000 mm</t>
  </si>
  <si>
    <t>https://podminky.urs.cz/item/CS_URS_2024_01/894410103</t>
  </si>
  <si>
    <t>59224356</t>
  </si>
  <si>
    <t>dno betonové šachty kanalizační jednolité 100x98x60cm</t>
  </si>
  <si>
    <t>-1199843043</t>
  </si>
  <si>
    <t>Poznámka k položce:_x000d_
snížené dno</t>
  </si>
  <si>
    <t>894410211</t>
  </si>
  <si>
    <t>Osazení betonových dílců pro kanalizační šachty DN 1000 skruž rovná výšky 250 mm</t>
  </si>
  <si>
    <t>1925218964</t>
  </si>
  <si>
    <t>Osazení betonových dílců šachet kanalizačních skruž rovná DN 1000, výšky 250 mm</t>
  </si>
  <si>
    <t>https://podminky.urs.cz/item/CS_URS_2024_01/894410211</t>
  </si>
  <si>
    <t>59224066</t>
  </si>
  <si>
    <t>skruž betonová DN 1000x250 PS, 100x25x12cm</t>
  </si>
  <si>
    <t>278829341</t>
  </si>
  <si>
    <t>894410212</t>
  </si>
  <si>
    <t>Osazení betonových dílců pro kanalizační šachty DN 1000 skruž rovná výšky 500 mm</t>
  </si>
  <si>
    <t>-324165715</t>
  </si>
  <si>
    <t>Osazení betonových dílců šachet kanalizačních skruž rovná DN 1000, výšky 500 mm</t>
  </si>
  <si>
    <t>https://podminky.urs.cz/item/CS_URS_2024_01/894410212</t>
  </si>
  <si>
    <t>59224068</t>
  </si>
  <si>
    <t>skruž betonová DN 1000x500 PS, 100x50x12cm</t>
  </si>
  <si>
    <t>-895889391</t>
  </si>
  <si>
    <t>894410213</t>
  </si>
  <si>
    <t>Osazení betonových dílců pro kanalizační šachty DN 1000 skruž rovná výšky 1000 mm</t>
  </si>
  <si>
    <t>-1253449874</t>
  </si>
  <si>
    <t>Osazení betonových dílců šachet kanalizačních skruž rovná DN 1000, výšky 1000 mm</t>
  </si>
  <si>
    <t>https://podminky.urs.cz/item/CS_URS_2024_01/894410213</t>
  </si>
  <si>
    <t>59224070</t>
  </si>
  <si>
    <t>skruž betonová DN 1000x1000 PS, 100x100x12cm</t>
  </si>
  <si>
    <t>726695590</t>
  </si>
  <si>
    <t>894410232</t>
  </si>
  <si>
    <t>Osazení betonových dílců pro kanalizační šachty DN 1000 skruž přechodová (konus)</t>
  </si>
  <si>
    <t>682509497</t>
  </si>
  <si>
    <t>Osazení betonových dílců šachet kanalizačních skruž přechodová (konus) DN 1000</t>
  </si>
  <si>
    <t>https://podminky.urs.cz/item/CS_URS_2024_01/894410232</t>
  </si>
  <si>
    <t>59224312</t>
  </si>
  <si>
    <t>kónus šachetní betonový kapsové plastové stupadlo 100x62,5x58cm</t>
  </si>
  <si>
    <t>408968347</t>
  </si>
  <si>
    <t>1900252770</t>
  </si>
  <si>
    <t>230170015</t>
  </si>
  <si>
    <t>Tlakové zkoušky těsnosti potrubí - zkouška DN přes 200 do 350</t>
  </si>
  <si>
    <t>-1153626613</t>
  </si>
  <si>
    <t>Zkouška těsnosti potrubí DN přes 200 do 350</t>
  </si>
  <si>
    <t>https://podminky.urs.cz/item/CS_URS_2024_01/230170015</t>
  </si>
  <si>
    <t>IO 103 - Dopravní značení</t>
  </si>
  <si>
    <t>914111111</t>
  </si>
  <si>
    <t>Montáž svislé dopravní značky do velikosti 1 m2 objímkami na sloupek nebo konzolu</t>
  </si>
  <si>
    <t>1742239899</t>
  </si>
  <si>
    <t>Montáž svislé dopravní značky základní velikosti do 1 m2 objímkami na sloupky nebo konzoly</t>
  </si>
  <si>
    <t>https://podminky.urs.cz/item/CS_URS_2024_01/914111111</t>
  </si>
  <si>
    <t xml:space="preserve">přemístění označníku zastávky IJ4b </t>
  </si>
  <si>
    <t>914511111</t>
  </si>
  <si>
    <t>Montáž sloupku dopravních značek délky do 3,5 m s betonovým základem</t>
  </si>
  <si>
    <t>-334182509</t>
  </si>
  <si>
    <t>Montáž sloupku dopravních značek délky do 3,5 m do betonového základu</t>
  </si>
  <si>
    <t>https://podminky.urs.cz/item/CS_URS_2024_01/914511111</t>
  </si>
  <si>
    <t>40445225</t>
  </si>
  <si>
    <t>sloupek pro dopravní značku Zn D 60mm v 3,5m</t>
  </si>
  <si>
    <t>1226742288</t>
  </si>
  <si>
    <t>40445256</t>
  </si>
  <si>
    <t>svorka upínací na sloupek dopravní značky D 60mm</t>
  </si>
  <si>
    <t>-158647542</t>
  </si>
  <si>
    <t>40445253</t>
  </si>
  <si>
    <t>víčko plastové na sloupek D 60mm</t>
  </si>
  <si>
    <t>-1283403055</t>
  </si>
  <si>
    <t>915211112</t>
  </si>
  <si>
    <t>Vodorovné dopravní značení dělící čáry souvislé š 125 mm retroreflexní bílý plast</t>
  </si>
  <si>
    <t>1814780601</t>
  </si>
  <si>
    <t>Vodorovné dopravní značení stříkaným plastem dělící čára šířky 125 mm souvislá bílá retroreflexní</t>
  </si>
  <si>
    <t>https://podminky.urs.cz/item/CS_URS_2024_01/915211112</t>
  </si>
  <si>
    <t>915231112</t>
  </si>
  <si>
    <t>Vodorovné dopravní značení přechody pro chodce, šipky, symboly retroreflexní bílý plast</t>
  </si>
  <si>
    <t>-1582550464</t>
  </si>
  <si>
    <t>Vodorovné dopravní značení stříkaným plastem přechody pro chodce, šipky, symboly nápisy bílé retroreflexní</t>
  </si>
  <si>
    <t>https://podminky.urs.cz/item/CS_URS_2024_01/915231112</t>
  </si>
  <si>
    <t>text BUS</t>
  </si>
  <si>
    <t>4*3*1,0</t>
  </si>
  <si>
    <t>915611111</t>
  </si>
  <si>
    <t>Předznačení vodorovného liniového značení</t>
  </si>
  <si>
    <t>-797383871</t>
  </si>
  <si>
    <t>Předznačení pro vodorovné značení stříkané barvou nebo prováděné z nátěrových hmot liniové dělicí čáry, vodicí proužky</t>
  </si>
  <si>
    <t>https://podminky.urs.cz/item/CS_URS_2024_01/915611111</t>
  </si>
  <si>
    <t>915621111</t>
  </si>
  <si>
    <t>Předznačení vodorovného plošného značení</t>
  </si>
  <si>
    <t>1711277086</t>
  </si>
  <si>
    <t>Předznačení pro vodorovné značení stříkané barvou nebo prováděné z nátěrových hmot plošné šipky, symboly, nápisy</t>
  </si>
  <si>
    <t>https://podminky.urs.cz/item/CS_URS_2024_01/915621111</t>
  </si>
  <si>
    <t>966006132</t>
  </si>
  <si>
    <t>Odstranění značek dopravních nebo orientačních se sloupky s betonovými patkami</t>
  </si>
  <si>
    <t>-1320014789</t>
  </si>
  <si>
    <t>Odstranění dopravních nebo orientačních značek se sloupkem s uložením hmot na vzdálenost do 20 m nebo s naložením na dopravní prostředek, se zásypem jam a jeho zhutněním s betonovou patkou</t>
  </si>
  <si>
    <t>https://podminky.urs.cz/item/CS_URS_2024_01/966006132</t>
  </si>
  <si>
    <t>918995936</t>
  </si>
  <si>
    <t>1993556915</t>
  </si>
  <si>
    <t>1896162652</t>
  </si>
  <si>
    <t>0,082*14 'Přepočtené koeficientem množství</t>
  </si>
  <si>
    <t>1220298754</t>
  </si>
  <si>
    <t>998229111</t>
  </si>
  <si>
    <t>Přesun hmot ruční pro pozemní komunikace s krytem z kameniva, betonu,živice na vzdálenost do 50 m</t>
  </si>
  <si>
    <t>-218364168</t>
  </si>
  <si>
    <t>Přesun hmot ruční pro pozemní komunikace s naložením a složením na vzdálenost do 50 m, s krytem z kameniva, monolitickým betonovým nebo živičným</t>
  </si>
  <si>
    <t>https://podminky.urs.cz/item/CS_URS_2024_01/998229111</t>
  </si>
  <si>
    <t>IO 104 - Veřejné osvětlení</t>
  </si>
  <si>
    <t>Česká Kamenice</t>
  </si>
  <si>
    <t>Ing. Ivan Menhard</t>
  </si>
  <si>
    <t>PSV - Práce a dodávky PSV</t>
  </si>
  <si>
    <t xml:space="preserve">    741 - Elektroinstalace - silnoproud</t>
  </si>
  <si>
    <t xml:space="preserve">    21-M - Elektromontáže</t>
  </si>
  <si>
    <t xml:space="preserve">    46-M - Zemní práce při extr.mont.pracích</t>
  </si>
  <si>
    <t>HZS - Hodinové zúčtovací sazby</t>
  </si>
  <si>
    <t>VRN - Vedlejší rozpočtové náklady</t>
  </si>
  <si>
    <t xml:space="preserve">    VRN1 - Průzkumné, geodetické a projektové práce</t>
  </si>
  <si>
    <t xml:space="preserve">    VRN7 - Provozní vlivy</t>
  </si>
  <si>
    <t>PSV</t>
  </si>
  <si>
    <t>Práce a dodávky PSV</t>
  </si>
  <si>
    <t>741</t>
  </si>
  <si>
    <t>Elektroinstalace - silnoproud</t>
  </si>
  <si>
    <t>741112321</t>
  </si>
  <si>
    <t>Montáž rozvodka pancéřová kovová čtyřhranná 100x100 mm</t>
  </si>
  <si>
    <t>622923767</t>
  </si>
  <si>
    <t>Montáž krabic pancéřových bez napojení na trubky a lišty a demontáže a montáže víčka rozvodek se zapojením vodičů na svorkovnici kovových čtyřhranných, vel. 100x100 mm</t>
  </si>
  <si>
    <t>https://podminky.urs.cz/item/CS_URS_2024_01/741112321</t>
  </si>
  <si>
    <t>Poznámka k položce:_x000d_
odpočovací krabice na betonový sloup</t>
  </si>
  <si>
    <t>1613110</t>
  </si>
  <si>
    <t>KRABICE ALUBOX 100X100X56 653.00</t>
  </si>
  <si>
    <t>materiály online</t>
  </si>
  <si>
    <t>-1268911418</t>
  </si>
  <si>
    <t>741122122</t>
  </si>
  <si>
    <t>Montáž kabel Cu plný kulatý žíla 3x1,5 až 6 mm2 zatažený v trubkách (např. CYKY)</t>
  </si>
  <si>
    <t>1405458414</t>
  </si>
  <si>
    <t>Montáž kabelů měděných bez ukončení uložených v trubkách zatažených plných kulatých nebo bezhalogenových (např. CYKY) počtu a průřezu žil 3x1,5 až 6 mm2</t>
  </si>
  <si>
    <t>https://podminky.urs.cz/item/CS_URS_2024_01/741122122</t>
  </si>
  <si>
    <t>Poznámka k položce:_x000d_
kabel od svorkovnice stožáru ke svítidlu</t>
  </si>
  <si>
    <t>34111030</t>
  </si>
  <si>
    <t>kabel instalační jádro Cu plné izolace PVC plášť PVC 450/750V (CYKY) 3x1,5mm2</t>
  </si>
  <si>
    <t>333607259</t>
  </si>
  <si>
    <t>18*1,15 'Přepočtené koeficientem množství</t>
  </si>
  <si>
    <t>741123311</t>
  </si>
  <si>
    <t>Montáž kabel Al plný nebo laněný kulatý žíla 4x10 až 16 mm2 uložený pevně (např. AYKY)</t>
  </si>
  <si>
    <t>-89866890</t>
  </si>
  <si>
    <t>Montáž kabelů hliníkových bez ukončení uložených pevně plných nebo laněných kulatých (např. AYKY) počtu a průřezu žil 4x16 mm2</t>
  </si>
  <si>
    <t>https://podminky.urs.cz/item/CS_URS_2024_01/741123311</t>
  </si>
  <si>
    <t>34112316</t>
  </si>
  <si>
    <t>kabel instalační jádro Al plné izolace PVC plášť PVC 450/750V (AYKY) 4x16mm2</t>
  </si>
  <si>
    <t>-769078690</t>
  </si>
  <si>
    <t>9*1,15 'Přepočtené koeficientem množství</t>
  </si>
  <si>
    <t>741123411</t>
  </si>
  <si>
    <t>Nahození kabel Al samonosný žíla 4x16 mm2 s napnutím kabelu (např. AES)</t>
  </si>
  <si>
    <t>467815495</t>
  </si>
  <si>
    <t>Montáž kabelů hliníkových zavěšených nahození na podpěrné body s napnutím samonosného kabelu samonosných (např. AES) počtu a průřezu žil 4x16 mm2</t>
  </si>
  <si>
    <t>https://podminky.urs.cz/item/CS_URS_2024_01/741123411</t>
  </si>
  <si>
    <t xml:space="preserve">Poznámka k položce:_x000d_
zavěšený kabel mezi betonovým a ocelovým sloupem </t>
  </si>
  <si>
    <t>1179131</t>
  </si>
  <si>
    <t>KABEL 1-AES 2X16 (1-AEKS)</t>
  </si>
  <si>
    <t>-399054558</t>
  </si>
  <si>
    <t>12*1,15 'Přepočtené koeficientem množství</t>
  </si>
  <si>
    <t>741123442</t>
  </si>
  <si>
    <t>Ukončení nosného lana svorkou na konzole</t>
  </si>
  <si>
    <t>606367567</t>
  </si>
  <si>
    <t>Montáž kabelů hliníkových zavěšených ukončení nosného lana svorkou s jištěním Al páskou na konzole</t>
  </si>
  <si>
    <t>https://podminky.urs.cz/item/CS_URS_2024_01/741123442</t>
  </si>
  <si>
    <t>1200707</t>
  </si>
  <si>
    <t>SVORKA KOTEVNI ESTA K2x1035S 2x10-35mm</t>
  </si>
  <si>
    <t>-130131458</t>
  </si>
  <si>
    <t>1200415</t>
  </si>
  <si>
    <t>BANDIMEX NEREZ PASEK B205 16mm x 30m</t>
  </si>
  <si>
    <t>role</t>
  </si>
  <si>
    <t>991838771</t>
  </si>
  <si>
    <t>2*0,15 'Přepočtené koeficientem množství</t>
  </si>
  <si>
    <t>1193656</t>
  </si>
  <si>
    <t>BANDIMEX SPONA S156 V2A</t>
  </si>
  <si>
    <t>balení</t>
  </si>
  <si>
    <t>-86238843</t>
  </si>
  <si>
    <t>741130135</t>
  </si>
  <si>
    <t>Ukončení šňůra 4x16 mm2 se zapojením</t>
  </si>
  <si>
    <t>1631595213</t>
  </si>
  <si>
    <t>Ukončení šňůr se zapojením počtu a průřezu žil 4x16 mm2</t>
  </si>
  <si>
    <t>https://podminky.urs.cz/item/CS_URS_2024_01/741130135</t>
  </si>
  <si>
    <t>741132133</t>
  </si>
  <si>
    <t>Ukončení kabelů 4x16 mm2 smršťovací záklopkou nebo páskem bez letování</t>
  </si>
  <si>
    <t>1978442250</t>
  </si>
  <si>
    <t>Ukončení kabelů smršťovací záklopkou nebo páskou se zapojením bez letování, počtu a průřezu žil 4x16 mm2</t>
  </si>
  <si>
    <t>https://podminky.urs.cz/item/CS_URS_2024_01/741132133</t>
  </si>
  <si>
    <t>1229533</t>
  </si>
  <si>
    <t>SMRST. ROZDELOVACI HLAVA EN 4.1 14413516</t>
  </si>
  <si>
    <t>-1397255781</t>
  </si>
  <si>
    <t>741373002</t>
  </si>
  <si>
    <t>Montáž svítidlo výbojkové průmyslové stropní na výložník</t>
  </si>
  <si>
    <t>-110901866</t>
  </si>
  <si>
    <t>Montáž svítidel výbojkových se zapojením vodičů průmyslových nebo venkovních na výložník</t>
  </si>
  <si>
    <t>https://podminky.urs.cz/item/CS_URS_2024_01/741373002</t>
  </si>
  <si>
    <t>348svit-P</t>
  </si>
  <si>
    <t>P - svítidlo ESS70 16 48W optika ATW-pro přechody pravá</t>
  </si>
  <si>
    <t>-2050115542</t>
  </si>
  <si>
    <t>P - svítidlo ESS70 16 48W optika ATW-pro přechody pravá, 
48W, 5760 lm, 4000 K, IP66, IK10</t>
  </si>
  <si>
    <t>Poznámka k položce:_x000d_
výběr svítidla určen provozovatelem</t>
  </si>
  <si>
    <t>348svit-L</t>
  </si>
  <si>
    <t>L - svítidlo ESS70 16 48W optika ATW-pro přechody levá</t>
  </si>
  <si>
    <t>-579684829</t>
  </si>
  <si>
    <t>L - svítidlo ESS70 16 48W optika ATW-pro přechody levá, 
48W, 5760 lm, 4000 K, IP66, IK10</t>
  </si>
  <si>
    <t>741410041</t>
  </si>
  <si>
    <t>Montáž vodič uzemňovací drát nebo lano D do 10 mm v městské zástavbě</t>
  </si>
  <si>
    <t>134152422</t>
  </si>
  <si>
    <t>Montáž uzemňovacího vedení s upevněním, propojením a připojením pomocí svorek v zemi s izolací spojů drátu nebo lana Ø do 10 mm v městské zástavbě</t>
  </si>
  <si>
    <t>https://podminky.urs.cz/item/CS_URS_2024_01/741410041</t>
  </si>
  <si>
    <t>35441073</t>
  </si>
  <si>
    <t>drát D 10mm FeZn</t>
  </si>
  <si>
    <t>864629703</t>
  </si>
  <si>
    <t xml:space="preserve">drát D 10mm FeZn  1 kg = 1,61 m</t>
  </si>
  <si>
    <t>28*0,65 'Přepočtené koeficientem množství</t>
  </si>
  <si>
    <t>741420020</t>
  </si>
  <si>
    <t>Montáž svorka hromosvodná s jedním šroubem</t>
  </si>
  <si>
    <t>-293584370</t>
  </si>
  <si>
    <t>Montáž hromosvodného vedení svorek s jedním šroubem</t>
  </si>
  <si>
    <t>https://podminky.urs.cz/item/CS_URS_2024_01/741420020</t>
  </si>
  <si>
    <t>35442029</t>
  </si>
  <si>
    <t>svorka uzemnění nerez univerzální</t>
  </si>
  <si>
    <t>-1816740665</t>
  </si>
  <si>
    <t>35442036</t>
  </si>
  <si>
    <t>svorka uzemnění nerez připojovací</t>
  </si>
  <si>
    <t>-1704546699</t>
  </si>
  <si>
    <t>741810001</t>
  </si>
  <si>
    <t>Celková prohlídka elektrického rozvodu a zařízení do 100 000,- Kč</t>
  </si>
  <si>
    <t>-1677928369</t>
  </si>
  <si>
    <t>Zkoušky a prohlídky elektrických rozvodů a zařízení celková prohlídka a vyhotovení revizní zprávy pro objem montážních prací do 100 tis. Kč</t>
  </si>
  <si>
    <t>https://podminky.urs.cz/item/CS_URS_2024_01/741810001</t>
  </si>
  <si>
    <t>998741101</t>
  </si>
  <si>
    <t>Přesun hmot tonážní pro silnoproud v objektech v do 6 m</t>
  </si>
  <si>
    <t>1926706817</t>
  </si>
  <si>
    <t>Přesun hmot pro silnoproud stanovený z hmotnosti přesunovaného materiálu vodorovná dopravní vzdálenost do 50 m v objektech výšky do 6 m</t>
  </si>
  <si>
    <t>https://podminky.urs.cz/item/CS_URS_2024_01/998741101</t>
  </si>
  <si>
    <t>998741192</t>
  </si>
  <si>
    <t>Příplatek k přesunu hmot tonážní 741 za zvětšený přesun do 100 m</t>
  </si>
  <si>
    <t>-2042965093</t>
  </si>
  <si>
    <t>Přesun hmot pro silnoproud stanovený z hmotnosti přesunovaného materiálu Příplatek k ceně za zvětšený přesun přes vymezenou největší dopravní vzdálenost do 100 m</t>
  </si>
  <si>
    <t>https://podminky.urs.cz/item/CS_URS_2024_01/998741192</t>
  </si>
  <si>
    <t>21-M</t>
  </si>
  <si>
    <t>Elektromontáže</t>
  </si>
  <si>
    <t>210021011</t>
  </si>
  <si>
    <t>Zhotovení otvorů v plechu tl do 4 mm kruhových D do 21 mm</t>
  </si>
  <si>
    <t>892755213</t>
  </si>
  <si>
    <t>Ostatní elektromontážní doplňkové práce zhotovení otvorů v plechu tl. do 4 mm kruhových, průměru do 21 mm</t>
  </si>
  <si>
    <t>https://podminky.urs.cz/item/CS_URS_2024_01/210021011</t>
  </si>
  <si>
    <t>Poznámka k položce:_x000d_
otvor do ocelového stožáru pro kabelovou průchodku</t>
  </si>
  <si>
    <t>210100351</t>
  </si>
  <si>
    <t>Ukončení kabelů a vodičů koncovkou ucpávkovou do 4 žil do 1 kV s jednoduchým nástavcem do P 21</t>
  </si>
  <si>
    <t>-1439351040</t>
  </si>
  <si>
    <t>Ukončení kabelů nebo vodičů koncovkou popř. vývodkou do 1 kV ucpávkou do 4 žil s jednoduchým nástavcem do P 21</t>
  </si>
  <si>
    <t>https://podminky.urs.cz/item/CS_URS_2024_01/210100351</t>
  </si>
  <si>
    <t>1839731</t>
  </si>
  <si>
    <t>KABELOVA PRUCHODKA VG 29-MS68</t>
  </si>
  <si>
    <t>256</t>
  </si>
  <si>
    <t>963733716</t>
  </si>
  <si>
    <t>210204011</t>
  </si>
  <si>
    <t>Montáž stožárů osvětlení ocelových samostatně stojících délky do 12 m</t>
  </si>
  <si>
    <t>125031451</t>
  </si>
  <si>
    <t>Montáž stožárů osvětlení samostatně stojících ocelových, délky do 12 m</t>
  </si>
  <si>
    <t>https://podminky.urs.cz/item/CS_URS_2024_01/210204011</t>
  </si>
  <si>
    <t>1290027</t>
  </si>
  <si>
    <t>STOZAR PRO PRECHODY PC 6-159/133/114 Z</t>
  </si>
  <si>
    <t>128</t>
  </si>
  <si>
    <t>-133865342</t>
  </si>
  <si>
    <t>1290532</t>
  </si>
  <si>
    <t>OCHRANNA MANZETA PLAST. OMP 159</t>
  </si>
  <si>
    <t>-1759010792</t>
  </si>
  <si>
    <t>58346122</t>
  </si>
  <si>
    <t>drť teracová bílá frakce 2/4</t>
  </si>
  <si>
    <t>-1574831974</t>
  </si>
  <si>
    <t>2*2,2*(0,8*3,14*(0,315-0,159)^2/4)</t>
  </si>
  <si>
    <t>210204100</t>
  </si>
  <si>
    <t>Montáž výložníků osvětlení jednoramenných nástěnných hmotnosti do 35 kg</t>
  </si>
  <si>
    <t>41175747</t>
  </si>
  <si>
    <t>Montáž výložníků osvětlení jednoramenných nástěnných, hmotnosti do 35 kg</t>
  </si>
  <si>
    <t>https://podminky.urs.cz/item/CS_URS_2024_01/210204100</t>
  </si>
  <si>
    <t>1290032</t>
  </si>
  <si>
    <t>VYLOZNIK PRO PRECHODY PDC 1-3000/114 Z</t>
  </si>
  <si>
    <t>-1524598878</t>
  </si>
  <si>
    <t>210204201</t>
  </si>
  <si>
    <t>Montáž elektrovýzbroje stožárů osvětlení 1 okruh</t>
  </si>
  <si>
    <t>-668037778</t>
  </si>
  <si>
    <t>https://podminky.urs.cz/item/CS_URS_2024_01/210204201</t>
  </si>
  <si>
    <t>31674131</t>
  </si>
  <si>
    <t>výzbroj stožárová SV 6.16.4</t>
  </si>
  <si>
    <t>978082280</t>
  </si>
  <si>
    <t>46-M</t>
  </si>
  <si>
    <t>Zemní práce při extr.mont.pracích</t>
  </si>
  <si>
    <t>460010011</t>
  </si>
  <si>
    <t>Vytyčení trasy vedení vzdušného silového nn v terénu přehledném</t>
  </si>
  <si>
    <t>km</t>
  </si>
  <si>
    <t>1850787</t>
  </si>
  <si>
    <t>Vytyčení trasy vedení vzdušného (nadzemního) silového v terénu přehledném nn</t>
  </si>
  <si>
    <t>https://podminky.urs.cz/item/CS_URS_2024_01/460010011</t>
  </si>
  <si>
    <t>460010022</t>
  </si>
  <si>
    <t>Vytyčení trasy vedení kabelového podzemního podél silnice</t>
  </si>
  <si>
    <t>39951491</t>
  </si>
  <si>
    <t>Vytyčení trasy vedení kabelového (podzemního) podél silnice</t>
  </si>
  <si>
    <t>https://podminky.urs.cz/item/CS_URS_2024_01/460010022</t>
  </si>
  <si>
    <t>460141113</t>
  </si>
  <si>
    <t>Hloubení nezapažených jam při elektromontážích strojně v hornině tř II skupiny 4</t>
  </si>
  <si>
    <t>-770508877</t>
  </si>
  <si>
    <t>Hloubení nezapažených jam strojně včetně urovnáním dna s přemístěním výkopku do vzdálenosti 3 m od okraje jámy nebo s naložením na dopravní prostředek v hornině třídy těžitelnosti II skupiny 4</t>
  </si>
  <si>
    <t>https://podminky.urs.cz/item/CS_URS_2024_01/460141113</t>
  </si>
  <si>
    <t>2*1,2*0,6*0,6</t>
  </si>
  <si>
    <t>460171173</t>
  </si>
  <si>
    <t>Hloubení kabelových nezapažených rýh strojně š 35 cm hl 80 cm v hornině tř II skupiny 4</t>
  </si>
  <si>
    <t>-1749790478</t>
  </si>
  <si>
    <t>Hloubení nezapažených kabelových rýh strojně včetně urovnání dna s přemístěním výkopku do vzdálenosti 3 m od okraje jámy nebo s naložením na dopravní prostředek šířky 35 cm hloubky 80 cm v hornině třídy těžitelnosti II skupiny 4</t>
  </si>
  <si>
    <t>https://podminky.urs.cz/item/CS_URS_2024_01/460171173</t>
  </si>
  <si>
    <t>460341112</t>
  </si>
  <si>
    <t>Vodorovné přemístění horniny jakékoliv třídy dopravními prostředky při elektromontážích přes 50 do 500 m</t>
  </si>
  <si>
    <t>-1131121714</t>
  </si>
  <si>
    <t>Vodorovné přemístění (odvoz) horniny dopravními prostředky včetně složení, bez naložení a rozprostření jakékoliv třídy, na vzdálenost přes 50 do 500 m</t>
  </si>
  <si>
    <t>https://podminky.urs.cz/item/CS_URS_2024_01/460341112</t>
  </si>
  <si>
    <t>460341121</t>
  </si>
  <si>
    <t>Příplatek k vodorovnému přemístění horniny dopravními prostředky při elektromontážích za každých dalších i započatých 1000 m</t>
  </si>
  <si>
    <t>-1139960503</t>
  </si>
  <si>
    <t>Vodorovné přemístění (odvoz) horniny dopravními prostředky včetně složení, bez naložení a rozprostření jakékoliv třídy, na vzdálenost Příplatek k ceně -1113 za každých dalších i započatých 1000 m</t>
  </si>
  <si>
    <t>https://podminky.urs.cz/item/CS_URS_2024_01/460341121</t>
  </si>
  <si>
    <t>0,37*10 'Přepočtené koeficientem množství</t>
  </si>
  <si>
    <t>460361111</t>
  </si>
  <si>
    <t>Poplatek za uložení zeminy na skládce (skládkovné) kód odpadu 17 05 04</t>
  </si>
  <si>
    <t>930533829</t>
  </si>
  <si>
    <t>Poplatek (skládkovné) za uložení zeminy na skládce zatříděné do Katalogu odpadů pod kódem 17 05 04</t>
  </si>
  <si>
    <t>https://podminky.urs.cz/item/CS_URS_2024_01/460361111</t>
  </si>
  <si>
    <t>2,2*0,370</t>
  </si>
  <si>
    <t>460371123</t>
  </si>
  <si>
    <t>Naložení výkopku při elektromontážích strojně z hornin třídy II skupiny 4 a 5</t>
  </si>
  <si>
    <t>642699274</t>
  </si>
  <si>
    <t>Naložení výkopku strojně z hornin třídy těžitelnosti II skupiny 4 až 5</t>
  </si>
  <si>
    <t>https://podminky.urs.cz/item/CS_URS_2024_01/460371123</t>
  </si>
  <si>
    <t>2*(0,6*0,6*0,6+0,4*3,14*0,315^2/4)</t>
  </si>
  <si>
    <t>460411123</t>
  </si>
  <si>
    <t>Zásyp jam při elektromontážích strojně včetně zhutnění v hornině tř II skupiny 4</t>
  </si>
  <si>
    <t>-2072624133</t>
  </si>
  <si>
    <t>Zásyp jam strojně s uložením výkopku ve vrstvách a urovnáním povrchu s přemístění sypaniny ze vzdálenosti do 10 m se zhutněním z horniny třídy těžitelnosti II skupiny 4</t>
  </si>
  <si>
    <t>https://podminky.urs.cz/item/CS_URS_2024_01/460411123</t>
  </si>
  <si>
    <t>2*((1,2-0,6)*0,6*0,6-0,4*3,14*0,315^2/4)</t>
  </si>
  <si>
    <t>460451183</t>
  </si>
  <si>
    <t>Zásyp kabelových rýh strojně se zhutněním š 35 cm hl 80 cm z horniny tř II skupiny 4</t>
  </si>
  <si>
    <t>-1012966516</t>
  </si>
  <si>
    <t>Zásyp kabelových rýh strojně s přemístěním sypaniny ze vzdálenosti do 10 m, s uložením výkopku ve vrstvách včetně zhutnění a urovnání povrchu šířky 35 cm hloubky 80 cm z horniny třídy těžitelnosti II skupiny 4</t>
  </si>
  <si>
    <t>https://podminky.urs.cz/item/CS_URS_2024_01/460451183</t>
  </si>
  <si>
    <t>460641121</t>
  </si>
  <si>
    <t>Základové konstrukce při elektromontážích ze ŽB tř. C 8/10 bez zvláštních nároků na prostředí</t>
  </si>
  <si>
    <t>-97820646</t>
  </si>
  <si>
    <t>Základové konstrukce základ bez bednění do rostlé zeminy z monolitického železobetonu bez výztuže bez zvláštních nároků na prostředí tř. C 8/10</t>
  </si>
  <si>
    <t>https://podminky.urs.cz/item/CS_URS_2024_01/460641121</t>
  </si>
  <si>
    <t>2*0,6*0,6*0,6</t>
  </si>
  <si>
    <t>28661007</t>
  </si>
  <si>
    <t>roura šachtová korugovaná bez hrdla dno DN 315 dl 2m</t>
  </si>
  <si>
    <t>-1497180849</t>
  </si>
  <si>
    <t>460791112</t>
  </si>
  <si>
    <t>Montáž trubek ochranných plastových uložených volně do rýhy tuhých D přes 32 do 50 mm</t>
  </si>
  <si>
    <t>655393507</t>
  </si>
  <si>
    <t>Montáž trubek ochranných uložených volně do rýhy plastových tuhých, vnitřního průměru přes 32 do 50 mm</t>
  </si>
  <si>
    <t>https://podminky.urs.cz/item/CS_URS_2024_01/460791112</t>
  </si>
  <si>
    <t>34571361</t>
  </si>
  <si>
    <t>trubka elektroinstalační HDPE tuhá dvouplášťová korugovaná D 41/50mm</t>
  </si>
  <si>
    <t>-1495464291</t>
  </si>
  <si>
    <t>12*1,1 'Přepočtené koeficientem množství</t>
  </si>
  <si>
    <t>469981111</t>
  </si>
  <si>
    <t>Přesun hmot pro pomocné stavební práce při elektromotážích</t>
  </si>
  <si>
    <t>-902704158</t>
  </si>
  <si>
    <t>Přesun hmot pro pomocné stavební práce při elektromontážích dopravní vzdálenost do 1 000 m</t>
  </si>
  <si>
    <t>https://podminky.urs.cz/item/CS_URS_2024_01/469981111</t>
  </si>
  <si>
    <t>469981211</t>
  </si>
  <si>
    <t>Příplatek k přesunu hmot pro pomocné stavební práce při elektromotážích ZKD 1000 m</t>
  </si>
  <si>
    <t>881805144</t>
  </si>
  <si>
    <t>Přesun hmot pro pomocné stavební práce při elektromontážích Příplatek k ceně za zvětšený přesun přes vymezenou největší dopravní vzdálenost za každých dalších i započatých 1000 m</t>
  </si>
  <si>
    <t>https://podminky.urs.cz/item/CS_URS_2024_01/469981211</t>
  </si>
  <si>
    <t>0,017*10 'Přepočtené koeficientem množství</t>
  </si>
  <si>
    <t>HZS</t>
  </si>
  <si>
    <t>Hodinové zúčtovací sazby</t>
  </si>
  <si>
    <t>HZS2231</t>
  </si>
  <si>
    <t>Hodinová zúčtovací sazba elektrikář</t>
  </si>
  <si>
    <t>hod</t>
  </si>
  <si>
    <t>512</t>
  </si>
  <si>
    <t>-240864199</t>
  </si>
  <si>
    <t>Hodinové zúčtovací sazby profesí PSV provádění stavebních instalací elektrikář</t>
  </si>
  <si>
    <t>https://podminky.urs.cz/item/CS_URS_2024_01/HZS2231</t>
  </si>
  <si>
    <t>Poznámka k položce:_x000d_
práce a materiály neuvedené v jiných položkách</t>
  </si>
  <si>
    <t>HZS4131</t>
  </si>
  <si>
    <t>Hodinová zúčtovací sazba jeřábník</t>
  </si>
  <si>
    <t>-841911630</t>
  </si>
  <si>
    <t>Hodinové zúčtovací sazby ostatních profesí obsluha stavebních strojů a zařízení jeřábník</t>
  </si>
  <si>
    <t>https://podminky.urs.cz/item/CS_URS_2024_01/HZS4131</t>
  </si>
  <si>
    <t>Vedlejší rozpočtové náklady</t>
  </si>
  <si>
    <t>VRN1</t>
  </si>
  <si>
    <t>Průzkumné, geodetické a projektové práce</t>
  </si>
  <si>
    <t>012203000</t>
  </si>
  <si>
    <t>Geodetické práce při provádění stavby</t>
  </si>
  <si>
    <t>ks</t>
  </si>
  <si>
    <t>1024</t>
  </si>
  <si>
    <t>2021958302</t>
  </si>
  <si>
    <t>https://podminky.urs.cz/item/CS_URS_2024_01/012203000</t>
  </si>
  <si>
    <t>013254000</t>
  </si>
  <si>
    <t>Dokumentace skutečného provedení stavby</t>
  </si>
  <si>
    <t>832238460</t>
  </si>
  <si>
    <t>https://podminky.urs.cz/item/CS_URS_2024_01/013254000</t>
  </si>
  <si>
    <t>VRN7</t>
  </si>
  <si>
    <t>Provozní vlivy</t>
  </si>
  <si>
    <t>075103000</t>
  </si>
  <si>
    <t>Ochranná pásma elektrického vedení</t>
  </si>
  <si>
    <t>469835716</t>
  </si>
  <si>
    <t>https://podminky.urs.cz/item/CS_URS_2024_01/075103000</t>
  </si>
  <si>
    <t>VRN - VRN</t>
  </si>
  <si>
    <t>IQ PROJEKT s.r.o.,Školní 3635/24, 43001 Chomutov</t>
  </si>
  <si>
    <t>CZ03258106</t>
  </si>
  <si>
    <t xml:space="preserve">    VRN3 - Zařízení staveniště</t>
  </si>
  <si>
    <t xml:space="preserve">    VRN4 - Inženýrská činnost</t>
  </si>
  <si>
    <t>012103000</t>
  </si>
  <si>
    <t>Geodetické práce před výstavbou</t>
  </si>
  <si>
    <t>kpl</t>
  </si>
  <si>
    <t>375350483</t>
  </si>
  <si>
    <t>https://podminky.urs.cz/item/CS_URS_2024_01/012103000</t>
  </si>
  <si>
    <t>012303000</t>
  </si>
  <si>
    <t>Geodetické práce po výstavbě GEODETICKÉ ZAMĚŘENÍ SKUTEČNÉHO PROVEDENÍ</t>
  </si>
  <si>
    <t>1571589723</t>
  </si>
  <si>
    <t>Geodetické práce po výstavbě</t>
  </si>
  <si>
    <t>https://podminky.urs.cz/item/CS_URS_2024_01/012303000</t>
  </si>
  <si>
    <t>012403000</t>
  </si>
  <si>
    <t>Kartografické práce -GEOMETRICKÝ PLÁN</t>
  </si>
  <si>
    <t>1320949126</t>
  </si>
  <si>
    <t>Kartografické práce</t>
  </si>
  <si>
    <t>https://podminky.urs.cz/item/CS_URS_2024_01/012403000</t>
  </si>
  <si>
    <t>-1774908768</t>
  </si>
  <si>
    <t>VRN3</t>
  </si>
  <si>
    <t>Zařízení staveniště</t>
  </si>
  <si>
    <t>030001000</t>
  </si>
  <si>
    <t>1802764990</t>
  </si>
  <si>
    <t>https://podminky.urs.cz/item/CS_URS_2024_01/030001000</t>
  </si>
  <si>
    <t>VRN4</t>
  </si>
  <si>
    <t>Inženýrská činnost</t>
  </si>
  <si>
    <t>043154000</t>
  </si>
  <si>
    <t>Zkoušky hutnicí</t>
  </si>
  <si>
    <t>-494353765</t>
  </si>
  <si>
    <t>https://podminky.urs.cz/item/CS_URS_2024_01/043154000</t>
  </si>
  <si>
    <t>072103001</t>
  </si>
  <si>
    <t>Projednání DIO a zajištění DIR komunikace II.a III. třídy</t>
  </si>
  <si>
    <t>-801618621</t>
  </si>
  <si>
    <t>https://podminky.urs.cz/item/CS_URS_2024_01/072103001</t>
  </si>
  <si>
    <t>072103011</t>
  </si>
  <si>
    <t>Zajištění DIO komunikace II. a III. třídy - jednoduché el. vedení</t>
  </si>
  <si>
    <t>-828034088</t>
  </si>
  <si>
    <t>https://podminky.urs.cz/item/CS_URS_2024_01/072103011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</si>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</sst>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37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38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41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4" fillId="0" borderId="29" xfId="0" applyFont="1" applyBorder="1" applyAlignment="1">
      <alignment horizontal="left" wrapText="1"/>
    </xf>
    <xf numFmtId="0" fontId="42" fillId="0" borderId="28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 wrapText="1"/>
    </xf>
    <xf numFmtId="49" fontId="45" fillId="0" borderId="1" xfId="0" applyNumberFormat="1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1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4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2" fillId="0" borderId="2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2" fillId="0" borderId="30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51" fillId="0" borderId="27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vertical="top"/>
    </xf>
    <xf numFmtId="0" fontId="52" fillId="0" borderId="1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horizontal="center" vertical="center"/>
    </xf>
    <xf numFmtId="49" fontId="52" fillId="0" borderId="1" xfId="0" applyNumberFormat="1" applyFont="1" applyBorder="1" applyAlignment="1" applyProtection="1">
      <alignment horizontal="left" vertical="center"/>
    </xf>
    <xf numFmtId="0" fontId="51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 applyAlignment="1"/>
    <xf numFmtId="0" fontId="42" fillId="0" borderId="27" xfId="0" applyFont="1" applyBorder="1" applyAlignment="1">
      <alignment vertical="top"/>
    </xf>
    <xf numFmtId="0" fontId="42" fillId="0" borderId="28" xfId="0" applyFont="1" applyBorder="1" applyAlignment="1">
      <alignment vertical="top"/>
    </xf>
    <xf numFmtId="0" fontId="42" fillId="0" borderId="30" xfId="0" applyFont="1" applyBorder="1" applyAlignment="1">
      <alignment vertical="top"/>
    </xf>
    <xf numFmtId="0" fontId="42" fillId="0" borderId="29" xfId="0" applyFont="1" applyBorder="1" applyAlignment="1">
      <alignment vertical="top"/>
    </xf>
    <xf numFmtId="0" fontId="42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22251103" TargetMode="External" /><Relationship Id="rId2" Type="http://schemas.openxmlformats.org/officeDocument/2006/relationships/hyperlink" Target="https://podminky.urs.cz/item/CS_URS_2024_01/132254101" TargetMode="External" /><Relationship Id="rId3" Type="http://schemas.openxmlformats.org/officeDocument/2006/relationships/hyperlink" Target="https://podminky.urs.cz/item/CS_URS_2024_01/151101101" TargetMode="External" /><Relationship Id="rId4" Type="http://schemas.openxmlformats.org/officeDocument/2006/relationships/hyperlink" Target="https://podminky.urs.cz/item/CS_URS_2024_01/151101111" TargetMode="External" /><Relationship Id="rId5" Type="http://schemas.openxmlformats.org/officeDocument/2006/relationships/hyperlink" Target="https://podminky.urs.cz/item/CS_URS_2024_01/162251102" TargetMode="External" /><Relationship Id="rId6" Type="http://schemas.openxmlformats.org/officeDocument/2006/relationships/hyperlink" Target="https://podminky.urs.cz/item/CS_URS_2023_01/162751117" TargetMode="External" /><Relationship Id="rId7" Type="http://schemas.openxmlformats.org/officeDocument/2006/relationships/hyperlink" Target="https://podminky.urs.cz/item/CS_URS_2023_01/162751119" TargetMode="External" /><Relationship Id="rId8" Type="http://schemas.openxmlformats.org/officeDocument/2006/relationships/hyperlink" Target="https://podminky.urs.cz/item/CS_URS_2024_01/171151111" TargetMode="External" /><Relationship Id="rId9" Type="http://schemas.openxmlformats.org/officeDocument/2006/relationships/hyperlink" Target="https://podminky.urs.cz/item/CS_URS_2023_01/171201231" TargetMode="External" /><Relationship Id="rId10" Type="http://schemas.openxmlformats.org/officeDocument/2006/relationships/hyperlink" Target="https://podminky.urs.cz/item/CS_URS_2023_01/171251201" TargetMode="External" /><Relationship Id="rId11" Type="http://schemas.openxmlformats.org/officeDocument/2006/relationships/hyperlink" Target="https://podminky.urs.cz/item/CS_URS_2024_01/174151101" TargetMode="External" /><Relationship Id="rId12" Type="http://schemas.openxmlformats.org/officeDocument/2006/relationships/hyperlink" Target="https://podminky.urs.cz/item/CS_URS_2024_01/175151101" TargetMode="External" /><Relationship Id="rId13" Type="http://schemas.openxmlformats.org/officeDocument/2006/relationships/hyperlink" Target="https://podminky.urs.cz/item/CS_URS_2024_01/181951112" TargetMode="External" /><Relationship Id="rId14" Type="http://schemas.openxmlformats.org/officeDocument/2006/relationships/hyperlink" Target="https://podminky.urs.cz/item/CS_URS_2024_01/271542211" TargetMode="External" /><Relationship Id="rId15" Type="http://schemas.openxmlformats.org/officeDocument/2006/relationships/hyperlink" Target="https://podminky.urs.cz/item/CS_URS_2024_01/327215151" TargetMode="External" /><Relationship Id="rId16" Type="http://schemas.openxmlformats.org/officeDocument/2006/relationships/hyperlink" Target="https://podminky.urs.cz/item/CS_URS_2024_01/451573111" TargetMode="External" /><Relationship Id="rId17" Type="http://schemas.openxmlformats.org/officeDocument/2006/relationships/hyperlink" Target="https://podminky.urs.cz/item/CS_URS_2024_01/452112112" TargetMode="External" /><Relationship Id="rId18" Type="http://schemas.openxmlformats.org/officeDocument/2006/relationships/hyperlink" Target="https://podminky.urs.cz/item/CS_URS_2024_01/564851111" TargetMode="External" /><Relationship Id="rId19" Type="http://schemas.openxmlformats.org/officeDocument/2006/relationships/hyperlink" Target="https://podminky.urs.cz/item/CS_URS_2024_01/596211112" TargetMode="External" /><Relationship Id="rId20" Type="http://schemas.openxmlformats.org/officeDocument/2006/relationships/hyperlink" Target="https://podminky.urs.cz/item/CS_URS_2024_01/596211114" TargetMode="External" /><Relationship Id="rId21" Type="http://schemas.openxmlformats.org/officeDocument/2006/relationships/hyperlink" Target="https://podminky.urs.cz/item/CS_URS_2024_01/596811120" TargetMode="External" /><Relationship Id="rId22" Type="http://schemas.openxmlformats.org/officeDocument/2006/relationships/hyperlink" Target="https://podminky.urs.cz/item/CS_URS_2024_01/871313122" TargetMode="External" /><Relationship Id="rId23" Type="http://schemas.openxmlformats.org/officeDocument/2006/relationships/hyperlink" Target="https://podminky.urs.cz/item/CS_URS_2024_01/895941301" TargetMode="External" /><Relationship Id="rId24" Type="http://schemas.openxmlformats.org/officeDocument/2006/relationships/hyperlink" Target="https://podminky.urs.cz/item/CS_URS_2024_01/895941314" TargetMode="External" /><Relationship Id="rId25" Type="http://schemas.openxmlformats.org/officeDocument/2006/relationships/hyperlink" Target="https://podminky.urs.cz/item/CS_URS_2024_01/895941322" TargetMode="External" /><Relationship Id="rId26" Type="http://schemas.openxmlformats.org/officeDocument/2006/relationships/hyperlink" Target="https://podminky.urs.cz/item/CS_URS_2024_01/899103112" TargetMode="External" /><Relationship Id="rId27" Type="http://schemas.openxmlformats.org/officeDocument/2006/relationships/hyperlink" Target="https://podminky.urs.cz/item/CS_URS_2024_01/899204112" TargetMode="External" /><Relationship Id="rId28" Type="http://schemas.openxmlformats.org/officeDocument/2006/relationships/hyperlink" Target="https://podminky.urs.cz/item/CS_URS_2024_01/911111111" TargetMode="External" /><Relationship Id="rId29" Type="http://schemas.openxmlformats.org/officeDocument/2006/relationships/hyperlink" Target="https://podminky.urs.cz/item/CS_URS_2024_01/916231213" TargetMode="External" /><Relationship Id="rId30" Type="http://schemas.openxmlformats.org/officeDocument/2006/relationships/hyperlink" Target="https://podminky.urs.cz/item/CS_URS_2024_01/916241213" TargetMode="External" /><Relationship Id="rId31" Type="http://schemas.openxmlformats.org/officeDocument/2006/relationships/hyperlink" Target="https://podminky.urs.cz/item/CS_URS_2024_01/916431112" TargetMode="External" /><Relationship Id="rId32" Type="http://schemas.openxmlformats.org/officeDocument/2006/relationships/hyperlink" Target="https://podminky.urs.cz/item/CS_URS_2024_01/916991121" TargetMode="External" /><Relationship Id="rId33" Type="http://schemas.openxmlformats.org/officeDocument/2006/relationships/hyperlink" Target="https://podminky.urs.cz/item/CS_URS_2024_01/919732211" TargetMode="External" /><Relationship Id="rId34" Type="http://schemas.openxmlformats.org/officeDocument/2006/relationships/hyperlink" Target="https://podminky.urs.cz/item/CS_URS_2024_01/919732221" TargetMode="External" /><Relationship Id="rId35" Type="http://schemas.openxmlformats.org/officeDocument/2006/relationships/hyperlink" Target="https://podminky.urs.cz/item/CS_URS_2024_01/919735111" TargetMode="External" /><Relationship Id="rId36" Type="http://schemas.openxmlformats.org/officeDocument/2006/relationships/hyperlink" Target="https://podminky.urs.cz/item/CS_URS_2024_01/919735112" TargetMode="External" /><Relationship Id="rId37" Type="http://schemas.openxmlformats.org/officeDocument/2006/relationships/hyperlink" Target="https://podminky.urs.cz/item/CS_URS_2024_01/966008112" TargetMode="External" /><Relationship Id="rId38" Type="http://schemas.openxmlformats.org/officeDocument/2006/relationships/hyperlink" Target="https://podminky.urs.cz/item/CS_URS_2024_01/998223011" TargetMode="External" /><Relationship Id="rId39" Type="http://schemas.openxmlformats.org/officeDocument/2006/relationships/hyperlink" Target="https://podminky.urs.cz/item/CS_URS_2024_01/998276101" TargetMode="External" /><Relationship Id="rId40" Type="http://schemas.openxmlformats.org/officeDocument/2006/relationships/hyperlink" Target="https://podminky.urs.cz/item/CS_URS_2024_01/230170014" TargetMode="External" /><Relationship Id="rId4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81351003" TargetMode="External" /><Relationship Id="rId2" Type="http://schemas.openxmlformats.org/officeDocument/2006/relationships/hyperlink" Target="https://podminky.urs.cz/item/CS_URS_2024_01/181411131" TargetMode="External" /><Relationship Id="rId3" Type="http://schemas.openxmlformats.org/officeDocument/2006/relationships/hyperlink" Target="https://podminky.urs.cz/item/CS_URS_2024_01/181951112" TargetMode="External" /><Relationship Id="rId4" Type="http://schemas.openxmlformats.org/officeDocument/2006/relationships/hyperlink" Target="https://podminky.urs.cz/item/CS_URS_2024_01/274313811" TargetMode="External" /><Relationship Id="rId5" Type="http://schemas.openxmlformats.org/officeDocument/2006/relationships/hyperlink" Target="https://podminky.urs.cz/item/CS_URS_2024_01/274323511" TargetMode="External" /><Relationship Id="rId6" Type="http://schemas.openxmlformats.org/officeDocument/2006/relationships/hyperlink" Target="https://podminky.urs.cz/item/CS_URS_2024_01/274351121" TargetMode="External" /><Relationship Id="rId7" Type="http://schemas.openxmlformats.org/officeDocument/2006/relationships/hyperlink" Target="https://podminky.urs.cz/item/CS_URS_2024_01/274351122" TargetMode="External" /><Relationship Id="rId8" Type="http://schemas.openxmlformats.org/officeDocument/2006/relationships/hyperlink" Target="https://podminky.urs.cz/item/CS_URS_2024_01/274362021" TargetMode="External" /><Relationship Id="rId9" Type="http://schemas.openxmlformats.org/officeDocument/2006/relationships/hyperlink" Target="https://podminky.urs.cz/item/CS_URS_2024_01/564211011" TargetMode="External" /><Relationship Id="rId10" Type="http://schemas.openxmlformats.org/officeDocument/2006/relationships/hyperlink" Target="https://podminky.urs.cz/item/CS_URS_2024_01/564751101" TargetMode="External" /><Relationship Id="rId11" Type="http://schemas.openxmlformats.org/officeDocument/2006/relationships/hyperlink" Target="https://podminky.urs.cz/item/CS_URS_2024_01/564851011" TargetMode="External" /><Relationship Id="rId12" Type="http://schemas.openxmlformats.org/officeDocument/2006/relationships/hyperlink" Target="https://podminky.urs.cz/item/CS_URS_2024_01/564851111" TargetMode="External" /><Relationship Id="rId13" Type="http://schemas.openxmlformats.org/officeDocument/2006/relationships/hyperlink" Target="https://podminky.urs.cz/item/CS_URS_2024_01/596211112" TargetMode="External" /><Relationship Id="rId14" Type="http://schemas.openxmlformats.org/officeDocument/2006/relationships/hyperlink" Target="https://podminky.urs.cz/item/CS_URS_2024_01/911111111" TargetMode="External" /><Relationship Id="rId15" Type="http://schemas.openxmlformats.org/officeDocument/2006/relationships/hyperlink" Target="https://podminky.urs.cz/item/CS_URS_2024_01/981011112" TargetMode="External" /><Relationship Id="rId16" Type="http://schemas.openxmlformats.org/officeDocument/2006/relationships/hyperlink" Target="https://podminky.urs.cz/item/CS_URS_2024_01/997013631" TargetMode="External" /><Relationship Id="rId17" Type="http://schemas.openxmlformats.org/officeDocument/2006/relationships/hyperlink" Target="https://podminky.urs.cz/item/CS_URS_2024_01/997221561" TargetMode="External" /><Relationship Id="rId18" Type="http://schemas.openxmlformats.org/officeDocument/2006/relationships/hyperlink" Target="https://podminky.urs.cz/item/CS_URS_2024_01/997221569" TargetMode="External" /><Relationship Id="rId19" Type="http://schemas.openxmlformats.org/officeDocument/2006/relationships/hyperlink" Target="https://podminky.urs.cz/item/CS_URS_2024_01/997221611" TargetMode="External" /><Relationship Id="rId20" Type="http://schemas.openxmlformats.org/officeDocument/2006/relationships/hyperlink" Target="https://podminky.urs.cz/item/CS_URS_2024_01/998223011" TargetMode="External" /><Relationship Id="rId2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21151103" TargetMode="External" /><Relationship Id="rId2" Type="http://schemas.openxmlformats.org/officeDocument/2006/relationships/hyperlink" Target="https://podminky.urs.cz/item/CS_URS_2024_01/131251103" TargetMode="External" /><Relationship Id="rId3" Type="http://schemas.openxmlformats.org/officeDocument/2006/relationships/hyperlink" Target="https://podminky.urs.cz/item/CS_URS_2024_01/132254204" TargetMode="External" /><Relationship Id="rId4" Type="http://schemas.openxmlformats.org/officeDocument/2006/relationships/hyperlink" Target="https://podminky.urs.cz/item/CS_URS_2024_01/151101101" TargetMode="External" /><Relationship Id="rId5" Type="http://schemas.openxmlformats.org/officeDocument/2006/relationships/hyperlink" Target="https://podminky.urs.cz/item/CS_URS_2024_01/151101111" TargetMode="External" /><Relationship Id="rId6" Type="http://schemas.openxmlformats.org/officeDocument/2006/relationships/hyperlink" Target="https://podminky.urs.cz/item/CS_URS_2024_01/162251102" TargetMode="External" /><Relationship Id="rId7" Type="http://schemas.openxmlformats.org/officeDocument/2006/relationships/hyperlink" Target="https://podminky.urs.cz/item/CS_URS_2024_01/162351103" TargetMode="External" /><Relationship Id="rId8" Type="http://schemas.openxmlformats.org/officeDocument/2006/relationships/hyperlink" Target="https://podminky.urs.cz/item/CS_URS_2024_01/162751117" TargetMode="External" /><Relationship Id="rId9" Type="http://schemas.openxmlformats.org/officeDocument/2006/relationships/hyperlink" Target="https://podminky.urs.cz/item/CS_URS_2024_01/162751119" TargetMode="External" /><Relationship Id="rId10" Type="http://schemas.openxmlformats.org/officeDocument/2006/relationships/hyperlink" Target="https://podminky.urs.cz/item/CS_URS_2024_01/167111101" TargetMode="External" /><Relationship Id="rId11" Type="http://schemas.openxmlformats.org/officeDocument/2006/relationships/hyperlink" Target="https://podminky.urs.cz/item/CS_URS_2024_01/171201231" TargetMode="External" /><Relationship Id="rId12" Type="http://schemas.openxmlformats.org/officeDocument/2006/relationships/hyperlink" Target="https://podminky.urs.cz/item/CS_URS_2024_01/171251201" TargetMode="External" /><Relationship Id="rId13" Type="http://schemas.openxmlformats.org/officeDocument/2006/relationships/hyperlink" Target="https://podminky.urs.cz/item/CS_URS_2024_01/175151101" TargetMode="External" /><Relationship Id="rId14" Type="http://schemas.openxmlformats.org/officeDocument/2006/relationships/hyperlink" Target="https://podminky.urs.cz/item/CS_URS_2024_01/181006112" TargetMode="External" /><Relationship Id="rId15" Type="http://schemas.openxmlformats.org/officeDocument/2006/relationships/hyperlink" Target="https://podminky.urs.cz/item/CS_URS_2024_01/181351003" TargetMode="External" /><Relationship Id="rId16" Type="http://schemas.openxmlformats.org/officeDocument/2006/relationships/hyperlink" Target="https://podminky.urs.cz/item/CS_URS_2024_01/181411121" TargetMode="External" /><Relationship Id="rId17" Type="http://schemas.openxmlformats.org/officeDocument/2006/relationships/hyperlink" Target="https://podminky.urs.cz/item/CS_URS_2024_01/181411123" TargetMode="External" /><Relationship Id="rId18" Type="http://schemas.openxmlformats.org/officeDocument/2006/relationships/hyperlink" Target="https://podminky.urs.cz/item/CS_URS_2024_01/182151111" TargetMode="External" /><Relationship Id="rId19" Type="http://schemas.openxmlformats.org/officeDocument/2006/relationships/hyperlink" Target="https://podminky.urs.cz/item/CS_URS_2024_01/451541111" TargetMode="External" /><Relationship Id="rId20" Type="http://schemas.openxmlformats.org/officeDocument/2006/relationships/hyperlink" Target="https://podminky.urs.cz/item/CS_URS_2024_01/451573111" TargetMode="External" /><Relationship Id="rId21" Type="http://schemas.openxmlformats.org/officeDocument/2006/relationships/hyperlink" Target="https://podminky.urs.cz/item/CS_URS_2024_01/871373122" TargetMode="External" /><Relationship Id="rId22" Type="http://schemas.openxmlformats.org/officeDocument/2006/relationships/hyperlink" Target="https://podminky.urs.cz/item/CS_URS_2024_01/894410102" TargetMode="External" /><Relationship Id="rId23" Type="http://schemas.openxmlformats.org/officeDocument/2006/relationships/hyperlink" Target="https://podminky.urs.cz/item/CS_URS_2024_01/894410103" TargetMode="External" /><Relationship Id="rId24" Type="http://schemas.openxmlformats.org/officeDocument/2006/relationships/hyperlink" Target="https://podminky.urs.cz/item/CS_URS_2024_01/894410211" TargetMode="External" /><Relationship Id="rId25" Type="http://schemas.openxmlformats.org/officeDocument/2006/relationships/hyperlink" Target="https://podminky.urs.cz/item/CS_URS_2024_01/894410212" TargetMode="External" /><Relationship Id="rId26" Type="http://schemas.openxmlformats.org/officeDocument/2006/relationships/hyperlink" Target="https://podminky.urs.cz/item/CS_URS_2024_01/894410213" TargetMode="External" /><Relationship Id="rId27" Type="http://schemas.openxmlformats.org/officeDocument/2006/relationships/hyperlink" Target="https://podminky.urs.cz/item/CS_URS_2024_01/894410232" TargetMode="External" /><Relationship Id="rId28" Type="http://schemas.openxmlformats.org/officeDocument/2006/relationships/hyperlink" Target="https://podminky.urs.cz/item/CS_URS_2024_01/998276101" TargetMode="External" /><Relationship Id="rId29" Type="http://schemas.openxmlformats.org/officeDocument/2006/relationships/hyperlink" Target="https://podminky.urs.cz/item/CS_URS_2024_01/230170015" TargetMode="External" /><Relationship Id="rId30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914111111" TargetMode="External" /><Relationship Id="rId2" Type="http://schemas.openxmlformats.org/officeDocument/2006/relationships/hyperlink" Target="https://podminky.urs.cz/item/CS_URS_2024_01/914511111" TargetMode="External" /><Relationship Id="rId3" Type="http://schemas.openxmlformats.org/officeDocument/2006/relationships/hyperlink" Target="https://podminky.urs.cz/item/CS_URS_2024_01/915211112" TargetMode="External" /><Relationship Id="rId4" Type="http://schemas.openxmlformats.org/officeDocument/2006/relationships/hyperlink" Target="https://podminky.urs.cz/item/CS_URS_2024_01/915231112" TargetMode="External" /><Relationship Id="rId5" Type="http://schemas.openxmlformats.org/officeDocument/2006/relationships/hyperlink" Target="https://podminky.urs.cz/item/CS_URS_2024_01/915611111" TargetMode="External" /><Relationship Id="rId6" Type="http://schemas.openxmlformats.org/officeDocument/2006/relationships/hyperlink" Target="https://podminky.urs.cz/item/CS_URS_2024_01/915621111" TargetMode="External" /><Relationship Id="rId7" Type="http://schemas.openxmlformats.org/officeDocument/2006/relationships/hyperlink" Target="https://podminky.urs.cz/item/CS_URS_2024_01/966006132" TargetMode="External" /><Relationship Id="rId8" Type="http://schemas.openxmlformats.org/officeDocument/2006/relationships/hyperlink" Target="https://podminky.urs.cz/item/CS_URS_2024_01/997013631" TargetMode="External" /><Relationship Id="rId9" Type="http://schemas.openxmlformats.org/officeDocument/2006/relationships/hyperlink" Target="https://podminky.urs.cz/item/CS_URS_2024_01/997221561" TargetMode="External" /><Relationship Id="rId10" Type="http://schemas.openxmlformats.org/officeDocument/2006/relationships/hyperlink" Target="https://podminky.urs.cz/item/CS_URS_2024_01/997221569" TargetMode="External" /><Relationship Id="rId11" Type="http://schemas.openxmlformats.org/officeDocument/2006/relationships/hyperlink" Target="https://podminky.urs.cz/item/CS_URS_2024_01/997221611" TargetMode="External" /><Relationship Id="rId12" Type="http://schemas.openxmlformats.org/officeDocument/2006/relationships/hyperlink" Target="https://podminky.urs.cz/item/CS_URS_2024_01/998229111" TargetMode="External" /><Relationship Id="rId13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741112321" TargetMode="External" /><Relationship Id="rId2" Type="http://schemas.openxmlformats.org/officeDocument/2006/relationships/hyperlink" Target="https://podminky.urs.cz/item/CS_URS_2024_01/741122122" TargetMode="External" /><Relationship Id="rId3" Type="http://schemas.openxmlformats.org/officeDocument/2006/relationships/hyperlink" Target="https://podminky.urs.cz/item/CS_URS_2024_01/741123311" TargetMode="External" /><Relationship Id="rId4" Type="http://schemas.openxmlformats.org/officeDocument/2006/relationships/hyperlink" Target="https://podminky.urs.cz/item/CS_URS_2024_01/741123411" TargetMode="External" /><Relationship Id="rId5" Type="http://schemas.openxmlformats.org/officeDocument/2006/relationships/hyperlink" Target="https://podminky.urs.cz/item/CS_URS_2024_01/741123442" TargetMode="External" /><Relationship Id="rId6" Type="http://schemas.openxmlformats.org/officeDocument/2006/relationships/hyperlink" Target="https://podminky.urs.cz/item/CS_URS_2024_01/741130135" TargetMode="External" /><Relationship Id="rId7" Type="http://schemas.openxmlformats.org/officeDocument/2006/relationships/hyperlink" Target="https://podminky.urs.cz/item/CS_URS_2024_01/741132133" TargetMode="External" /><Relationship Id="rId8" Type="http://schemas.openxmlformats.org/officeDocument/2006/relationships/hyperlink" Target="https://podminky.urs.cz/item/CS_URS_2024_01/741373002" TargetMode="External" /><Relationship Id="rId9" Type="http://schemas.openxmlformats.org/officeDocument/2006/relationships/hyperlink" Target="https://podminky.urs.cz/item/CS_URS_2024_01/741410041" TargetMode="External" /><Relationship Id="rId10" Type="http://schemas.openxmlformats.org/officeDocument/2006/relationships/hyperlink" Target="https://podminky.urs.cz/item/CS_URS_2024_01/741420020" TargetMode="External" /><Relationship Id="rId11" Type="http://schemas.openxmlformats.org/officeDocument/2006/relationships/hyperlink" Target="https://podminky.urs.cz/item/CS_URS_2024_01/741810001" TargetMode="External" /><Relationship Id="rId12" Type="http://schemas.openxmlformats.org/officeDocument/2006/relationships/hyperlink" Target="https://podminky.urs.cz/item/CS_URS_2024_01/998741101" TargetMode="External" /><Relationship Id="rId13" Type="http://schemas.openxmlformats.org/officeDocument/2006/relationships/hyperlink" Target="https://podminky.urs.cz/item/CS_URS_2024_01/998741192" TargetMode="External" /><Relationship Id="rId14" Type="http://schemas.openxmlformats.org/officeDocument/2006/relationships/hyperlink" Target="https://podminky.urs.cz/item/CS_URS_2024_01/210021011" TargetMode="External" /><Relationship Id="rId15" Type="http://schemas.openxmlformats.org/officeDocument/2006/relationships/hyperlink" Target="https://podminky.urs.cz/item/CS_URS_2024_01/210100351" TargetMode="External" /><Relationship Id="rId16" Type="http://schemas.openxmlformats.org/officeDocument/2006/relationships/hyperlink" Target="https://podminky.urs.cz/item/CS_URS_2024_01/210204011" TargetMode="External" /><Relationship Id="rId17" Type="http://schemas.openxmlformats.org/officeDocument/2006/relationships/hyperlink" Target="https://podminky.urs.cz/item/CS_URS_2024_01/210204100" TargetMode="External" /><Relationship Id="rId18" Type="http://schemas.openxmlformats.org/officeDocument/2006/relationships/hyperlink" Target="https://podminky.urs.cz/item/CS_URS_2024_01/210204201" TargetMode="External" /><Relationship Id="rId19" Type="http://schemas.openxmlformats.org/officeDocument/2006/relationships/hyperlink" Target="https://podminky.urs.cz/item/CS_URS_2024_01/460010011" TargetMode="External" /><Relationship Id="rId20" Type="http://schemas.openxmlformats.org/officeDocument/2006/relationships/hyperlink" Target="https://podminky.urs.cz/item/CS_URS_2024_01/460010022" TargetMode="External" /><Relationship Id="rId21" Type="http://schemas.openxmlformats.org/officeDocument/2006/relationships/hyperlink" Target="https://podminky.urs.cz/item/CS_URS_2024_01/460141113" TargetMode="External" /><Relationship Id="rId22" Type="http://schemas.openxmlformats.org/officeDocument/2006/relationships/hyperlink" Target="https://podminky.urs.cz/item/CS_URS_2024_01/460171173" TargetMode="External" /><Relationship Id="rId23" Type="http://schemas.openxmlformats.org/officeDocument/2006/relationships/hyperlink" Target="https://podminky.urs.cz/item/CS_URS_2024_01/460341112" TargetMode="External" /><Relationship Id="rId24" Type="http://schemas.openxmlformats.org/officeDocument/2006/relationships/hyperlink" Target="https://podminky.urs.cz/item/CS_URS_2024_01/460341121" TargetMode="External" /><Relationship Id="rId25" Type="http://schemas.openxmlformats.org/officeDocument/2006/relationships/hyperlink" Target="https://podminky.urs.cz/item/CS_URS_2024_01/460361111" TargetMode="External" /><Relationship Id="rId26" Type="http://schemas.openxmlformats.org/officeDocument/2006/relationships/hyperlink" Target="https://podminky.urs.cz/item/CS_URS_2024_01/460371123" TargetMode="External" /><Relationship Id="rId27" Type="http://schemas.openxmlformats.org/officeDocument/2006/relationships/hyperlink" Target="https://podminky.urs.cz/item/CS_URS_2024_01/460411123" TargetMode="External" /><Relationship Id="rId28" Type="http://schemas.openxmlformats.org/officeDocument/2006/relationships/hyperlink" Target="https://podminky.urs.cz/item/CS_URS_2024_01/460451183" TargetMode="External" /><Relationship Id="rId29" Type="http://schemas.openxmlformats.org/officeDocument/2006/relationships/hyperlink" Target="https://podminky.urs.cz/item/CS_URS_2024_01/460641121" TargetMode="External" /><Relationship Id="rId30" Type="http://schemas.openxmlformats.org/officeDocument/2006/relationships/hyperlink" Target="https://podminky.urs.cz/item/CS_URS_2024_01/460791112" TargetMode="External" /><Relationship Id="rId31" Type="http://schemas.openxmlformats.org/officeDocument/2006/relationships/hyperlink" Target="https://podminky.urs.cz/item/CS_URS_2024_01/469981111" TargetMode="External" /><Relationship Id="rId32" Type="http://schemas.openxmlformats.org/officeDocument/2006/relationships/hyperlink" Target="https://podminky.urs.cz/item/CS_URS_2024_01/469981211" TargetMode="External" /><Relationship Id="rId33" Type="http://schemas.openxmlformats.org/officeDocument/2006/relationships/hyperlink" Target="https://podminky.urs.cz/item/CS_URS_2024_01/HZS2231" TargetMode="External" /><Relationship Id="rId34" Type="http://schemas.openxmlformats.org/officeDocument/2006/relationships/hyperlink" Target="https://podminky.urs.cz/item/CS_URS_2024_01/HZS4131" TargetMode="External" /><Relationship Id="rId35" Type="http://schemas.openxmlformats.org/officeDocument/2006/relationships/hyperlink" Target="https://podminky.urs.cz/item/CS_URS_2024_01/012203000" TargetMode="External" /><Relationship Id="rId36" Type="http://schemas.openxmlformats.org/officeDocument/2006/relationships/hyperlink" Target="https://podminky.urs.cz/item/CS_URS_2024_01/013254000" TargetMode="External" /><Relationship Id="rId37" Type="http://schemas.openxmlformats.org/officeDocument/2006/relationships/hyperlink" Target="https://podminky.urs.cz/item/CS_URS_2024_01/075103000" TargetMode="External" /><Relationship Id="rId38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012103000" TargetMode="External" /><Relationship Id="rId2" Type="http://schemas.openxmlformats.org/officeDocument/2006/relationships/hyperlink" Target="https://podminky.urs.cz/item/CS_URS_2024_01/012303000" TargetMode="External" /><Relationship Id="rId3" Type="http://schemas.openxmlformats.org/officeDocument/2006/relationships/hyperlink" Target="https://podminky.urs.cz/item/CS_URS_2024_01/012403000" TargetMode="External" /><Relationship Id="rId4" Type="http://schemas.openxmlformats.org/officeDocument/2006/relationships/hyperlink" Target="https://podminky.urs.cz/item/CS_URS_2024_01/013254000" TargetMode="External" /><Relationship Id="rId5" Type="http://schemas.openxmlformats.org/officeDocument/2006/relationships/hyperlink" Target="https://podminky.urs.cz/item/CS_URS_2024_01/030001000" TargetMode="External" /><Relationship Id="rId6" Type="http://schemas.openxmlformats.org/officeDocument/2006/relationships/hyperlink" Target="https://podminky.urs.cz/item/CS_URS_2024_01/043154000" TargetMode="External" /><Relationship Id="rId7" Type="http://schemas.openxmlformats.org/officeDocument/2006/relationships/hyperlink" Target="https://podminky.urs.cz/item/CS_URS_2024_01/072103001" TargetMode="External" /><Relationship Id="rId8" Type="http://schemas.openxmlformats.org/officeDocument/2006/relationships/hyperlink" Target="https://podminky.urs.cz/item/CS_URS_2024_01/072103011" TargetMode="External" /><Relationship Id="rId9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27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29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30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31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31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29</v>
      </c>
      <c r="AL14" s="24"/>
      <c r="AM14" s="24"/>
      <c r="AN14" s="36" t="s">
        <v>31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32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33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34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29</v>
      </c>
      <c r="AL17" s="24"/>
      <c r="AM17" s="24"/>
      <c r="AN17" s="29" t="s">
        <v>35</v>
      </c>
      <c r="AO17" s="24"/>
      <c r="AP17" s="24"/>
      <c r="AQ17" s="24"/>
      <c r="AR17" s="22"/>
      <c r="BE17" s="33"/>
      <c r="BS17" s="19" t="s">
        <v>36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37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38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39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29</v>
      </c>
      <c r="AL20" s="24"/>
      <c r="AM20" s="24"/>
      <c r="AN20" s="29" t="s">
        <v>40</v>
      </c>
      <c r="AO20" s="24"/>
      <c r="AP20" s="24"/>
      <c r="AQ20" s="24"/>
      <c r="AR20" s="22"/>
      <c r="BE20" s="33"/>
      <c r="BS20" s="19" t="s">
        <v>36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41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42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43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44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45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46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47</v>
      </c>
      <c r="E29" s="49"/>
      <c r="F29" s="34" t="s">
        <v>48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49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50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51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52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53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54</v>
      </c>
      <c r="U35" s="56"/>
      <c r="V35" s="56"/>
      <c r="W35" s="56"/>
      <c r="X35" s="58" t="s">
        <v>55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56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2023-120-rev1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Řešení nástupišť zastávek a míst pro přecházení přes I/13 v Kamenické Nové Vísce a přes II/263 v ul. Bezručova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Kamenická Nová Víska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25. 7. 2023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Město Česká Kamenice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32</v>
      </c>
      <c r="AJ49" s="42"/>
      <c r="AK49" s="42"/>
      <c r="AL49" s="42"/>
      <c r="AM49" s="75" t="str">
        <f>IF(E17="","",E17)</f>
        <v>IQ PROJEKT s.r.o.</v>
      </c>
      <c r="AN49" s="66"/>
      <c r="AO49" s="66"/>
      <c r="AP49" s="66"/>
      <c r="AQ49" s="42"/>
      <c r="AR49" s="46"/>
      <c r="AS49" s="76" t="s">
        <v>57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30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37</v>
      </c>
      <c r="AJ50" s="42"/>
      <c r="AK50" s="42"/>
      <c r="AL50" s="42"/>
      <c r="AM50" s="75" t="str">
        <f>IF(E20="","",E20)</f>
        <v>Ing. Kateřina Tumpachová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58</v>
      </c>
      <c r="D52" s="89"/>
      <c r="E52" s="89"/>
      <c r="F52" s="89"/>
      <c r="G52" s="89"/>
      <c r="H52" s="90"/>
      <c r="I52" s="91" t="s">
        <v>59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60</v>
      </c>
      <c r="AH52" s="89"/>
      <c r="AI52" s="89"/>
      <c r="AJ52" s="89"/>
      <c r="AK52" s="89"/>
      <c r="AL52" s="89"/>
      <c r="AM52" s="89"/>
      <c r="AN52" s="91" t="s">
        <v>61</v>
      </c>
      <c r="AO52" s="89"/>
      <c r="AP52" s="89"/>
      <c r="AQ52" s="93" t="s">
        <v>62</v>
      </c>
      <c r="AR52" s="46"/>
      <c r="AS52" s="94" t="s">
        <v>63</v>
      </c>
      <c r="AT52" s="95" t="s">
        <v>64</v>
      </c>
      <c r="AU52" s="95" t="s">
        <v>65</v>
      </c>
      <c r="AV52" s="95" t="s">
        <v>66</v>
      </c>
      <c r="AW52" s="95" t="s">
        <v>67</v>
      </c>
      <c r="AX52" s="95" t="s">
        <v>68</v>
      </c>
      <c r="AY52" s="95" t="s">
        <v>69</v>
      </c>
      <c r="AZ52" s="95" t="s">
        <v>70</v>
      </c>
      <c r="BA52" s="95" t="s">
        <v>71</v>
      </c>
      <c r="BB52" s="95" t="s">
        <v>72</v>
      </c>
      <c r="BC52" s="95" t="s">
        <v>73</v>
      </c>
      <c r="BD52" s="96" t="s">
        <v>74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75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ROUND(AG55+AG61,2)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ROUND(AS55+AS61,2)</f>
        <v>0</v>
      </c>
      <c r="AT54" s="108">
        <f>ROUND(SUM(AV54:AW54),2)</f>
        <v>0</v>
      </c>
      <c r="AU54" s="109">
        <f>ROUND(AU55+AU61,5)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ROUND(AZ55+AZ61,2)</f>
        <v>0</v>
      </c>
      <c r="BA54" s="108">
        <f>ROUND(BA55+BA61,2)</f>
        <v>0</v>
      </c>
      <c r="BB54" s="108">
        <f>ROUND(BB55+BB61,2)</f>
        <v>0</v>
      </c>
      <c r="BC54" s="108">
        <f>ROUND(BC55+BC61,2)</f>
        <v>0</v>
      </c>
      <c r="BD54" s="110">
        <f>ROUND(BD55+BD61,2)</f>
        <v>0</v>
      </c>
      <c r="BE54" s="6"/>
      <c r="BS54" s="111" t="s">
        <v>76</v>
      </c>
      <c r="BT54" s="111" t="s">
        <v>77</v>
      </c>
      <c r="BU54" s="112" t="s">
        <v>78</v>
      </c>
      <c r="BV54" s="111" t="s">
        <v>79</v>
      </c>
      <c r="BW54" s="111" t="s">
        <v>5</v>
      </c>
      <c r="BX54" s="111" t="s">
        <v>80</v>
      </c>
      <c r="CL54" s="111" t="s">
        <v>19</v>
      </c>
    </row>
    <row r="55" s="7" customFormat="1" ht="37.5" customHeight="1">
      <c r="A55" s="7"/>
      <c r="B55" s="113"/>
      <c r="C55" s="114"/>
      <c r="D55" s="115" t="s">
        <v>81</v>
      </c>
      <c r="E55" s="115"/>
      <c r="F55" s="115"/>
      <c r="G55" s="115"/>
      <c r="H55" s="115"/>
      <c r="I55" s="116"/>
      <c r="J55" s="115" t="s">
        <v>82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ROUND(SUM(AG56:AG60),2)</f>
        <v>0</v>
      </c>
      <c r="AH55" s="116"/>
      <c r="AI55" s="116"/>
      <c r="AJ55" s="116"/>
      <c r="AK55" s="116"/>
      <c r="AL55" s="116"/>
      <c r="AM55" s="116"/>
      <c r="AN55" s="118">
        <f>SUM(AG55,AT55)</f>
        <v>0</v>
      </c>
      <c r="AO55" s="116"/>
      <c r="AP55" s="116"/>
      <c r="AQ55" s="119" t="s">
        <v>83</v>
      </c>
      <c r="AR55" s="120"/>
      <c r="AS55" s="121">
        <f>ROUND(SUM(AS56:AS60),2)</f>
        <v>0</v>
      </c>
      <c r="AT55" s="122">
        <f>ROUND(SUM(AV55:AW55),2)</f>
        <v>0</v>
      </c>
      <c r="AU55" s="123">
        <f>ROUND(SUM(AU56:AU60),5)</f>
        <v>0</v>
      </c>
      <c r="AV55" s="122">
        <f>ROUND(AZ55*L29,2)</f>
        <v>0</v>
      </c>
      <c r="AW55" s="122">
        <f>ROUND(BA55*L30,2)</f>
        <v>0</v>
      </c>
      <c r="AX55" s="122">
        <f>ROUND(BB55*L29,2)</f>
        <v>0</v>
      </c>
      <c r="AY55" s="122">
        <f>ROUND(BC55*L30,2)</f>
        <v>0</v>
      </c>
      <c r="AZ55" s="122">
        <f>ROUND(SUM(AZ56:AZ60),2)</f>
        <v>0</v>
      </c>
      <c r="BA55" s="122">
        <f>ROUND(SUM(BA56:BA60),2)</f>
        <v>0</v>
      </c>
      <c r="BB55" s="122">
        <f>ROUND(SUM(BB56:BB60),2)</f>
        <v>0</v>
      </c>
      <c r="BC55" s="122">
        <f>ROUND(SUM(BC56:BC60),2)</f>
        <v>0</v>
      </c>
      <c r="BD55" s="124">
        <f>ROUND(SUM(BD56:BD60),2)</f>
        <v>0</v>
      </c>
      <c r="BE55" s="7"/>
      <c r="BS55" s="125" t="s">
        <v>76</v>
      </c>
      <c r="BT55" s="125" t="s">
        <v>84</v>
      </c>
      <c r="BU55" s="125" t="s">
        <v>78</v>
      </c>
      <c r="BV55" s="125" t="s">
        <v>79</v>
      </c>
      <c r="BW55" s="125" t="s">
        <v>85</v>
      </c>
      <c r="BX55" s="125" t="s">
        <v>5</v>
      </c>
      <c r="CL55" s="125" t="s">
        <v>19</v>
      </c>
      <c r="CM55" s="125" t="s">
        <v>86</v>
      </c>
    </row>
    <row r="56" s="4" customFormat="1" ht="23.25" customHeight="1">
      <c r="A56" s="126" t="s">
        <v>87</v>
      </c>
      <c r="B56" s="65"/>
      <c r="C56" s="127"/>
      <c r="D56" s="127"/>
      <c r="E56" s="128" t="s">
        <v>88</v>
      </c>
      <c r="F56" s="128"/>
      <c r="G56" s="128"/>
      <c r="H56" s="128"/>
      <c r="I56" s="128"/>
      <c r="J56" s="127"/>
      <c r="K56" s="128" t="s">
        <v>89</v>
      </c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9">
        <f>'IO 101a - Zpevněné plochy...'!J32</f>
        <v>0</v>
      </c>
      <c r="AH56" s="127"/>
      <c r="AI56" s="127"/>
      <c r="AJ56" s="127"/>
      <c r="AK56" s="127"/>
      <c r="AL56" s="127"/>
      <c r="AM56" s="127"/>
      <c r="AN56" s="129">
        <f>SUM(AG56,AT56)</f>
        <v>0</v>
      </c>
      <c r="AO56" s="127"/>
      <c r="AP56" s="127"/>
      <c r="AQ56" s="130" t="s">
        <v>90</v>
      </c>
      <c r="AR56" s="67"/>
      <c r="AS56" s="131">
        <v>0</v>
      </c>
      <c r="AT56" s="132">
        <f>ROUND(SUM(AV56:AW56),2)</f>
        <v>0</v>
      </c>
      <c r="AU56" s="133">
        <f>'IO 101a - Zpevněné plochy...'!P96</f>
        <v>0</v>
      </c>
      <c r="AV56" s="132">
        <f>'IO 101a - Zpevněné plochy...'!J35</f>
        <v>0</v>
      </c>
      <c r="AW56" s="132">
        <f>'IO 101a - Zpevněné plochy...'!J36</f>
        <v>0</v>
      </c>
      <c r="AX56" s="132">
        <f>'IO 101a - Zpevněné plochy...'!J37</f>
        <v>0</v>
      </c>
      <c r="AY56" s="132">
        <f>'IO 101a - Zpevněné plochy...'!J38</f>
        <v>0</v>
      </c>
      <c r="AZ56" s="132">
        <f>'IO 101a - Zpevněné plochy...'!F35</f>
        <v>0</v>
      </c>
      <c r="BA56" s="132">
        <f>'IO 101a - Zpevněné plochy...'!F36</f>
        <v>0</v>
      </c>
      <c r="BB56" s="132">
        <f>'IO 101a - Zpevněné plochy...'!F37</f>
        <v>0</v>
      </c>
      <c r="BC56" s="132">
        <f>'IO 101a - Zpevněné plochy...'!F38</f>
        <v>0</v>
      </c>
      <c r="BD56" s="134">
        <f>'IO 101a - Zpevněné plochy...'!F39</f>
        <v>0</v>
      </c>
      <c r="BE56" s="4"/>
      <c r="BT56" s="135" t="s">
        <v>86</v>
      </c>
      <c r="BV56" s="135" t="s">
        <v>79</v>
      </c>
      <c r="BW56" s="135" t="s">
        <v>91</v>
      </c>
      <c r="BX56" s="135" t="s">
        <v>85</v>
      </c>
      <c r="CL56" s="135" t="s">
        <v>19</v>
      </c>
    </row>
    <row r="57" s="4" customFormat="1" ht="16.5" customHeight="1">
      <c r="A57" s="126" t="s">
        <v>87</v>
      </c>
      <c r="B57" s="65"/>
      <c r="C57" s="127"/>
      <c r="D57" s="127"/>
      <c r="E57" s="128" t="s">
        <v>92</v>
      </c>
      <c r="F57" s="128"/>
      <c r="G57" s="128"/>
      <c r="H57" s="128"/>
      <c r="I57" s="128"/>
      <c r="J57" s="127"/>
      <c r="K57" s="128" t="s">
        <v>93</v>
      </c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  <c r="AD57" s="128"/>
      <c r="AE57" s="128"/>
      <c r="AF57" s="128"/>
      <c r="AG57" s="129">
        <f>'IO 101b - Zpevněné plochy...'!J32</f>
        <v>0</v>
      </c>
      <c r="AH57" s="127"/>
      <c r="AI57" s="127"/>
      <c r="AJ57" s="127"/>
      <c r="AK57" s="127"/>
      <c r="AL57" s="127"/>
      <c r="AM57" s="127"/>
      <c r="AN57" s="129">
        <f>SUM(AG57,AT57)</f>
        <v>0</v>
      </c>
      <c r="AO57" s="127"/>
      <c r="AP57" s="127"/>
      <c r="AQ57" s="130" t="s">
        <v>90</v>
      </c>
      <c r="AR57" s="67"/>
      <c r="AS57" s="131">
        <v>0</v>
      </c>
      <c r="AT57" s="132">
        <f>ROUND(SUM(AV57:AW57),2)</f>
        <v>0</v>
      </c>
      <c r="AU57" s="133">
        <f>'IO 101b - Zpevněné plochy...'!P92</f>
        <v>0</v>
      </c>
      <c r="AV57" s="132">
        <f>'IO 101b - Zpevněné plochy...'!J35</f>
        <v>0</v>
      </c>
      <c r="AW57" s="132">
        <f>'IO 101b - Zpevněné plochy...'!J36</f>
        <v>0</v>
      </c>
      <c r="AX57" s="132">
        <f>'IO 101b - Zpevněné plochy...'!J37</f>
        <v>0</v>
      </c>
      <c r="AY57" s="132">
        <f>'IO 101b - Zpevněné plochy...'!J38</f>
        <v>0</v>
      </c>
      <c r="AZ57" s="132">
        <f>'IO 101b - Zpevněné plochy...'!F35</f>
        <v>0</v>
      </c>
      <c r="BA57" s="132">
        <f>'IO 101b - Zpevněné plochy...'!F36</f>
        <v>0</v>
      </c>
      <c r="BB57" s="132">
        <f>'IO 101b - Zpevněné plochy...'!F37</f>
        <v>0</v>
      </c>
      <c r="BC57" s="132">
        <f>'IO 101b - Zpevněné plochy...'!F38</f>
        <v>0</v>
      </c>
      <c r="BD57" s="134">
        <f>'IO 101b - Zpevněné plochy...'!F39</f>
        <v>0</v>
      </c>
      <c r="BE57" s="4"/>
      <c r="BT57" s="135" t="s">
        <v>86</v>
      </c>
      <c r="BV57" s="135" t="s">
        <v>79</v>
      </c>
      <c r="BW57" s="135" t="s">
        <v>94</v>
      </c>
      <c r="BX57" s="135" t="s">
        <v>85</v>
      </c>
      <c r="CL57" s="135" t="s">
        <v>19</v>
      </c>
    </row>
    <row r="58" s="4" customFormat="1" ht="23.25" customHeight="1">
      <c r="A58" s="126" t="s">
        <v>87</v>
      </c>
      <c r="B58" s="65"/>
      <c r="C58" s="127"/>
      <c r="D58" s="127"/>
      <c r="E58" s="128" t="s">
        <v>95</v>
      </c>
      <c r="F58" s="128"/>
      <c r="G58" s="128"/>
      <c r="H58" s="128"/>
      <c r="I58" s="128"/>
      <c r="J58" s="127"/>
      <c r="K58" s="128" t="s">
        <v>96</v>
      </c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  <c r="AD58" s="128"/>
      <c r="AE58" s="128"/>
      <c r="AF58" s="128"/>
      <c r="AG58" s="129">
        <f>'IO 102 - Odvodnění – přel...'!J32</f>
        <v>0</v>
      </c>
      <c r="AH58" s="127"/>
      <c r="AI58" s="127"/>
      <c r="AJ58" s="127"/>
      <c r="AK58" s="127"/>
      <c r="AL58" s="127"/>
      <c r="AM58" s="127"/>
      <c r="AN58" s="129">
        <f>SUM(AG58,AT58)</f>
        <v>0</v>
      </c>
      <c r="AO58" s="127"/>
      <c r="AP58" s="127"/>
      <c r="AQ58" s="130" t="s">
        <v>90</v>
      </c>
      <c r="AR58" s="67"/>
      <c r="AS58" s="131">
        <v>0</v>
      </c>
      <c r="AT58" s="132">
        <f>ROUND(SUM(AV58:AW58),2)</f>
        <v>0</v>
      </c>
      <c r="AU58" s="133">
        <f>'IO 102 - Odvodnění – přel...'!P92</f>
        <v>0</v>
      </c>
      <c r="AV58" s="132">
        <f>'IO 102 - Odvodnění – přel...'!J35</f>
        <v>0</v>
      </c>
      <c r="AW58" s="132">
        <f>'IO 102 - Odvodnění – přel...'!J36</f>
        <v>0</v>
      </c>
      <c r="AX58" s="132">
        <f>'IO 102 - Odvodnění – přel...'!J37</f>
        <v>0</v>
      </c>
      <c r="AY58" s="132">
        <f>'IO 102 - Odvodnění – přel...'!J38</f>
        <v>0</v>
      </c>
      <c r="AZ58" s="132">
        <f>'IO 102 - Odvodnění – přel...'!F35</f>
        <v>0</v>
      </c>
      <c r="BA58" s="132">
        <f>'IO 102 - Odvodnění – přel...'!F36</f>
        <v>0</v>
      </c>
      <c r="BB58" s="132">
        <f>'IO 102 - Odvodnění – přel...'!F37</f>
        <v>0</v>
      </c>
      <c r="BC58" s="132">
        <f>'IO 102 - Odvodnění – přel...'!F38</f>
        <v>0</v>
      </c>
      <c r="BD58" s="134">
        <f>'IO 102 - Odvodnění – přel...'!F39</f>
        <v>0</v>
      </c>
      <c r="BE58" s="4"/>
      <c r="BT58" s="135" t="s">
        <v>86</v>
      </c>
      <c r="BV58" s="135" t="s">
        <v>79</v>
      </c>
      <c r="BW58" s="135" t="s">
        <v>97</v>
      </c>
      <c r="BX58" s="135" t="s">
        <v>85</v>
      </c>
      <c r="CL58" s="135" t="s">
        <v>19</v>
      </c>
    </row>
    <row r="59" s="4" customFormat="1" ht="16.5" customHeight="1">
      <c r="A59" s="126" t="s">
        <v>87</v>
      </c>
      <c r="B59" s="65"/>
      <c r="C59" s="127"/>
      <c r="D59" s="127"/>
      <c r="E59" s="128" t="s">
        <v>98</v>
      </c>
      <c r="F59" s="128"/>
      <c r="G59" s="128"/>
      <c r="H59" s="128"/>
      <c r="I59" s="128"/>
      <c r="J59" s="127"/>
      <c r="K59" s="128" t="s">
        <v>99</v>
      </c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  <c r="AE59" s="128"/>
      <c r="AF59" s="128"/>
      <c r="AG59" s="129">
        <f>'IO 103 - Dopravní značení'!J32</f>
        <v>0</v>
      </c>
      <c r="AH59" s="127"/>
      <c r="AI59" s="127"/>
      <c r="AJ59" s="127"/>
      <c r="AK59" s="127"/>
      <c r="AL59" s="127"/>
      <c r="AM59" s="127"/>
      <c r="AN59" s="129">
        <f>SUM(AG59,AT59)</f>
        <v>0</v>
      </c>
      <c r="AO59" s="127"/>
      <c r="AP59" s="127"/>
      <c r="AQ59" s="130" t="s">
        <v>90</v>
      </c>
      <c r="AR59" s="67"/>
      <c r="AS59" s="131">
        <v>0</v>
      </c>
      <c r="AT59" s="132">
        <f>ROUND(SUM(AV59:AW59),2)</f>
        <v>0</v>
      </c>
      <c r="AU59" s="133">
        <f>'IO 103 - Dopravní značení'!P89</f>
        <v>0</v>
      </c>
      <c r="AV59" s="132">
        <f>'IO 103 - Dopravní značení'!J35</f>
        <v>0</v>
      </c>
      <c r="AW59" s="132">
        <f>'IO 103 - Dopravní značení'!J36</f>
        <v>0</v>
      </c>
      <c r="AX59" s="132">
        <f>'IO 103 - Dopravní značení'!J37</f>
        <v>0</v>
      </c>
      <c r="AY59" s="132">
        <f>'IO 103 - Dopravní značení'!J38</f>
        <v>0</v>
      </c>
      <c r="AZ59" s="132">
        <f>'IO 103 - Dopravní značení'!F35</f>
        <v>0</v>
      </c>
      <c r="BA59" s="132">
        <f>'IO 103 - Dopravní značení'!F36</f>
        <v>0</v>
      </c>
      <c r="BB59" s="132">
        <f>'IO 103 - Dopravní značení'!F37</f>
        <v>0</v>
      </c>
      <c r="BC59" s="132">
        <f>'IO 103 - Dopravní značení'!F38</f>
        <v>0</v>
      </c>
      <c r="BD59" s="134">
        <f>'IO 103 - Dopravní značení'!F39</f>
        <v>0</v>
      </c>
      <c r="BE59" s="4"/>
      <c r="BT59" s="135" t="s">
        <v>86</v>
      </c>
      <c r="BV59" s="135" t="s">
        <v>79</v>
      </c>
      <c r="BW59" s="135" t="s">
        <v>100</v>
      </c>
      <c r="BX59" s="135" t="s">
        <v>85</v>
      </c>
      <c r="CL59" s="135" t="s">
        <v>19</v>
      </c>
    </row>
    <row r="60" s="4" customFormat="1" ht="16.5" customHeight="1">
      <c r="A60" s="126" t="s">
        <v>87</v>
      </c>
      <c r="B60" s="65"/>
      <c r="C60" s="127"/>
      <c r="D60" s="127"/>
      <c r="E60" s="128" t="s">
        <v>101</v>
      </c>
      <c r="F60" s="128"/>
      <c r="G60" s="128"/>
      <c r="H60" s="128"/>
      <c r="I60" s="128"/>
      <c r="J60" s="127"/>
      <c r="K60" s="128" t="s">
        <v>102</v>
      </c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9">
        <f>'IO 104 - Veřejné osvětlení'!J32</f>
        <v>0</v>
      </c>
      <c r="AH60" s="127"/>
      <c r="AI60" s="127"/>
      <c r="AJ60" s="127"/>
      <c r="AK60" s="127"/>
      <c r="AL60" s="127"/>
      <c r="AM60" s="127"/>
      <c r="AN60" s="129">
        <f>SUM(AG60,AT60)</f>
        <v>0</v>
      </c>
      <c r="AO60" s="127"/>
      <c r="AP60" s="127"/>
      <c r="AQ60" s="130" t="s">
        <v>90</v>
      </c>
      <c r="AR60" s="67"/>
      <c r="AS60" s="131">
        <v>0</v>
      </c>
      <c r="AT60" s="132">
        <f>ROUND(SUM(AV60:AW60),2)</f>
        <v>0</v>
      </c>
      <c r="AU60" s="133">
        <f>'IO 104 - Veřejné osvětlení'!P94</f>
        <v>0</v>
      </c>
      <c r="AV60" s="132">
        <f>'IO 104 - Veřejné osvětlení'!J35</f>
        <v>0</v>
      </c>
      <c r="AW60" s="132">
        <f>'IO 104 - Veřejné osvětlení'!J36</f>
        <v>0</v>
      </c>
      <c r="AX60" s="132">
        <f>'IO 104 - Veřejné osvětlení'!J37</f>
        <v>0</v>
      </c>
      <c r="AY60" s="132">
        <f>'IO 104 - Veřejné osvětlení'!J38</f>
        <v>0</v>
      </c>
      <c r="AZ60" s="132">
        <f>'IO 104 - Veřejné osvětlení'!F35</f>
        <v>0</v>
      </c>
      <c r="BA60" s="132">
        <f>'IO 104 - Veřejné osvětlení'!F36</f>
        <v>0</v>
      </c>
      <c r="BB60" s="132">
        <f>'IO 104 - Veřejné osvětlení'!F37</f>
        <v>0</v>
      </c>
      <c r="BC60" s="132">
        <f>'IO 104 - Veřejné osvětlení'!F38</f>
        <v>0</v>
      </c>
      <c r="BD60" s="134">
        <f>'IO 104 - Veřejné osvětlení'!F39</f>
        <v>0</v>
      </c>
      <c r="BE60" s="4"/>
      <c r="BT60" s="135" t="s">
        <v>86</v>
      </c>
      <c r="BV60" s="135" t="s">
        <v>79</v>
      </c>
      <c r="BW60" s="135" t="s">
        <v>103</v>
      </c>
      <c r="BX60" s="135" t="s">
        <v>85</v>
      </c>
      <c r="CL60" s="135" t="s">
        <v>19</v>
      </c>
    </row>
    <row r="61" s="7" customFormat="1" ht="16.5" customHeight="1">
      <c r="A61" s="126" t="s">
        <v>87</v>
      </c>
      <c r="B61" s="113"/>
      <c r="C61" s="114"/>
      <c r="D61" s="115" t="s">
        <v>104</v>
      </c>
      <c r="E61" s="115"/>
      <c r="F61" s="115"/>
      <c r="G61" s="115"/>
      <c r="H61" s="115"/>
      <c r="I61" s="116"/>
      <c r="J61" s="115" t="s">
        <v>104</v>
      </c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118">
        <f>'VRN - VRN'!J30</f>
        <v>0</v>
      </c>
      <c r="AH61" s="116"/>
      <c r="AI61" s="116"/>
      <c r="AJ61" s="116"/>
      <c r="AK61" s="116"/>
      <c r="AL61" s="116"/>
      <c r="AM61" s="116"/>
      <c r="AN61" s="118">
        <f>SUM(AG61,AT61)</f>
        <v>0</v>
      </c>
      <c r="AO61" s="116"/>
      <c r="AP61" s="116"/>
      <c r="AQ61" s="119" t="s">
        <v>83</v>
      </c>
      <c r="AR61" s="120"/>
      <c r="AS61" s="136">
        <v>0</v>
      </c>
      <c r="AT61" s="137">
        <f>ROUND(SUM(AV61:AW61),2)</f>
        <v>0</v>
      </c>
      <c r="AU61" s="138">
        <f>'VRN - VRN'!P84</f>
        <v>0</v>
      </c>
      <c r="AV61" s="137">
        <f>'VRN - VRN'!J33</f>
        <v>0</v>
      </c>
      <c r="AW61" s="137">
        <f>'VRN - VRN'!J34</f>
        <v>0</v>
      </c>
      <c r="AX61" s="137">
        <f>'VRN - VRN'!J35</f>
        <v>0</v>
      </c>
      <c r="AY61" s="137">
        <f>'VRN - VRN'!J36</f>
        <v>0</v>
      </c>
      <c r="AZ61" s="137">
        <f>'VRN - VRN'!F33</f>
        <v>0</v>
      </c>
      <c r="BA61" s="137">
        <f>'VRN - VRN'!F34</f>
        <v>0</v>
      </c>
      <c r="BB61" s="137">
        <f>'VRN - VRN'!F35</f>
        <v>0</v>
      </c>
      <c r="BC61" s="137">
        <f>'VRN - VRN'!F36</f>
        <v>0</v>
      </c>
      <c r="BD61" s="139">
        <f>'VRN - VRN'!F37</f>
        <v>0</v>
      </c>
      <c r="BE61" s="7"/>
      <c r="BT61" s="125" t="s">
        <v>84</v>
      </c>
      <c r="BV61" s="125" t="s">
        <v>79</v>
      </c>
      <c r="BW61" s="125" t="s">
        <v>105</v>
      </c>
      <c r="BX61" s="125" t="s">
        <v>5</v>
      </c>
      <c r="CL61" s="125" t="s">
        <v>19</v>
      </c>
      <c r="CM61" s="125" t="s">
        <v>86</v>
      </c>
    </row>
    <row r="62" s="2" customFormat="1" ht="30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6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="2" customFormat="1" ht="6.96" customHeight="1">
      <c r="A63" s="40"/>
      <c r="B63" s="61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46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</sheetData>
  <sheetProtection sheet="1" formatColumns="0" formatRows="0" objects="1" scenarios="1" spinCount="100000" saltValue="y01/H7GEwbSYWmQiAwpv5zcuW/nIBthe5wkdiA3WZtTQciJLqD7LR4DqGO9hjDqTpKi8ldzSR9NFFWsnn1Eplg==" hashValue="6NH5Z+SdUmoSusEMKpOVd4iqtRJuigzgI2wNJpNby7Gx7fl77/lMTDv2WxlX52+CZ7Q2oPIKdnl+UmHe5+REEw==" algorithmName="SHA-512" password="CB6D"/>
  <mergeCells count="66">
    <mergeCell ref="L45:AO45"/>
    <mergeCell ref="AM47:AN47"/>
    <mergeCell ref="AS49:AT51"/>
    <mergeCell ref="AM49:AP49"/>
    <mergeCell ref="AM50:AP50"/>
    <mergeCell ref="C52:G52"/>
    <mergeCell ref="AG52:AM52"/>
    <mergeCell ref="AN52:AP52"/>
    <mergeCell ref="I52:AF52"/>
    <mergeCell ref="AG55:AM55"/>
    <mergeCell ref="AN55:AP55"/>
    <mergeCell ref="J55:AF55"/>
    <mergeCell ref="D55:H55"/>
    <mergeCell ref="AN56:AP56"/>
    <mergeCell ref="E56:I56"/>
    <mergeCell ref="K56:AF56"/>
    <mergeCell ref="AG56:AM56"/>
    <mergeCell ref="K57:AF57"/>
    <mergeCell ref="AN57:AP57"/>
    <mergeCell ref="E57:I57"/>
    <mergeCell ref="AG57:AM57"/>
    <mergeCell ref="AG58:AM58"/>
    <mergeCell ref="AN58:AP58"/>
    <mergeCell ref="E58:I58"/>
    <mergeCell ref="K58:AF58"/>
    <mergeCell ref="AN59:AP59"/>
    <mergeCell ref="AG59:AM59"/>
    <mergeCell ref="E59:I59"/>
    <mergeCell ref="K59:AF59"/>
    <mergeCell ref="AN60:AP60"/>
    <mergeCell ref="AG60:AM60"/>
    <mergeCell ref="E60:I60"/>
    <mergeCell ref="K60:AF60"/>
    <mergeCell ref="AN61:AP61"/>
    <mergeCell ref="AG61:AM61"/>
    <mergeCell ref="D61:H61"/>
    <mergeCell ref="J61:AF61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56" location="'IO 101a - Zpevněné plochy...'!C2" display="/"/>
    <hyperlink ref="A57" location="'IO 101b - Zpevněné plochy...'!C2" display="/"/>
    <hyperlink ref="A58" location="'IO 102 - Odvodnění – přel...'!C2" display="/"/>
    <hyperlink ref="A59" location="'IO 103 - Dopravní značení'!C2" display="/"/>
    <hyperlink ref="A60" location="'IO 104 - Veřejné osvětlení'!C2" display="/"/>
    <hyperlink ref="A61" location="'VRN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.667969" style="1" customWidth="1"/>
    <col min="13" max="13" width="10.83203" style="1" customWidth="1"/>
    <col min="15" max="15" width="14.16016" style="1" customWidth="1"/>
    <col min="16" max="16" width="14.16016" style="1" customWidth="1"/>
    <col min="17" max="17" width="14.16016" style="1" customWidth="1"/>
    <col min="18" max="18" width="14.16016" style="1" customWidth="1"/>
    <col min="19" max="19" width="14.16016" style="1" customWidth="1"/>
    <col min="20" max="20" width="14.16016" style="1" customWidth="1"/>
    <col min="21" max="21" width="16.33203" style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91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86</v>
      </c>
    </row>
    <row r="4" s="1" customFormat="1" ht="24.96" customHeight="1">
      <c r="B4" s="22"/>
      <c r="D4" s="142" t="s">
        <v>106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26.25" customHeight="1">
      <c r="B7" s="22"/>
      <c r="E7" s="145" t="str">
        <f>'Rekapitulace stavby'!K6</f>
        <v>Řešení nástupišť zastávek a míst pro přecházení přes I/13 v Kamenické Nové Vísce a přes II/263 v ul. Bezručova</v>
      </c>
      <c r="F7" s="144"/>
      <c r="G7" s="144"/>
      <c r="H7" s="144"/>
      <c r="L7" s="22"/>
    </row>
    <row r="8" s="1" customFormat="1" ht="12" customHeight="1">
      <c r="B8" s="22"/>
      <c r="D8" s="144" t="s">
        <v>107</v>
      </c>
      <c r="L8" s="22"/>
    </row>
    <row r="9" s="2" customFormat="1" ht="23.25" customHeight="1">
      <c r="A9" s="40"/>
      <c r="B9" s="46"/>
      <c r="C9" s="40"/>
      <c r="D9" s="40"/>
      <c r="E9" s="145" t="s">
        <v>108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109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30" customHeight="1">
      <c r="A11" s="40"/>
      <c r="B11" s="46"/>
      <c r="C11" s="40"/>
      <c r="D11" s="40"/>
      <c r="E11" s="147" t="s">
        <v>110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25. 7. 2023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27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28</v>
      </c>
      <c r="F17" s="40"/>
      <c r="G17" s="40"/>
      <c r="H17" s="40"/>
      <c r="I17" s="144" t="s">
        <v>29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30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29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32</v>
      </c>
      <c r="E22" s="40"/>
      <c r="F22" s="40"/>
      <c r="G22" s="40"/>
      <c r="H22" s="40"/>
      <c r="I22" s="144" t="s">
        <v>26</v>
      </c>
      <c r="J22" s="135" t="s">
        <v>33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34</v>
      </c>
      <c r="F23" s="40"/>
      <c r="G23" s="40"/>
      <c r="H23" s="40"/>
      <c r="I23" s="144" t="s">
        <v>29</v>
      </c>
      <c r="J23" s="135" t="s">
        <v>35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37</v>
      </c>
      <c r="E25" s="40"/>
      <c r="F25" s="40"/>
      <c r="G25" s="40"/>
      <c r="H25" s="40"/>
      <c r="I25" s="144" t="s">
        <v>26</v>
      </c>
      <c r="J25" s="135" t="s">
        <v>38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39</v>
      </c>
      <c r="F26" s="40"/>
      <c r="G26" s="40"/>
      <c r="H26" s="40"/>
      <c r="I26" s="144" t="s">
        <v>29</v>
      </c>
      <c r="J26" s="135" t="s">
        <v>40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41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43</v>
      </c>
      <c r="E32" s="40"/>
      <c r="F32" s="40"/>
      <c r="G32" s="40"/>
      <c r="H32" s="40"/>
      <c r="I32" s="40"/>
      <c r="J32" s="155">
        <f>ROUND(J96,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45</v>
      </c>
      <c r="G34" s="40"/>
      <c r="H34" s="40"/>
      <c r="I34" s="156" t="s">
        <v>44</v>
      </c>
      <c r="J34" s="156" t="s">
        <v>46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47</v>
      </c>
      <c r="E35" s="144" t="s">
        <v>48</v>
      </c>
      <c r="F35" s="158">
        <f>ROUND((SUM(BE96:BE371)),  2)</f>
        <v>0</v>
      </c>
      <c r="G35" s="40"/>
      <c r="H35" s="40"/>
      <c r="I35" s="159">
        <v>0.20999999999999999</v>
      </c>
      <c r="J35" s="158">
        <f>ROUND(((SUM(BE96:BE371))*I35),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49</v>
      </c>
      <c r="F36" s="158">
        <f>ROUND((SUM(BF96:BF371)),  2)</f>
        <v>0</v>
      </c>
      <c r="G36" s="40"/>
      <c r="H36" s="40"/>
      <c r="I36" s="159">
        <v>0.12</v>
      </c>
      <c r="J36" s="158">
        <f>ROUND(((SUM(BF96:BF371))*I36),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50</v>
      </c>
      <c r="F37" s="158">
        <f>ROUND((SUM(BG96:BG371)),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51</v>
      </c>
      <c r="F38" s="158">
        <f>ROUND((SUM(BH96:BH371)),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52</v>
      </c>
      <c r="F39" s="158">
        <f>ROUND((SUM(BI96:BI371)),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53</v>
      </c>
      <c r="E41" s="162"/>
      <c r="F41" s="162"/>
      <c r="G41" s="163" t="s">
        <v>54</v>
      </c>
      <c r="H41" s="164" t="s">
        <v>55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111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26.25" customHeight="1">
      <c r="A50" s="40"/>
      <c r="B50" s="41"/>
      <c r="C50" s="42"/>
      <c r="D50" s="42"/>
      <c r="E50" s="171" t="str">
        <f>E7</f>
        <v>Řešení nástupišť zastávek a míst pro přecházení přes I/13 v Kamenické Nové Vísce a přes II/263 v ul. Bezručova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107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23.25" customHeight="1">
      <c r="A52" s="40"/>
      <c r="B52" s="41"/>
      <c r="C52" s="42"/>
      <c r="D52" s="42"/>
      <c r="E52" s="171" t="s">
        <v>108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109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30" customHeight="1">
      <c r="A54" s="40"/>
      <c r="B54" s="41"/>
      <c r="C54" s="42"/>
      <c r="D54" s="42"/>
      <c r="E54" s="71" t="str">
        <f>E11</f>
        <v>IO 101a - Zpevněné plochy – nástupiště zastávky a přístupové chodníky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Kamenická Nová Víska</v>
      </c>
      <c r="G56" s="42"/>
      <c r="H56" s="42"/>
      <c r="I56" s="34" t="s">
        <v>23</v>
      </c>
      <c r="J56" s="74" t="str">
        <f>IF(J14="","",J14)</f>
        <v>25. 7. 2023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Město Česká Kamenice</v>
      </c>
      <c r="G58" s="42"/>
      <c r="H58" s="42"/>
      <c r="I58" s="34" t="s">
        <v>32</v>
      </c>
      <c r="J58" s="38" t="str">
        <f>E23</f>
        <v>IQ PROJEKT s.r.o.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5.65" customHeight="1">
      <c r="A59" s="40"/>
      <c r="B59" s="41"/>
      <c r="C59" s="34" t="s">
        <v>30</v>
      </c>
      <c r="D59" s="42"/>
      <c r="E59" s="42"/>
      <c r="F59" s="29" t="str">
        <f>IF(E20="","",E20)</f>
        <v>Vyplň údaj</v>
      </c>
      <c r="G59" s="42"/>
      <c r="H59" s="42"/>
      <c r="I59" s="34" t="s">
        <v>37</v>
      </c>
      <c r="J59" s="38" t="str">
        <f>E26</f>
        <v>Ing. Kateřina Tumpachová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112</v>
      </c>
      <c r="D61" s="173"/>
      <c r="E61" s="173"/>
      <c r="F61" s="173"/>
      <c r="G61" s="173"/>
      <c r="H61" s="173"/>
      <c r="I61" s="173"/>
      <c r="J61" s="174" t="s">
        <v>113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75</v>
      </c>
      <c r="D63" s="42"/>
      <c r="E63" s="42"/>
      <c r="F63" s="42"/>
      <c r="G63" s="42"/>
      <c r="H63" s="42"/>
      <c r="I63" s="42"/>
      <c r="J63" s="104">
        <f>J96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114</v>
      </c>
    </row>
    <row r="64" s="9" customFormat="1" ht="24.96" customHeight="1">
      <c r="A64" s="9"/>
      <c r="B64" s="176"/>
      <c r="C64" s="177"/>
      <c r="D64" s="178" t="s">
        <v>115</v>
      </c>
      <c r="E64" s="179"/>
      <c r="F64" s="179"/>
      <c r="G64" s="179"/>
      <c r="H64" s="179"/>
      <c r="I64" s="179"/>
      <c r="J64" s="180">
        <f>J97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116</v>
      </c>
      <c r="E65" s="184"/>
      <c r="F65" s="184"/>
      <c r="G65" s="184"/>
      <c r="H65" s="184"/>
      <c r="I65" s="184"/>
      <c r="J65" s="185">
        <f>J98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117</v>
      </c>
      <c r="E66" s="184"/>
      <c r="F66" s="184"/>
      <c r="G66" s="184"/>
      <c r="H66" s="184"/>
      <c r="I66" s="184"/>
      <c r="J66" s="185">
        <f>J175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118</v>
      </c>
      <c r="E67" s="184"/>
      <c r="F67" s="184"/>
      <c r="G67" s="184"/>
      <c r="H67" s="184"/>
      <c r="I67" s="184"/>
      <c r="J67" s="185">
        <f>J181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119</v>
      </c>
      <c r="E68" s="184"/>
      <c r="F68" s="184"/>
      <c r="G68" s="184"/>
      <c r="H68" s="184"/>
      <c r="I68" s="184"/>
      <c r="J68" s="185">
        <f>J202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2"/>
      <c r="C69" s="127"/>
      <c r="D69" s="183" t="s">
        <v>120</v>
      </c>
      <c r="E69" s="184"/>
      <c r="F69" s="184"/>
      <c r="G69" s="184"/>
      <c r="H69" s="184"/>
      <c r="I69" s="184"/>
      <c r="J69" s="185">
        <f>J214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2"/>
      <c r="C70" s="127"/>
      <c r="D70" s="183" t="s">
        <v>121</v>
      </c>
      <c r="E70" s="184"/>
      <c r="F70" s="184"/>
      <c r="G70" s="184"/>
      <c r="H70" s="184"/>
      <c r="I70" s="184"/>
      <c r="J70" s="185">
        <f>J257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2"/>
      <c r="C71" s="127"/>
      <c r="D71" s="183" t="s">
        <v>122</v>
      </c>
      <c r="E71" s="184"/>
      <c r="F71" s="184"/>
      <c r="G71" s="184"/>
      <c r="H71" s="184"/>
      <c r="I71" s="184"/>
      <c r="J71" s="185">
        <f>J293</f>
        <v>0</v>
      </c>
      <c r="K71" s="127"/>
      <c r="L71" s="18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2"/>
      <c r="C72" s="127"/>
      <c r="D72" s="183" t="s">
        <v>123</v>
      </c>
      <c r="E72" s="184"/>
      <c r="F72" s="184"/>
      <c r="G72" s="184"/>
      <c r="H72" s="184"/>
      <c r="I72" s="184"/>
      <c r="J72" s="185">
        <f>J360</f>
        <v>0</v>
      </c>
      <c r="K72" s="127"/>
      <c r="L72" s="186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9" customFormat="1" ht="24.96" customHeight="1">
      <c r="A73" s="9"/>
      <c r="B73" s="176"/>
      <c r="C73" s="177"/>
      <c r="D73" s="178" t="s">
        <v>124</v>
      </c>
      <c r="E73" s="179"/>
      <c r="F73" s="179"/>
      <c r="G73" s="179"/>
      <c r="H73" s="179"/>
      <c r="I73" s="179"/>
      <c r="J73" s="180">
        <f>J367</f>
        <v>0</v>
      </c>
      <c r="K73" s="177"/>
      <c r="L73" s="181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10" customFormat="1" ht="19.92" customHeight="1">
      <c r="A74" s="10"/>
      <c r="B74" s="182"/>
      <c r="C74" s="127"/>
      <c r="D74" s="183" t="s">
        <v>125</v>
      </c>
      <c r="E74" s="184"/>
      <c r="F74" s="184"/>
      <c r="G74" s="184"/>
      <c r="H74" s="184"/>
      <c r="I74" s="184"/>
      <c r="J74" s="185">
        <f>J368</f>
        <v>0</v>
      </c>
      <c r="K74" s="127"/>
      <c r="L74" s="186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2" customFormat="1" ht="21.84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61"/>
      <c r="C76" s="62"/>
      <c r="D76" s="62"/>
      <c r="E76" s="62"/>
      <c r="F76" s="62"/>
      <c r="G76" s="62"/>
      <c r="H76" s="62"/>
      <c r="I76" s="62"/>
      <c r="J76" s="62"/>
      <c r="K76" s="6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80" s="2" customFormat="1" ht="6.96" customHeight="1">
      <c r="A80" s="40"/>
      <c r="B80" s="63"/>
      <c r="C80" s="64"/>
      <c r="D80" s="64"/>
      <c r="E80" s="64"/>
      <c r="F80" s="64"/>
      <c r="G80" s="64"/>
      <c r="H80" s="64"/>
      <c r="I80" s="64"/>
      <c r="J80" s="64"/>
      <c r="K80" s="64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24.96" customHeight="1">
      <c r="A81" s="40"/>
      <c r="B81" s="41"/>
      <c r="C81" s="25" t="s">
        <v>126</v>
      </c>
      <c r="D81" s="42"/>
      <c r="E81" s="42"/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16</v>
      </c>
      <c r="D83" s="42"/>
      <c r="E83" s="42"/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26.25" customHeight="1">
      <c r="A84" s="40"/>
      <c r="B84" s="41"/>
      <c r="C84" s="42"/>
      <c r="D84" s="42"/>
      <c r="E84" s="171" t="str">
        <f>E7</f>
        <v>Řešení nástupišť zastávek a míst pro přecházení přes I/13 v Kamenické Nové Vísce a přes II/263 v ul. Bezručova</v>
      </c>
      <c r="F84" s="34"/>
      <c r="G84" s="34"/>
      <c r="H84" s="34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" customFormat="1" ht="12" customHeight="1">
      <c r="B85" s="23"/>
      <c r="C85" s="34" t="s">
        <v>107</v>
      </c>
      <c r="D85" s="24"/>
      <c r="E85" s="24"/>
      <c r="F85" s="24"/>
      <c r="G85" s="24"/>
      <c r="H85" s="24"/>
      <c r="I85" s="24"/>
      <c r="J85" s="24"/>
      <c r="K85" s="24"/>
      <c r="L85" s="22"/>
    </row>
    <row r="86" s="2" customFormat="1" ht="23.25" customHeight="1">
      <c r="A86" s="40"/>
      <c r="B86" s="41"/>
      <c r="C86" s="42"/>
      <c r="D86" s="42"/>
      <c r="E86" s="171" t="s">
        <v>108</v>
      </c>
      <c r="F86" s="42"/>
      <c r="G86" s="42"/>
      <c r="H86" s="42"/>
      <c r="I86" s="42"/>
      <c r="J86" s="42"/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4" t="s">
        <v>109</v>
      </c>
      <c r="D87" s="42"/>
      <c r="E87" s="42"/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30" customHeight="1">
      <c r="A88" s="40"/>
      <c r="B88" s="41"/>
      <c r="C88" s="42"/>
      <c r="D88" s="42"/>
      <c r="E88" s="71" t="str">
        <f>E11</f>
        <v>IO 101a - Zpevněné plochy – nástupiště zastávky a přístupové chodníky</v>
      </c>
      <c r="F88" s="42"/>
      <c r="G88" s="42"/>
      <c r="H88" s="42"/>
      <c r="I88" s="42"/>
      <c r="J88" s="42"/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6.96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2" customHeight="1">
      <c r="A90" s="40"/>
      <c r="B90" s="41"/>
      <c r="C90" s="34" t="s">
        <v>21</v>
      </c>
      <c r="D90" s="42"/>
      <c r="E90" s="42"/>
      <c r="F90" s="29" t="str">
        <f>F14</f>
        <v>Kamenická Nová Víska</v>
      </c>
      <c r="G90" s="42"/>
      <c r="H90" s="42"/>
      <c r="I90" s="34" t="s">
        <v>23</v>
      </c>
      <c r="J90" s="74" t="str">
        <f>IF(J14="","",J14)</f>
        <v>25. 7. 2023</v>
      </c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6.96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14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5.15" customHeight="1">
      <c r="A92" s="40"/>
      <c r="B92" s="41"/>
      <c r="C92" s="34" t="s">
        <v>25</v>
      </c>
      <c r="D92" s="42"/>
      <c r="E92" s="42"/>
      <c r="F92" s="29" t="str">
        <f>E17</f>
        <v>Město Česká Kamenice</v>
      </c>
      <c r="G92" s="42"/>
      <c r="H92" s="42"/>
      <c r="I92" s="34" t="s">
        <v>32</v>
      </c>
      <c r="J92" s="38" t="str">
        <f>E23</f>
        <v>IQ PROJEKT s.r.o.</v>
      </c>
      <c r="K92" s="42"/>
      <c r="L92" s="14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25.65" customHeight="1">
      <c r="A93" s="40"/>
      <c r="B93" s="41"/>
      <c r="C93" s="34" t="s">
        <v>30</v>
      </c>
      <c r="D93" s="42"/>
      <c r="E93" s="42"/>
      <c r="F93" s="29" t="str">
        <f>IF(E20="","",E20)</f>
        <v>Vyplň údaj</v>
      </c>
      <c r="G93" s="42"/>
      <c r="H93" s="42"/>
      <c r="I93" s="34" t="s">
        <v>37</v>
      </c>
      <c r="J93" s="38" t="str">
        <f>E26</f>
        <v>Ing. Kateřina Tumpachová</v>
      </c>
      <c r="K93" s="42"/>
      <c r="L93" s="14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0.32" customHeight="1">
      <c r="A94" s="40"/>
      <c r="B94" s="41"/>
      <c r="C94" s="42"/>
      <c r="D94" s="42"/>
      <c r="E94" s="42"/>
      <c r="F94" s="42"/>
      <c r="G94" s="42"/>
      <c r="H94" s="42"/>
      <c r="I94" s="42"/>
      <c r="J94" s="42"/>
      <c r="K94" s="42"/>
      <c r="L94" s="14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11" customFormat="1" ht="29.28" customHeight="1">
      <c r="A95" s="187"/>
      <c r="B95" s="188"/>
      <c r="C95" s="189" t="s">
        <v>127</v>
      </c>
      <c r="D95" s="190" t="s">
        <v>62</v>
      </c>
      <c r="E95" s="190" t="s">
        <v>58</v>
      </c>
      <c r="F95" s="190" t="s">
        <v>59</v>
      </c>
      <c r="G95" s="190" t="s">
        <v>128</v>
      </c>
      <c r="H95" s="190" t="s">
        <v>129</v>
      </c>
      <c r="I95" s="190" t="s">
        <v>130</v>
      </c>
      <c r="J95" s="190" t="s">
        <v>113</v>
      </c>
      <c r="K95" s="191" t="s">
        <v>131</v>
      </c>
      <c r="L95" s="192"/>
      <c r="M95" s="94" t="s">
        <v>19</v>
      </c>
      <c r="N95" s="95" t="s">
        <v>47</v>
      </c>
      <c r="O95" s="95" t="s">
        <v>132</v>
      </c>
      <c r="P95" s="95" t="s">
        <v>133</v>
      </c>
      <c r="Q95" s="95" t="s">
        <v>134</v>
      </c>
      <c r="R95" s="95" t="s">
        <v>135</v>
      </c>
      <c r="S95" s="95" t="s">
        <v>136</v>
      </c>
      <c r="T95" s="96" t="s">
        <v>137</v>
      </c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</row>
    <row r="96" s="2" customFormat="1" ht="22.8" customHeight="1">
      <c r="A96" s="40"/>
      <c r="B96" s="41"/>
      <c r="C96" s="101" t="s">
        <v>138</v>
      </c>
      <c r="D96" s="42"/>
      <c r="E96" s="42"/>
      <c r="F96" s="42"/>
      <c r="G96" s="42"/>
      <c r="H96" s="42"/>
      <c r="I96" s="42"/>
      <c r="J96" s="193">
        <f>BK96</f>
        <v>0</v>
      </c>
      <c r="K96" s="42"/>
      <c r="L96" s="46"/>
      <c r="M96" s="97"/>
      <c r="N96" s="194"/>
      <c r="O96" s="98"/>
      <c r="P96" s="195">
        <f>P97+P367</f>
        <v>0</v>
      </c>
      <c r="Q96" s="98"/>
      <c r="R96" s="195">
        <f>R97+R367</f>
        <v>345.14490235</v>
      </c>
      <c r="S96" s="98"/>
      <c r="T96" s="196">
        <f>T97+T367</f>
        <v>4.1159999999999997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76</v>
      </c>
      <c r="AU96" s="19" t="s">
        <v>114</v>
      </c>
      <c r="BK96" s="197">
        <f>BK97+BK367</f>
        <v>0</v>
      </c>
    </row>
    <row r="97" s="12" customFormat="1" ht="25.92" customHeight="1">
      <c r="A97" s="12"/>
      <c r="B97" s="198"/>
      <c r="C97" s="199"/>
      <c r="D97" s="200" t="s">
        <v>76</v>
      </c>
      <c r="E97" s="201" t="s">
        <v>139</v>
      </c>
      <c r="F97" s="201" t="s">
        <v>140</v>
      </c>
      <c r="G97" s="199"/>
      <c r="H97" s="199"/>
      <c r="I97" s="202"/>
      <c r="J97" s="203">
        <f>BK97</f>
        <v>0</v>
      </c>
      <c r="K97" s="199"/>
      <c r="L97" s="204"/>
      <c r="M97" s="205"/>
      <c r="N97" s="206"/>
      <c r="O97" s="206"/>
      <c r="P97" s="207">
        <f>P98+P175+P181+P202+P214+P257+P293+P360</f>
        <v>0</v>
      </c>
      <c r="Q97" s="206"/>
      <c r="R97" s="207">
        <f>R98+R175+R181+R202+R214+R257+R293+R360</f>
        <v>345.14490235</v>
      </c>
      <c r="S97" s="206"/>
      <c r="T97" s="208">
        <f>T98+T175+T181+T202+T214+T257+T293+T360</f>
        <v>4.1159999999999997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9" t="s">
        <v>84</v>
      </c>
      <c r="AT97" s="210" t="s">
        <v>76</v>
      </c>
      <c r="AU97" s="210" t="s">
        <v>77</v>
      </c>
      <c r="AY97" s="209" t="s">
        <v>141</v>
      </c>
      <c r="BK97" s="211">
        <f>BK98+BK175+BK181+BK202+BK214+BK257+BK293+BK360</f>
        <v>0</v>
      </c>
    </row>
    <row r="98" s="12" customFormat="1" ht="22.8" customHeight="1">
      <c r="A98" s="12"/>
      <c r="B98" s="198"/>
      <c r="C98" s="199"/>
      <c r="D98" s="200" t="s">
        <v>76</v>
      </c>
      <c r="E98" s="212" t="s">
        <v>84</v>
      </c>
      <c r="F98" s="212" t="s">
        <v>142</v>
      </c>
      <c r="G98" s="199"/>
      <c r="H98" s="199"/>
      <c r="I98" s="202"/>
      <c r="J98" s="213">
        <f>BK98</f>
        <v>0</v>
      </c>
      <c r="K98" s="199"/>
      <c r="L98" s="204"/>
      <c r="M98" s="205"/>
      <c r="N98" s="206"/>
      <c r="O98" s="206"/>
      <c r="P98" s="207">
        <f>SUM(P99:P174)</f>
        <v>0</v>
      </c>
      <c r="Q98" s="206"/>
      <c r="R98" s="207">
        <f>SUM(R99:R174)</f>
        <v>55.452215680000002</v>
      </c>
      <c r="S98" s="206"/>
      <c r="T98" s="208">
        <f>SUM(T99:T174)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9" t="s">
        <v>84</v>
      </c>
      <c r="AT98" s="210" t="s">
        <v>76</v>
      </c>
      <c r="AU98" s="210" t="s">
        <v>84</v>
      </c>
      <c r="AY98" s="209" t="s">
        <v>141</v>
      </c>
      <c r="BK98" s="211">
        <f>SUM(BK99:BK174)</f>
        <v>0</v>
      </c>
    </row>
    <row r="99" s="2" customFormat="1" ht="33" customHeight="1">
      <c r="A99" s="40"/>
      <c r="B99" s="41"/>
      <c r="C99" s="214" t="s">
        <v>84</v>
      </c>
      <c r="D99" s="214" t="s">
        <v>143</v>
      </c>
      <c r="E99" s="215" t="s">
        <v>144</v>
      </c>
      <c r="F99" s="216" t="s">
        <v>145</v>
      </c>
      <c r="G99" s="217" t="s">
        <v>146</v>
      </c>
      <c r="H99" s="218">
        <v>87.75</v>
      </c>
      <c r="I99" s="219"/>
      <c r="J99" s="220">
        <f>ROUND(I99*H99,2)</f>
        <v>0</v>
      </c>
      <c r="K99" s="216" t="s">
        <v>147</v>
      </c>
      <c r="L99" s="46"/>
      <c r="M99" s="221" t="s">
        <v>19</v>
      </c>
      <c r="N99" s="222" t="s">
        <v>48</v>
      </c>
      <c r="O99" s="86"/>
      <c r="P99" s="223">
        <f>O99*H99</f>
        <v>0</v>
      </c>
      <c r="Q99" s="223">
        <v>0</v>
      </c>
      <c r="R99" s="223">
        <f>Q99*H99</f>
        <v>0</v>
      </c>
      <c r="S99" s="223">
        <v>0</v>
      </c>
      <c r="T99" s="224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25" t="s">
        <v>148</v>
      </c>
      <c r="AT99" s="225" t="s">
        <v>143</v>
      </c>
      <c r="AU99" s="225" t="s">
        <v>86</v>
      </c>
      <c r="AY99" s="19" t="s">
        <v>141</v>
      </c>
      <c r="BE99" s="226">
        <f>IF(N99="základní",J99,0)</f>
        <v>0</v>
      </c>
      <c r="BF99" s="226">
        <f>IF(N99="snížená",J99,0)</f>
        <v>0</v>
      </c>
      <c r="BG99" s="226">
        <f>IF(N99="zákl. přenesená",J99,0)</f>
        <v>0</v>
      </c>
      <c r="BH99" s="226">
        <f>IF(N99="sníž. přenesená",J99,0)</f>
        <v>0</v>
      </c>
      <c r="BI99" s="226">
        <f>IF(N99="nulová",J99,0)</f>
        <v>0</v>
      </c>
      <c r="BJ99" s="19" t="s">
        <v>84</v>
      </c>
      <c r="BK99" s="226">
        <f>ROUND(I99*H99,2)</f>
        <v>0</v>
      </c>
      <c r="BL99" s="19" t="s">
        <v>148</v>
      </c>
      <c r="BM99" s="225" t="s">
        <v>149</v>
      </c>
    </row>
    <row r="100" s="2" customFormat="1">
      <c r="A100" s="40"/>
      <c r="B100" s="41"/>
      <c r="C100" s="42"/>
      <c r="D100" s="227" t="s">
        <v>150</v>
      </c>
      <c r="E100" s="42"/>
      <c r="F100" s="228" t="s">
        <v>151</v>
      </c>
      <c r="G100" s="42"/>
      <c r="H100" s="42"/>
      <c r="I100" s="229"/>
      <c r="J100" s="42"/>
      <c r="K100" s="42"/>
      <c r="L100" s="46"/>
      <c r="M100" s="230"/>
      <c r="N100" s="231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150</v>
      </c>
      <c r="AU100" s="19" t="s">
        <v>86</v>
      </c>
    </row>
    <row r="101" s="2" customFormat="1">
      <c r="A101" s="40"/>
      <c r="B101" s="41"/>
      <c r="C101" s="42"/>
      <c r="D101" s="232" t="s">
        <v>152</v>
      </c>
      <c r="E101" s="42"/>
      <c r="F101" s="233" t="s">
        <v>153</v>
      </c>
      <c r="G101" s="42"/>
      <c r="H101" s="42"/>
      <c r="I101" s="229"/>
      <c r="J101" s="42"/>
      <c r="K101" s="42"/>
      <c r="L101" s="46"/>
      <c r="M101" s="230"/>
      <c r="N101" s="231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152</v>
      </c>
      <c r="AU101" s="19" t="s">
        <v>86</v>
      </c>
    </row>
    <row r="102" s="13" customFormat="1">
      <c r="A102" s="13"/>
      <c r="B102" s="234"/>
      <c r="C102" s="235"/>
      <c r="D102" s="227" t="s">
        <v>154</v>
      </c>
      <c r="E102" s="236" t="s">
        <v>19</v>
      </c>
      <c r="F102" s="237" t="s">
        <v>155</v>
      </c>
      <c r="G102" s="235"/>
      <c r="H102" s="236" t="s">
        <v>19</v>
      </c>
      <c r="I102" s="238"/>
      <c r="J102" s="235"/>
      <c r="K102" s="235"/>
      <c r="L102" s="239"/>
      <c r="M102" s="240"/>
      <c r="N102" s="241"/>
      <c r="O102" s="241"/>
      <c r="P102" s="241"/>
      <c r="Q102" s="241"/>
      <c r="R102" s="241"/>
      <c r="S102" s="241"/>
      <c r="T102" s="242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3" t="s">
        <v>154</v>
      </c>
      <c r="AU102" s="243" t="s">
        <v>86</v>
      </c>
      <c r="AV102" s="13" t="s">
        <v>84</v>
      </c>
      <c r="AW102" s="13" t="s">
        <v>36</v>
      </c>
      <c r="AX102" s="13" t="s">
        <v>77</v>
      </c>
      <c r="AY102" s="243" t="s">
        <v>141</v>
      </c>
    </row>
    <row r="103" s="14" customFormat="1">
      <c r="A103" s="14"/>
      <c r="B103" s="244"/>
      <c r="C103" s="245"/>
      <c r="D103" s="227" t="s">
        <v>154</v>
      </c>
      <c r="E103" s="246" t="s">
        <v>19</v>
      </c>
      <c r="F103" s="247" t="s">
        <v>156</v>
      </c>
      <c r="G103" s="245"/>
      <c r="H103" s="248">
        <v>42.909999999999997</v>
      </c>
      <c r="I103" s="249"/>
      <c r="J103" s="245"/>
      <c r="K103" s="245"/>
      <c r="L103" s="250"/>
      <c r="M103" s="251"/>
      <c r="N103" s="252"/>
      <c r="O103" s="252"/>
      <c r="P103" s="252"/>
      <c r="Q103" s="252"/>
      <c r="R103" s="252"/>
      <c r="S103" s="252"/>
      <c r="T103" s="253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54" t="s">
        <v>154</v>
      </c>
      <c r="AU103" s="254" t="s">
        <v>86</v>
      </c>
      <c r="AV103" s="14" t="s">
        <v>86</v>
      </c>
      <c r="AW103" s="14" t="s">
        <v>36</v>
      </c>
      <c r="AX103" s="14" t="s">
        <v>77</v>
      </c>
      <c r="AY103" s="254" t="s">
        <v>141</v>
      </c>
    </row>
    <row r="104" s="13" customFormat="1">
      <c r="A104" s="13"/>
      <c r="B104" s="234"/>
      <c r="C104" s="235"/>
      <c r="D104" s="227" t="s">
        <v>154</v>
      </c>
      <c r="E104" s="236" t="s">
        <v>19</v>
      </c>
      <c r="F104" s="237" t="s">
        <v>157</v>
      </c>
      <c r="G104" s="235"/>
      <c r="H104" s="236" t="s">
        <v>19</v>
      </c>
      <c r="I104" s="238"/>
      <c r="J104" s="235"/>
      <c r="K104" s="235"/>
      <c r="L104" s="239"/>
      <c r="M104" s="240"/>
      <c r="N104" s="241"/>
      <c r="O104" s="241"/>
      <c r="P104" s="241"/>
      <c r="Q104" s="241"/>
      <c r="R104" s="241"/>
      <c r="S104" s="241"/>
      <c r="T104" s="242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3" t="s">
        <v>154</v>
      </c>
      <c r="AU104" s="243" t="s">
        <v>86</v>
      </c>
      <c r="AV104" s="13" t="s">
        <v>84</v>
      </c>
      <c r="AW104" s="13" t="s">
        <v>36</v>
      </c>
      <c r="AX104" s="13" t="s">
        <v>77</v>
      </c>
      <c r="AY104" s="243" t="s">
        <v>141</v>
      </c>
    </row>
    <row r="105" s="14" customFormat="1">
      <c r="A105" s="14"/>
      <c r="B105" s="244"/>
      <c r="C105" s="245"/>
      <c r="D105" s="227" t="s">
        <v>154</v>
      </c>
      <c r="E105" s="246" t="s">
        <v>19</v>
      </c>
      <c r="F105" s="247" t="s">
        <v>158</v>
      </c>
      <c r="G105" s="245"/>
      <c r="H105" s="248">
        <v>16.530000000000001</v>
      </c>
      <c r="I105" s="249"/>
      <c r="J105" s="245"/>
      <c r="K105" s="245"/>
      <c r="L105" s="250"/>
      <c r="M105" s="251"/>
      <c r="N105" s="252"/>
      <c r="O105" s="252"/>
      <c r="P105" s="252"/>
      <c r="Q105" s="252"/>
      <c r="R105" s="252"/>
      <c r="S105" s="252"/>
      <c r="T105" s="253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54" t="s">
        <v>154</v>
      </c>
      <c r="AU105" s="254" t="s">
        <v>86</v>
      </c>
      <c r="AV105" s="14" t="s">
        <v>86</v>
      </c>
      <c r="AW105" s="14" t="s">
        <v>36</v>
      </c>
      <c r="AX105" s="14" t="s">
        <v>77</v>
      </c>
      <c r="AY105" s="254" t="s">
        <v>141</v>
      </c>
    </row>
    <row r="106" s="13" customFormat="1">
      <c r="A106" s="13"/>
      <c r="B106" s="234"/>
      <c r="C106" s="235"/>
      <c r="D106" s="227" t="s">
        <v>154</v>
      </c>
      <c r="E106" s="236" t="s">
        <v>19</v>
      </c>
      <c r="F106" s="237" t="s">
        <v>159</v>
      </c>
      <c r="G106" s="235"/>
      <c r="H106" s="236" t="s">
        <v>19</v>
      </c>
      <c r="I106" s="238"/>
      <c r="J106" s="235"/>
      <c r="K106" s="235"/>
      <c r="L106" s="239"/>
      <c r="M106" s="240"/>
      <c r="N106" s="241"/>
      <c r="O106" s="241"/>
      <c r="P106" s="241"/>
      <c r="Q106" s="241"/>
      <c r="R106" s="241"/>
      <c r="S106" s="241"/>
      <c r="T106" s="242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3" t="s">
        <v>154</v>
      </c>
      <c r="AU106" s="243" t="s">
        <v>86</v>
      </c>
      <c r="AV106" s="13" t="s">
        <v>84</v>
      </c>
      <c r="AW106" s="13" t="s">
        <v>36</v>
      </c>
      <c r="AX106" s="13" t="s">
        <v>77</v>
      </c>
      <c r="AY106" s="243" t="s">
        <v>141</v>
      </c>
    </row>
    <row r="107" s="14" customFormat="1">
      <c r="A107" s="14"/>
      <c r="B107" s="244"/>
      <c r="C107" s="245"/>
      <c r="D107" s="227" t="s">
        <v>154</v>
      </c>
      <c r="E107" s="246" t="s">
        <v>19</v>
      </c>
      <c r="F107" s="247" t="s">
        <v>160</v>
      </c>
      <c r="G107" s="245"/>
      <c r="H107" s="248">
        <v>28.309999999999999</v>
      </c>
      <c r="I107" s="249"/>
      <c r="J107" s="245"/>
      <c r="K107" s="245"/>
      <c r="L107" s="250"/>
      <c r="M107" s="251"/>
      <c r="N107" s="252"/>
      <c r="O107" s="252"/>
      <c r="P107" s="252"/>
      <c r="Q107" s="252"/>
      <c r="R107" s="252"/>
      <c r="S107" s="252"/>
      <c r="T107" s="253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54" t="s">
        <v>154</v>
      </c>
      <c r="AU107" s="254" t="s">
        <v>86</v>
      </c>
      <c r="AV107" s="14" t="s">
        <v>86</v>
      </c>
      <c r="AW107" s="14" t="s">
        <v>36</v>
      </c>
      <c r="AX107" s="14" t="s">
        <v>77</v>
      </c>
      <c r="AY107" s="254" t="s">
        <v>141</v>
      </c>
    </row>
    <row r="108" s="15" customFormat="1">
      <c r="A108" s="15"/>
      <c r="B108" s="255"/>
      <c r="C108" s="256"/>
      <c r="D108" s="227" t="s">
        <v>154</v>
      </c>
      <c r="E108" s="257" t="s">
        <v>19</v>
      </c>
      <c r="F108" s="258" t="s">
        <v>161</v>
      </c>
      <c r="G108" s="256"/>
      <c r="H108" s="259">
        <v>87.75</v>
      </c>
      <c r="I108" s="260"/>
      <c r="J108" s="256"/>
      <c r="K108" s="256"/>
      <c r="L108" s="261"/>
      <c r="M108" s="262"/>
      <c r="N108" s="263"/>
      <c r="O108" s="263"/>
      <c r="P108" s="263"/>
      <c r="Q108" s="263"/>
      <c r="R108" s="263"/>
      <c r="S108" s="263"/>
      <c r="T108" s="264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T108" s="265" t="s">
        <v>154</v>
      </c>
      <c r="AU108" s="265" t="s">
        <v>86</v>
      </c>
      <c r="AV108" s="15" t="s">
        <v>148</v>
      </c>
      <c r="AW108" s="15" t="s">
        <v>36</v>
      </c>
      <c r="AX108" s="15" t="s">
        <v>84</v>
      </c>
      <c r="AY108" s="265" t="s">
        <v>141</v>
      </c>
    </row>
    <row r="109" s="2" customFormat="1" ht="33" customHeight="1">
      <c r="A109" s="40"/>
      <c r="B109" s="41"/>
      <c r="C109" s="214" t="s">
        <v>86</v>
      </c>
      <c r="D109" s="214" t="s">
        <v>143</v>
      </c>
      <c r="E109" s="215" t="s">
        <v>162</v>
      </c>
      <c r="F109" s="216" t="s">
        <v>163</v>
      </c>
      <c r="G109" s="217" t="s">
        <v>146</v>
      </c>
      <c r="H109" s="218">
        <v>15.340999999999999</v>
      </c>
      <c r="I109" s="219"/>
      <c r="J109" s="220">
        <f>ROUND(I109*H109,2)</f>
        <v>0</v>
      </c>
      <c r="K109" s="216" t="s">
        <v>147</v>
      </c>
      <c r="L109" s="46"/>
      <c r="M109" s="221" t="s">
        <v>19</v>
      </c>
      <c r="N109" s="222" t="s">
        <v>48</v>
      </c>
      <c r="O109" s="86"/>
      <c r="P109" s="223">
        <f>O109*H109</f>
        <v>0</v>
      </c>
      <c r="Q109" s="223">
        <v>0</v>
      </c>
      <c r="R109" s="223">
        <f>Q109*H109</f>
        <v>0</v>
      </c>
      <c r="S109" s="223">
        <v>0</v>
      </c>
      <c r="T109" s="224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25" t="s">
        <v>148</v>
      </c>
      <c r="AT109" s="225" t="s">
        <v>143</v>
      </c>
      <c r="AU109" s="225" t="s">
        <v>86</v>
      </c>
      <c r="AY109" s="19" t="s">
        <v>141</v>
      </c>
      <c r="BE109" s="226">
        <f>IF(N109="základní",J109,0)</f>
        <v>0</v>
      </c>
      <c r="BF109" s="226">
        <f>IF(N109="snížená",J109,0)</f>
        <v>0</v>
      </c>
      <c r="BG109" s="226">
        <f>IF(N109="zákl. přenesená",J109,0)</f>
        <v>0</v>
      </c>
      <c r="BH109" s="226">
        <f>IF(N109="sníž. přenesená",J109,0)</f>
        <v>0</v>
      </c>
      <c r="BI109" s="226">
        <f>IF(N109="nulová",J109,0)</f>
        <v>0</v>
      </c>
      <c r="BJ109" s="19" t="s">
        <v>84</v>
      </c>
      <c r="BK109" s="226">
        <f>ROUND(I109*H109,2)</f>
        <v>0</v>
      </c>
      <c r="BL109" s="19" t="s">
        <v>148</v>
      </c>
      <c r="BM109" s="225" t="s">
        <v>164</v>
      </c>
    </row>
    <row r="110" s="2" customFormat="1">
      <c r="A110" s="40"/>
      <c r="B110" s="41"/>
      <c r="C110" s="42"/>
      <c r="D110" s="227" t="s">
        <v>150</v>
      </c>
      <c r="E110" s="42"/>
      <c r="F110" s="228" t="s">
        <v>165</v>
      </c>
      <c r="G110" s="42"/>
      <c r="H110" s="42"/>
      <c r="I110" s="229"/>
      <c r="J110" s="42"/>
      <c r="K110" s="42"/>
      <c r="L110" s="46"/>
      <c r="M110" s="230"/>
      <c r="N110" s="231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150</v>
      </c>
      <c r="AU110" s="19" t="s">
        <v>86</v>
      </c>
    </row>
    <row r="111" s="2" customFormat="1">
      <c r="A111" s="40"/>
      <c r="B111" s="41"/>
      <c r="C111" s="42"/>
      <c r="D111" s="232" t="s">
        <v>152</v>
      </c>
      <c r="E111" s="42"/>
      <c r="F111" s="233" t="s">
        <v>166</v>
      </c>
      <c r="G111" s="42"/>
      <c r="H111" s="42"/>
      <c r="I111" s="229"/>
      <c r="J111" s="42"/>
      <c r="K111" s="42"/>
      <c r="L111" s="46"/>
      <c r="M111" s="230"/>
      <c r="N111" s="231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152</v>
      </c>
      <c r="AU111" s="19" t="s">
        <v>86</v>
      </c>
    </row>
    <row r="112" s="14" customFormat="1">
      <c r="A112" s="14"/>
      <c r="B112" s="244"/>
      <c r="C112" s="245"/>
      <c r="D112" s="227" t="s">
        <v>154</v>
      </c>
      <c r="E112" s="246" t="s">
        <v>19</v>
      </c>
      <c r="F112" s="247" t="s">
        <v>167</v>
      </c>
      <c r="G112" s="245"/>
      <c r="H112" s="248">
        <v>15.340999999999999</v>
      </c>
      <c r="I112" s="249"/>
      <c r="J112" s="245"/>
      <c r="K112" s="245"/>
      <c r="L112" s="250"/>
      <c r="M112" s="251"/>
      <c r="N112" s="252"/>
      <c r="O112" s="252"/>
      <c r="P112" s="252"/>
      <c r="Q112" s="252"/>
      <c r="R112" s="252"/>
      <c r="S112" s="252"/>
      <c r="T112" s="253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4" t="s">
        <v>154</v>
      </c>
      <c r="AU112" s="254" t="s">
        <v>86</v>
      </c>
      <c r="AV112" s="14" t="s">
        <v>86</v>
      </c>
      <c r="AW112" s="14" t="s">
        <v>36</v>
      </c>
      <c r="AX112" s="14" t="s">
        <v>84</v>
      </c>
      <c r="AY112" s="254" t="s">
        <v>141</v>
      </c>
    </row>
    <row r="113" s="2" customFormat="1" ht="21.75" customHeight="1">
      <c r="A113" s="40"/>
      <c r="B113" s="41"/>
      <c r="C113" s="214" t="s">
        <v>168</v>
      </c>
      <c r="D113" s="214" t="s">
        <v>143</v>
      </c>
      <c r="E113" s="215" t="s">
        <v>169</v>
      </c>
      <c r="F113" s="216" t="s">
        <v>170</v>
      </c>
      <c r="G113" s="217" t="s">
        <v>171</v>
      </c>
      <c r="H113" s="218">
        <v>38.351999999999997</v>
      </c>
      <c r="I113" s="219"/>
      <c r="J113" s="220">
        <f>ROUND(I113*H113,2)</f>
        <v>0</v>
      </c>
      <c r="K113" s="216" t="s">
        <v>147</v>
      </c>
      <c r="L113" s="46"/>
      <c r="M113" s="221" t="s">
        <v>19</v>
      </c>
      <c r="N113" s="222" t="s">
        <v>48</v>
      </c>
      <c r="O113" s="86"/>
      <c r="P113" s="223">
        <f>O113*H113</f>
        <v>0</v>
      </c>
      <c r="Q113" s="223">
        <v>0.00084000000000000003</v>
      </c>
      <c r="R113" s="223">
        <f>Q113*H113</f>
        <v>0.032215679999999997</v>
      </c>
      <c r="S113" s="223">
        <v>0</v>
      </c>
      <c r="T113" s="224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25" t="s">
        <v>148</v>
      </c>
      <c r="AT113" s="225" t="s">
        <v>143</v>
      </c>
      <c r="AU113" s="225" t="s">
        <v>86</v>
      </c>
      <c r="AY113" s="19" t="s">
        <v>141</v>
      </c>
      <c r="BE113" s="226">
        <f>IF(N113="základní",J113,0)</f>
        <v>0</v>
      </c>
      <c r="BF113" s="226">
        <f>IF(N113="snížená",J113,0)</f>
        <v>0</v>
      </c>
      <c r="BG113" s="226">
        <f>IF(N113="zákl. přenesená",J113,0)</f>
        <v>0</v>
      </c>
      <c r="BH113" s="226">
        <f>IF(N113="sníž. přenesená",J113,0)</f>
        <v>0</v>
      </c>
      <c r="BI113" s="226">
        <f>IF(N113="nulová",J113,0)</f>
        <v>0</v>
      </c>
      <c r="BJ113" s="19" t="s">
        <v>84</v>
      </c>
      <c r="BK113" s="226">
        <f>ROUND(I113*H113,2)</f>
        <v>0</v>
      </c>
      <c r="BL113" s="19" t="s">
        <v>148</v>
      </c>
      <c r="BM113" s="225" t="s">
        <v>172</v>
      </c>
    </row>
    <row r="114" s="2" customFormat="1">
      <c r="A114" s="40"/>
      <c r="B114" s="41"/>
      <c r="C114" s="42"/>
      <c r="D114" s="227" t="s">
        <v>150</v>
      </c>
      <c r="E114" s="42"/>
      <c r="F114" s="228" t="s">
        <v>173</v>
      </c>
      <c r="G114" s="42"/>
      <c r="H114" s="42"/>
      <c r="I114" s="229"/>
      <c r="J114" s="42"/>
      <c r="K114" s="42"/>
      <c r="L114" s="46"/>
      <c r="M114" s="230"/>
      <c r="N114" s="231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150</v>
      </c>
      <c r="AU114" s="19" t="s">
        <v>86</v>
      </c>
    </row>
    <row r="115" s="2" customFormat="1">
      <c r="A115" s="40"/>
      <c r="B115" s="41"/>
      <c r="C115" s="42"/>
      <c r="D115" s="232" t="s">
        <v>152</v>
      </c>
      <c r="E115" s="42"/>
      <c r="F115" s="233" t="s">
        <v>174</v>
      </c>
      <c r="G115" s="42"/>
      <c r="H115" s="42"/>
      <c r="I115" s="229"/>
      <c r="J115" s="42"/>
      <c r="K115" s="42"/>
      <c r="L115" s="46"/>
      <c r="M115" s="230"/>
      <c r="N115" s="231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152</v>
      </c>
      <c r="AU115" s="19" t="s">
        <v>86</v>
      </c>
    </row>
    <row r="116" s="14" customFormat="1">
      <c r="A116" s="14"/>
      <c r="B116" s="244"/>
      <c r="C116" s="245"/>
      <c r="D116" s="227" t="s">
        <v>154</v>
      </c>
      <c r="E116" s="246" t="s">
        <v>19</v>
      </c>
      <c r="F116" s="247" t="s">
        <v>175</v>
      </c>
      <c r="G116" s="245"/>
      <c r="H116" s="248">
        <v>38.351999999999997</v>
      </c>
      <c r="I116" s="249"/>
      <c r="J116" s="245"/>
      <c r="K116" s="245"/>
      <c r="L116" s="250"/>
      <c r="M116" s="251"/>
      <c r="N116" s="252"/>
      <c r="O116" s="252"/>
      <c r="P116" s="252"/>
      <c r="Q116" s="252"/>
      <c r="R116" s="252"/>
      <c r="S116" s="252"/>
      <c r="T116" s="253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54" t="s">
        <v>154</v>
      </c>
      <c r="AU116" s="254" t="s">
        <v>86</v>
      </c>
      <c r="AV116" s="14" t="s">
        <v>86</v>
      </c>
      <c r="AW116" s="14" t="s">
        <v>36</v>
      </c>
      <c r="AX116" s="14" t="s">
        <v>77</v>
      </c>
      <c r="AY116" s="254" t="s">
        <v>141</v>
      </c>
    </row>
    <row r="117" s="15" customFormat="1">
      <c r="A117" s="15"/>
      <c r="B117" s="255"/>
      <c r="C117" s="256"/>
      <c r="D117" s="227" t="s">
        <v>154</v>
      </c>
      <c r="E117" s="257" t="s">
        <v>19</v>
      </c>
      <c r="F117" s="258" t="s">
        <v>161</v>
      </c>
      <c r="G117" s="256"/>
      <c r="H117" s="259">
        <v>38.351999999999997</v>
      </c>
      <c r="I117" s="260"/>
      <c r="J117" s="256"/>
      <c r="K117" s="256"/>
      <c r="L117" s="261"/>
      <c r="M117" s="262"/>
      <c r="N117" s="263"/>
      <c r="O117" s="263"/>
      <c r="P117" s="263"/>
      <c r="Q117" s="263"/>
      <c r="R117" s="263"/>
      <c r="S117" s="263"/>
      <c r="T117" s="264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T117" s="265" t="s">
        <v>154</v>
      </c>
      <c r="AU117" s="265" t="s">
        <v>86</v>
      </c>
      <c r="AV117" s="15" t="s">
        <v>148</v>
      </c>
      <c r="AW117" s="15" t="s">
        <v>36</v>
      </c>
      <c r="AX117" s="15" t="s">
        <v>84</v>
      </c>
      <c r="AY117" s="265" t="s">
        <v>141</v>
      </c>
    </row>
    <row r="118" s="2" customFormat="1" ht="24.15" customHeight="1">
      <c r="A118" s="40"/>
      <c r="B118" s="41"/>
      <c r="C118" s="214" t="s">
        <v>148</v>
      </c>
      <c r="D118" s="214" t="s">
        <v>143</v>
      </c>
      <c r="E118" s="215" t="s">
        <v>176</v>
      </c>
      <c r="F118" s="216" t="s">
        <v>177</v>
      </c>
      <c r="G118" s="217" t="s">
        <v>171</v>
      </c>
      <c r="H118" s="218">
        <v>38.351999999999997</v>
      </c>
      <c r="I118" s="219"/>
      <c r="J118" s="220">
        <f>ROUND(I118*H118,2)</f>
        <v>0</v>
      </c>
      <c r="K118" s="216" t="s">
        <v>147</v>
      </c>
      <c r="L118" s="46"/>
      <c r="M118" s="221" t="s">
        <v>19</v>
      </c>
      <c r="N118" s="222" t="s">
        <v>48</v>
      </c>
      <c r="O118" s="86"/>
      <c r="P118" s="223">
        <f>O118*H118</f>
        <v>0</v>
      </c>
      <c r="Q118" s="223">
        <v>0</v>
      </c>
      <c r="R118" s="223">
        <f>Q118*H118</f>
        <v>0</v>
      </c>
      <c r="S118" s="223">
        <v>0</v>
      </c>
      <c r="T118" s="224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25" t="s">
        <v>148</v>
      </c>
      <c r="AT118" s="225" t="s">
        <v>143</v>
      </c>
      <c r="AU118" s="225" t="s">
        <v>86</v>
      </c>
      <c r="AY118" s="19" t="s">
        <v>141</v>
      </c>
      <c r="BE118" s="226">
        <f>IF(N118="základní",J118,0)</f>
        <v>0</v>
      </c>
      <c r="BF118" s="226">
        <f>IF(N118="snížená",J118,0)</f>
        <v>0</v>
      </c>
      <c r="BG118" s="226">
        <f>IF(N118="zákl. přenesená",J118,0)</f>
        <v>0</v>
      </c>
      <c r="BH118" s="226">
        <f>IF(N118="sníž. přenesená",J118,0)</f>
        <v>0</v>
      </c>
      <c r="BI118" s="226">
        <f>IF(N118="nulová",J118,0)</f>
        <v>0</v>
      </c>
      <c r="BJ118" s="19" t="s">
        <v>84</v>
      </c>
      <c r="BK118" s="226">
        <f>ROUND(I118*H118,2)</f>
        <v>0</v>
      </c>
      <c r="BL118" s="19" t="s">
        <v>148</v>
      </c>
      <c r="BM118" s="225" t="s">
        <v>178</v>
      </c>
    </row>
    <row r="119" s="2" customFormat="1">
      <c r="A119" s="40"/>
      <c r="B119" s="41"/>
      <c r="C119" s="42"/>
      <c r="D119" s="227" t="s">
        <v>150</v>
      </c>
      <c r="E119" s="42"/>
      <c r="F119" s="228" t="s">
        <v>179</v>
      </c>
      <c r="G119" s="42"/>
      <c r="H119" s="42"/>
      <c r="I119" s="229"/>
      <c r="J119" s="42"/>
      <c r="K119" s="42"/>
      <c r="L119" s="46"/>
      <c r="M119" s="230"/>
      <c r="N119" s="231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150</v>
      </c>
      <c r="AU119" s="19" t="s">
        <v>86</v>
      </c>
    </row>
    <row r="120" s="2" customFormat="1">
      <c r="A120" s="40"/>
      <c r="B120" s="41"/>
      <c r="C120" s="42"/>
      <c r="D120" s="232" t="s">
        <v>152</v>
      </c>
      <c r="E120" s="42"/>
      <c r="F120" s="233" t="s">
        <v>180</v>
      </c>
      <c r="G120" s="42"/>
      <c r="H120" s="42"/>
      <c r="I120" s="229"/>
      <c r="J120" s="42"/>
      <c r="K120" s="42"/>
      <c r="L120" s="46"/>
      <c r="M120" s="230"/>
      <c r="N120" s="231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152</v>
      </c>
      <c r="AU120" s="19" t="s">
        <v>86</v>
      </c>
    </row>
    <row r="121" s="2" customFormat="1" ht="37.8" customHeight="1">
      <c r="A121" s="40"/>
      <c r="B121" s="41"/>
      <c r="C121" s="214" t="s">
        <v>181</v>
      </c>
      <c r="D121" s="214" t="s">
        <v>143</v>
      </c>
      <c r="E121" s="215" t="s">
        <v>182</v>
      </c>
      <c r="F121" s="216" t="s">
        <v>183</v>
      </c>
      <c r="G121" s="217" t="s">
        <v>146</v>
      </c>
      <c r="H121" s="218">
        <v>87.75</v>
      </c>
      <c r="I121" s="219"/>
      <c r="J121" s="220">
        <f>ROUND(I121*H121,2)</f>
        <v>0</v>
      </c>
      <c r="K121" s="216" t="s">
        <v>147</v>
      </c>
      <c r="L121" s="46"/>
      <c r="M121" s="221" t="s">
        <v>19</v>
      </c>
      <c r="N121" s="222" t="s">
        <v>48</v>
      </c>
      <c r="O121" s="86"/>
      <c r="P121" s="223">
        <f>O121*H121</f>
        <v>0</v>
      </c>
      <c r="Q121" s="223">
        <v>0</v>
      </c>
      <c r="R121" s="223">
        <f>Q121*H121</f>
        <v>0</v>
      </c>
      <c r="S121" s="223">
        <v>0</v>
      </c>
      <c r="T121" s="224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25" t="s">
        <v>148</v>
      </c>
      <c r="AT121" s="225" t="s">
        <v>143</v>
      </c>
      <c r="AU121" s="225" t="s">
        <v>86</v>
      </c>
      <c r="AY121" s="19" t="s">
        <v>141</v>
      </c>
      <c r="BE121" s="226">
        <f>IF(N121="základní",J121,0)</f>
        <v>0</v>
      </c>
      <c r="BF121" s="226">
        <f>IF(N121="snížená",J121,0)</f>
        <v>0</v>
      </c>
      <c r="BG121" s="226">
        <f>IF(N121="zákl. přenesená",J121,0)</f>
        <v>0</v>
      </c>
      <c r="BH121" s="226">
        <f>IF(N121="sníž. přenesená",J121,0)</f>
        <v>0</v>
      </c>
      <c r="BI121" s="226">
        <f>IF(N121="nulová",J121,0)</f>
        <v>0</v>
      </c>
      <c r="BJ121" s="19" t="s">
        <v>84</v>
      </c>
      <c r="BK121" s="226">
        <f>ROUND(I121*H121,2)</f>
        <v>0</v>
      </c>
      <c r="BL121" s="19" t="s">
        <v>148</v>
      </c>
      <c r="BM121" s="225" t="s">
        <v>184</v>
      </c>
    </row>
    <row r="122" s="2" customFormat="1">
      <c r="A122" s="40"/>
      <c r="B122" s="41"/>
      <c r="C122" s="42"/>
      <c r="D122" s="227" t="s">
        <v>150</v>
      </c>
      <c r="E122" s="42"/>
      <c r="F122" s="228" t="s">
        <v>185</v>
      </c>
      <c r="G122" s="42"/>
      <c r="H122" s="42"/>
      <c r="I122" s="229"/>
      <c r="J122" s="42"/>
      <c r="K122" s="42"/>
      <c r="L122" s="46"/>
      <c r="M122" s="230"/>
      <c r="N122" s="231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150</v>
      </c>
      <c r="AU122" s="19" t="s">
        <v>86</v>
      </c>
    </row>
    <row r="123" s="2" customFormat="1">
      <c r="A123" s="40"/>
      <c r="B123" s="41"/>
      <c r="C123" s="42"/>
      <c r="D123" s="232" t="s">
        <v>152</v>
      </c>
      <c r="E123" s="42"/>
      <c r="F123" s="233" t="s">
        <v>186</v>
      </c>
      <c r="G123" s="42"/>
      <c r="H123" s="42"/>
      <c r="I123" s="229"/>
      <c r="J123" s="42"/>
      <c r="K123" s="42"/>
      <c r="L123" s="46"/>
      <c r="M123" s="230"/>
      <c r="N123" s="231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152</v>
      </c>
      <c r="AU123" s="19" t="s">
        <v>86</v>
      </c>
    </row>
    <row r="124" s="2" customFormat="1" ht="37.8" customHeight="1">
      <c r="A124" s="40"/>
      <c r="B124" s="41"/>
      <c r="C124" s="214" t="s">
        <v>187</v>
      </c>
      <c r="D124" s="214" t="s">
        <v>143</v>
      </c>
      <c r="E124" s="215" t="s">
        <v>188</v>
      </c>
      <c r="F124" s="216" t="s">
        <v>189</v>
      </c>
      <c r="G124" s="217" t="s">
        <v>146</v>
      </c>
      <c r="H124" s="218">
        <v>7.0170000000000003</v>
      </c>
      <c r="I124" s="219"/>
      <c r="J124" s="220">
        <f>ROUND(I124*H124,2)</f>
        <v>0</v>
      </c>
      <c r="K124" s="216" t="s">
        <v>190</v>
      </c>
      <c r="L124" s="46"/>
      <c r="M124" s="221" t="s">
        <v>19</v>
      </c>
      <c r="N124" s="222" t="s">
        <v>48</v>
      </c>
      <c r="O124" s="86"/>
      <c r="P124" s="223">
        <f>O124*H124</f>
        <v>0</v>
      </c>
      <c r="Q124" s="223">
        <v>0</v>
      </c>
      <c r="R124" s="223">
        <f>Q124*H124</f>
        <v>0</v>
      </c>
      <c r="S124" s="223">
        <v>0</v>
      </c>
      <c r="T124" s="224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25" t="s">
        <v>148</v>
      </c>
      <c r="AT124" s="225" t="s">
        <v>143</v>
      </c>
      <c r="AU124" s="225" t="s">
        <v>86</v>
      </c>
      <c r="AY124" s="19" t="s">
        <v>141</v>
      </c>
      <c r="BE124" s="226">
        <f>IF(N124="základní",J124,0)</f>
        <v>0</v>
      </c>
      <c r="BF124" s="226">
        <f>IF(N124="snížená",J124,0)</f>
        <v>0</v>
      </c>
      <c r="BG124" s="226">
        <f>IF(N124="zákl. přenesená",J124,0)</f>
        <v>0</v>
      </c>
      <c r="BH124" s="226">
        <f>IF(N124="sníž. přenesená",J124,0)</f>
        <v>0</v>
      </c>
      <c r="BI124" s="226">
        <f>IF(N124="nulová",J124,0)</f>
        <v>0</v>
      </c>
      <c r="BJ124" s="19" t="s">
        <v>84</v>
      </c>
      <c r="BK124" s="226">
        <f>ROUND(I124*H124,2)</f>
        <v>0</v>
      </c>
      <c r="BL124" s="19" t="s">
        <v>148</v>
      </c>
      <c r="BM124" s="225" t="s">
        <v>191</v>
      </c>
    </row>
    <row r="125" s="2" customFormat="1">
      <c r="A125" s="40"/>
      <c r="B125" s="41"/>
      <c r="C125" s="42"/>
      <c r="D125" s="227" t="s">
        <v>150</v>
      </c>
      <c r="E125" s="42"/>
      <c r="F125" s="228" t="s">
        <v>192</v>
      </c>
      <c r="G125" s="42"/>
      <c r="H125" s="42"/>
      <c r="I125" s="229"/>
      <c r="J125" s="42"/>
      <c r="K125" s="42"/>
      <c r="L125" s="46"/>
      <c r="M125" s="230"/>
      <c r="N125" s="231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150</v>
      </c>
      <c r="AU125" s="19" t="s">
        <v>86</v>
      </c>
    </row>
    <row r="126" s="2" customFormat="1">
      <c r="A126" s="40"/>
      <c r="B126" s="41"/>
      <c r="C126" s="42"/>
      <c r="D126" s="232" t="s">
        <v>152</v>
      </c>
      <c r="E126" s="42"/>
      <c r="F126" s="233" t="s">
        <v>193</v>
      </c>
      <c r="G126" s="42"/>
      <c r="H126" s="42"/>
      <c r="I126" s="229"/>
      <c r="J126" s="42"/>
      <c r="K126" s="42"/>
      <c r="L126" s="46"/>
      <c r="M126" s="230"/>
      <c r="N126" s="231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152</v>
      </c>
      <c r="AU126" s="19" t="s">
        <v>86</v>
      </c>
    </row>
    <row r="127" s="2" customFormat="1" ht="37.8" customHeight="1">
      <c r="A127" s="40"/>
      <c r="B127" s="41"/>
      <c r="C127" s="214" t="s">
        <v>194</v>
      </c>
      <c r="D127" s="214" t="s">
        <v>143</v>
      </c>
      <c r="E127" s="215" t="s">
        <v>195</v>
      </c>
      <c r="F127" s="216" t="s">
        <v>196</v>
      </c>
      <c r="G127" s="217" t="s">
        <v>146</v>
      </c>
      <c r="H127" s="218">
        <v>35.085000000000001</v>
      </c>
      <c r="I127" s="219"/>
      <c r="J127" s="220">
        <f>ROUND(I127*H127,2)</f>
        <v>0</v>
      </c>
      <c r="K127" s="216" t="s">
        <v>190</v>
      </c>
      <c r="L127" s="46"/>
      <c r="M127" s="221" t="s">
        <v>19</v>
      </c>
      <c r="N127" s="222" t="s">
        <v>48</v>
      </c>
      <c r="O127" s="86"/>
      <c r="P127" s="223">
        <f>O127*H127</f>
        <v>0</v>
      </c>
      <c r="Q127" s="223">
        <v>0</v>
      </c>
      <c r="R127" s="223">
        <f>Q127*H127</f>
        <v>0</v>
      </c>
      <c r="S127" s="223">
        <v>0</v>
      </c>
      <c r="T127" s="224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25" t="s">
        <v>148</v>
      </c>
      <c r="AT127" s="225" t="s">
        <v>143</v>
      </c>
      <c r="AU127" s="225" t="s">
        <v>86</v>
      </c>
      <c r="AY127" s="19" t="s">
        <v>141</v>
      </c>
      <c r="BE127" s="226">
        <f>IF(N127="základní",J127,0)</f>
        <v>0</v>
      </c>
      <c r="BF127" s="226">
        <f>IF(N127="snížená",J127,0)</f>
        <v>0</v>
      </c>
      <c r="BG127" s="226">
        <f>IF(N127="zákl. přenesená",J127,0)</f>
        <v>0</v>
      </c>
      <c r="BH127" s="226">
        <f>IF(N127="sníž. přenesená",J127,0)</f>
        <v>0</v>
      </c>
      <c r="BI127" s="226">
        <f>IF(N127="nulová",J127,0)</f>
        <v>0</v>
      </c>
      <c r="BJ127" s="19" t="s">
        <v>84</v>
      </c>
      <c r="BK127" s="226">
        <f>ROUND(I127*H127,2)</f>
        <v>0</v>
      </c>
      <c r="BL127" s="19" t="s">
        <v>148</v>
      </c>
      <c r="BM127" s="225" t="s">
        <v>197</v>
      </c>
    </row>
    <row r="128" s="2" customFormat="1">
      <c r="A128" s="40"/>
      <c r="B128" s="41"/>
      <c r="C128" s="42"/>
      <c r="D128" s="227" t="s">
        <v>150</v>
      </c>
      <c r="E128" s="42"/>
      <c r="F128" s="228" t="s">
        <v>198</v>
      </c>
      <c r="G128" s="42"/>
      <c r="H128" s="42"/>
      <c r="I128" s="229"/>
      <c r="J128" s="42"/>
      <c r="K128" s="42"/>
      <c r="L128" s="46"/>
      <c r="M128" s="230"/>
      <c r="N128" s="231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150</v>
      </c>
      <c r="AU128" s="19" t="s">
        <v>86</v>
      </c>
    </row>
    <row r="129" s="2" customFormat="1">
      <c r="A129" s="40"/>
      <c r="B129" s="41"/>
      <c r="C129" s="42"/>
      <c r="D129" s="232" t="s">
        <v>152</v>
      </c>
      <c r="E129" s="42"/>
      <c r="F129" s="233" t="s">
        <v>199</v>
      </c>
      <c r="G129" s="42"/>
      <c r="H129" s="42"/>
      <c r="I129" s="229"/>
      <c r="J129" s="42"/>
      <c r="K129" s="42"/>
      <c r="L129" s="46"/>
      <c r="M129" s="230"/>
      <c r="N129" s="231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152</v>
      </c>
      <c r="AU129" s="19" t="s">
        <v>86</v>
      </c>
    </row>
    <row r="130" s="14" customFormat="1">
      <c r="A130" s="14"/>
      <c r="B130" s="244"/>
      <c r="C130" s="245"/>
      <c r="D130" s="227" t="s">
        <v>154</v>
      </c>
      <c r="E130" s="245"/>
      <c r="F130" s="247" t="s">
        <v>200</v>
      </c>
      <c r="G130" s="245"/>
      <c r="H130" s="248">
        <v>35.085000000000001</v>
      </c>
      <c r="I130" s="249"/>
      <c r="J130" s="245"/>
      <c r="K130" s="245"/>
      <c r="L130" s="250"/>
      <c r="M130" s="251"/>
      <c r="N130" s="252"/>
      <c r="O130" s="252"/>
      <c r="P130" s="252"/>
      <c r="Q130" s="252"/>
      <c r="R130" s="252"/>
      <c r="S130" s="252"/>
      <c r="T130" s="253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4" t="s">
        <v>154</v>
      </c>
      <c r="AU130" s="254" t="s">
        <v>86</v>
      </c>
      <c r="AV130" s="14" t="s">
        <v>86</v>
      </c>
      <c r="AW130" s="14" t="s">
        <v>4</v>
      </c>
      <c r="AX130" s="14" t="s">
        <v>84</v>
      </c>
      <c r="AY130" s="254" t="s">
        <v>141</v>
      </c>
    </row>
    <row r="131" s="2" customFormat="1" ht="24.15" customHeight="1">
      <c r="A131" s="40"/>
      <c r="B131" s="41"/>
      <c r="C131" s="214" t="s">
        <v>201</v>
      </c>
      <c r="D131" s="214" t="s">
        <v>143</v>
      </c>
      <c r="E131" s="215" t="s">
        <v>202</v>
      </c>
      <c r="F131" s="216" t="s">
        <v>203</v>
      </c>
      <c r="G131" s="217" t="s">
        <v>146</v>
      </c>
      <c r="H131" s="218">
        <v>115.45999999999999</v>
      </c>
      <c r="I131" s="219"/>
      <c r="J131" s="220">
        <f>ROUND(I131*H131,2)</f>
        <v>0</v>
      </c>
      <c r="K131" s="216" t="s">
        <v>147</v>
      </c>
      <c r="L131" s="46"/>
      <c r="M131" s="221" t="s">
        <v>19</v>
      </c>
      <c r="N131" s="222" t="s">
        <v>48</v>
      </c>
      <c r="O131" s="86"/>
      <c r="P131" s="223">
        <f>O131*H131</f>
        <v>0</v>
      </c>
      <c r="Q131" s="223">
        <v>0</v>
      </c>
      <c r="R131" s="223">
        <f>Q131*H131</f>
        <v>0</v>
      </c>
      <c r="S131" s="223">
        <v>0</v>
      </c>
      <c r="T131" s="224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25" t="s">
        <v>148</v>
      </c>
      <c r="AT131" s="225" t="s">
        <v>143</v>
      </c>
      <c r="AU131" s="225" t="s">
        <v>86</v>
      </c>
      <c r="AY131" s="19" t="s">
        <v>141</v>
      </c>
      <c r="BE131" s="226">
        <f>IF(N131="základní",J131,0)</f>
        <v>0</v>
      </c>
      <c r="BF131" s="226">
        <f>IF(N131="snížená",J131,0)</f>
        <v>0</v>
      </c>
      <c r="BG131" s="226">
        <f>IF(N131="zákl. přenesená",J131,0)</f>
        <v>0</v>
      </c>
      <c r="BH131" s="226">
        <f>IF(N131="sníž. přenesená",J131,0)</f>
        <v>0</v>
      </c>
      <c r="BI131" s="226">
        <f>IF(N131="nulová",J131,0)</f>
        <v>0</v>
      </c>
      <c r="BJ131" s="19" t="s">
        <v>84</v>
      </c>
      <c r="BK131" s="226">
        <f>ROUND(I131*H131,2)</f>
        <v>0</v>
      </c>
      <c r="BL131" s="19" t="s">
        <v>148</v>
      </c>
      <c r="BM131" s="225" t="s">
        <v>204</v>
      </c>
    </row>
    <row r="132" s="2" customFormat="1">
      <c r="A132" s="40"/>
      <c r="B132" s="41"/>
      <c r="C132" s="42"/>
      <c r="D132" s="227" t="s">
        <v>150</v>
      </c>
      <c r="E132" s="42"/>
      <c r="F132" s="228" t="s">
        <v>205</v>
      </c>
      <c r="G132" s="42"/>
      <c r="H132" s="42"/>
      <c r="I132" s="229"/>
      <c r="J132" s="42"/>
      <c r="K132" s="42"/>
      <c r="L132" s="46"/>
      <c r="M132" s="230"/>
      <c r="N132" s="231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150</v>
      </c>
      <c r="AU132" s="19" t="s">
        <v>86</v>
      </c>
    </row>
    <row r="133" s="2" customFormat="1">
      <c r="A133" s="40"/>
      <c r="B133" s="41"/>
      <c r="C133" s="42"/>
      <c r="D133" s="232" t="s">
        <v>152</v>
      </c>
      <c r="E133" s="42"/>
      <c r="F133" s="233" t="s">
        <v>206</v>
      </c>
      <c r="G133" s="42"/>
      <c r="H133" s="42"/>
      <c r="I133" s="229"/>
      <c r="J133" s="42"/>
      <c r="K133" s="42"/>
      <c r="L133" s="46"/>
      <c r="M133" s="230"/>
      <c r="N133" s="231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152</v>
      </c>
      <c r="AU133" s="19" t="s">
        <v>86</v>
      </c>
    </row>
    <row r="134" s="2" customFormat="1" ht="16.5" customHeight="1">
      <c r="A134" s="40"/>
      <c r="B134" s="41"/>
      <c r="C134" s="266" t="s">
        <v>207</v>
      </c>
      <c r="D134" s="266" t="s">
        <v>208</v>
      </c>
      <c r="E134" s="267" t="s">
        <v>209</v>
      </c>
      <c r="F134" s="268" t="s">
        <v>210</v>
      </c>
      <c r="G134" s="269" t="s">
        <v>211</v>
      </c>
      <c r="H134" s="270">
        <v>55.420000000000002</v>
      </c>
      <c r="I134" s="271"/>
      <c r="J134" s="272">
        <f>ROUND(I134*H134,2)</f>
        <v>0</v>
      </c>
      <c r="K134" s="268" t="s">
        <v>147</v>
      </c>
      <c r="L134" s="273"/>
      <c r="M134" s="274" t="s">
        <v>19</v>
      </c>
      <c r="N134" s="275" t="s">
        <v>48</v>
      </c>
      <c r="O134" s="86"/>
      <c r="P134" s="223">
        <f>O134*H134</f>
        <v>0</v>
      </c>
      <c r="Q134" s="223">
        <v>1</v>
      </c>
      <c r="R134" s="223">
        <f>Q134*H134</f>
        <v>55.420000000000002</v>
      </c>
      <c r="S134" s="223">
        <v>0</v>
      </c>
      <c r="T134" s="224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25" t="s">
        <v>201</v>
      </c>
      <c r="AT134" s="225" t="s">
        <v>208</v>
      </c>
      <c r="AU134" s="225" t="s">
        <v>86</v>
      </c>
      <c r="AY134" s="19" t="s">
        <v>141</v>
      </c>
      <c r="BE134" s="226">
        <f>IF(N134="základní",J134,0)</f>
        <v>0</v>
      </c>
      <c r="BF134" s="226">
        <f>IF(N134="snížená",J134,0)</f>
        <v>0</v>
      </c>
      <c r="BG134" s="226">
        <f>IF(N134="zákl. přenesená",J134,0)</f>
        <v>0</v>
      </c>
      <c r="BH134" s="226">
        <f>IF(N134="sníž. přenesená",J134,0)</f>
        <v>0</v>
      </c>
      <c r="BI134" s="226">
        <f>IF(N134="nulová",J134,0)</f>
        <v>0</v>
      </c>
      <c r="BJ134" s="19" t="s">
        <v>84</v>
      </c>
      <c r="BK134" s="226">
        <f>ROUND(I134*H134,2)</f>
        <v>0</v>
      </c>
      <c r="BL134" s="19" t="s">
        <v>148</v>
      </c>
      <c r="BM134" s="225" t="s">
        <v>212</v>
      </c>
    </row>
    <row r="135" s="2" customFormat="1">
      <c r="A135" s="40"/>
      <c r="B135" s="41"/>
      <c r="C135" s="42"/>
      <c r="D135" s="227" t="s">
        <v>150</v>
      </c>
      <c r="E135" s="42"/>
      <c r="F135" s="228" t="s">
        <v>210</v>
      </c>
      <c r="G135" s="42"/>
      <c r="H135" s="42"/>
      <c r="I135" s="229"/>
      <c r="J135" s="42"/>
      <c r="K135" s="42"/>
      <c r="L135" s="46"/>
      <c r="M135" s="230"/>
      <c r="N135" s="231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150</v>
      </c>
      <c r="AU135" s="19" t="s">
        <v>86</v>
      </c>
    </row>
    <row r="136" s="14" customFormat="1">
      <c r="A136" s="14"/>
      <c r="B136" s="244"/>
      <c r="C136" s="245"/>
      <c r="D136" s="227" t="s">
        <v>154</v>
      </c>
      <c r="E136" s="246" t="s">
        <v>19</v>
      </c>
      <c r="F136" s="247" t="s">
        <v>213</v>
      </c>
      <c r="G136" s="245"/>
      <c r="H136" s="248">
        <v>27.710000000000001</v>
      </c>
      <c r="I136" s="249"/>
      <c r="J136" s="245"/>
      <c r="K136" s="245"/>
      <c r="L136" s="250"/>
      <c r="M136" s="251"/>
      <c r="N136" s="252"/>
      <c r="O136" s="252"/>
      <c r="P136" s="252"/>
      <c r="Q136" s="252"/>
      <c r="R136" s="252"/>
      <c r="S136" s="252"/>
      <c r="T136" s="25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4" t="s">
        <v>154</v>
      </c>
      <c r="AU136" s="254" t="s">
        <v>86</v>
      </c>
      <c r="AV136" s="14" t="s">
        <v>86</v>
      </c>
      <c r="AW136" s="14" t="s">
        <v>36</v>
      </c>
      <c r="AX136" s="14" t="s">
        <v>84</v>
      </c>
      <c r="AY136" s="254" t="s">
        <v>141</v>
      </c>
    </row>
    <row r="137" s="14" customFormat="1">
      <c r="A137" s="14"/>
      <c r="B137" s="244"/>
      <c r="C137" s="245"/>
      <c r="D137" s="227" t="s">
        <v>154</v>
      </c>
      <c r="E137" s="245"/>
      <c r="F137" s="247" t="s">
        <v>214</v>
      </c>
      <c r="G137" s="245"/>
      <c r="H137" s="248">
        <v>55.420000000000002</v>
      </c>
      <c r="I137" s="249"/>
      <c r="J137" s="245"/>
      <c r="K137" s="245"/>
      <c r="L137" s="250"/>
      <c r="M137" s="251"/>
      <c r="N137" s="252"/>
      <c r="O137" s="252"/>
      <c r="P137" s="252"/>
      <c r="Q137" s="252"/>
      <c r="R137" s="252"/>
      <c r="S137" s="252"/>
      <c r="T137" s="253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4" t="s">
        <v>154</v>
      </c>
      <c r="AU137" s="254" t="s">
        <v>86</v>
      </c>
      <c r="AV137" s="14" t="s">
        <v>86</v>
      </c>
      <c r="AW137" s="14" t="s">
        <v>4</v>
      </c>
      <c r="AX137" s="14" t="s">
        <v>84</v>
      </c>
      <c r="AY137" s="254" t="s">
        <v>141</v>
      </c>
    </row>
    <row r="138" s="2" customFormat="1" ht="33" customHeight="1">
      <c r="A138" s="40"/>
      <c r="B138" s="41"/>
      <c r="C138" s="214" t="s">
        <v>215</v>
      </c>
      <c r="D138" s="214" t="s">
        <v>143</v>
      </c>
      <c r="E138" s="215" t="s">
        <v>216</v>
      </c>
      <c r="F138" s="216" t="s">
        <v>217</v>
      </c>
      <c r="G138" s="217" t="s">
        <v>211</v>
      </c>
      <c r="H138" s="218">
        <v>12.631</v>
      </c>
      <c r="I138" s="219"/>
      <c r="J138" s="220">
        <f>ROUND(I138*H138,2)</f>
        <v>0</v>
      </c>
      <c r="K138" s="216" t="s">
        <v>190</v>
      </c>
      <c r="L138" s="46"/>
      <c r="M138" s="221" t="s">
        <v>19</v>
      </c>
      <c r="N138" s="222" t="s">
        <v>48</v>
      </c>
      <c r="O138" s="86"/>
      <c r="P138" s="223">
        <f>O138*H138</f>
        <v>0</v>
      </c>
      <c r="Q138" s="223">
        <v>0</v>
      </c>
      <c r="R138" s="223">
        <f>Q138*H138</f>
        <v>0</v>
      </c>
      <c r="S138" s="223">
        <v>0</v>
      </c>
      <c r="T138" s="224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25" t="s">
        <v>148</v>
      </c>
      <c r="AT138" s="225" t="s">
        <v>143</v>
      </c>
      <c r="AU138" s="225" t="s">
        <v>86</v>
      </c>
      <c r="AY138" s="19" t="s">
        <v>141</v>
      </c>
      <c r="BE138" s="226">
        <f>IF(N138="základní",J138,0)</f>
        <v>0</v>
      </c>
      <c r="BF138" s="226">
        <f>IF(N138="snížená",J138,0)</f>
        <v>0</v>
      </c>
      <c r="BG138" s="226">
        <f>IF(N138="zákl. přenesená",J138,0)</f>
        <v>0</v>
      </c>
      <c r="BH138" s="226">
        <f>IF(N138="sníž. přenesená",J138,0)</f>
        <v>0</v>
      </c>
      <c r="BI138" s="226">
        <f>IF(N138="nulová",J138,0)</f>
        <v>0</v>
      </c>
      <c r="BJ138" s="19" t="s">
        <v>84</v>
      </c>
      <c r="BK138" s="226">
        <f>ROUND(I138*H138,2)</f>
        <v>0</v>
      </c>
      <c r="BL138" s="19" t="s">
        <v>148</v>
      </c>
      <c r="BM138" s="225" t="s">
        <v>218</v>
      </c>
    </row>
    <row r="139" s="2" customFormat="1">
      <c r="A139" s="40"/>
      <c r="B139" s="41"/>
      <c r="C139" s="42"/>
      <c r="D139" s="227" t="s">
        <v>150</v>
      </c>
      <c r="E139" s="42"/>
      <c r="F139" s="228" t="s">
        <v>219</v>
      </c>
      <c r="G139" s="42"/>
      <c r="H139" s="42"/>
      <c r="I139" s="229"/>
      <c r="J139" s="42"/>
      <c r="K139" s="42"/>
      <c r="L139" s="46"/>
      <c r="M139" s="230"/>
      <c r="N139" s="231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150</v>
      </c>
      <c r="AU139" s="19" t="s">
        <v>86</v>
      </c>
    </row>
    <row r="140" s="2" customFormat="1">
      <c r="A140" s="40"/>
      <c r="B140" s="41"/>
      <c r="C140" s="42"/>
      <c r="D140" s="232" t="s">
        <v>152</v>
      </c>
      <c r="E140" s="42"/>
      <c r="F140" s="233" t="s">
        <v>220</v>
      </c>
      <c r="G140" s="42"/>
      <c r="H140" s="42"/>
      <c r="I140" s="229"/>
      <c r="J140" s="42"/>
      <c r="K140" s="42"/>
      <c r="L140" s="46"/>
      <c r="M140" s="230"/>
      <c r="N140" s="231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152</v>
      </c>
      <c r="AU140" s="19" t="s">
        <v>86</v>
      </c>
    </row>
    <row r="141" s="14" customFormat="1">
      <c r="A141" s="14"/>
      <c r="B141" s="244"/>
      <c r="C141" s="245"/>
      <c r="D141" s="227" t="s">
        <v>154</v>
      </c>
      <c r="E141" s="245"/>
      <c r="F141" s="247" t="s">
        <v>221</v>
      </c>
      <c r="G141" s="245"/>
      <c r="H141" s="248">
        <v>12.631</v>
      </c>
      <c r="I141" s="249"/>
      <c r="J141" s="245"/>
      <c r="K141" s="245"/>
      <c r="L141" s="250"/>
      <c r="M141" s="251"/>
      <c r="N141" s="252"/>
      <c r="O141" s="252"/>
      <c r="P141" s="252"/>
      <c r="Q141" s="252"/>
      <c r="R141" s="252"/>
      <c r="S141" s="252"/>
      <c r="T141" s="253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4" t="s">
        <v>154</v>
      </c>
      <c r="AU141" s="254" t="s">
        <v>86</v>
      </c>
      <c r="AV141" s="14" t="s">
        <v>86</v>
      </c>
      <c r="AW141" s="14" t="s">
        <v>4</v>
      </c>
      <c r="AX141" s="14" t="s">
        <v>84</v>
      </c>
      <c r="AY141" s="254" t="s">
        <v>141</v>
      </c>
    </row>
    <row r="142" s="2" customFormat="1" ht="16.5" customHeight="1">
      <c r="A142" s="40"/>
      <c r="B142" s="41"/>
      <c r="C142" s="214" t="s">
        <v>222</v>
      </c>
      <c r="D142" s="214" t="s">
        <v>143</v>
      </c>
      <c r="E142" s="215" t="s">
        <v>223</v>
      </c>
      <c r="F142" s="216" t="s">
        <v>224</v>
      </c>
      <c r="G142" s="217" t="s">
        <v>146</v>
      </c>
      <c r="H142" s="218">
        <v>7.0170000000000003</v>
      </c>
      <c r="I142" s="219"/>
      <c r="J142" s="220">
        <f>ROUND(I142*H142,2)</f>
        <v>0</v>
      </c>
      <c r="K142" s="216" t="s">
        <v>190</v>
      </c>
      <c r="L142" s="46"/>
      <c r="M142" s="221" t="s">
        <v>19</v>
      </c>
      <c r="N142" s="222" t="s">
        <v>48</v>
      </c>
      <c r="O142" s="86"/>
      <c r="P142" s="223">
        <f>O142*H142</f>
        <v>0</v>
      </c>
      <c r="Q142" s="223">
        <v>0</v>
      </c>
      <c r="R142" s="223">
        <f>Q142*H142</f>
        <v>0</v>
      </c>
      <c r="S142" s="223">
        <v>0</v>
      </c>
      <c r="T142" s="224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25" t="s">
        <v>148</v>
      </c>
      <c r="AT142" s="225" t="s">
        <v>143</v>
      </c>
      <c r="AU142" s="225" t="s">
        <v>86</v>
      </c>
      <c r="AY142" s="19" t="s">
        <v>141</v>
      </c>
      <c r="BE142" s="226">
        <f>IF(N142="základní",J142,0)</f>
        <v>0</v>
      </c>
      <c r="BF142" s="226">
        <f>IF(N142="snížená",J142,0)</f>
        <v>0</v>
      </c>
      <c r="BG142" s="226">
        <f>IF(N142="zákl. přenesená",J142,0)</f>
        <v>0</v>
      </c>
      <c r="BH142" s="226">
        <f>IF(N142="sníž. přenesená",J142,0)</f>
        <v>0</v>
      </c>
      <c r="BI142" s="226">
        <f>IF(N142="nulová",J142,0)</f>
        <v>0</v>
      </c>
      <c r="BJ142" s="19" t="s">
        <v>84</v>
      </c>
      <c r="BK142" s="226">
        <f>ROUND(I142*H142,2)</f>
        <v>0</v>
      </c>
      <c r="BL142" s="19" t="s">
        <v>148</v>
      </c>
      <c r="BM142" s="225" t="s">
        <v>225</v>
      </c>
    </row>
    <row r="143" s="2" customFormat="1">
      <c r="A143" s="40"/>
      <c r="B143" s="41"/>
      <c r="C143" s="42"/>
      <c r="D143" s="227" t="s">
        <v>150</v>
      </c>
      <c r="E143" s="42"/>
      <c r="F143" s="228" t="s">
        <v>226</v>
      </c>
      <c r="G143" s="42"/>
      <c r="H143" s="42"/>
      <c r="I143" s="229"/>
      <c r="J143" s="42"/>
      <c r="K143" s="42"/>
      <c r="L143" s="46"/>
      <c r="M143" s="230"/>
      <c r="N143" s="231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150</v>
      </c>
      <c r="AU143" s="19" t="s">
        <v>86</v>
      </c>
    </row>
    <row r="144" s="2" customFormat="1">
      <c r="A144" s="40"/>
      <c r="B144" s="41"/>
      <c r="C144" s="42"/>
      <c r="D144" s="232" t="s">
        <v>152</v>
      </c>
      <c r="E144" s="42"/>
      <c r="F144" s="233" t="s">
        <v>227</v>
      </c>
      <c r="G144" s="42"/>
      <c r="H144" s="42"/>
      <c r="I144" s="229"/>
      <c r="J144" s="42"/>
      <c r="K144" s="42"/>
      <c r="L144" s="46"/>
      <c r="M144" s="230"/>
      <c r="N144" s="231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152</v>
      </c>
      <c r="AU144" s="19" t="s">
        <v>86</v>
      </c>
    </row>
    <row r="145" s="14" customFormat="1">
      <c r="A145" s="14"/>
      <c r="B145" s="244"/>
      <c r="C145" s="245"/>
      <c r="D145" s="227" t="s">
        <v>154</v>
      </c>
      <c r="E145" s="246" t="s">
        <v>19</v>
      </c>
      <c r="F145" s="247" t="s">
        <v>228</v>
      </c>
      <c r="G145" s="245"/>
      <c r="H145" s="248">
        <v>7.0170000000000003</v>
      </c>
      <c r="I145" s="249"/>
      <c r="J145" s="245"/>
      <c r="K145" s="245"/>
      <c r="L145" s="250"/>
      <c r="M145" s="251"/>
      <c r="N145" s="252"/>
      <c r="O145" s="252"/>
      <c r="P145" s="252"/>
      <c r="Q145" s="252"/>
      <c r="R145" s="252"/>
      <c r="S145" s="252"/>
      <c r="T145" s="253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4" t="s">
        <v>154</v>
      </c>
      <c r="AU145" s="254" t="s">
        <v>86</v>
      </c>
      <c r="AV145" s="14" t="s">
        <v>86</v>
      </c>
      <c r="AW145" s="14" t="s">
        <v>36</v>
      </c>
      <c r="AX145" s="14" t="s">
        <v>84</v>
      </c>
      <c r="AY145" s="254" t="s">
        <v>141</v>
      </c>
    </row>
    <row r="146" s="2" customFormat="1" ht="24.15" customHeight="1">
      <c r="A146" s="40"/>
      <c r="B146" s="41"/>
      <c r="C146" s="214" t="s">
        <v>8</v>
      </c>
      <c r="D146" s="214" t="s">
        <v>143</v>
      </c>
      <c r="E146" s="215" t="s">
        <v>229</v>
      </c>
      <c r="F146" s="216" t="s">
        <v>230</v>
      </c>
      <c r="G146" s="217" t="s">
        <v>146</v>
      </c>
      <c r="H146" s="218">
        <v>152.46000000000001</v>
      </c>
      <c r="I146" s="219"/>
      <c r="J146" s="220">
        <f>ROUND(I146*H146,2)</f>
        <v>0</v>
      </c>
      <c r="K146" s="216" t="s">
        <v>147</v>
      </c>
      <c r="L146" s="46"/>
      <c r="M146" s="221" t="s">
        <v>19</v>
      </c>
      <c r="N146" s="222" t="s">
        <v>48</v>
      </c>
      <c r="O146" s="86"/>
      <c r="P146" s="223">
        <f>O146*H146</f>
        <v>0</v>
      </c>
      <c r="Q146" s="223">
        <v>0</v>
      </c>
      <c r="R146" s="223">
        <f>Q146*H146</f>
        <v>0</v>
      </c>
      <c r="S146" s="223">
        <v>0</v>
      </c>
      <c r="T146" s="224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25" t="s">
        <v>148</v>
      </c>
      <c r="AT146" s="225" t="s">
        <v>143</v>
      </c>
      <c r="AU146" s="225" t="s">
        <v>86</v>
      </c>
      <c r="AY146" s="19" t="s">
        <v>141</v>
      </c>
      <c r="BE146" s="226">
        <f>IF(N146="základní",J146,0)</f>
        <v>0</v>
      </c>
      <c r="BF146" s="226">
        <f>IF(N146="snížená",J146,0)</f>
        <v>0</v>
      </c>
      <c r="BG146" s="226">
        <f>IF(N146="zákl. přenesená",J146,0)</f>
        <v>0</v>
      </c>
      <c r="BH146" s="226">
        <f>IF(N146="sníž. přenesená",J146,0)</f>
        <v>0</v>
      </c>
      <c r="BI146" s="226">
        <f>IF(N146="nulová",J146,0)</f>
        <v>0</v>
      </c>
      <c r="BJ146" s="19" t="s">
        <v>84</v>
      </c>
      <c r="BK146" s="226">
        <f>ROUND(I146*H146,2)</f>
        <v>0</v>
      </c>
      <c r="BL146" s="19" t="s">
        <v>148</v>
      </c>
      <c r="BM146" s="225" t="s">
        <v>231</v>
      </c>
    </row>
    <row r="147" s="2" customFormat="1">
      <c r="A147" s="40"/>
      <c r="B147" s="41"/>
      <c r="C147" s="42"/>
      <c r="D147" s="227" t="s">
        <v>150</v>
      </c>
      <c r="E147" s="42"/>
      <c r="F147" s="228" t="s">
        <v>232</v>
      </c>
      <c r="G147" s="42"/>
      <c r="H147" s="42"/>
      <c r="I147" s="229"/>
      <c r="J147" s="42"/>
      <c r="K147" s="42"/>
      <c r="L147" s="46"/>
      <c r="M147" s="230"/>
      <c r="N147" s="231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150</v>
      </c>
      <c r="AU147" s="19" t="s">
        <v>86</v>
      </c>
    </row>
    <row r="148" s="2" customFormat="1">
      <c r="A148" s="40"/>
      <c r="B148" s="41"/>
      <c r="C148" s="42"/>
      <c r="D148" s="232" t="s">
        <v>152</v>
      </c>
      <c r="E148" s="42"/>
      <c r="F148" s="233" t="s">
        <v>233</v>
      </c>
      <c r="G148" s="42"/>
      <c r="H148" s="42"/>
      <c r="I148" s="229"/>
      <c r="J148" s="42"/>
      <c r="K148" s="42"/>
      <c r="L148" s="46"/>
      <c r="M148" s="230"/>
      <c r="N148" s="231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152</v>
      </c>
      <c r="AU148" s="19" t="s">
        <v>86</v>
      </c>
    </row>
    <row r="149" s="13" customFormat="1">
      <c r="A149" s="13"/>
      <c r="B149" s="234"/>
      <c r="C149" s="235"/>
      <c r="D149" s="227" t="s">
        <v>154</v>
      </c>
      <c r="E149" s="236" t="s">
        <v>19</v>
      </c>
      <c r="F149" s="237" t="s">
        <v>234</v>
      </c>
      <c r="G149" s="235"/>
      <c r="H149" s="236" t="s">
        <v>19</v>
      </c>
      <c r="I149" s="238"/>
      <c r="J149" s="235"/>
      <c r="K149" s="235"/>
      <c r="L149" s="239"/>
      <c r="M149" s="240"/>
      <c r="N149" s="241"/>
      <c r="O149" s="241"/>
      <c r="P149" s="241"/>
      <c r="Q149" s="241"/>
      <c r="R149" s="241"/>
      <c r="S149" s="241"/>
      <c r="T149" s="24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3" t="s">
        <v>154</v>
      </c>
      <c r="AU149" s="243" t="s">
        <v>86</v>
      </c>
      <c r="AV149" s="13" t="s">
        <v>84</v>
      </c>
      <c r="AW149" s="13" t="s">
        <v>36</v>
      </c>
      <c r="AX149" s="13" t="s">
        <v>77</v>
      </c>
      <c r="AY149" s="243" t="s">
        <v>141</v>
      </c>
    </row>
    <row r="150" s="14" customFormat="1">
      <c r="A150" s="14"/>
      <c r="B150" s="244"/>
      <c r="C150" s="245"/>
      <c r="D150" s="227" t="s">
        <v>154</v>
      </c>
      <c r="E150" s="246" t="s">
        <v>19</v>
      </c>
      <c r="F150" s="247" t="s">
        <v>235</v>
      </c>
      <c r="G150" s="245"/>
      <c r="H150" s="248">
        <v>226.661</v>
      </c>
      <c r="I150" s="249"/>
      <c r="J150" s="245"/>
      <c r="K150" s="245"/>
      <c r="L150" s="250"/>
      <c r="M150" s="251"/>
      <c r="N150" s="252"/>
      <c r="O150" s="252"/>
      <c r="P150" s="252"/>
      <c r="Q150" s="252"/>
      <c r="R150" s="252"/>
      <c r="S150" s="252"/>
      <c r="T150" s="253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4" t="s">
        <v>154</v>
      </c>
      <c r="AU150" s="254" t="s">
        <v>86</v>
      </c>
      <c r="AV150" s="14" t="s">
        <v>86</v>
      </c>
      <c r="AW150" s="14" t="s">
        <v>36</v>
      </c>
      <c r="AX150" s="14" t="s">
        <v>77</v>
      </c>
      <c r="AY150" s="254" t="s">
        <v>141</v>
      </c>
    </row>
    <row r="151" s="14" customFormat="1">
      <c r="A151" s="14"/>
      <c r="B151" s="244"/>
      <c r="C151" s="245"/>
      <c r="D151" s="227" t="s">
        <v>154</v>
      </c>
      <c r="E151" s="246" t="s">
        <v>19</v>
      </c>
      <c r="F151" s="247" t="s">
        <v>236</v>
      </c>
      <c r="G151" s="245"/>
      <c r="H151" s="248">
        <v>-74.200999999999993</v>
      </c>
      <c r="I151" s="249"/>
      <c r="J151" s="245"/>
      <c r="K151" s="245"/>
      <c r="L151" s="250"/>
      <c r="M151" s="251"/>
      <c r="N151" s="252"/>
      <c r="O151" s="252"/>
      <c r="P151" s="252"/>
      <c r="Q151" s="252"/>
      <c r="R151" s="252"/>
      <c r="S151" s="252"/>
      <c r="T151" s="253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4" t="s">
        <v>154</v>
      </c>
      <c r="AU151" s="254" t="s">
        <v>86</v>
      </c>
      <c r="AV151" s="14" t="s">
        <v>86</v>
      </c>
      <c r="AW151" s="14" t="s">
        <v>36</v>
      </c>
      <c r="AX151" s="14" t="s">
        <v>77</v>
      </c>
      <c r="AY151" s="254" t="s">
        <v>141</v>
      </c>
    </row>
    <row r="152" s="15" customFormat="1">
      <c r="A152" s="15"/>
      <c r="B152" s="255"/>
      <c r="C152" s="256"/>
      <c r="D152" s="227" t="s">
        <v>154</v>
      </c>
      <c r="E152" s="257" t="s">
        <v>19</v>
      </c>
      <c r="F152" s="258" t="s">
        <v>161</v>
      </c>
      <c r="G152" s="256"/>
      <c r="H152" s="259">
        <v>152.46000000000001</v>
      </c>
      <c r="I152" s="260"/>
      <c r="J152" s="256"/>
      <c r="K152" s="256"/>
      <c r="L152" s="261"/>
      <c r="M152" s="262"/>
      <c r="N152" s="263"/>
      <c r="O152" s="263"/>
      <c r="P152" s="263"/>
      <c r="Q152" s="263"/>
      <c r="R152" s="263"/>
      <c r="S152" s="263"/>
      <c r="T152" s="264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65" t="s">
        <v>154</v>
      </c>
      <c r="AU152" s="265" t="s">
        <v>86</v>
      </c>
      <c r="AV152" s="15" t="s">
        <v>148</v>
      </c>
      <c r="AW152" s="15" t="s">
        <v>36</v>
      </c>
      <c r="AX152" s="15" t="s">
        <v>84</v>
      </c>
      <c r="AY152" s="265" t="s">
        <v>141</v>
      </c>
    </row>
    <row r="153" s="2" customFormat="1" ht="24.15" customHeight="1">
      <c r="A153" s="40"/>
      <c r="B153" s="41"/>
      <c r="C153" s="214" t="s">
        <v>237</v>
      </c>
      <c r="D153" s="214" t="s">
        <v>143</v>
      </c>
      <c r="E153" s="215" t="s">
        <v>238</v>
      </c>
      <c r="F153" s="216" t="s">
        <v>239</v>
      </c>
      <c r="G153" s="217" t="s">
        <v>146</v>
      </c>
      <c r="H153" s="218">
        <v>5.7530000000000001</v>
      </c>
      <c r="I153" s="219"/>
      <c r="J153" s="220">
        <f>ROUND(I153*H153,2)</f>
        <v>0</v>
      </c>
      <c r="K153" s="216" t="s">
        <v>147</v>
      </c>
      <c r="L153" s="46"/>
      <c r="M153" s="221" t="s">
        <v>19</v>
      </c>
      <c r="N153" s="222" t="s">
        <v>48</v>
      </c>
      <c r="O153" s="86"/>
      <c r="P153" s="223">
        <f>O153*H153</f>
        <v>0</v>
      </c>
      <c r="Q153" s="223">
        <v>0</v>
      </c>
      <c r="R153" s="223">
        <f>Q153*H153</f>
        <v>0</v>
      </c>
      <c r="S153" s="223">
        <v>0</v>
      </c>
      <c r="T153" s="224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25" t="s">
        <v>148</v>
      </c>
      <c r="AT153" s="225" t="s">
        <v>143</v>
      </c>
      <c r="AU153" s="225" t="s">
        <v>86</v>
      </c>
      <c r="AY153" s="19" t="s">
        <v>141</v>
      </c>
      <c r="BE153" s="226">
        <f>IF(N153="základní",J153,0)</f>
        <v>0</v>
      </c>
      <c r="BF153" s="226">
        <f>IF(N153="snížená",J153,0)</f>
        <v>0</v>
      </c>
      <c r="BG153" s="226">
        <f>IF(N153="zákl. přenesená",J153,0)</f>
        <v>0</v>
      </c>
      <c r="BH153" s="226">
        <f>IF(N153="sníž. přenesená",J153,0)</f>
        <v>0</v>
      </c>
      <c r="BI153" s="226">
        <f>IF(N153="nulová",J153,0)</f>
        <v>0</v>
      </c>
      <c r="BJ153" s="19" t="s">
        <v>84</v>
      </c>
      <c r="BK153" s="226">
        <f>ROUND(I153*H153,2)</f>
        <v>0</v>
      </c>
      <c r="BL153" s="19" t="s">
        <v>148</v>
      </c>
      <c r="BM153" s="225" t="s">
        <v>240</v>
      </c>
    </row>
    <row r="154" s="2" customFormat="1">
      <c r="A154" s="40"/>
      <c r="B154" s="41"/>
      <c r="C154" s="42"/>
      <c r="D154" s="227" t="s">
        <v>150</v>
      </c>
      <c r="E154" s="42"/>
      <c r="F154" s="228" t="s">
        <v>241</v>
      </c>
      <c r="G154" s="42"/>
      <c r="H154" s="42"/>
      <c r="I154" s="229"/>
      <c r="J154" s="42"/>
      <c r="K154" s="42"/>
      <c r="L154" s="46"/>
      <c r="M154" s="230"/>
      <c r="N154" s="231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150</v>
      </c>
      <c r="AU154" s="19" t="s">
        <v>86</v>
      </c>
    </row>
    <row r="155" s="2" customFormat="1">
      <c r="A155" s="40"/>
      <c r="B155" s="41"/>
      <c r="C155" s="42"/>
      <c r="D155" s="232" t="s">
        <v>152</v>
      </c>
      <c r="E155" s="42"/>
      <c r="F155" s="233" t="s">
        <v>242</v>
      </c>
      <c r="G155" s="42"/>
      <c r="H155" s="42"/>
      <c r="I155" s="229"/>
      <c r="J155" s="42"/>
      <c r="K155" s="42"/>
      <c r="L155" s="46"/>
      <c r="M155" s="230"/>
      <c r="N155" s="231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152</v>
      </c>
      <c r="AU155" s="19" t="s">
        <v>86</v>
      </c>
    </row>
    <row r="156" s="14" customFormat="1">
      <c r="A156" s="14"/>
      <c r="B156" s="244"/>
      <c r="C156" s="245"/>
      <c r="D156" s="227" t="s">
        <v>154</v>
      </c>
      <c r="E156" s="246" t="s">
        <v>19</v>
      </c>
      <c r="F156" s="247" t="s">
        <v>243</v>
      </c>
      <c r="G156" s="245"/>
      <c r="H156" s="248">
        <v>5.7530000000000001</v>
      </c>
      <c r="I156" s="249"/>
      <c r="J156" s="245"/>
      <c r="K156" s="245"/>
      <c r="L156" s="250"/>
      <c r="M156" s="251"/>
      <c r="N156" s="252"/>
      <c r="O156" s="252"/>
      <c r="P156" s="252"/>
      <c r="Q156" s="252"/>
      <c r="R156" s="252"/>
      <c r="S156" s="252"/>
      <c r="T156" s="253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4" t="s">
        <v>154</v>
      </c>
      <c r="AU156" s="254" t="s">
        <v>86</v>
      </c>
      <c r="AV156" s="14" t="s">
        <v>86</v>
      </c>
      <c r="AW156" s="14" t="s">
        <v>36</v>
      </c>
      <c r="AX156" s="14" t="s">
        <v>77</v>
      </c>
      <c r="AY156" s="254" t="s">
        <v>141</v>
      </c>
    </row>
    <row r="157" s="15" customFormat="1">
      <c r="A157" s="15"/>
      <c r="B157" s="255"/>
      <c r="C157" s="256"/>
      <c r="D157" s="227" t="s">
        <v>154</v>
      </c>
      <c r="E157" s="257" t="s">
        <v>19</v>
      </c>
      <c r="F157" s="258" t="s">
        <v>161</v>
      </c>
      <c r="G157" s="256"/>
      <c r="H157" s="259">
        <v>5.7530000000000001</v>
      </c>
      <c r="I157" s="260"/>
      <c r="J157" s="256"/>
      <c r="K157" s="256"/>
      <c r="L157" s="261"/>
      <c r="M157" s="262"/>
      <c r="N157" s="263"/>
      <c r="O157" s="263"/>
      <c r="P157" s="263"/>
      <c r="Q157" s="263"/>
      <c r="R157" s="263"/>
      <c r="S157" s="263"/>
      <c r="T157" s="264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65" t="s">
        <v>154</v>
      </c>
      <c r="AU157" s="265" t="s">
        <v>86</v>
      </c>
      <c r="AV157" s="15" t="s">
        <v>148</v>
      </c>
      <c r="AW157" s="15" t="s">
        <v>36</v>
      </c>
      <c r="AX157" s="15" t="s">
        <v>84</v>
      </c>
      <c r="AY157" s="265" t="s">
        <v>141</v>
      </c>
    </row>
    <row r="158" s="2" customFormat="1" ht="16.5" customHeight="1">
      <c r="A158" s="40"/>
      <c r="B158" s="41"/>
      <c r="C158" s="266" t="s">
        <v>244</v>
      </c>
      <c r="D158" s="266" t="s">
        <v>208</v>
      </c>
      <c r="E158" s="267" t="s">
        <v>245</v>
      </c>
      <c r="F158" s="268" t="s">
        <v>246</v>
      </c>
      <c r="G158" s="269" t="s">
        <v>211</v>
      </c>
      <c r="H158" s="270">
        <v>11.506</v>
      </c>
      <c r="I158" s="271"/>
      <c r="J158" s="272">
        <f>ROUND(I158*H158,2)</f>
        <v>0</v>
      </c>
      <c r="K158" s="268" t="s">
        <v>147</v>
      </c>
      <c r="L158" s="273"/>
      <c r="M158" s="274" t="s">
        <v>19</v>
      </c>
      <c r="N158" s="275" t="s">
        <v>48</v>
      </c>
      <c r="O158" s="86"/>
      <c r="P158" s="223">
        <f>O158*H158</f>
        <v>0</v>
      </c>
      <c r="Q158" s="223">
        <v>0</v>
      </c>
      <c r="R158" s="223">
        <f>Q158*H158</f>
        <v>0</v>
      </c>
      <c r="S158" s="223">
        <v>0</v>
      </c>
      <c r="T158" s="224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25" t="s">
        <v>201</v>
      </c>
      <c r="AT158" s="225" t="s">
        <v>208</v>
      </c>
      <c r="AU158" s="225" t="s">
        <v>86</v>
      </c>
      <c r="AY158" s="19" t="s">
        <v>141</v>
      </c>
      <c r="BE158" s="226">
        <f>IF(N158="základní",J158,0)</f>
        <v>0</v>
      </c>
      <c r="BF158" s="226">
        <f>IF(N158="snížená",J158,0)</f>
        <v>0</v>
      </c>
      <c r="BG158" s="226">
        <f>IF(N158="zákl. přenesená",J158,0)</f>
        <v>0</v>
      </c>
      <c r="BH158" s="226">
        <f>IF(N158="sníž. přenesená",J158,0)</f>
        <v>0</v>
      </c>
      <c r="BI158" s="226">
        <f>IF(N158="nulová",J158,0)</f>
        <v>0</v>
      </c>
      <c r="BJ158" s="19" t="s">
        <v>84</v>
      </c>
      <c r="BK158" s="226">
        <f>ROUND(I158*H158,2)</f>
        <v>0</v>
      </c>
      <c r="BL158" s="19" t="s">
        <v>148</v>
      </c>
      <c r="BM158" s="225" t="s">
        <v>247</v>
      </c>
    </row>
    <row r="159" s="2" customFormat="1">
      <c r="A159" s="40"/>
      <c r="B159" s="41"/>
      <c r="C159" s="42"/>
      <c r="D159" s="227" t="s">
        <v>150</v>
      </c>
      <c r="E159" s="42"/>
      <c r="F159" s="228" t="s">
        <v>246</v>
      </c>
      <c r="G159" s="42"/>
      <c r="H159" s="42"/>
      <c r="I159" s="229"/>
      <c r="J159" s="42"/>
      <c r="K159" s="42"/>
      <c r="L159" s="46"/>
      <c r="M159" s="230"/>
      <c r="N159" s="231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150</v>
      </c>
      <c r="AU159" s="19" t="s">
        <v>86</v>
      </c>
    </row>
    <row r="160" s="14" customFormat="1">
      <c r="A160" s="14"/>
      <c r="B160" s="244"/>
      <c r="C160" s="245"/>
      <c r="D160" s="227" t="s">
        <v>154</v>
      </c>
      <c r="E160" s="245"/>
      <c r="F160" s="247" t="s">
        <v>248</v>
      </c>
      <c r="G160" s="245"/>
      <c r="H160" s="248">
        <v>11.506</v>
      </c>
      <c r="I160" s="249"/>
      <c r="J160" s="245"/>
      <c r="K160" s="245"/>
      <c r="L160" s="250"/>
      <c r="M160" s="251"/>
      <c r="N160" s="252"/>
      <c r="O160" s="252"/>
      <c r="P160" s="252"/>
      <c r="Q160" s="252"/>
      <c r="R160" s="252"/>
      <c r="S160" s="252"/>
      <c r="T160" s="253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4" t="s">
        <v>154</v>
      </c>
      <c r="AU160" s="254" t="s">
        <v>86</v>
      </c>
      <c r="AV160" s="14" t="s">
        <v>86</v>
      </c>
      <c r="AW160" s="14" t="s">
        <v>4</v>
      </c>
      <c r="AX160" s="14" t="s">
        <v>84</v>
      </c>
      <c r="AY160" s="254" t="s">
        <v>141</v>
      </c>
    </row>
    <row r="161" s="2" customFormat="1" ht="24.15" customHeight="1">
      <c r="A161" s="40"/>
      <c r="B161" s="41"/>
      <c r="C161" s="214" t="s">
        <v>249</v>
      </c>
      <c r="D161" s="214" t="s">
        <v>143</v>
      </c>
      <c r="E161" s="215" t="s">
        <v>250</v>
      </c>
      <c r="F161" s="216" t="s">
        <v>251</v>
      </c>
      <c r="G161" s="217" t="s">
        <v>171</v>
      </c>
      <c r="H161" s="218">
        <v>236.56999999999999</v>
      </c>
      <c r="I161" s="219"/>
      <c r="J161" s="220">
        <f>ROUND(I161*H161,2)</f>
        <v>0</v>
      </c>
      <c r="K161" s="216" t="s">
        <v>147</v>
      </c>
      <c r="L161" s="46"/>
      <c r="M161" s="221" t="s">
        <v>19</v>
      </c>
      <c r="N161" s="222" t="s">
        <v>48</v>
      </c>
      <c r="O161" s="86"/>
      <c r="P161" s="223">
        <f>O161*H161</f>
        <v>0</v>
      </c>
      <c r="Q161" s="223">
        <v>0</v>
      </c>
      <c r="R161" s="223">
        <f>Q161*H161</f>
        <v>0</v>
      </c>
      <c r="S161" s="223">
        <v>0</v>
      </c>
      <c r="T161" s="224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25" t="s">
        <v>148</v>
      </c>
      <c r="AT161" s="225" t="s">
        <v>143</v>
      </c>
      <c r="AU161" s="225" t="s">
        <v>86</v>
      </c>
      <c r="AY161" s="19" t="s">
        <v>141</v>
      </c>
      <c r="BE161" s="226">
        <f>IF(N161="základní",J161,0)</f>
        <v>0</v>
      </c>
      <c r="BF161" s="226">
        <f>IF(N161="snížená",J161,0)</f>
        <v>0</v>
      </c>
      <c r="BG161" s="226">
        <f>IF(N161="zákl. přenesená",J161,0)</f>
        <v>0</v>
      </c>
      <c r="BH161" s="226">
        <f>IF(N161="sníž. přenesená",J161,0)</f>
        <v>0</v>
      </c>
      <c r="BI161" s="226">
        <f>IF(N161="nulová",J161,0)</f>
        <v>0</v>
      </c>
      <c r="BJ161" s="19" t="s">
        <v>84</v>
      </c>
      <c r="BK161" s="226">
        <f>ROUND(I161*H161,2)</f>
        <v>0</v>
      </c>
      <c r="BL161" s="19" t="s">
        <v>148</v>
      </c>
      <c r="BM161" s="225" t="s">
        <v>252</v>
      </c>
    </row>
    <row r="162" s="2" customFormat="1">
      <c r="A162" s="40"/>
      <c r="B162" s="41"/>
      <c r="C162" s="42"/>
      <c r="D162" s="227" t="s">
        <v>150</v>
      </c>
      <c r="E162" s="42"/>
      <c r="F162" s="228" t="s">
        <v>253</v>
      </c>
      <c r="G162" s="42"/>
      <c r="H162" s="42"/>
      <c r="I162" s="229"/>
      <c r="J162" s="42"/>
      <c r="K162" s="42"/>
      <c r="L162" s="46"/>
      <c r="M162" s="230"/>
      <c r="N162" s="231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150</v>
      </c>
      <c r="AU162" s="19" t="s">
        <v>86</v>
      </c>
    </row>
    <row r="163" s="2" customFormat="1">
      <c r="A163" s="40"/>
      <c r="B163" s="41"/>
      <c r="C163" s="42"/>
      <c r="D163" s="232" t="s">
        <v>152</v>
      </c>
      <c r="E163" s="42"/>
      <c r="F163" s="233" t="s">
        <v>254</v>
      </c>
      <c r="G163" s="42"/>
      <c r="H163" s="42"/>
      <c r="I163" s="229"/>
      <c r="J163" s="42"/>
      <c r="K163" s="42"/>
      <c r="L163" s="46"/>
      <c r="M163" s="230"/>
      <c r="N163" s="231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152</v>
      </c>
      <c r="AU163" s="19" t="s">
        <v>86</v>
      </c>
    </row>
    <row r="164" s="13" customFormat="1">
      <c r="A164" s="13"/>
      <c r="B164" s="234"/>
      <c r="C164" s="235"/>
      <c r="D164" s="227" t="s">
        <v>154</v>
      </c>
      <c r="E164" s="236" t="s">
        <v>19</v>
      </c>
      <c r="F164" s="237" t="s">
        <v>255</v>
      </c>
      <c r="G164" s="235"/>
      <c r="H164" s="236" t="s">
        <v>19</v>
      </c>
      <c r="I164" s="238"/>
      <c r="J164" s="235"/>
      <c r="K164" s="235"/>
      <c r="L164" s="239"/>
      <c r="M164" s="240"/>
      <c r="N164" s="241"/>
      <c r="O164" s="241"/>
      <c r="P164" s="241"/>
      <c r="Q164" s="241"/>
      <c r="R164" s="241"/>
      <c r="S164" s="241"/>
      <c r="T164" s="24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3" t="s">
        <v>154</v>
      </c>
      <c r="AU164" s="243" t="s">
        <v>86</v>
      </c>
      <c r="AV164" s="13" t="s">
        <v>84</v>
      </c>
      <c r="AW164" s="13" t="s">
        <v>36</v>
      </c>
      <c r="AX164" s="13" t="s">
        <v>77</v>
      </c>
      <c r="AY164" s="243" t="s">
        <v>141</v>
      </c>
    </row>
    <row r="165" s="14" customFormat="1">
      <c r="A165" s="14"/>
      <c r="B165" s="244"/>
      <c r="C165" s="245"/>
      <c r="D165" s="227" t="s">
        <v>154</v>
      </c>
      <c r="E165" s="246" t="s">
        <v>19</v>
      </c>
      <c r="F165" s="247" t="s">
        <v>256</v>
      </c>
      <c r="G165" s="245"/>
      <c r="H165" s="248">
        <v>94.370000000000005</v>
      </c>
      <c r="I165" s="249"/>
      <c r="J165" s="245"/>
      <c r="K165" s="245"/>
      <c r="L165" s="250"/>
      <c r="M165" s="251"/>
      <c r="N165" s="252"/>
      <c r="O165" s="252"/>
      <c r="P165" s="252"/>
      <c r="Q165" s="252"/>
      <c r="R165" s="252"/>
      <c r="S165" s="252"/>
      <c r="T165" s="253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4" t="s">
        <v>154</v>
      </c>
      <c r="AU165" s="254" t="s">
        <v>86</v>
      </c>
      <c r="AV165" s="14" t="s">
        <v>86</v>
      </c>
      <c r="AW165" s="14" t="s">
        <v>36</v>
      </c>
      <c r="AX165" s="14" t="s">
        <v>77</v>
      </c>
      <c r="AY165" s="254" t="s">
        <v>141</v>
      </c>
    </row>
    <row r="166" s="13" customFormat="1">
      <c r="A166" s="13"/>
      <c r="B166" s="234"/>
      <c r="C166" s="235"/>
      <c r="D166" s="227" t="s">
        <v>154</v>
      </c>
      <c r="E166" s="236" t="s">
        <v>19</v>
      </c>
      <c r="F166" s="237" t="s">
        <v>257</v>
      </c>
      <c r="G166" s="235"/>
      <c r="H166" s="236" t="s">
        <v>19</v>
      </c>
      <c r="I166" s="238"/>
      <c r="J166" s="235"/>
      <c r="K166" s="235"/>
      <c r="L166" s="239"/>
      <c r="M166" s="240"/>
      <c r="N166" s="241"/>
      <c r="O166" s="241"/>
      <c r="P166" s="241"/>
      <c r="Q166" s="241"/>
      <c r="R166" s="241"/>
      <c r="S166" s="241"/>
      <c r="T166" s="242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3" t="s">
        <v>154</v>
      </c>
      <c r="AU166" s="243" t="s">
        <v>86</v>
      </c>
      <c r="AV166" s="13" t="s">
        <v>84</v>
      </c>
      <c r="AW166" s="13" t="s">
        <v>36</v>
      </c>
      <c r="AX166" s="13" t="s">
        <v>77</v>
      </c>
      <c r="AY166" s="243" t="s">
        <v>141</v>
      </c>
    </row>
    <row r="167" s="14" customFormat="1">
      <c r="A167" s="14"/>
      <c r="B167" s="244"/>
      <c r="C167" s="245"/>
      <c r="D167" s="227" t="s">
        <v>154</v>
      </c>
      <c r="E167" s="246" t="s">
        <v>19</v>
      </c>
      <c r="F167" s="247" t="s">
        <v>258</v>
      </c>
      <c r="G167" s="245"/>
      <c r="H167" s="248">
        <v>114.40000000000001</v>
      </c>
      <c r="I167" s="249"/>
      <c r="J167" s="245"/>
      <c r="K167" s="245"/>
      <c r="L167" s="250"/>
      <c r="M167" s="251"/>
      <c r="N167" s="252"/>
      <c r="O167" s="252"/>
      <c r="P167" s="252"/>
      <c r="Q167" s="252"/>
      <c r="R167" s="252"/>
      <c r="S167" s="252"/>
      <c r="T167" s="253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4" t="s">
        <v>154</v>
      </c>
      <c r="AU167" s="254" t="s">
        <v>86</v>
      </c>
      <c r="AV167" s="14" t="s">
        <v>86</v>
      </c>
      <c r="AW167" s="14" t="s">
        <v>36</v>
      </c>
      <c r="AX167" s="14" t="s">
        <v>77</v>
      </c>
      <c r="AY167" s="254" t="s">
        <v>141</v>
      </c>
    </row>
    <row r="168" s="13" customFormat="1">
      <c r="A168" s="13"/>
      <c r="B168" s="234"/>
      <c r="C168" s="235"/>
      <c r="D168" s="227" t="s">
        <v>154</v>
      </c>
      <c r="E168" s="236" t="s">
        <v>19</v>
      </c>
      <c r="F168" s="237" t="s">
        <v>259</v>
      </c>
      <c r="G168" s="235"/>
      <c r="H168" s="236" t="s">
        <v>19</v>
      </c>
      <c r="I168" s="238"/>
      <c r="J168" s="235"/>
      <c r="K168" s="235"/>
      <c r="L168" s="239"/>
      <c r="M168" s="240"/>
      <c r="N168" s="241"/>
      <c r="O168" s="241"/>
      <c r="P168" s="241"/>
      <c r="Q168" s="241"/>
      <c r="R168" s="241"/>
      <c r="S168" s="241"/>
      <c r="T168" s="24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3" t="s">
        <v>154</v>
      </c>
      <c r="AU168" s="243" t="s">
        <v>86</v>
      </c>
      <c r="AV168" s="13" t="s">
        <v>84</v>
      </c>
      <c r="AW168" s="13" t="s">
        <v>36</v>
      </c>
      <c r="AX168" s="13" t="s">
        <v>77</v>
      </c>
      <c r="AY168" s="243" t="s">
        <v>141</v>
      </c>
    </row>
    <row r="169" s="14" customFormat="1">
      <c r="A169" s="14"/>
      <c r="B169" s="244"/>
      <c r="C169" s="245"/>
      <c r="D169" s="227" t="s">
        <v>154</v>
      </c>
      <c r="E169" s="246" t="s">
        <v>19</v>
      </c>
      <c r="F169" s="247" t="s">
        <v>260</v>
      </c>
      <c r="G169" s="245"/>
      <c r="H169" s="248">
        <v>14.4</v>
      </c>
      <c r="I169" s="249"/>
      <c r="J169" s="245"/>
      <c r="K169" s="245"/>
      <c r="L169" s="250"/>
      <c r="M169" s="251"/>
      <c r="N169" s="252"/>
      <c r="O169" s="252"/>
      <c r="P169" s="252"/>
      <c r="Q169" s="252"/>
      <c r="R169" s="252"/>
      <c r="S169" s="252"/>
      <c r="T169" s="253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4" t="s">
        <v>154</v>
      </c>
      <c r="AU169" s="254" t="s">
        <v>86</v>
      </c>
      <c r="AV169" s="14" t="s">
        <v>86</v>
      </c>
      <c r="AW169" s="14" t="s">
        <v>36</v>
      </c>
      <c r="AX169" s="14" t="s">
        <v>77</v>
      </c>
      <c r="AY169" s="254" t="s">
        <v>141</v>
      </c>
    </row>
    <row r="170" s="13" customFormat="1">
      <c r="A170" s="13"/>
      <c r="B170" s="234"/>
      <c r="C170" s="235"/>
      <c r="D170" s="227" t="s">
        <v>154</v>
      </c>
      <c r="E170" s="236" t="s">
        <v>19</v>
      </c>
      <c r="F170" s="237" t="s">
        <v>261</v>
      </c>
      <c r="G170" s="235"/>
      <c r="H170" s="236" t="s">
        <v>19</v>
      </c>
      <c r="I170" s="238"/>
      <c r="J170" s="235"/>
      <c r="K170" s="235"/>
      <c r="L170" s="239"/>
      <c r="M170" s="240"/>
      <c r="N170" s="241"/>
      <c r="O170" s="241"/>
      <c r="P170" s="241"/>
      <c r="Q170" s="241"/>
      <c r="R170" s="241"/>
      <c r="S170" s="241"/>
      <c r="T170" s="242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3" t="s">
        <v>154</v>
      </c>
      <c r="AU170" s="243" t="s">
        <v>86</v>
      </c>
      <c r="AV170" s="13" t="s">
        <v>84</v>
      </c>
      <c r="AW170" s="13" t="s">
        <v>36</v>
      </c>
      <c r="AX170" s="13" t="s">
        <v>77</v>
      </c>
      <c r="AY170" s="243" t="s">
        <v>141</v>
      </c>
    </row>
    <row r="171" s="14" customFormat="1">
      <c r="A171" s="14"/>
      <c r="B171" s="244"/>
      <c r="C171" s="245"/>
      <c r="D171" s="227" t="s">
        <v>154</v>
      </c>
      <c r="E171" s="246" t="s">
        <v>19</v>
      </c>
      <c r="F171" s="247" t="s">
        <v>262</v>
      </c>
      <c r="G171" s="245"/>
      <c r="H171" s="248">
        <v>7.6600000000000001</v>
      </c>
      <c r="I171" s="249"/>
      <c r="J171" s="245"/>
      <c r="K171" s="245"/>
      <c r="L171" s="250"/>
      <c r="M171" s="251"/>
      <c r="N171" s="252"/>
      <c r="O171" s="252"/>
      <c r="P171" s="252"/>
      <c r="Q171" s="252"/>
      <c r="R171" s="252"/>
      <c r="S171" s="252"/>
      <c r="T171" s="253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4" t="s">
        <v>154</v>
      </c>
      <c r="AU171" s="254" t="s">
        <v>86</v>
      </c>
      <c r="AV171" s="14" t="s">
        <v>86</v>
      </c>
      <c r="AW171" s="14" t="s">
        <v>36</v>
      </c>
      <c r="AX171" s="14" t="s">
        <v>77</v>
      </c>
      <c r="AY171" s="254" t="s">
        <v>141</v>
      </c>
    </row>
    <row r="172" s="13" customFormat="1">
      <c r="A172" s="13"/>
      <c r="B172" s="234"/>
      <c r="C172" s="235"/>
      <c r="D172" s="227" t="s">
        <v>154</v>
      </c>
      <c r="E172" s="236" t="s">
        <v>19</v>
      </c>
      <c r="F172" s="237" t="s">
        <v>263</v>
      </c>
      <c r="G172" s="235"/>
      <c r="H172" s="236" t="s">
        <v>19</v>
      </c>
      <c r="I172" s="238"/>
      <c r="J172" s="235"/>
      <c r="K172" s="235"/>
      <c r="L172" s="239"/>
      <c r="M172" s="240"/>
      <c r="N172" s="241"/>
      <c r="O172" s="241"/>
      <c r="P172" s="241"/>
      <c r="Q172" s="241"/>
      <c r="R172" s="241"/>
      <c r="S172" s="241"/>
      <c r="T172" s="24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3" t="s">
        <v>154</v>
      </c>
      <c r="AU172" s="243" t="s">
        <v>86</v>
      </c>
      <c r="AV172" s="13" t="s">
        <v>84</v>
      </c>
      <c r="AW172" s="13" t="s">
        <v>36</v>
      </c>
      <c r="AX172" s="13" t="s">
        <v>77</v>
      </c>
      <c r="AY172" s="243" t="s">
        <v>141</v>
      </c>
    </row>
    <row r="173" s="14" customFormat="1">
      <c r="A173" s="14"/>
      <c r="B173" s="244"/>
      <c r="C173" s="245"/>
      <c r="D173" s="227" t="s">
        <v>154</v>
      </c>
      <c r="E173" s="246" t="s">
        <v>19</v>
      </c>
      <c r="F173" s="247" t="s">
        <v>264</v>
      </c>
      <c r="G173" s="245"/>
      <c r="H173" s="248">
        <v>5.7400000000000002</v>
      </c>
      <c r="I173" s="249"/>
      <c r="J173" s="245"/>
      <c r="K173" s="245"/>
      <c r="L173" s="250"/>
      <c r="M173" s="251"/>
      <c r="N173" s="252"/>
      <c r="O173" s="252"/>
      <c r="P173" s="252"/>
      <c r="Q173" s="252"/>
      <c r="R173" s="252"/>
      <c r="S173" s="252"/>
      <c r="T173" s="253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4" t="s">
        <v>154</v>
      </c>
      <c r="AU173" s="254" t="s">
        <v>86</v>
      </c>
      <c r="AV173" s="14" t="s">
        <v>86</v>
      </c>
      <c r="AW173" s="14" t="s">
        <v>36</v>
      </c>
      <c r="AX173" s="14" t="s">
        <v>77</v>
      </c>
      <c r="AY173" s="254" t="s">
        <v>141</v>
      </c>
    </row>
    <row r="174" s="15" customFormat="1">
      <c r="A174" s="15"/>
      <c r="B174" s="255"/>
      <c r="C174" s="256"/>
      <c r="D174" s="227" t="s">
        <v>154</v>
      </c>
      <c r="E174" s="257" t="s">
        <v>19</v>
      </c>
      <c r="F174" s="258" t="s">
        <v>161</v>
      </c>
      <c r="G174" s="256"/>
      <c r="H174" s="259">
        <v>236.56999999999999</v>
      </c>
      <c r="I174" s="260"/>
      <c r="J174" s="256"/>
      <c r="K174" s="256"/>
      <c r="L174" s="261"/>
      <c r="M174" s="262"/>
      <c r="N174" s="263"/>
      <c r="O174" s="263"/>
      <c r="P174" s="263"/>
      <c r="Q174" s="263"/>
      <c r="R174" s="263"/>
      <c r="S174" s="263"/>
      <c r="T174" s="264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65" t="s">
        <v>154</v>
      </c>
      <c r="AU174" s="265" t="s">
        <v>86</v>
      </c>
      <c r="AV174" s="15" t="s">
        <v>148</v>
      </c>
      <c r="AW174" s="15" t="s">
        <v>36</v>
      </c>
      <c r="AX174" s="15" t="s">
        <v>84</v>
      </c>
      <c r="AY174" s="265" t="s">
        <v>141</v>
      </c>
    </row>
    <row r="175" s="12" customFormat="1" ht="22.8" customHeight="1">
      <c r="A175" s="12"/>
      <c r="B175" s="198"/>
      <c r="C175" s="199"/>
      <c r="D175" s="200" t="s">
        <v>76</v>
      </c>
      <c r="E175" s="212" t="s">
        <v>86</v>
      </c>
      <c r="F175" s="212" t="s">
        <v>265</v>
      </c>
      <c r="G175" s="199"/>
      <c r="H175" s="199"/>
      <c r="I175" s="202"/>
      <c r="J175" s="213">
        <f>BK175</f>
        <v>0</v>
      </c>
      <c r="K175" s="199"/>
      <c r="L175" s="204"/>
      <c r="M175" s="205"/>
      <c r="N175" s="206"/>
      <c r="O175" s="206"/>
      <c r="P175" s="207">
        <f>SUM(P176:P180)</f>
        <v>0</v>
      </c>
      <c r="Q175" s="206"/>
      <c r="R175" s="207">
        <f>SUM(R176:R180)</f>
        <v>23.474880000000002</v>
      </c>
      <c r="S175" s="206"/>
      <c r="T175" s="208">
        <f>SUM(T176:T180)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09" t="s">
        <v>84</v>
      </c>
      <c r="AT175" s="210" t="s">
        <v>76</v>
      </c>
      <c r="AU175" s="210" t="s">
        <v>84</v>
      </c>
      <c r="AY175" s="209" t="s">
        <v>141</v>
      </c>
      <c r="BK175" s="211">
        <f>SUM(BK176:BK180)</f>
        <v>0</v>
      </c>
    </row>
    <row r="176" s="2" customFormat="1" ht="24.15" customHeight="1">
      <c r="A176" s="40"/>
      <c r="B176" s="41"/>
      <c r="C176" s="214" t="s">
        <v>266</v>
      </c>
      <c r="D176" s="214" t="s">
        <v>143</v>
      </c>
      <c r="E176" s="215" t="s">
        <v>267</v>
      </c>
      <c r="F176" s="216" t="s">
        <v>268</v>
      </c>
      <c r="G176" s="217" t="s">
        <v>146</v>
      </c>
      <c r="H176" s="218">
        <v>10.868</v>
      </c>
      <c r="I176" s="219"/>
      <c r="J176" s="220">
        <f>ROUND(I176*H176,2)</f>
        <v>0</v>
      </c>
      <c r="K176" s="216" t="s">
        <v>147</v>
      </c>
      <c r="L176" s="46"/>
      <c r="M176" s="221" t="s">
        <v>19</v>
      </c>
      <c r="N176" s="222" t="s">
        <v>48</v>
      </c>
      <c r="O176" s="86"/>
      <c r="P176" s="223">
        <f>O176*H176</f>
        <v>0</v>
      </c>
      <c r="Q176" s="223">
        <v>2.1600000000000001</v>
      </c>
      <c r="R176" s="223">
        <f>Q176*H176</f>
        <v>23.474880000000002</v>
      </c>
      <c r="S176" s="223">
        <v>0</v>
      </c>
      <c r="T176" s="224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25" t="s">
        <v>148</v>
      </c>
      <c r="AT176" s="225" t="s">
        <v>143</v>
      </c>
      <c r="AU176" s="225" t="s">
        <v>86</v>
      </c>
      <c r="AY176" s="19" t="s">
        <v>141</v>
      </c>
      <c r="BE176" s="226">
        <f>IF(N176="základní",J176,0)</f>
        <v>0</v>
      </c>
      <c r="BF176" s="226">
        <f>IF(N176="snížená",J176,0)</f>
        <v>0</v>
      </c>
      <c r="BG176" s="226">
        <f>IF(N176="zákl. přenesená",J176,0)</f>
        <v>0</v>
      </c>
      <c r="BH176" s="226">
        <f>IF(N176="sníž. přenesená",J176,0)</f>
        <v>0</v>
      </c>
      <c r="BI176" s="226">
        <f>IF(N176="nulová",J176,0)</f>
        <v>0</v>
      </c>
      <c r="BJ176" s="19" t="s">
        <v>84</v>
      </c>
      <c r="BK176" s="226">
        <f>ROUND(I176*H176,2)</f>
        <v>0</v>
      </c>
      <c r="BL176" s="19" t="s">
        <v>148</v>
      </c>
      <c r="BM176" s="225" t="s">
        <v>269</v>
      </c>
    </row>
    <row r="177" s="2" customFormat="1">
      <c r="A177" s="40"/>
      <c r="B177" s="41"/>
      <c r="C177" s="42"/>
      <c r="D177" s="227" t="s">
        <v>150</v>
      </c>
      <c r="E177" s="42"/>
      <c r="F177" s="228" t="s">
        <v>270</v>
      </c>
      <c r="G177" s="42"/>
      <c r="H177" s="42"/>
      <c r="I177" s="229"/>
      <c r="J177" s="42"/>
      <c r="K177" s="42"/>
      <c r="L177" s="46"/>
      <c r="M177" s="230"/>
      <c r="N177" s="231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150</v>
      </c>
      <c r="AU177" s="19" t="s">
        <v>86</v>
      </c>
    </row>
    <row r="178" s="2" customFormat="1">
      <c r="A178" s="40"/>
      <c r="B178" s="41"/>
      <c r="C178" s="42"/>
      <c r="D178" s="232" t="s">
        <v>152</v>
      </c>
      <c r="E178" s="42"/>
      <c r="F178" s="233" t="s">
        <v>271</v>
      </c>
      <c r="G178" s="42"/>
      <c r="H178" s="42"/>
      <c r="I178" s="229"/>
      <c r="J178" s="42"/>
      <c r="K178" s="42"/>
      <c r="L178" s="46"/>
      <c r="M178" s="230"/>
      <c r="N178" s="231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152</v>
      </c>
      <c r="AU178" s="19" t="s">
        <v>86</v>
      </c>
    </row>
    <row r="179" s="13" customFormat="1">
      <c r="A179" s="13"/>
      <c r="B179" s="234"/>
      <c r="C179" s="235"/>
      <c r="D179" s="227" t="s">
        <v>154</v>
      </c>
      <c r="E179" s="236" t="s">
        <v>19</v>
      </c>
      <c r="F179" s="237" t="s">
        <v>272</v>
      </c>
      <c r="G179" s="235"/>
      <c r="H179" s="236" t="s">
        <v>19</v>
      </c>
      <c r="I179" s="238"/>
      <c r="J179" s="235"/>
      <c r="K179" s="235"/>
      <c r="L179" s="239"/>
      <c r="M179" s="240"/>
      <c r="N179" s="241"/>
      <c r="O179" s="241"/>
      <c r="P179" s="241"/>
      <c r="Q179" s="241"/>
      <c r="R179" s="241"/>
      <c r="S179" s="241"/>
      <c r="T179" s="24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3" t="s">
        <v>154</v>
      </c>
      <c r="AU179" s="243" t="s">
        <v>86</v>
      </c>
      <c r="AV179" s="13" t="s">
        <v>84</v>
      </c>
      <c r="AW179" s="13" t="s">
        <v>36</v>
      </c>
      <c r="AX179" s="13" t="s">
        <v>77</v>
      </c>
      <c r="AY179" s="243" t="s">
        <v>141</v>
      </c>
    </row>
    <row r="180" s="14" customFormat="1">
      <c r="A180" s="14"/>
      <c r="B180" s="244"/>
      <c r="C180" s="245"/>
      <c r="D180" s="227" t="s">
        <v>154</v>
      </c>
      <c r="E180" s="246" t="s">
        <v>19</v>
      </c>
      <c r="F180" s="247" t="s">
        <v>273</v>
      </c>
      <c r="G180" s="245"/>
      <c r="H180" s="248">
        <v>10.868</v>
      </c>
      <c r="I180" s="249"/>
      <c r="J180" s="245"/>
      <c r="K180" s="245"/>
      <c r="L180" s="250"/>
      <c r="M180" s="251"/>
      <c r="N180" s="252"/>
      <c r="O180" s="252"/>
      <c r="P180" s="252"/>
      <c r="Q180" s="252"/>
      <c r="R180" s="252"/>
      <c r="S180" s="252"/>
      <c r="T180" s="253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4" t="s">
        <v>154</v>
      </c>
      <c r="AU180" s="254" t="s">
        <v>86</v>
      </c>
      <c r="AV180" s="14" t="s">
        <v>86</v>
      </c>
      <c r="AW180" s="14" t="s">
        <v>36</v>
      </c>
      <c r="AX180" s="14" t="s">
        <v>84</v>
      </c>
      <c r="AY180" s="254" t="s">
        <v>141</v>
      </c>
    </row>
    <row r="181" s="12" customFormat="1" ht="22.8" customHeight="1">
      <c r="A181" s="12"/>
      <c r="B181" s="198"/>
      <c r="C181" s="199"/>
      <c r="D181" s="200" t="s">
        <v>76</v>
      </c>
      <c r="E181" s="212" t="s">
        <v>168</v>
      </c>
      <c r="F181" s="212" t="s">
        <v>274</v>
      </c>
      <c r="G181" s="199"/>
      <c r="H181" s="199"/>
      <c r="I181" s="202"/>
      <c r="J181" s="213">
        <f>BK181</f>
        <v>0</v>
      </c>
      <c r="K181" s="199"/>
      <c r="L181" s="204"/>
      <c r="M181" s="205"/>
      <c r="N181" s="206"/>
      <c r="O181" s="206"/>
      <c r="P181" s="207">
        <f>SUM(P182:P201)</f>
        <v>0</v>
      </c>
      <c r="Q181" s="206"/>
      <c r="R181" s="207">
        <f>SUM(R182:R201)</f>
        <v>96.21097884000001</v>
      </c>
      <c r="S181" s="206"/>
      <c r="T181" s="208">
        <f>SUM(T182:T201)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09" t="s">
        <v>84</v>
      </c>
      <c r="AT181" s="210" t="s">
        <v>76</v>
      </c>
      <c r="AU181" s="210" t="s">
        <v>84</v>
      </c>
      <c r="AY181" s="209" t="s">
        <v>141</v>
      </c>
      <c r="BK181" s="211">
        <f>SUM(BK182:BK201)</f>
        <v>0</v>
      </c>
    </row>
    <row r="182" s="2" customFormat="1" ht="33" customHeight="1">
      <c r="A182" s="40"/>
      <c r="B182" s="41"/>
      <c r="C182" s="214" t="s">
        <v>275</v>
      </c>
      <c r="D182" s="214" t="s">
        <v>143</v>
      </c>
      <c r="E182" s="215" t="s">
        <v>276</v>
      </c>
      <c r="F182" s="216" t="s">
        <v>277</v>
      </c>
      <c r="G182" s="217" t="s">
        <v>146</v>
      </c>
      <c r="H182" s="218">
        <v>41.991</v>
      </c>
      <c r="I182" s="219"/>
      <c r="J182" s="220">
        <f>ROUND(I182*H182,2)</f>
        <v>0</v>
      </c>
      <c r="K182" s="216" t="s">
        <v>147</v>
      </c>
      <c r="L182" s="46"/>
      <c r="M182" s="221" t="s">
        <v>19</v>
      </c>
      <c r="N182" s="222" t="s">
        <v>48</v>
      </c>
      <c r="O182" s="86"/>
      <c r="P182" s="223">
        <f>O182*H182</f>
        <v>0</v>
      </c>
      <c r="Q182" s="223">
        <v>0.01124</v>
      </c>
      <c r="R182" s="223">
        <f>Q182*H182</f>
        <v>0.47197884000000001</v>
      </c>
      <c r="S182" s="223">
        <v>0</v>
      </c>
      <c r="T182" s="224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25" t="s">
        <v>148</v>
      </c>
      <c r="AT182" s="225" t="s">
        <v>143</v>
      </c>
      <c r="AU182" s="225" t="s">
        <v>86</v>
      </c>
      <c r="AY182" s="19" t="s">
        <v>141</v>
      </c>
      <c r="BE182" s="226">
        <f>IF(N182="základní",J182,0)</f>
        <v>0</v>
      </c>
      <c r="BF182" s="226">
        <f>IF(N182="snížená",J182,0)</f>
        <v>0</v>
      </c>
      <c r="BG182" s="226">
        <f>IF(N182="zákl. přenesená",J182,0)</f>
        <v>0</v>
      </c>
      <c r="BH182" s="226">
        <f>IF(N182="sníž. přenesená",J182,0)</f>
        <v>0</v>
      </c>
      <c r="BI182" s="226">
        <f>IF(N182="nulová",J182,0)</f>
        <v>0</v>
      </c>
      <c r="BJ182" s="19" t="s">
        <v>84</v>
      </c>
      <c r="BK182" s="226">
        <f>ROUND(I182*H182,2)</f>
        <v>0</v>
      </c>
      <c r="BL182" s="19" t="s">
        <v>148</v>
      </c>
      <c r="BM182" s="225" t="s">
        <v>278</v>
      </c>
    </row>
    <row r="183" s="2" customFormat="1">
      <c r="A183" s="40"/>
      <c r="B183" s="41"/>
      <c r="C183" s="42"/>
      <c r="D183" s="227" t="s">
        <v>150</v>
      </c>
      <c r="E183" s="42"/>
      <c r="F183" s="228" t="s">
        <v>279</v>
      </c>
      <c r="G183" s="42"/>
      <c r="H183" s="42"/>
      <c r="I183" s="229"/>
      <c r="J183" s="42"/>
      <c r="K183" s="42"/>
      <c r="L183" s="46"/>
      <c r="M183" s="230"/>
      <c r="N183" s="231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150</v>
      </c>
      <c r="AU183" s="19" t="s">
        <v>86</v>
      </c>
    </row>
    <row r="184" s="2" customFormat="1">
      <c r="A184" s="40"/>
      <c r="B184" s="41"/>
      <c r="C184" s="42"/>
      <c r="D184" s="232" t="s">
        <v>152</v>
      </c>
      <c r="E184" s="42"/>
      <c r="F184" s="233" t="s">
        <v>280</v>
      </c>
      <c r="G184" s="42"/>
      <c r="H184" s="42"/>
      <c r="I184" s="229"/>
      <c r="J184" s="42"/>
      <c r="K184" s="42"/>
      <c r="L184" s="46"/>
      <c r="M184" s="230"/>
      <c r="N184" s="231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152</v>
      </c>
      <c r="AU184" s="19" t="s">
        <v>86</v>
      </c>
    </row>
    <row r="185" s="13" customFormat="1">
      <c r="A185" s="13"/>
      <c r="B185" s="234"/>
      <c r="C185" s="235"/>
      <c r="D185" s="227" t="s">
        <v>154</v>
      </c>
      <c r="E185" s="236" t="s">
        <v>19</v>
      </c>
      <c r="F185" s="237" t="s">
        <v>281</v>
      </c>
      <c r="G185" s="235"/>
      <c r="H185" s="236" t="s">
        <v>19</v>
      </c>
      <c r="I185" s="238"/>
      <c r="J185" s="235"/>
      <c r="K185" s="235"/>
      <c r="L185" s="239"/>
      <c r="M185" s="240"/>
      <c r="N185" s="241"/>
      <c r="O185" s="241"/>
      <c r="P185" s="241"/>
      <c r="Q185" s="241"/>
      <c r="R185" s="241"/>
      <c r="S185" s="241"/>
      <c r="T185" s="242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3" t="s">
        <v>154</v>
      </c>
      <c r="AU185" s="243" t="s">
        <v>86</v>
      </c>
      <c r="AV185" s="13" t="s">
        <v>84</v>
      </c>
      <c r="AW185" s="13" t="s">
        <v>36</v>
      </c>
      <c r="AX185" s="13" t="s">
        <v>77</v>
      </c>
      <c r="AY185" s="243" t="s">
        <v>141</v>
      </c>
    </row>
    <row r="186" s="14" customFormat="1">
      <c r="A186" s="14"/>
      <c r="B186" s="244"/>
      <c r="C186" s="245"/>
      <c r="D186" s="227" t="s">
        <v>154</v>
      </c>
      <c r="E186" s="246" t="s">
        <v>19</v>
      </c>
      <c r="F186" s="247" t="s">
        <v>282</v>
      </c>
      <c r="G186" s="245"/>
      <c r="H186" s="248">
        <v>15.75</v>
      </c>
      <c r="I186" s="249"/>
      <c r="J186" s="245"/>
      <c r="K186" s="245"/>
      <c r="L186" s="250"/>
      <c r="M186" s="251"/>
      <c r="N186" s="252"/>
      <c r="O186" s="252"/>
      <c r="P186" s="252"/>
      <c r="Q186" s="252"/>
      <c r="R186" s="252"/>
      <c r="S186" s="252"/>
      <c r="T186" s="253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4" t="s">
        <v>154</v>
      </c>
      <c r="AU186" s="254" t="s">
        <v>86</v>
      </c>
      <c r="AV186" s="14" t="s">
        <v>86</v>
      </c>
      <c r="AW186" s="14" t="s">
        <v>36</v>
      </c>
      <c r="AX186" s="14" t="s">
        <v>77</v>
      </c>
      <c r="AY186" s="254" t="s">
        <v>141</v>
      </c>
    </row>
    <row r="187" s="14" customFormat="1">
      <c r="A187" s="14"/>
      <c r="B187" s="244"/>
      <c r="C187" s="245"/>
      <c r="D187" s="227" t="s">
        <v>154</v>
      </c>
      <c r="E187" s="246" t="s">
        <v>19</v>
      </c>
      <c r="F187" s="247" t="s">
        <v>283</v>
      </c>
      <c r="G187" s="245"/>
      <c r="H187" s="248">
        <v>22.5</v>
      </c>
      <c r="I187" s="249"/>
      <c r="J187" s="245"/>
      <c r="K187" s="245"/>
      <c r="L187" s="250"/>
      <c r="M187" s="251"/>
      <c r="N187" s="252"/>
      <c r="O187" s="252"/>
      <c r="P187" s="252"/>
      <c r="Q187" s="252"/>
      <c r="R187" s="252"/>
      <c r="S187" s="252"/>
      <c r="T187" s="253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4" t="s">
        <v>154</v>
      </c>
      <c r="AU187" s="254" t="s">
        <v>86</v>
      </c>
      <c r="AV187" s="14" t="s">
        <v>86</v>
      </c>
      <c r="AW187" s="14" t="s">
        <v>36</v>
      </c>
      <c r="AX187" s="14" t="s">
        <v>77</v>
      </c>
      <c r="AY187" s="254" t="s">
        <v>141</v>
      </c>
    </row>
    <row r="188" s="13" customFormat="1">
      <c r="A188" s="13"/>
      <c r="B188" s="234"/>
      <c r="C188" s="235"/>
      <c r="D188" s="227" t="s">
        <v>154</v>
      </c>
      <c r="E188" s="236" t="s">
        <v>19</v>
      </c>
      <c r="F188" s="237" t="s">
        <v>284</v>
      </c>
      <c r="G188" s="235"/>
      <c r="H188" s="236" t="s">
        <v>19</v>
      </c>
      <c r="I188" s="238"/>
      <c r="J188" s="235"/>
      <c r="K188" s="235"/>
      <c r="L188" s="239"/>
      <c r="M188" s="240"/>
      <c r="N188" s="241"/>
      <c r="O188" s="241"/>
      <c r="P188" s="241"/>
      <c r="Q188" s="241"/>
      <c r="R188" s="241"/>
      <c r="S188" s="241"/>
      <c r="T188" s="242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3" t="s">
        <v>154</v>
      </c>
      <c r="AU188" s="243" t="s">
        <v>86</v>
      </c>
      <c r="AV188" s="13" t="s">
        <v>84</v>
      </c>
      <c r="AW188" s="13" t="s">
        <v>36</v>
      </c>
      <c r="AX188" s="13" t="s">
        <v>77</v>
      </c>
      <c r="AY188" s="243" t="s">
        <v>141</v>
      </c>
    </row>
    <row r="189" s="14" customFormat="1">
      <c r="A189" s="14"/>
      <c r="B189" s="244"/>
      <c r="C189" s="245"/>
      <c r="D189" s="227" t="s">
        <v>154</v>
      </c>
      <c r="E189" s="246" t="s">
        <v>19</v>
      </c>
      <c r="F189" s="247" t="s">
        <v>285</v>
      </c>
      <c r="G189" s="245"/>
      <c r="H189" s="248">
        <v>0.57799999999999996</v>
      </c>
      <c r="I189" s="249"/>
      <c r="J189" s="245"/>
      <c r="K189" s="245"/>
      <c r="L189" s="250"/>
      <c r="M189" s="251"/>
      <c r="N189" s="252"/>
      <c r="O189" s="252"/>
      <c r="P189" s="252"/>
      <c r="Q189" s="252"/>
      <c r="R189" s="252"/>
      <c r="S189" s="252"/>
      <c r="T189" s="253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4" t="s">
        <v>154</v>
      </c>
      <c r="AU189" s="254" t="s">
        <v>86</v>
      </c>
      <c r="AV189" s="14" t="s">
        <v>86</v>
      </c>
      <c r="AW189" s="14" t="s">
        <v>36</v>
      </c>
      <c r="AX189" s="14" t="s">
        <v>77</v>
      </c>
      <c r="AY189" s="254" t="s">
        <v>141</v>
      </c>
    </row>
    <row r="190" s="14" customFormat="1">
      <c r="A190" s="14"/>
      <c r="B190" s="244"/>
      <c r="C190" s="245"/>
      <c r="D190" s="227" t="s">
        <v>154</v>
      </c>
      <c r="E190" s="246" t="s">
        <v>19</v>
      </c>
      <c r="F190" s="247" t="s">
        <v>286</v>
      </c>
      <c r="G190" s="245"/>
      <c r="H190" s="248">
        <v>0.82499999999999996</v>
      </c>
      <c r="I190" s="249"/>
      <c r="J190" s="245"/>
      <c r="K190" s="245"/>
      <c r="L190" s="250"/>
      <c r="M190" s="251"/>
      <c r="N190" s="252"/>
      <c r="O190" s="252"/>
      <c r="P190" s="252"/>
      <c r="Q190" s="252"/>
      <c r="R190" s="252"/>
      <c r="S190" s="252"/>
      <c r="T190" s="253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4" t="s">
        <v>154</v>
      </c>
      <c r="AU190" s="254" t="s">
        <v>86</v>
      </c>
      <c r="AV190" s="14" t="s">
        <v>86</v>
      </c>
      <c r="AW190" s="14" t="s">
        <v>36</v>
      </c>
      <c r="AX190" s="14" t="s">
        <v>77</v>
      </c>
      <c r="AY190" s="254" t="s">
        <v>141</v>
      </c>
    </row>
    <row r="191" s="13" customFormat="1">
      <c r="A191" s="13"/>
      <c r="B191" s="234"/>
      <c r="C191" s="235"/>
      <c r="D191" s="227" t="s">
        <v>154</v>
      </c>
      <c r="E191" s="236" t="s">
        <v>19</v>
      </c>
      <c r="F191" s="237" t="s">
        <v>287</v>
      </c>
      <c r="G191" s="235"/>
      <c r="H191" s="236" t="s">
        <v>19</v>
      </c>
      <c r="I191" s="238"/>
      <c r="J191" s="235"/>
      <c r="K191" s="235"/>
      <c r="L191" s="239"/>
      <c r="M191" s="240"/>
      <c r="N191" s="241"/>
      <c r="O191" s="241"/>
      <c r="P191" s="241"/>
      <c r="Q191" s="241"/>
      <c r="R191" s="241"/>
      <c r="S191" s="241"/>
      <c r="T191" s="242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3" t="s">
        <v>154</v>
      </c>
      <c r="AU191" s="243" t="s">
        <v>86</v>
      </c>
      <c r="AV191" s="13" t="s">
        <v>84</v>
      </c>
      <c r="AW191" s="13" t="s">
        <v>36</v>
      </c>
      <c r="AX191" s="13" t="s">
        <v>77</v>
      </c>
      <c r="AY191" s="243" t="s">
        <v>141</v>
      </c>
    </row>
    <row r="192" s="14" customFormat="1">
      <c r="A192" s="14"/>
      <c r="B192" s="244"/>
      <c r="C192" s="245"/>
      <c r="D192" s="227" t="s">
        <v>154</v>
      </c>
      <c r="E192" s="246" t="s">
        <v>19</v>
      </c>
      <c r="F192" s="247" t="s">
        <v>288</v>
      </c>
      <c r="G192" s="245"/>
      <c r="H192" s="248">
        <v>0.28000000000000003</v>
      </c>
      <c r="I192" s="249"/>
      <c r="J192" s="245"/>
      <c r="K192" s="245"/>
      <c r="L192" s="250"/>
      <c r="M192" s="251"/>
      <c r="N192" s="252"/>
      <c r="O192" s="252"/>
      <c r="P192" s="252"/>
      <c r="Q192" s="252"/>
      <c r="R192" s="252"/>
      <c r="S192" s="252"/>
      <c r="T192" s="253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4" t="s">
        <v>154</v>
      </c>
      <c r="AU192" s="254" t="s">
        <v>86</v>
      </c>
      <c r="AV192" s="14" t="s">
        <v>86</v>
      </c>
      <c r="AW192" s="14" t="s">
        <v>36</v>
      </c>
      <c r="AX192" s="14" t="s">
        <v>77</v>
      </c>
      <c r="AY192" s="254" t="s">
        <v>141</v>
      </c>
    </row>
    <row r="193" s="14" customFormat="1">
      <c r="A193" s="14"/>
      <c r="B193" s="244"/>
      <c r="C193" s="245"/>
      <c r="D193" s="227" t="s">
        <v>154</v>
      </c>
      <c r="E193" s="246" t="s">
        <v>19</v>
      </c>
      <c r="F193" s="247" t="s">
        <v>289</v>
      </c>
      <c r="G193" s="245"/>
      <c r="H193" s="248">
        <v>0.40000000000000002</v>
      </c>
      <c r="I193" s="249"/>
      <c r="J193" s="245"/>
      <c r="K193" s="245"/>
      <c r="L193" s="250"/>
      <c r="M193" s="251"/>
      <c r="N193" s="252"/>
      <c r="O193" s="252"/>
      <c r="P193" s="252"/>
      <c r="Q193" s="252"/>
      <c r="R193" s="252"/>
      <c r="S193" s="252"/>
      <c r="T193" s="253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4" t="s">
        <v>154</v>
      </c>
      <c r="AU193" s="254" t="s">
        <v>86</v>
      </c>
      <c r="AV193" s="14" t="s">
        <v>86</v>
      </c>
      <c r="AW193" s="14" t="s">
        <v>36</v>
      </c>
      <c r="AX193" s="14" t="s">
        <v>77</v>
      </c>
      <c r="AY193" s="254" t="s">
        <v>141</v>
      </c>
    </row>
    <row r="194" s="13" customFormat="1">
      <c r="A194" s="13"/>
      <c r="B194" s="234"/>
      <c r="C194" s="235"/>
      <c r="D194" s="227" t="s">
        <v>154</v>
      </c>
      <c r="E194" s="236" t="s">
        <v>19</v>
      </c>
      <c r="F194" s="237" t="s">
        <v>290</v>
      </c>
      <c r="G194" s="235"/>
      <c r="H194" s="236" t="s">
        <v>19</v>
      </c>
      <c r="I194" s="238"/>
      <c r="J194" s="235"/>
      <c r="K194" s="235"/>
      <c r="L194" s="239"/>
      <c r="M194" s="240"/>
      <c r="N194" s="241"/>
      <c r="O194" s="241"/>
      <c r="P194" s="241"/>
      <c r="Q194" s="241"/>
      <c r="R194" s="241"/>
      <c r="S194" s="241"/>
      <c r="T194" s="242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3" t="s">
        <v>154</v>
      </c>
      <c r="AU194" s="243" t="s">
        <v>86</v>
      </c>
      <c r="AV194" s="13" t="s">
        <v>84</v>
      </c>
      <c r="AW194" s="13" t="s">
        <v>36</v>
      </c>
      <c r="AX194" s="13" t="s">
        <v>77</v>
      </c>
      <c r="AY194" s="243" t="s">
        <v>141</v>
      </c>
    </row>
    <row r="195" s="14" customFormat="1">
      <c r="A195" s="14"/>
      <c r="B195" s="244"/>
      <c r="C195" s="245"/>
      <c r="D195" s="227" t="s">
        <v>154</v>
      </c>
      <c r="E195" s="246" t="s">
        <v>19</v>
      </c>
      <c r="F195" s="247" t="s">
        <v>291</v>
      </c>
      <c r="G195" s="245"/>
      <c r="H195" s="248">
        <v>0.68300000000000005</v>
      </c>
      <c r="I195" s="249"/>
      <c r="J195" s="245"/>
      <c r="K195" s="245"/>
      <c r="L195" s="250"/>
      <c r="M195" s="251"/>
      <c r="N195" s="252"/>
      <c r="O195" s="252"/>
      <c r="P195" s="252"/>
      <c r="Q195" s="252"/>
      <c r="R195" s="252"/>
      <c r="S195" s="252"/>
      <c r="T195" s="253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4" t="s">
        <v>154</v>
      </c>
      <c r="AU195" s="254" t="s">
        <v>86</v>
      </c>
      <c r="AV195" s="14" t="s">
        <v>86</v>
      </c>
      <c r="AW195" s="14" t="s">
        <v>36</v>
      </c>
      <c r="AX195" s="14" t="s">
        <v>77</v>
      </c>
      <c r="AY195" s="254" t="s">
        <v>141</v>
      </c>
    </row>
    <row r="196" s="14" customFormat="1">
      <c r="A196" s="14"/>
      <c r="B196" s="244"/>
      <c r="C196" s="245"/>
      <c r="D196" s="227" t="s">
        <v>154</v>
      </c>
      <c r="E196" s="246" t="s">
        <v>19</v>
      </c>
      <c r="F196" s="247" t="s">
        <v>292</v>
      </c>
      <c r="G196" s="245"/>
      <c r="H196" s="248">
        <v>0.97499999999999998</v>
      </c>
      <c r="I196" s="249"/>
      <c r="J196" s="245"/>
      <c r="K196" s="245"/>
      <c r="L196" s="250"/>
      <c r="M196" s="251"/>
      <c r="N196" s="252"/>
      <c r="O196" s="252"/>
      <c r="P196" s="252"/>
      <c r="Q196" s="252"/>
      <c r="R196" s="252"/>
      <c r="S196" s="252"/>
      <c r="T196" s="253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4" t="s">
        <v>154</v>
      </c>
      <c r="AU196" s="254" t="s">
        <v>86</v>
      </c>
      <c r="AV196" s="14" t="s">
        <v>86</v>
      </c>
      <c r="AW196" s="14" t="s">
        <v>36</v>
      </c>
      <c r="AX196" s="14" t="s">
        <v>77</v>
      </c>
      <c r="AY196" s="254" t="s">
        <v>141</v>
      </c>
    </row>
    <row r="197" s="15" customFormat="1">
      <c r="A197" s="15"/>
      <c r="B197" s="255"/>
      <c r="C197" s="256"/>
      <c r="D197" s="227" t="s">
        <v>154</v>
      </c>
      <c r="E197" s="257" t="s">
        <v>19</v>
      </c>
      <c r="F197" s="258" t="s">
        <v>161</v>
      </c>
      <c r="G197" s="256"/>
      <c r="H197" s="259">
        <v>41.991</v>
      </c>
      <c r="I197" s="260"/>
      <c r="J197" s="256"/>
      <c r="K197" s="256"/>
      <c r="L197" s="261"/>
      <c r="M197" s="262"/>
      <c r="N197" s="263"/>
      <c r="O197" s="263"/>
      <c r="P197" s="263"/>
      <c r="Q197" s="263"/>
      <c r="R197" s="263"/>
      <c r="S197" s="263"/>
      <c r="T197" s="264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65" t="s">
        <v>154</v>
      </c>
      <c r="AU197" s="265" t="s">
        <v>86</v>
      </c>
      <c r="AV197" s="15" t="s">
        <v>148</v>
      </c>
      <c r="AW197" s="15" t="s">
        <v>36</v>
      </c>
      <c r="AX197" s="15" t="s">
        <v>84</v>
      </c>
      <c r="AY197" s="265" t="s">
        <v>141</v>
      </c>
    </row>
    <row r="198" s="2" customFormat="1" ht="24.15" customHeight="1">
      <c r="A198" s="40"/>
      <c r="B198" s="41"/>
      <c r="C198" s="266" t="s">
        <v>293</v>
      </c>
      <c r="D198" s="266" t="s">
        <v>208</v>
      </c>
      <c r="E198" s="267" t="s">
        <v>294</v>
      </c>
      <c r="F198" s="268" t="s">
        <v>295</v>
      </c>
      <c r="G198" s="269" t="s">
        <v>211</v>
      </c>
      <c r="H198" s="270">
        <v>95.739000000000004</v>
      </c>
      <c r="I198" s="271"/>
      <c r="J198" s="272">
        <f>ROUND(I198*H198,2)</f>
        <v>0</v>
      </c>
      <c r="K198" s="268" t="s">
        <v>147</v>
      </c>
      <c r="L198" s="273"/>
      <c r="M198" s="274" t="s">
        <v>19</v>
      </c>
      <c r="N198" s="275" t="s">
        <v>48</v>
      </c>
      <c r="O198" s="86"/>
      <c r="P198" s="223">
        <f>O198*H198</f>
        <v>0</v>
      </c>
      <c r="Q198" s="223">
        <v>1</v>
      </c>
      <c r="R198" s="223">
        <f>Q198*H198</f>
        <v>95.739000000000004</v>
      </c>
      <c r="S198" s="223">
        <v>0</v>
      </c>
      <c r="T198" s="224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25" t="s">
        <v>201</v>
      </c>
      <c r="AT198" s="225" t="s">
        <v>208</v>
      </c>
      <c r="AU198" s="225" t="s">
        <v>86</v>
      </c>
      <c r="AY198" s="19" t="s">
        <v>141</v>
      </c>
      <c r="BE198" s="226">
        <f>IF(N198="základní",J198,0)</f>
        <v>0</v>
      </c>
      <c r="BF198" s="226">
        <f>IF(N198="snížená",J198,0)</f>
        <v>0</v>
      </c>
      <c r="BG198" s="226">
        <f>IF(N198="zákl. přenesená",J198,0)</f>
        <v>0</v>
      </c>
      <c r="BH198" s="226">
        <f>IF(N198="sníž. přenesená",J198,0)</f>
        <v>0</v>
      </c>
      <c r="BI198" s="226">
        <f>IF(N198="nulová",J198,0)</f>
        <v>0</v>
      </c>
      <c r="BJ198" s="19" t="s">
        <v>84</v>
      </c>
      <c r="BK198" s="226">
        <f>ROUND(I198*H198,2)</f>
        <v>0</v>
      </c>
      <c r="BL198" s="19" t="s">
        <v>148</v>
      </c>
      <c r="BM198" s="225" t="s">
        <v>296</v>
      </c>
    </row>
    <row r="199" s="2" customFormat="1">
      <c r="A199" s="40"/>
      <c r="B199" s="41"/>
      <c r="C199" s="42"/>
      <c r="D199" s="227" t="s">
        <v>150</v>
      </c>
      <c r="E199" s="42"/>
      <c r="F199" s="228" t="s">
        <v>297</v>
      </c>
      <c r="G199" s="42"/>
      <c r="H199" s="42"/>
      <c r="I199" s="229"/>
      <c r="J199" s="42"/>
      <c r="K199" s="42"/>
      <c r="L199" s="46"/>
      <c r="M199" s="230"/>
      <c r="N199" s="231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150</v>
      </c>
      <c r="AU199" s="19" t="s">
        <v>86</v>
      </c>
    </row>
    <row r="200" s="2" customFormat="1">
      <c r="A200" s="40"/>
      <c r="B200" s="41"/>
      <c r="C200" s="42"/>
      <c r="D200" s="227" t="s">
        <v>298</v>
      </c>
      <c r="E200" s="42"/>
      <c r="F200" s="276" t="s">
        <v>299</v>
      </c>
      <c r="G200" s="42"/>
      <c r="H200" s="42"/>
      <c r="I200" s="229"/>
      <c r="J200" s="42"/>
      <c r="K200" s="42"/>
      <c r="L200" s="46"/>
      <c r="M200" s="230"/>
      <c r="N200" s="231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298</v>
      </c>
      <c r="AU200" s="19" t="s">
        <v>86</v>
      </c>
    </row>
    <row r="201" s="14" customFormat="1">
      <c r="A201" s="14"/>
      <c r="B201" s="244"/>
      <c r="C201" s="245"/>
      <c r="D201" s="227" t="s">
        <v>154</v>
      </c>
      <c r="E201" s="245"/>
      <c r="F201" s="247" t="s">
        <v>300</v>
      </c>
      <c r="G201" s="245"/>
      <c r="H201" s="248">
        <v>95.739000000000004</v>
      </c>
      <c r="I201" s="249"/>
      <c r="J201" s="245"/>
      <c r="K201" s="245"/>
      <c r="L201" s="250"/>
      <c r="M201" s="251"/>
      <c r="N201" s="252"/>
      <c r="O201" s="252"/>
      <c r="P201" s="252"/>
      <c r="Q201" s="252"/>
      <c r="R201" s="252"/>
      <c r="S201" s="252"/>
      <c r="T201" s="253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4" t="s">
        <v>154</v>
      </c>
      <c r="AU201" s="254" t="s">
        <v>86</v>
      </c>
      <c r="AV201" s="14" t="s">
        <v>86</v>
      </c>
      <c r="AW201" s="14" t="s">
        <v>4</v>
      </c>
      <c r="AX201" s="14" t="s">
        <v>84</v>
      </c>
      <c r="AY201" s="254" t="s">
        <v>141</v>
      </c>
    </row>
    <row r="202" s="12" customFormat="1" ht="22.8" customHeight="1">
      <c r="A202" s="12"/>
      <c r="B202" s="198"/>
      <c r="C202" s="199"/>
      <c r="D202" s="200" t="s">
        <v>76</v>
      </c>
      <c r="E202" s="212" t="s">
        <v>148</v>
      </c>
      <c r="F202" s="212" t="s">
        <v>301</v>
      </c>
      <c r="G202" s="199"/>
      <c r="H202" s="199"/>
      <c r="I202" s="202"/>
      <c r="J202" s="213">
        <f>BK202</f>
        <v>0</v>
      </c>
      <c r="K202" s="199"/>
      <c r="L202" s="204"/>
      <c r="M202" s="205"/>
      <c r="N202" s="206"/>
      <c r="O202" s="206"/>
      <c r="P202" s="207">
        <f>SUM(P203:P213)</f>
        <v>0</v>
      </c>
      <c r="Q202" s="206"/>
      <c r="R202" s="207">
        <f>SUM(R203:R213)</f>
        <v>0.85493999999999992</v>
      </c>
      <c r="S202" s="206"/>
      <c r="T202" s="208">
        <f>SUM(T203:T213)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09" t="s">
        <v>84</v>
      </c>
      <c r="AT202" s="210" t="s">
        <v>76</v>
      </c>
      <c r="AU202" s="210" t="s">
        <v>84</v>
      </c>
      <c r="AY202" s="209" t="s">
        <v>141</v>
      </c>
      <c r="BK202" s="211">
        <f>SUM(BK203:BK213)</f>
        <v>0</v>
      </c>
    </row>
    <row r="203" s="2" customFormat="1" ht="16.5" customHeight="1">
      <c r="A203" s="40"/>
      <c r="B203" s="41"/>
      <c r="C203" s="214" t="s">
        <v>302</v>
      </c>
      <c r="D203" s="214" t="s">
        <v>143</v>
      </c>
      <c r="E203" s="215" t="s">
        <v>303</v>
      </c>
      <c r="F203" s="216" t="s">
        <v>304</v>
      </c>
      <c r="G203" s="217" t="s">
        <v>146</v>
      </c>
      <c r="H203" s="218">
        <v>1.264</v>
      </c>
      <c r="I203" s="219"/>
      <c r="J203" s="220">
        <f>ROUND(I203*H203,2)</f>
        <v>0</v>
      </c>
      <c r="K203" s="216" t="s">
        <v>147</v>
      </c>
      <c r="L203" s="46"/>
      <c r="M203" s="221" t="s">
        <v>19</v>
      </c>
      <c r="N203" s="222" t="s">
        <v>48</v>
      </c>
      <c r="O203" s="86"/>
      <c r="P203" s="223">
        <f>O203*H203</f>
        <v>0</v>
      </c>
      <c r="Q203" s="223">
        <v>0</v>
      </c>
      <c r="R203" s="223">
        <f>Q203*H203</f>
        <v>0</v>
      </c>
      <c r="S203" s="223">
        <v>0</v>
      </c>
      <c r="T203" s="224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25" t="s">
        <v>148</v>
      </c>
      <c r="AT203" s="225" t="s">
        <v>143</v>
      </c>
      <c r="AU203" s="225" t="s">
        <v>86</v>
      </c>
      <c r="AY203" s="19" t="s">
        <v>141</v>
      </c>
      <c r="BE203" s="226">
        <f>IF(N203="základní",J203,0)</f>
        <v>0</v>
      </c>
      <c r="BF203" s="226">
        <f>IF(N203="snížená",J203,0)</f>
        <v>0</v>
      </c>
      <c r="BG203" s="226">
        <f>IF(N203="zákl. přenesená",J203,0)</f>
        <v>0</v>
      </c>
      <c r="BH203" s="226">
        <f>IF(N203="sníž. přenesená",J203,0)</f>
        <v>0</v>
      </c>
      <c r="BI203" s="226">
        <f>IF(N203="nulová",J203,0)</f>
        <v>0</v>
      </c>
      <c r="BJ203" s="19" t="s">
        <v>84</v>
      </c>
      <c r="BK203" s="226">
        <f>ROUND(I203*H203,2)</f>
        <v>0</v>
      </c>
      <c r="BL203" s="19" t="s">
        <v>148</v>
      </c>
      <c r="BM203" s="225" t="s">
        <v>305</v>
      </c>
    </row>
    <row r="204" s="2" customFormat="1">
      <c r="A204" s="40"/>
      <c r="B204" s="41"/>
      <c r="C204" s="42"/>
      <c r="D204" s="227" t="s">
        <v>150</v>
      </c>
      <c r="E204" s="42"/>
      <c r="F204" s="228" t="s">
        <v>306</v>
      </c>
      <c r="G204" s="42"/>
      <c r="H204" s="42"/>
      <c r="I204" s="229"/>
      <c r="J204" s="42"/>
      <c r="K204" s="42"/>
      <c r="L204" s="46"/>
      <c r="M204" s="230"/>
      <c r="N204" s="231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150</v>
      </c>
      <c r="AU204" s="19" t="s">
        <v>86</v>
      </c>
    </row>
    <row r="205" s="2" customFormat="1">
      <c r="A205" s="40"/>
      <c r="B205" s="41"/>
      <c r="C205" s="42"/>
      <c r="D205" s="232" t="s">
        <v>152</v>
      </c>
      <c r="E205" s="42"/>
      <c r="F205" s="233" t="s">
        <v>307</v>
      </c>
      <c r="G205" s="42"/>
      <c r="H205" s="42"/>
      <c r="I205" s="229"/>
      <c r="J205" s="42"/>
      <c r="K205" s="42"/>
      <c r="L205" s="46"/>
      <c r="M205" s="230"/>
      <c r="N205" s="231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152</v>
      </c>
      <c r="AU205" s="19" t="s">
        <v>86</v>
      </c>
    </row>
    <row r="206" s="14" customFormat="1">
      <c r="A206" s="14"/>
      <c r="B206" s="244"/>
      <c r="C206" s="245"/>
      <c r="D206" s="227" t="s">
        <v>154</v>
      </c>
      <c r="E206" s="246" t="s">
        <v>19</v>
      </c>
      <c r="F206" s="247" t="s">
        <v>308</v>
      </c>
      <c r="G206" s="245"/>
      <c r="H206" s="248">
        <v>1.264</v>
      </c>
      <c r="I206" s="249"/>
      <c r="J206" s="245"/>
      <c r="K206" s="245"/>
      <c r="L206" s="250"/>
      <c r="M206" s="251"/>
      <c r="N206" s="252"/>
      <c r="O206" s="252"/>
      <c r="P206" s="252"/>
      <c r="Q206" s="252"/>
      <c r="R206" s="252"/>
      <c r="S206" s="252"/>
      <c r="T206" s="253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4" t="s">
        <v>154</v>
      </c>
      <c r="AU206" s="254" t="s">
        <v>86</v>
      </c>
      <c r="AV206" s="14" t="s">
        <v>86</v>
      </c>
      <c r="AW206" s="14" t="s">
        <v>36</v>
      </c>
      <c r="AX206" s="14" t="s">
        <v>84</v>
      </c>
      <c r="AY206" s="254" t="s">
        <v>141</v>
      </c>
    </row>
    <row r="207" s="2" customFormat="1" ht="24.15" customHeight="1">
      <c r="A207" s="40"/>
      <c r="B207" s="41"/>
      <c r="C207" s="214" t="s">
        <v>309</v>
      </c>
      <c r="D207" s="214" t="s">
        <v>143</v>
      </c>
      <c r="E207" s="215" t="s">
        <v>310</v>
      </c>
      <c r="F207" s="216" t="s">
        <v>311</v>
      </c>
      <c r="G207" s="217" t="s">
        <v>312</v>
      </c>
      <c r="H207" s="218">
        <v>7</v>
      </c>
      <c r="I207" s="219"/>
      <c r="J207" s="220">
        <f>ROUND(I207*H207,2)</f>
        <v>0</v>
      </c>
      <c r="K207" s="216" t="s">
        <v>147</v>
      </c>
      <c r="L207" s="46"/>
      <c r="M207" s="221" t="s">
        <v>19</v>
      </c>
      <c r="N207" s="222" t="s">
        <v>48</v>
      </c>
      <c r="O207" s="86"/>
      <c r="P207" s="223">
        <f>O207*H207</f>
        <v>0</v>
      </c>
      <c r="Q207" s="223">
        <v>0.087419999999999998</v>
      </c>
      <c r="R207" s="223">
        <f>Q207*H207</f>
        <v>0.61193999999999993</v>
      </c>
      <c r="S207" s="223">
        <v>0</v>
      </c>
      <c r="T207" s="224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25" t="s">
        <v>148</v>
      </c>
      <c r="AT207" s="225" t="s">
        <v>143</v>
      </c>
      <c r="AU207" s="225" t="s">
        <v>86</v>
      </c>
      <c r="AY207" s="19" t="s">
        <v>141</v>
      </c>
      <c r="BE207" s="226">
        <f>IF(N207="základní",J207,0)</f>
        <v>0</v>
      </c>
      <c r="BF207" s="226">
        <f>IF(N207="snížená",J207,0)</f>
        <v>0</v>
      </c>
      <c r="BG207" s="226">
        <f>IF(N207="zákl. přenesená",J207,0)</f>
        <v>0</v>
      </c>
      <c r="BH207" s="226">
        <f>IF(N207="sníž. přenesená",J207,0)</f>
        <v>0</v>
      </c>
      <c r="BI207" s="226">
        <f>IF(N207="nulová",J207,0)</f>
        <v>0</v>
      </c>
      <c r="BJ207" s="19" t="s">
        <v>84</v>
      </c>
      <c r="BK207" s="226">
        <f>ROUND(I207*H207,2)</f>
        <v>0</v>
      </c>
      <c r="BL207" s="19" t="s">
        <v>148</v>
      </c>
      <c r="BM207" s="225" t="s">
        <v>313</v>
      </c>
    </row>
    <row r="208" s="2" customFormat="1">
      <c r="A208" s="40"/>
      <c r="B208" s="41"/>
      <c r="C208" s="42"/>
      <c r="D208" s="227" t="s">
        <v>150</v>
      </c>
      <c r="E208" s="42"/>
      <c r="F208" s="228" t="s">
        <v>314</v>
      </c>
      <c r="G208" s="42"/>
      <c r="H208" s="42"/>
      <c r="I208" s="229"/>
      <c r="J208" s="42"/>
      <c r="K208" s="42"/>
      <c r="L208" s="46"/>
      <c r="M208" s="230"/>
      <c r="N208" s="231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150</v>
      </c>
      <c r="AU208" s="19" t="s">
        <v>86</v>
      </c>
    </row>
    <row r="209" s="2" customFormat="1">
      <c r="A209" s="40"/>
      <c r="B209" s="41"/>
      <c r="C209" s="42"/>
      <c r="D209" s="232" t="s">
        <v>152</v>
      </c>
      <c r="E209" s="42"/>
      <c r="F209" s="233" t="s">
        <v>315</v>
      </c>
      <c r="G209" s="42"/>
      <c r="H209" s="42"/>
      <c r="I209" s="229"/>
      <c r="J209" s="42"/>
      <c r="K209" s="42"/>
      <c r="L209" s="46"/>
      <c r="M209" s="230"/>
      <c r="N209" s="231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152</v>
      </c>
      <c r="AU209" s="19" t="s">
        <v>86</v>
      </c>
    </row>
    <row r="210" s="2" customFormat="1" ht="24.15" customHeight="1">
      <c r="A210" s="40"/>
      <c r="B210" s="41"/>
      <c r="C210" s="266" t="s">
        <v>7</v>
      </c>
      <c r="D210" s="266" t="s">
        <v>208</v>
      </c>
      <c r="E210" s="267" t="s">
        <v>316</v>
      </c>
      <c r="F210" s="268" t="s">
        <v>317</v>
      </c>
      <c r="G210" s="269" t="s">
        <v>312</v>
      </c>
      <c r="H210" s="270">
        <v>3</v>
      </c>
      <c r="I210" s="271"/>
      <c r="J210" s="272">
        <f>ROUND(I210*H210,2)</f>
        <v>0</v>
      </c>
      <c r="K210" s="268" t="s">
        <v>147</v>
      </c>
      <c r="L210" s="273"/>
      <c r="M210" s="274" t="s">
        <v>19</v>
      </c>
      <c r="N210" s="275" t="s">
        <v>48</v>
      </c>
      <c r="O210" s="86"/>
      <c r="P210" s="223">
        <f>O210*H210</f>
        <v>0</v>
      </c>
      <c r="Q210" s="223">
        <v>0.052999999999999998</v>
      </c>
      <c r="R210" s="223">
        <f>Q210*H210</f>
        <v>0.159</v>
      </c>
      <c r="S210" s="223">
        <v>0</v>
      </c>
      <c r="T210" s="224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25" t="s">
        <v>201</v>
      </c>
      <c r="AT210" s="225" t="s">
        <v>208</v>
      </c>
      <c r="AU210" s="225" t="s">
        <v>86</v>
      </c>
      <c r="AY210" s="19" t="s">
        <v>141</v>
      </c>
      <c r="BE210" s="226">
        <f>IF(N210="základní",J210,0)</f>
        <v>0</v>
      </c>
      <c r="BF210" s="226">
        <f>IF(N210="snížená",J210,0)</f>
        <v>0</v>
      </c>
      <c r="BG210" s="226">
        <f>IF(N210="zákl. přenesená",J210,0)</f>
        <v>0</v>
      </c>
      <c r="BH210" s="226">
        <f>IF(N210="sníž. přenesená",J210,0)</f>
        <v>0</v>
      </c>
      <c r="BI210" s="226">
        <f>IF(N210="nulová",J210,0)</f>
        <v>0</v>
      </c>
      <c r="BJ210" s="19" t="s">
        <v>84</v>
      </c>
      <c r="BK210" s="226">
        <f>ROUND(I210*H210,2)</f>
        <v>0</v>
      </c>
      <c r="BL210" s="19" t="s">
        <v>148</v>
      </c>
      <c r="BM210" s="225" t="s">
        <v>318</v>
      </c>
    </row>
    <row r="211" s="2" customFormat="1">
      <c r="A211" s="40"/>
      <c r="B211" s="41"/>
      <c r="C211" s="42"/>
      <c r="D211" s="227" t="s">
        <v>150</v>
      </c>
      <c r="E211" s="42"/>
      <c r="F211" s="228" t="s">
        <v>317</v>
      </c>
      <c r="G211" s="42"/>
      <c r="H211" s="42"/>
      <c r="I211" s="229"/>
      <c r="J211" s="42"/>
      <c r="K211" s="42"/>
      <c r="L211" s="46"/>
      <c r="M211" s="230"/>
      <c r="N211" s="231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150</v>
      </c>
      <c r="AU211" s="19" t="s">
        <v>86</v>
      </c>
    </row>
    <row r="212" s="2" customFormat="1" ht="24.15" customHeight="1">
      <c r="A212" s="40"/>
      <c r="B212" s="41"/>
      <c r="C212" s="266" t="s">
        <v>319</v>
      </c>
      <c r="D212" s="266" t="s">
        <v>208</v>
      </c>
      <c r="E212" s="267" t="s">
        <v>320</v>
      </c>
      <c r="F212" s="268" t="s">
        <v>321</v>
      </c>
      <c r="G212" s="269" t="s">
        <v>312</v>
      </c>
      <c r="H212" s="270">
        <v>4</v>
      </c>
      <c r="I212" s="271"/>
      <c r="J212" s="272">
        <f>ROUND(I212*H212,2)</f>
        <v>0</v>
      </c>
      <c r="K212" s="268" t="s">
        <v>147</v>
      </c>
      <c r="L212" s="273"/>
      <c r="M212" s="274" t="s">
        <v>19</v>
      </c>
      <c r="N212" s="275" t="s">
        <v>48</v>
      </c>
      <c r="O212" s="86"/>
      <c r="P212" s="223">
        <f>O212*H212</f>
        <v>0</v>
      </c>
      <c r="Q212" s="223">
        <v>0.021000000000000001</v>
      </c>
      <c r="R212" s="223">
        <f>Q212*H212</f>
        <v>0.084000000000000005</v>
      </c>
      <c r="S212" s="223">
        <v>0</v>
      </c>
      <c r="T212" s="224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25" t="s">
        <v>201</v>
      </c>
      <c r="AT212" s="225" t="s">
        <v>208</v>
      </c>
      <c r="AU212" s="225" t="s">
        <v>86</v>
      </c>
      <c r="AY212" s="19" t="s">
        <v>141</v>
      </c>
      <c r="BE212" s="226">
        <f>IF(N212="základní",J212,0)</f>
        <v>0</v>
      </c>
      <c r="BF212" s="226">
        <f>IF(N212="snížená",J212,0)</f>
        <v>0</v>
      </c>
      <c r="BG212" s="226">
        <f>IF(N212="zákl. přenesená",J212,0)</f>
        <v>0</v>
      </c>
      <c r="BH212" s="226">
        <f>IF(N212="sníž. přenesená",J212,0)</f>
        <v>0</v>
      </c>
      <c r="BI212" s="226">
        <f>IF(N212="nulová",J212,0)</f>
        <v>0</v>
      </c>
      <c r="BJ212" s="19" t="s">
        <v>84</v>
      </c>
      <c r="BK212" s="226">
        <f>ROUND(I212*H212,2)</f>
        <v>0</v>
      </c>
      <c r="BL212" s="19" t="s">
        <v>148</v>
      </c>
      <c r="BM212" s="225" t="s">
        <v>322</v>
      </c>
    </row>
    <row r="213" s="2" customFormat="1">
      <c r="A213" s="40"/>
      <c r="B213" s="41"/>
      <c r="C213" s="42"/>
      <c r="D213" s="227" t="s">
        <v>150</v>
      </c>
      <c r="E213" s="42"/>
      <c r="F213" s="228" t="s">
        <v>321</v>
      </c>
      <c r="G213" s="42"/>
      <c r="H213" s="42"/>
      <c r="I213" s="229"/>
      <c r="J213" s="42"/>
      <c r="K213" s="42"/>
      <c r="L213" s="46"/>
      <c r="M213" s="230"/>
      <c r="N213" s="231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150</v>
      </c>
      <c r="AU213" s="19" t="s">
        <v>86</v>
      </c>
    </row>
    <row r="214" s="12" customFormat="1" ht="22.8" customHeight="1">
      <c r="A214" s="12"/>
      <c r="B214" s="198"/>
      <c r="C214" s="199"/>
      <c r="D214" s="200" t="s">
        <v>76</v>
      </c>
      <c r="E214" s="212" t="s">
        <v>181</v>
      </c>
      <c r="F214" s="212" t="s">
        <v>323</v>
      </c>
      <c r="G214" s="199"/>
      <c r="H214" s="199"/>
      <c r="I214" s="202"/>
      <c r="J214" s="213">
        <f>BK214</f>
        <v>0</v>
      </c>
      <c r="K214" s="199"/>
      <c r="L214" s="204"/>
      <c r="M214" s="205"/>
      <c r="N214" s="206"/>
      <c r="O214" s="206"/>
      <c r="P214" s="207">
        <f>SUM(P215:P256)</f>
        <v>0</v>
      </c>
      <c r="Q214" s="206"/>
      <c r="R214" s="207">
        <f>SUM(R215:R256)</f>
        <v>81.421372199999979</v>
      </c>
      <c r="S214" s="206"/>
      <c r="T214" s="208">
        <f>SUM(T215:T256)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09" t="s">
        <v>84</v>
      </c>
      <c r="AT214" s="210" t="s">
        <v>76</v>
      </c>
      <c r="AU214" s="210" t="s">
        <v>84</v>
      </c>
      <c r="AY214" s="209" t="s">
        <v>141</v>
      </c>
      <c r="BK214" s="211">
        <f>SUM(BK215:BK256)</f>
        <v>0</v>
      </c>
    </row>
    <row r="215" s="2" customFormat="1" ht="24.15" customHeight="1">
      <c r="A215" s="40"/>
      <c r="B215" s="41"/>
      <c r="C215" s="214" t="s">
        <v>324</v>
      </c>
      <c r="D215" s="214" t="s">
        <v>143</v>
      </c>
      <c r="E215" s="215" t="s">
        <v>325</v>
      </c>
      <c r="F215" s="216" t="s">
        <v>326</v>
      </c>
      <c r="G215" s="217" t="s">
        <v>171</v>
      </c>
      <c r="H215" s="218">
        <v>142.19999999999999</v>
      </c>
      <c r="I215" s="219"/>
      <c r="J215" s="220">
        <f>ROUND(I215*H215,2)</f>
        <v>0</v>
      </c>
      <c r="K215" s="216" t="s">
        <v>147</v>
      </c>
      <c r="L215" s="46"/>
      <c r="M215" s="221" t="s">
        <v>19</v>
      </c>
      <c r="N215" s="222" t="s">
        <v>48</v>
      </c>
      <c r="O215" s="86"/>
      <c r="P215" s="223">
        <f>O215*H215</f>
        <v>0</v>
      </c>
      <c r="Q215" s="223">
        <v>0.34499999999999997</v>
      </c>
      <c r="R215" s="223">
        <f>Q215*H215</f>
        <v>49.05899999999999</v>
      </c>
      <c r="S215" s="223">
        <v>0</v>
      </c>
      <c r="T215" s="224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25" t="s">
        <v>148</v>
      </c>
      <c r="AT215" s="225" t="s">
        <v>143</v>
      </c>
      <c r="AU215" s="225" t="s">
        <v>86</v>
      </c>
      <c r="AY215" s="19" t="s">
        <v>141</v>
      </c>
      <c r="BE215" s="226">
        <f>IF(N215="základní",J215,0)</f>
        <v>0</v>
      </c>
      <c r="BF215" s="226">
        <f>IF(N215="snížená",J215,0)</f>
        <v>0</v>
      </c>
      <c r="BG215" s="226">
        <f>IF(N215="zákl. přenesená",J215,0)</f>
        <v>0</v>
      </c>
      <c r="BH215" s="226">
        <f>IF(N215="sníž. přenesená",J215,0)</f>
        <v>0</v>
      </c>
      <c r="BI215" s="226">
        <f>IF(N215="nulová",J215,0)</f>
        <v>0</v>
      </c>
      <c r="BJ215" s="19" t="s">
        <v>84</v>
      </c>
      <c r="BK215" s="226">
        <f>ROUND(I215*H215,2)</f>
        <v>0</v>
      </c>
      <c r="BL215" s="19" t="s">
        <v>148</v>
      </c>
      <c r="BM215" s="225" t="s">
        <v>327</v>
      </c>
    </row>
    <row r="216" s="2" customFormat="1">
      <c r="A216" s="40"/>
      <c r="B216" s="41"/>
      <c r="C216" s="42"/>
      <c r="D216" s="227" t="s">
        <v>150</v>
      </c>
      <c r="E216" s="42"/>
      <c r="F216" s="228" t="s">
        <v>328</v>
      </c>
      <c r="G216" s="42"/>
      <c r="H216" s="42"/>
      <c r="I216" s="229"/>
      <c r="J216" s="42"/>
      <c r="K216" s="42"/>
      <c r="L216" s="46"/>
      <c r="M216" s="230"/>
      <c r="N216" s="231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150</v>
      </c>
      <c r="AU216" s="19" t="s">
        <v>86</v>
      </c>
    </row>
    <row r="217" s="2" customFormat="1">
      <c r="A217" s="40"/>
      <c r="B217" s="41"/>
      <c r="C217" s="42"/>
      <c r="D217" s="232" t="s">
        <v>152</v>
      </c>
      <c r="E217" s="42"/>
      <c r="F217" s="233" t="s">
        <v>329</v>
      </c>
      <c r="G217" s="42"/>
      <c r="H217" s="42"/>
      <c r="I217" s="229"/>
      <c r="J217" s="42"/>
      <c r="K217" s="42"/>
      <c r="L217" s="46"/>
      <c r="M217" s="230"/>
      <c r="N217" s="231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152</v>
      </c>
      <c r="AU217" s="19" t="s">
        <v>86</v>
      </c>
    </row>
    <row r="218" s="13" customFormat="1">
      <c r="A218" s="13"/>
      <c r="B218" s="234"/>
      <c r="C218" s="235"/>
      <c r="D218" s="227" t="s">
        <v>154</v>
      </c>
      <c r="E218" s="236" t="s">
        <v>19</v>
      </c>
      <c r="F218" s="237" t="s">
        <v>257</v>
      </c>
      <c r="G218" s="235"/>
      <c r="H218" s="236" t="s">
        <v>19</v>
      </c>
      <c r="I218" s="238"/>
      <c r="J218" s="235"/>
      <c r="K218" s="235"/>
      <c r="L218" s="239"/>
      <c r="M218" s="240"/>
      <c r="N218" s="241"/>
      <c r="O218" s="241"/>
      <c r="P218" s="241"/>
      <c r="Q218" s="241"/>
      <c r="R218" s="241"/>
      <c r="S218" s="241"/>
      <c r="T218" s="242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3" t="s">
        <v>154</v>
      </c>
      <c r="AU218" s="243" t="s">
        <v>86</v>
      </c>
      <c r="AV218" s="13" t="s">
        <v>84</v>
      </c>
      <c r="AW218" s="13" t="s">
        <v>36</v>
      </c>
      <c r="AX218" s="13" t="s">
        <v>77</v>
      </c>
      <c r="AY218" s="243" t="s">
        <v>141</v>
      </c>
    </row>
    <row r="219" s="14" customFormat="1">
      <c r="A219" s="14"/>
      <c r="B219" s="244"/>
      <c r="C219" s="245"/>
      <c r="D219" s="227" t="s">
        <v>154</v>
      </c>
      <c r="E219" s="246" t="s">
        <v>19</v>
      </c>
      <c r="F219" s="247" t="s">
        <v>258</v>
      </c>
      <c r="G219" s="245"/>
      <c r="H219" s="248">
        <v>114.40000000000001</v>
      </c>
      <c r="I219" s="249"/>
      <c r="J219" s="245"/>
      <c r="K219" s="245"/>
      <c r="L219" s="250"/>
      <c r="M219" s="251"/>
      <c r="N219" s="252"/>
      <c r="O219" s="252"/>
      <c r="P219" s="252"/>
      <c r="Q219" s="252"/>
      <c r="R219" s="252"/>
      <c r="S219" s="252"/>
      <c r="T219" s="253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4" t="s">
        <v>154</v>
      </c>
      <c r="AU219" s="254" t="s">
        <v>86</v>
      </c>
      <c r="AV219" s="14" t="s">
        <v>86</v>
      </c>
      <c r="AW219" s="14" t="s">
        <v>36</v>
      </c>
      <c r="AX219" s="14" t="s">
        <v>77</v>
      </c>
      <c r="AY219" s="254" t="s">
        <v>141</v>
      </c>
    </row>
    <row r="220" s="13" customFormat="1">
      <c r="A220" s="13"/>
      <c r="B220" s="234"/>
      <c r="C220" s="235"/>
      <c r="D220" s="227" t="s">
        <v>154</v>
      </c>
      <c r="E220" s="236" t="s">
        <v>19</v>
      </c>
      <c r="F220" s="237" t="s">
        <v>259</v>
      </c>
      <c r="G220" s="235"/>
      <c r="H220" s="236" t="s">
        <v>19</v>
      </c>
      <c r="I220" s="238"/>
      <c r="J220" s="235"/>
      <c r="K220" s="235"/>
      <c r="L220" s="239"/>
      <c r="M220" s="240"/>
      <c r="N220" s="241"/>
      <c r="O220" s="241"/>
      <c r="P220" s="241"/>
      <c r="Q220" s="241"/>
      <c r="R220" s="241"/>
      <c r="S220" s="241"/>
      <c r="T220" s="242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3" t="s">
        <v>154</v>
      </c>
      <c r="AU220" s="243" t="s">
        <v>86</v>
      </c>
      <c r="AV220" s="13" t="s">
        <v>84</v>
      </c>
      <c r="AW220" s="13" t="s">
        <v>36</v>
      </c>
      <c r="AX220" s="13" t="s">
        <v>77</v>
      </c>
      <c r="AY220" s="243" t="s">
        <v>141</v>
      </c>
    </row>
    <row r="221" s="14" customFormat="1">
      <c r="A221" s="14"/>
      <c r="B221" s="244"/>
      <c r="C221" s="245"/>
      <c r="D221" s="227" t="s">
        <v>154</v>
      </c>
      <c r="E221" s="246" t="s">
        <v>19</v>
      </c>
      <c r="F221" s="247" t="s">
        <v>260</v>
      </c>
      <c r="G221" s="245"/>
      <c r="H221" s="248">
        <v>14.4</v>
      </c>
      <c r="I221" s="249"/>
      <c r="J221" s="245"/>
      <c r="K221" s="245"/>
      <c r="L221" s="250"/>
      <c r="M221" s="251"/>
      <c r="N221" s="252"/>
      <c r="O221" s="252"/>
      <c r="P221" s="252"/>
      <c r="Q221" s="252"/>
      <c r="R221" s="252"/>
      <c r="S221" s="252"/>
      <c r="T221" s="253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4" t="s">
        <v>154</v>
      </c>
      <c r="AU221" s="254" t="s">
        <v>86</v>
      </c>
      <c r="AV221" s="14" t="s">
        <v>86</v>
      </c>
      <c r="AW221" s="14" t="s">
        <v>36</v>
      </c>
      <c r="AX221" s="14" t="s">
        <v>77</v>
      </c>
      <c r="AY221" s="254" t="s">
        <v>141</v>
      </c>
    </row>
    <row r="222" s="13" customFormat="1">
      <c r="A222" s="13"/>
      <c r="B222" s="234"/>
      <c r="C222" s="235"/>
      <c r="D222" s="227" t="s">
        <v>154</v>
      </c>
      <c r="E222" s="236" t="s">
        <v>19</v>
      </c>
      <c r="F222" s="237" t="s">
        <v>261</v>
      </c>
      <c r="G222" s="235"/>
      <c r="H222" s="236" t="s">
        <v>19</v>
      </c>
      <c r="I222" s="238"/>
      <c r="J222" s="235"/>
      <c r="K222" s="235"/>
      <c r="L222" s="239"/>
      <c r="M222" s="240"/>
      <c r="N222" s="241"/>
      <c r="O222" s="241"/>
      <c r="P222" s="241"/>
      <c r="Q222" s="241"/>
      <c r="R222" s="241"/>
      <c r="S222" s="241"/>
      <c r="T222" s="242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3" t="s">
        <v>154</v>
      </c>
      <c r="AU222" s="243" t="s">
        <v>86</v>
      </c>
      <c r="AV222" s="13" t="s">
        <v>84</v>
      </c>
      <c r="AW222" s="13" t="s">
        <v>36</v>
      </c>
      <c r="AX222" s="13" t="s">
        <v>77</v>
      </c>
      <c r="AY222" s="243" t="s">
        <v>141</v>
      </c>
    </row>
    <row r="223" s="14" customFormat="1">
      <c r="A223" s="14"/>
      <c r="B223" s="244"/>
      <c r="C223" s="245"/>
      <c r="D223" s="227" t="s">
        <v>154</v>
      </c>
      <c r="E223" s="246" t="s">
        <v>19</v>
      </c>
      <c r="F223" s="247" t="s">
        <v>262</v>
      </c>
      <c r="G223" s="245"/>
      <c r="H223" s="248">
        <v>7.6600000000000001</v>
      </c>
      <c r="I223" s="249"/>
      <c r="J223" s="245"/>
      <c r="K223" s="245"/>
      <c r="L223" s="250"/>
      <c r="M223" s="251"/>
      <c r="N223" s="252"/>
      <c r="O223" s="252"/>
      <c r="P223" s="252"/>
      <c r="Q223" s="252"/>
      <c r="R223" s="252"/>
      <c r="S223" s="252"/>
      <c r="T223" s="253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4" t="s">
        <v>154</v>
      </c>
      <c r="AU223" s="254" t="s">
        <v>86</v>
      </c>
      <c r="AV223" s="14" t="s">
        <v>86</v>
      </c>
      <c r="AW223" s="14" t="s">
        <v>36</v>
      </c>
      <c r="AX223" s="14" t="s">
        <v>77</v>
      </c>
      <c r="AY223" s="254" t="s">
        <v>141</v>
      </c>
    </row>
    <row r="224" s="13" customFormat="1">
      <c r="A224" s="13"/>
      <c r="B224" s="234"/>
      <c r="C224" s="235"/>
      <c r="D224" s="227" t="s">
        <v>154</v>
      </c>
      <c r="E224" s="236" t="s">
        <v>19</v>
      </c>
      <c r="F224" s="237" t="s">
        <v>263</v>
      </c>
      <c r="G224" s="235"/>
      <c r="H224" s="236" t="s">
        <v>19</v>
      </c>
      <c r="I224" s="238"/>
      <c r="J224" s="235"/>
      <c r="K224" s="235"/>
      <c r="L224" s="239"/>
      <c r="M224" s="240"/>
      <c r="N224" s="241"/>
      <c r="O224" s="241"/>
      <c r="P224" s="241"/>
      <c r="Q224" s="241"/>
      <c r="R224" s="241"/>
      <c r="S224" s="241"/>
      <c r="T224" s="242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3" t="s">
        <v>154</v>
      </c>
      <c r="AU224" s="243" t="s">
        <v>86</v>
      </c>
      <c r="AV224" s="13" t="s">
        <v>84</v>
      </c>
      <c r="AW224" s="13" t="s">
        <v>36</v>
      </c>
      <c r="AX224" s="13" t="s">
        <v>77</v>
      </c>
      <c r="AY224" s="243" t="s">
        <v>141</v>
      </c>
    </row>
    <row r="225" s="14" customFormat="1">
      <c r="A225" s="14"/>
      <c r="B225" s="244"/>
      <c r="C225" s="245"/>
      <c r="D225" s="227" t="s">
        <v>154</v>
      </c>
      <c r="E225" s="246" t="s">
        <v>19</v>
      </c>
      <c r="F225" s="247" t="s">
        <v>264</v>
      </c>
      <c r="G225" s="245"/>
      <c r="H225" s="248">
        <v>5.7400000000000002</v>
      </c>
      <c r="I225" s="249"/>
      <c r="J225" s="245"/>
      <c r="K225" s="245"/>
      <c r="L225" s="250"/>
      <c r="M225" s="251"/>
      <c r="N225" s="252"/>
      <c r="O225" s="252"/>
      <c r="P225" s="252"/>
      <c r="Q225" s="252"/>
      <c r="R225" s="252"/>
      <c r="S225" s="252"/>
      <c r="T225" s="253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4" t="s">
        <v>154</v>
      </c>
      <c r="AU225" s="254" t="s">
        <v>86</v>
      </c>
      <c r="AV225" s="14" t="s">
        <v>86</v>
      </c>
      <c r="AW225" s="14" t="s">
        <v>36</v>
      </c>
      <c r="AX225" s="14" t="s">
        <v>77</v>
      </c>
      <c r="AY225" s="254" t="s">
        <v>141</v>
      </c>
    </row>
    <row r="226" s="15" customFormat="1">
      <c r="A226" s="15"/>
      <c r="B226" s="255"/>
      <c r="C226" s="256"/>
      <c r="D226" s="227" t="s">
        <v>154</v>
      </c>
      <c r="E226" s="257" t="s">
        <v>19</v>
      </c>
      <c r="F226" s="258" t="s">
        <v>161</v>
      </c>
      <c r="G226" s="256"/>
      <c r="H226" s="259">
        <v>142.19999999999999</v>
      </c>
      <c r="I226" s="260"/>
      <c r="J226" s="256"/>
      <c r="K226" s="256"/>
      <c r="L226" s="261"/>
      <c r="M226" s="262"/>
      <c r="N226" s="263"/>
      <c r="O226" s="263"/>
      <c r="P226" s="263"/>
      <c r="Q226" s="263"/>
      <c r="R226" s="263"/>
      <c r="S226" s="263"/>
      <c r="T226" s="264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65" t="s">
        <v>154</v>
      </c>
      <c r="AU226" s="265" t="s">
        <v>86</v>
      </c>
      <c r="AV226" s="15" t="s">
        <v>148</v>
      </c>
      <c r="AW226" s="15" t="s">
        <v>36</v>
      </c>
      <c r="AX226" s="15" t="s">
        <v>84</v>
      </c>
      <c r="AY226" s="265" t="s">
        <v>141</v>
      </c>
    </row>
    <row r="227" s="2" customFormat="1" ht="33" customHeight="1">
      <c r="A227" s="40"/>
      <c r="B227" s="41"/>
      <c r="C227" s="214" t="s">
        <v>330</v>
      </c>
      <c r="D227" s="214" t="s">
        <v>143</v>
      </c>
      <c r="E227" s="215" t="s">
        <v>331</v>
      </c>
      <c r="F227" s="216" t="s">
        <v>332</v>
      </c>
      <c r="G227" s="217" t="s">
        <v>171</v>
      </c>
      <c r="H227" s="218">
        <v>136.46000000000001</v>
      </c>
      <c r="I227" s="219"/>
      <c r="J227" s="220">
        <f>ROUND(I227*H227,2)</f>
        <v>0</v>
      </c>
      <c r="K227" s="216" t="s">
        <v>147</v>
      </c>
      <c r="L227" s="46"/>
      <c r="M227" s="221" t="s">
        <v>19</v>
      </c>
      <c r="N227" s="222" t="s">
        <v>48</v>
      </c>
      <c r="O227" s="86"/>
      <c r="P227" s="223">
        <f>O227*H227</f>
        <v>0</v>
      </c>
      <c r="Q227" s="223">
        <v>0.089219999999999994</v>
      </c>
      <c r="R227" s="223">
        <f>Q227*H227</f>
        <v>12.1749612</v>
      </c>
      <c r="S227" s="223">
        <v>0</v>
      </c>
      <c r="T227" s="224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25" t="s">
        <v>148</v>
      </c>
      <c r="AT227" s="225" t="s">
        <v>143</v>
      </c>
      <c r="AU227" s="225" t="s">
        <v>86</v>
      </c>
      <c r="AY227" s="19" t="s">
        <v>141</v>
      </c>
      <c r="BE227" s="226">
        <f>IF(N227="základní",J227,0)</f>
        <v>0</v>
      </c>
      <c r="BF227" s="226">
        <f>IF(N227="snížená",J227,0)</f>
        <v>0</v>
      </c>
      <c r="BG227" s="226">
        <f>IF(N227="zákl. přenesená",J227,0)</f>
        <v>0</v>
      </c>
      <c r="BH227" s="226">
        <f>IF(N227="sníž. přenesená",J227,0)</f>
        <v>0</v>
      </c>
      <c r="BI227" s="226">
        <f>IF(N227="nulová",J227,0)</f>
        <v>0</v>
      </c>
      <c r="BJ227" s="19" t="s">
        <v>84</v>
      </c>
      <c r="BK227" s="226">
        <f>ROUND(I227*H227,2)</f>
        <v>0</v>
      </c>
      <c r="BL227" s="19" t="s">
        <v>148</v>
      </c>
      <c r="BM227" s="225" t="s">
        <v>333</v>
      </c>
    </row>
    <row r="228" s="2" customFormat="1">
      <c r="A228" s="40"/>
      <c r="B228" s="41"/>
      <c r="C228" s="42"/>
      <c r="D228" s="227" t="s">
        <v>150</v>
      </c>
      <c r="E228" s="42"/>
      <c r="F228" s="228" t="s">
        <v>334</v>
      </c>
      <c r="G228" s="42"/>
      <c r="H228" s="42"/>
      <c r="I228" s="229"/>
      <c r="J228" s="42"/>
      <c r="K228" s="42"/>
      <c r="L228" s="46"/>
      <c r="M228" s="230"/>
      <c r="N228" s="231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150</v>
      </c>
      <c r="AU228" s="19" t="s">
        <v>86</v>
      </c>
    </row>
    <row r="229" s="2" customFormat="1">
      <c r="A229" s="40"/>
      <c r="B229" s="41"/>
      <c r="C229" s="42"/>
      <c r="D229" s="232" t="s">
        <v>152</v>
      </c>
      <c r="E229" s="42"/>
      <c r="F229" s="233" t="s">
        <v>335</v>
      </c>
      <c r="G229" s="42"/>
      <c r="H229" s="42"/>
      <c r="I229" s="229"/>
      <c r="J229" s="42"/>
      <c r="K229" s="42"/>
      <c r="L229" s="46"/>
      <c r="M229" s="230"/>
      <c r="N229" s="231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152</v>
      </c>
      <c r="AU229" s="19" t="s">
        <v>86</v>
      </c>
    </row>
    <row r="230" s="13" customFormat="1">
      <c r="A230" s="13"/>
      <c r="B230" s="234"/>
      <c r="C230" s="235"/>
      <c r="D230" s="227" t="s">
        <v>154</v>
      </c>
      <c r="E230" s="236" t="s">
        <v>19</v>
      </c>
      <c r="F230" s="237" t="s">
        <v>257</v>
      </c>
      <c r="G230" s="235"/>
      <c r="H230" s="236" t="s">
        <v>19</v>
      </c>
      <c r="I230" s="238"/>
      <c r="J230" s="235"/>
      <c r="K230" s="235"/>
      <c r="L230" s="239"/>
      <c r="M230" s="240"/>
      <c r="N230" s="241"/>
      <c r="O230" s="241"/>
      <c r="P230" s="241"/>
      <c r="Q230" s="241"/>
      <c r="R230" s="241"/>
      <c r="S230" s="241"/>
      <c r="T230" s="242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3" t="s">
        <v>154</v>
      </c>
      <c r="AU230" s="243" t="s">
        <v>86</v>
      </c>
      <c r="AV230" s="13" t="s">
        <v>84</v>
      </c>
      <c r="AW230" s="13" t="s">
        <v>36</v>
      </c>
      <c r="AX230" s="13" t="s">
        <v>77</v>
      </c>
      <c r="AY230" s="243" t="s">
        <v>141</v>
      </c>
    </row>
    <row r="231" s="14" customFormat="1">
      <c r="A231" s="14"/>
      <c r="B231" s="244"/>
      <c r="C231" s="245"/>
      <c r="D231" s="227" t="s">
        <v>154</v>
      </c>
      <c r="E231" s="246" t="s">
        <v>19</v>
      </c>
      <c r="F231" s="247" t="s">
        <v>258</v>
      </c>
      <c r="G231" s="245"/>
      <c r="H231" s="248">
        <v>114.40000000000001</v>
      </c>
      <c r="I231" s="249"/>
      <c r="J231" s="245"/>
      <c r="K231" s="245"/>
      <c r="L231" s="250"/>
      <c r="M231" s="251"/>
      <c r="N231" s="252"/>
      <c r="O231" s="252"/>
      <c r="P231" s="252"/>
      <c r="Q231" s="252"/>
      <c r="R231" s="252"/>
      <c r="S231" s="252"/>
      <c r="T231" s="253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4" t="s">
        <v>154</v>
      </c>
      <c r="AU231" s="254" t="s">
        <v>86</v>
      </c>
      <c r="AV231" s="14" t="s">
        <v>86</v>
      </c>
      <c r="AW231" s="14" t="s">
        <v>36</v>
      </c>
      <c r="AX231" s="14" t="s">
        <v>77</v>
      </c>
      <c r="AY231" s="254" t="s">
        <v>141</v>
      </c>
    </row>
    <row r="232" s="13" customFormat="1">
      <c r="A232" s="13"/>
      <c r="B232" s="234"/>
      <c r="C232" s="235"/>
      <c r="D232" s="227" t="s">
        <v>154</v>
      </c>
      <c r="E232" s="236" t="s">
        <v>19</v>
      </c>
      <c r="F232" s="237" t="s">
        <v>259</v>
      </c>
      <c r="G232" s="235"/>
      <c r="H232" s="236" t="s">
        <v>19</v>
      </c>
      <c r="I232" s="238"/>
      <c r="J232" s="235"/>
      <c r="K232" s="235"/>
      <c r="L232" s="239"/>
      <c r="M232" s="240"/>
      <c r="N232" s="241"/>
      <c r="O232" s="241"/>
      <c r="P232" s="241"/>
      <c r="Q232" s="241"/>
      <c r="R232" s="241"/>
      <c r="S232" s="241"/>
      <c r="T232" s="242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3" t="s">
        <v>154</v>
      </c>
      <c r="AU232" s="243" t="s">
        <v>86</v>
      </c>
      <c r="AV232" s="13" t="s">
        <v>84</v>
      </c>
      <c r="AW232" s="13" t="s">
        <v>36</v>
      </c>
      <c r="AX232" s="13" t="s">
        <v>77</v>
      </c>
      <c r="AY232" s="243" t="s">
        <v>141</v>
      </c>
    </row>
    <row r="233" s="14" customFormat="1">
      <c r="A233" s="14"/>
      <c r="B233" s="244"/>
      <c r="C233" s="245"/>
      <c r="D233" s="227" t="s">
        <v>154</v>
      </c>
      <c r="E233" s="246" t="s">
        <v>19</v>
      </c>
      <c r="F233" s="247" t="s">
        <v>260</v>
      </c>
      <c r="G233" s="245"/>
      <c r="H233" s="248">
        <v>14.4</v>
      </c>
      <c r="I233" s="249"/>
      <c r="J233" s="245"/>
      <c r="K233" s="245"/>
      <c r="L233" s="250"/>
      <c r="M233" s="251"/>
      <c r="N233" s="252"/>
      <c r="O233" s="252"/>
      <c r="P233" s="252"/>
      <c r="Q233" s="252"/>
      <c r="R233" s="252"/>
      <c r="S233" s="252"/>
      <c r="T233" s="253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4" t="s">
        <v>154</v>
      </c>
      <c r="AU233" s="254" t="s">
        <v>86</v>
      </c>
      <c r="AV233" s="14" t="s">
        <v>86</v>
      </c>
      <c r="AW233" s="14" t="s">
        <v>36</v>
      </c>
      <c r="AX233" s="14" t="s">
        <v>77</v>
      </c>
      <c r="AY233" s="254" t="s">
        <v>141</v>
      </c>
    </row>
    <row r="234" s="13" customFormat="1">
      <c r="A234" s="13"/>
      <c r="B234" s="234"/>
      <c r="C234" s="235"/>
      <c r="D234" s="227" t="s">
        <v>154</v>
      </c>
      <c r="E234" s="236" t="s">
        <v>19</v>
      </c>
      <c r="F234" s="237" t="s">
        <v>261</v>
      </c>
      <c r="G234" s="235"/>
      <c r="H234" s="236" t="s">
        <v>19</v>
      </c>
      <c r="I234" s="238"/>
      <c r="J234" s="235"/>
      <c r="K234" s="235"/>
      <c r="L234" s="239"/>
      <c r="M234" s="240"/>
      <c r="N234" s="241"/>
      <c r="O234" s="241"/>
      <c r="P234" s="241"/>
      <c r="Q234" s="241"/>
      <c r="R234" s="241"/>
      <c r="S234" s="241"/>
      <c r="T234" s="242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3" t="s">
        <v>154</v>
      </c>
      <c r="AU234" s="243" t="s">
        <v>86</v>
      </c>
      <c r="AV234" s="13" t="s">
        <v>84</v>
      </c>
      <c r="AW234" s="13" t="s">
        <v>36</v>
      </c>
      <c r="AX234" s="13" t="s">
        <v>77</v>
      </c>
      <c r="AY234" s="243" t="s">
        <v>141</v>
      </c>
    </row>
    <row r="235" s="14" customFormat="1">
      <c r="A235" s="14"/>
      <c r="B235" s="244"/>
      <c r="C235" s="245"/>
      <c r="D235" s="227" t="s">
        <v>154</v>
      </c>
      <c r="E235" s="246" t="s">
        <v>19</v>
      </c>
      <c r="F235" s="247" t="s">
        <v>262</v>
      </c>
      <c r="G235" s="245"/>
      <c r="H235" s="248">
        <v>7.6600000000000001</v>
      </c>
      <c r="I235" s="249"/>
      <c r="J235" s="245"/>
      <c r="K235" s="245"/>
      <c r="L235" s="250"/>
      <c r="M235" s="251"/>
      <c r="N235" s="252"/>
      <c r="O235" s="252"/>
      <c r="P235" s="252"/>
      <c r="Q235" s="252"/>
      <c r="R235" s="252"/>
      <c r="S235" s="252"/>
      <c r="T235" s="253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4" t="s">
        <v>154</v>
      </c>
      <c r="AU235" s="254" t="s">
        <v>86</v>
      </c>
      <c r="AV235" s="14" t="s">
        <v>86</v>
      </c>
      <c r="AW235" s="14" t="s">
        <v>36</v>
      </c>
      <c r="AX235" s="14" t="s">
        <v>77</v>
      </c>
      <c r="AY235" s="254" t="s">
        <v>141</v>
      </c>
    </row>
    <row r="236" s="15" customFormat="1">
      <c r="A236" s="15"/>
      <c r="B236" s="255"/>
      <c r="C236" s="256"/>
      <c r="D236" s="227" t="s">
        <v>154</v>
      </c>
      <c r="E236" s="257" t="s">
        <v>19</v>
      </c>
      <c r="F236" s="258" t="s">
        <v>161</v>
      </c>
      <c r="G236" s="256"/>
      <c r="H236" s="259">
        <v>136.46000000000001</v>
      </c>
      <c r="I236" s="260"/>
      <c r="J236" s="256"/>
      <c r="K236" s="256"/>
      <c r="L236" s="261"/>
      <c r="M236" s="262"/>
      <c r="N236" s="263"/>
      <c r="O236" s="263"/>
      <c r="P236" s="263"/>
      <c r="Q236" s="263"/>
      <c r="R236" s="263"/>
      <c r="S236" s="263"/>
      <c r="T236" s="264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65" t="s">
        <v>154</v>
      </c>
      <c r="AU236" s="265" t="s">
        <v>86</v>
      </c>
      <c r="AV236" s="15" t="s">
        <v>148</v>
      </c>
      <c r="AW236" s="15" t="s">
        <v>36</v>
      </c>
      <c r="AX236" s="15" t="s">
        <v>84</v>
      </c>
      <c r="AY236" s="265" t="s">
        <v>141</v>
      </c>
    </row>
    <row r="237" s="2" customFormat="1" ht="21.75" customHeight="1">
      <c r="A237" s="40"/>
      <c r="B237" s="41"/>
      <c r="C237" s="266" t="s">
        <v>336</v>
      </c>
      <c r="D237" s="266" t="s">
        <v>208</v>
      </c>
      <c r="E237" s="267" t="s">
        <v>337</v>
      </c>
      <c r="F237" s="268" t="s">
        <v>338</v>
      </c>
      <c r="G237" s="269" t="s">
        <v>171</v>
      </c>
      <c r="H237" s="270">
        <v>120.12000000000001</v>
      </c>
      <c r="I237" s="271"/>
      <c r="J237" s="272">
        <f>ROUND(I237*H237,2)</f>
        <v>0</v>
      </c>
      <c r="K237" s="268" t="s">
        <v>147</v>
      </c>
      <c r="L237" s="273"/>
      <c r="M237" s="274" t="s">
        <v>19</v>
      </c>
      <c r="N237" s="275" t="s">
        <v>48</v>
      </c>
      <c r="O237" s="86"/>
      <c r="P237" s="223">
        <f>O237*H237</f>
        <v>0</v>
      </c>
      <c r="Q237" s="223">
        <v>0.13100000000000001</v>
      </c>
      <c r="R237" s="223">
        <f>Q237*H237</f>
        <v>15.735720000000001</v>
      </c>
      <c r="S237" s="223">
        <v>0</v>
      </c>
      <c r="T237" s="224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25" t="s">
        <v>201</v>
      </c>
      <c r="AT237" s="225" t="s">
        <v>208</v>
      </c>
      <c r="AU237" s="225" t="s">
        <v>86</v>
      </c>
      <c r="AY237" s="19" t="s">
        <v>141</v>
      </c>
      <c r="BE237" s="226">
        <f>IF(N237="základní",J237,0)</f>
        <v>0</v>
      </c>
      <c r="BF237" s="226">
        <f>IF(N237="snížená",J237,0)</f>
        <v>0</v>
      </c>
      <c r="BG237" s="226">
        <f>IF(N237="zákl. přenesená",J237,0)</f>
        <v>0</v>
      </c>
      <c r="BH237" s="226">
        <f>IF(N237="sníž. přenesená",J237,0)</f>
        <v>0</v>
      </c>
      <c r="BI237" s="226">
        <f>IF(N237="nulová",J237,0)</f>
        <v>0</v>
      </c>
      <c r="BJ237" s="19" t="s">
        <v>84</v>
      </c>
      <c r="BK237" s="226">
        <f>ROUND(I237*H237,2)</f>
        <v>0</v>
      </c>
      <c r="BL237" s="19" t="s">
        <v>148</v>
      </c>
      <c r="BM237" s="225" t="s">
        <v>339</v>
      </c>
    </row>
    <row r="238" s="2" customFormat="1">
      <c r="A238" s="40"/>
      <c r="B238" s="41"/>
      <c r="C238" s="42"/>
      <c r="D238" s="227" t="s">
        <v>150</v>
      </c>
      <c r="E238" s="42"/>
      <c r="F238" s="228" t="s">
        <v>338</v>
      </c>
      <c r="G238" s="42"/>
      <c r="H238" s="42"/>
      <c r="I238" s="229"/>
      <c r="J238" s="42"/>
      <c r="K238" s="42"/>
      <c r="L238" s="46"/>
      <c r="M238" s="230"/>
      <c r="N238" s="231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150</v>
      </c>
      <c r="AU238" s="19" t="s">
        <v>86</v>
      </c>
    </row>
    <row r="239" s="14" customFormat="1">
      <c r="A239" s="14"/>
      <c r="B239" s="244"/>
      <c r="C239" s="245"/>
      <c r="D239" s="227" t="s">
        <v>154</v>
      </c>
      <c r="E239" s="245"/>
      <c r="F239" s="247" t="s">
        <v>340</v>
      </c>
      <c r="G239" s="245"/>
      <c r="H239" s="248">
        <v>120.12000000000001</v>
      </c>
      <c r="I239" s="249"/>
      <c r="J239" s="245"/>
      <c r="K239" s="245"/>
      <c r="L239" s="250"/>
      <c r="M239" s="251"/>
      <c r="N239" s="252"/>
      <c r="O239" s="252"/>
      <c r="P239" s="252"/>
      <c r="Q239" s="252"/>
      <c r="R239" s="252"/>
      <c r="S239" s="252"/>
      <c r="T239" s="253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4" t="s">
        <v>154</v>
      </c>
      <c r="AU239" s="254" t="s">
        <v>86</v>
      </c>
      <c r="AV239" s="14" t="s">
        <v>86</v>
      </c>
      <c r="AW239" s="14" t="s">
        <v>4</v>
      </c>
      <c r="AX239" s="14" t="s">
        <v>84</v>
      </c>
      <c r="AY239" s="254" t="s">
        <v>141</v>
      </c>
    </row>
    <row r="240" s="2" customFormat="1" ht="21.75" customHeight="1">
      <c r="A240" s="40"/>
      <c r="B240" s="41"/>
      <c r="C240" s="266" t="s">
        <v>341</v>
      </c>
      <c r="D240" s="266" t="s">
        <v>208</v>
      </c>
      <c r="E240" s="267" t="s">
        <v>342</v>
      </c>
      <c r="F240" s="268" t="s">
        <v>343</v>
      </c>
      <c r="G240" s="269" t="s">
        <v>171</v>
      </c>
      <c r="H240" s="270">
        <v>15.84</v>
      </c>
      <c r="I240" s="271"/>
      <c r="J240" s="272">
        <f>ROUND(I240*H240,2)</f>
        <v>0</v>
      </c>
      <c r="K240" s="268" t="s">
        <v>147</v>
      </c>
      <c r="L240" s="273"/>
      <c r="M240" s="274" t="s">
        <v>19</v>
      </c>
      <c r="N240" s="275" t="s">
        <v>48</v>
      </c>
      <c r="O240" s="86"/>
      <c r="P240" s="223">
        <f>O240*H240</f>
        <v>0</v>
      </c>
      <c r="Q240" s="223">
        <v>0.13100000000000001</v>
      </c>
      <c r="R240" s="223">
        <f>Q240*H240</f>
        <v>2.07504</v>
      </c>
      <c r="S240" s="223">
        <v>0</v>
      </c>
      <c r="T240" s="224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25" t="s">
        <v>201</v>
      </c>
      <c r="AT240" s="225" t="s">
        <v>208</v>
      </c>
      <c r="AU240" s="225" t="s">
        <v>86</v>
      </c>
      <c r="AY240" s="19" t="s">
        <v>141</v>
      </c>
      <c r="BE240" s="226">
        <f>IF(N240="základní",J240,0)</f>
        <v>0</v>
      </c>
      <c r="BF240" s="226">
        <f>IF(N240="snížená",J240,0)</f>
        <v>0</v>
      </c>
      <c r="BG240" s="226">
        <f>IF(N240="zákl. přenesená",J240,0)</f>
        <v>0</v>
      </c>
      <c r="BH240" s="226">
        <f>IF(N240="sníž. přenesená",J240,0)</f>
        <v>0</v>
      </c>
      <c r="BI240" s="226">
        <f>IF(N240="nulová",J240,0)</f>
        <v>0</v>
      </c>
      <c r="BJ240" s="19" t="s">
        <v>84</v>
      </c>
      <c r="BK240" s="226">
        <f>ROUND(I240*H240,2)</f>
        <v>0</v>
      </c>
      <c r="BL240" s="19" t="s">
        <v>148</v>
      </c>
      <c r="BM240" s="225" t="s">
        <v>344</v>
      </c>
    </row>
    <row r="241" s="2" customFormat="1">
      <c r="A241" s="40"/>
      <c r="B241" s="41"/>
      <c r="C241" s="42"/>
      <c r="D241" s="227" t="s">
        <v>150</v>
      </c>
      <c r="E241" s="42"/>
      <c r="F241" s="228" t="s">
        <v>343</v>
      </c>
      <c r="G241" s="42"/>
      <c r="H241" s="42"/>
      <c r="I241" s="229"/>
      <c r="J241" s="42"/>
      <c r="K241" s="42"/>
      <c r="L241" s="46"/>
      <c r="M241" s="230"/>
      <c r="N241" s="231"/>
      <c r="O241" s="86"/>
      <c r="P241" s="86"/>
      <c r="Q241" s="86"/>
      <c r="R241" s="86"/>
      <c r="S241" s="86"/>
      <c r="T241" s="87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9" t="s">
        <v>150</v>
      </c>
      <c r="AU241" s="19" t="s">
        <v>86</v>
      </c>
    </row>
    <row r="242" s="14" customFormat="1">
      <c r="A242" s="14"/>
      <c r="B242" s="244"/>
      <c r="C242" s="245"/>
      <c r="D242" s="227" t="s">
        <v>154</v>
      </c>
      <c r="E242" s="245"/>
      <c r="F242" s="247" t="s">
        <v>345</v>
      </c>
      <c r="G242" s="245"/>
      <c r="H242" s="248">
        <v>15.84</v>
      </c>
      <c r="I242" s="249"/>
      <c r="J242" s="245"/>
      <c r="K242" s="245"/>
      <c r="L242" s="250"/>
      <c r="M242" s="251"/>
      <c r="N242" s="252"/>
      <c r="O242" s="252"/>
      <c r="P242" s="252"/>
      <c r="Q242" s="252"/>
      <c r="R242" s="252"/>
      <c r="S242" s="252"/>
      <c r="T242" s="253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4" t="s">
        <v>154</v>
      </c>
      <c r="AU242" s="254" t="s">
        <v>86</v>
      </c>
      <c r="AV242" s="14" t="s">
        <v>86</v>
      </c>
      <c r="AW242" s="14" t="s">
        <v>4</v>
      </c>
      <c r="AX242" s="14" t="s">
        <v>84</v>
      </c>
      <c r="AY242" s="254" t="s">
        <v>141</v>
      </c>
    </row>
    <row r="243" s="2" customFormat="1" ht="24.15" customHeight="1">
      <c r="A243" s="40"/>
      <c r="B243" s="41"/>
      <c r="C243" s="266" t="s">
        <v>346</v>
      </c>
      <c r="D243" s="266" t="s">
        <v>208</v>
      </c>
      <c r="E243" s="267" t="s">
        <v>347</v>
      </c>
      <c r="F243" s="268" t="s">
        <v>348</v>
      </c>
      <c r="G243" s="269" t="s">
        <v>171</v>
      </c>
      <c r="H243" s="270">
        <v>8.4260000000000002</v>
      </c>
      <c r="I243" s="271"/>
      <c r="J243" s="272">
        <f>ROUND(I243*H243,2)</f>
        <v>0</v>
      </c>
      <c r="K243" s="268" t="s">
        <v>147</v>
      </c>
      <c r="L243" s="273"/>
      <c r="M243" s="274" t="s">
        <v>19</v>
      </c>
      <c r="N243" s="275" t="s">
        <v>48</v>
      </c>
      <c r="O243" s="86"/>
      <c r="P243" s="223">
        <f>O243*H243</f>
        <v>0</v>
      </c>
      <c r="Q243" s="223">
        <v>0.13100000000000001</v>
      </c>
      <c r="R243" s="223">
        <f>Q243*H243</f>
        <v>1.1038060000000001</v>
      </c>
      <c r="S243" s="223">
        <v>0</v>
      </c>
      <c r="T243" s="224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25" t="s">
        <v>201</v>
      </c>
      <c r="AT243" s="225" t="s">
        <v>208</v>
      </c>
      <c r="AU243" s="225" t="s">
        <v>86</v>
      </c>
      <c r="AY243" s="19" t="s">
        <v>141</v>
      </c>
      <c r="BE243" s="226">
        <f>IF(N243="základní",J243,0)</f>
        <v>0</v>
      </c>
      <c r="BF243" s="226">
        <f>IF(N243="snížená",J243,0)</f>
        <v>0</v>
      </c>
      <c r="BG243" s="226">
        <f>IF(N243="zákl. přenesená",J243,0)</f>
        <v>0</v>
      </c>
      <c r="BH243" s="226">
        <f>IF(N243="sníž. přenesená",J243,0)</f>
        <v>0</v>
      </c>
      <c r="BI243" s="226">
        <f>IF(N243="nulová",J243,0)</f>
        <v>0</v>
      </c>
      <c r="BJ243" s="19" t="s">
        <v>84</v>
      </c>
      <c r="BK243" s="226">
        <f>ROUND(I243*H243,2)</f>
        <v>0</v>
      </c>
      <c r="BL243" s="19" t="s">
        <v>148</v>
      </c>
      <c r="BM243" s="225" t="s">
        <v>349</v>
      </c>
    </row>
    <row r="244" s="2" customFormat="1">
      <c r="A244" s="40"/>
      <c r="B244" s="41"/>
      <c r="C244" s="42"/>
      <c r="D244" s="227" t="s">
        <v>150</v>
      </c>
      <c r="E244" s="42"/>
      <c r="F244" s="228" t="s">
        <v>348</v>
      </c>
      <c r="G244" s="42"/>
      <c r="H244" s="42"/>
      <c r="I244" s="229"/>
      <c r="J244" s="42"/>
      <c r="K244" s="42"/>
      <c r="L244" s="46"/>
      <c r="M244" s="230"/>
      <c r="N244" s="231"/>
      <c r="O244" s="86"/>
      <c r="P244" s="86"/>
      <c r="Q244" s="86"/>
      <c r="R244" s="86"/>
      <c r="S244" s="86"/>
      <c r="T244" s="87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19" t="s">
        <v>150</v>
      </c>
      <c r="AU244" s="19" t="s">
        <v>86</v>
      </c>
    </row>
    <row r="245" s="14" customFormat="1">
      <c r="A245" s="14"/>
      <c r="B245" s="244"/>
      <c r="C245" s="245"/>
      <c r="D245" s="227" t="s">
        <v>154</v>
      </c>
      <c r="E245" s="245"/>
      <c r="F245" s="247" t="s">
        <v>350</v>
      </c>
      <c r="G245" s="245"/>
      <c r="H245" s="248">
        <v>8.4260000000000002</v>
      </c>
      <c r="I245" s="249"/>
      <c r="J245" s="245"/>
      <c r="K245" s="245"/>
      <c r="L245" s="250"/>
      <c r="M245" s="251"/>
      <c r="N245" s="252"/>
      <c r="O245" s="252"/>
      <c r="P245" s="252"/>
      <c r="Q245" s="252"/>
      <c r="R245" s="252"/>
      <c r="S245" s="252"/>
      <c r="T245" s="253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54" t="s">
        <v>154</v>
      </c>
      <c r="AU245" s="254" t="s">
        <v>86</v>
      </c>
      <c r="AV245" s="14" t="s">
        <v>86</v>
      </c>
      <c r="AW245" s="14" t="s">
        <v>4</v>
      </c>
      <c r="AX245" s="14" t="s">
        <v>84</v>
      </c>
      <c r="AY245" s="254" t="s">
        <v>141</v>
      </c>
    </row>
    <row r="246" s="2" customFormat="1" ht="37.8" customHeight="1">
      <c r="A246" s="40"/>
      <c r="B246" s="41"/>
      <c r="C246" s="214" t="s">
        <v>351</v>
      </c>
      <c r="D246" s="214" t="s">
        <v>143</v>
      </c>
      <c r="E246" s="215" t="s">
        <v>352</v>
      </c>
      <c r="F246" s="216" t="s">
        <v>353</v>
      </c>
      <c r="G246" s="217" t="s">
        <v>171</v>
      </c>
      <c r="H246" s="218">
        <v>40</v>
      </c>
      <c r="I246" s="219"/>
      <c r="J246" s="220">
        <f>ROUND(I246*H246,2)</f>
        <v>0</v>
      </c>
      <c r="K246" s="216" t="s">
        <v>147</v>
      </c>
      <c r="L246" s="46"/>
      <c r="M246" s="221" t="s">
        <v>19</v>
      </c>
      <c r="N246" s="222" t="s">
        <v>48</v>
      </c>
      <c r="O246" s="86"/>
      <c r="P246" s="223">
        <f>O246*H246</f>
        <v>0</v>
      </c>
      <c r="Q246" s="223">
        <v>0</v>
      </c>
      <c r="R246" s="223">
        <f>Q246*H246</f>
        <v>0</v>
      </c>
      <c r="S246" s="223">
        <v>0</v>
      </c>
      <c r="T246" s="224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25" t="s">
        <v>148</v>
      </c>
      <c r="AT246" s="225" t="s">
        <v>143</v>
      </c>
      <c r="AU246" s="225" t="s">
        <v>86</v>
      </c>
      <c r="AY246" s="19" t="s">
        <v>141</v>
      </c>
      <c r="BE246" s="226">
        <f>IF(N246="základní",J246,0)</f>
        <v>0</v>
      </c>
      <c r="BF246" s="226">
        <f>IF(N246="snížená",J246,0)</f>
        <v>0</v>
      </c>
      <c r="BG246" s="226">
        <f>IF(N246="zákl. přenesená",J246,0)</f>
        <v>0</v>
      </c>
      <c r="BH246" s="226">
        <f>IF(N246="sníž. přenesená",J246,0)</f>
        <v>0</v>
      </c>
      <c r="BI246" s="226">
        <f>IF(N246="nulová",J246,0)</f>
        <v>0</v>
      </c>
      <c r="BJ246" s="19" t="s">
        <v>84</v>
      </c>
      <c r="BK246" s="226">
        <f>ROUND(I246*H246,2)</f>
        <v>0</v>
      </c>
      <c r="BL246" s="19" t="s">
        <v>148</v>
      </c>
      <c r="BM246" s="225" t="s">
        <v>354</v>
      </c>
    </row>
    <row r="247" s="2" customFormat="1">
      <c r="A247" s="40"/>
      <c r="B247" s="41"/>
      <c r="C247" s="42"/>
      <c r="D247" s="227" t="s">
        <v>150</v>
      </c>
      <c r="E247" s="42"/>
      <c r="F247" s="228" t="s">
        <v>355</v>
      </c>
      <c r="G247" s="42"/>
      <c r="H247" s="42"/>
      <c r="I247" s="229"/>
      <c r="J247" s="42"/>
      <c r="K247" s="42"/>
      <c r="L247" s="46"/>
      <c r="M247" s="230"/>
      <c r="N247" s="231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150</v>
      </c>
      <c r="AU247" s="19" t="s">
        <v>86</v>
      </c>
    </row>
    <row r="248" s="2" customFormat="1">
      <c r="A248" s="40"/>
      <c r="B248" s="41"/>
      <c r="C248" s="42"/>
      <c r="D248" s="232" t="s">
        <v>152</v>
      </c>
      <c r="E248" s="42"/>
      <c r="F248" s="233" t="s">
        <v>356</v>
      </c>
      <c r="G248" s="42"/>
      <c r="H248" s="42"/>
      <c r="I248" s="229"/>
      <c r="J248" s="42"/>
      <c r="K248" s="42"/>
      <c r="L248" s="46"/>
      <c r="M248" s="230"/>
      <c r="N248" s="231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152</v>
      </c>
      <c r="AU248" s="19" t="s">
        <v>86</v>
      </c>
    </row>
    <row r="249" s="2" customFormat="1" ht="33" customHeight="1">
      <c r="A249" s="40"/>
      <c r="B249" s="41"/>
      <c r="C249" s="214" t="s">
        <v>357</v>
      </c>
      <c r="D249" s="214" t="s">
        <v>143</v>
      </c>
      <c r="E249" s="215" t="s">
        <v>358</v>
      </c>
      <c r="F249" s="216" t="s">
        <v>359</v>
      </c>
      <c r="G249" s="217" t="s">
        <v>171</v>
      </c>
      <c r="H249" s="218">
        <v>5.7400000000000002</v>
      </c>
      <c r="I249" s="219"/>
      <c r="J249" s="220">
        <f>ROUND(I249*H249,2)</f>
        <v>0</v>
      </c>
      <c r="K249" s="216" t="s">
        <v>147</v>
      </c>
      <c r="L249" s="46"/>
      <c r="M249" s="221" t="s">
        <v>19</v>
      </c>
      <c r="N249" s="222" t="s">
        <v>48</v>
      </c>
      <c r="O249" s="86"/>
      <c r="P249" s="223">
        <f>O249*H249</f>
        <v>0</v>
      </c>
      <c r="Q249" s="223">
        <v>0.10100000000000001</v>
      </c>
      <c r="R249" s="223">
        <f>Q249*H249</f>
        <v>0.57974000000000003</v>
      </c>
      <c r="S249" s="223">
        <v>0</v>
      </c>
      <c r="T249" s="224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25" t="s">
        <v>148</v>
      </c>
      <c r="AT249" s="225" t="s">
        <v>143</v>
      </c>
      <c r="AU249" s="225" t="s">
        <v>86</v>
      </c>
      <c r="AY249" s="19" t="s">
        <v>141</v>
      </c>
      <c r="BE249" s="226">
        <f>IF(N249="základní",J249,0)</f>
        <v>0</v>
      </c>
      <c r="BF249" s="226">
        <f>IF(N249="snížená",J249,0)</f>
        <v>0</v>
      </c>
      <c r="BG249" s="226">
        <f>IF(N249="zákl. přenesená",J249,0)</f>
        <v>0</v>
      </c>
      <c r="BH249" s="226">
        <f>IF(N249="sníž. přenesená",J249,0)</f>
        <v>0</v>
      </c>
      <c r="BI249" s="226">
        <f>IF(N249="nulová",J249,0)</f>
        <v>0</v>
      </c>
      <c r="BJ249" s="19" t="s">
        <v>84</v>
      </c>
      <c r="BK249" s="226">
        <f>ROUND(I249*H249,2)</f>
        <v>0</v>
      </c>
      <c r="BL249" s="19" t="s">
        <v>148</v>
      </c>
      <c r="BM249" s="225" t="s">
        <v>360</v>
      </c>
    </row>
    <row r="250" s="2" customFormat="1">
      <c r="A250" s="40"/>
      <c r="B250" s="41"/>
      <c r="C250" s="42"/>
      <c r="D250" s="227" t="s">
        <v>150</v>
      </c>
      <c r="E250" s="42"/>
      <c r="F250" s="228" t="s">
        <v>361</v>
      </c>
      <c r="G250" s="42"/>
      <c r="H250" s="42"/>
      <c r="I250" s="229"/>
      <c r="J250" s="42"/>
      <c r="K250" s="42"/>
      <c r="L250" s="46"/>
      <c r="M250" s="230"/>
      <c r="N250" s="231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150</v>
      </c>
      <c r="AU250" s="19" t="s">
        <v>86</v>
      </c>
    </row>
    <row r="251" s="2" customFormat="1">
      <c r="A251" s="40"/>
      <c r="B251" s="41"/>
      <c r="C251" s="42"/>
      <c r="D251" s="232" t="s">
        <v>152</v>
      </c>
      <c r="E251" s="42"/>
      <c r="F251" s="233" t="s">
        <v>362</v>
      </c>
      <c r="G251" s="42"/>
      <c r="H251" s="42"/>
      <c r="I251" s="229"/>
      <c r="J251" s="42"/>
      <c r="K251" s="42"/>
      <c r="L251" s="46"/>
      <c r="M251" s="230"/>
      <c r="N251" s="231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9" t="s">
        <v>152</v>
      </c>
      <c r="AU251" s="19" t="s">
        <v>86</v>
      </c>
    </row>
    <row r="252" s="13" customFormat="1">
      <c r="A252" s="13"/>
      <c r="B252" s="234"/>
      <c r="C252" s="235"/>
      <c r="D252" s="227" t="s">
        <v>154</v>
      </c>
      <c r="E252" s="236" t="s">
        <v>19</v>
      </c>
      <c r="F252" s="237" t="s">
        <v>263</v>
      </c>
      <c r="G252" s="235"/>
      <c r="H252" s="236" t="s">
        <v>19</v>
      </c>
      <c r="I252" s="238"/>
      <c r="J252" s="235"/>
      <c r="K252" s="235"/>
      <c r="L252" s="239"/>
      <c r="M252" s="240"/>
      <c r="N252" s="241"/>
      <c r="O252" s="241"/>
      <c r="P252" s="241"/>
      <c r="Q252" s="241"/>
      <c r="R252" s="241"/>
      <c r="S252" s="241"/>
      <c r="T252" s="242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3" t="s">
        <v>154</v>
      </c>
      <c r="AU252" s="243" t="s">
        <v>86</v>
      </c>
      <c r="AV252" s="13" t="s">
        <v>84</v>
      </c>
      <c r="AW252" s="13" t="s">
        <v>36</v>
      </c>
      <c r="AX252" s="13" t="s">
        <v>77</v>
      </c>
      <c r="AY252" s="243" t="s">
        <v>141</v>
      </c>
    </row>
    <row r="253" s="14" customFormat="1">
      <c r="A253" s="14"/>
      <c r="B253" s="244"/>
      <c r="C253" s="245"/>
      <c r="D253" s="227" t="s">
        <v>154</v>
      </c>
      <c r="E253" s="246" t="s">
        <v>19</v>
      </c>
      <c r="F253" s="247" t="s">
        <v>264</v>
      </c>
      <c r="G253" s="245"/>
      <c r="H253" s="248">
        <v>5.7400000000000002</v>
      </c>
      <c r="I253" s="249"/>
      <c r="J253" s="245"/>
      <c r="K253" s="245"/>
      <c r="L253" s="250"/>
      <c r="M253" s="251"/>
      <c r="N253" s="252"/>
      <c r="O253" s="252"/>
      <c r="P253" s="252"/>
      <c r="Q253" s="252"/>
      <c r="R253" s="252"/>
      <c r="S253" s="252"/>
      <c r="T253" s="253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4" t="s">
        <v>154</v>
      </c>
      <c r="AU253" s="254" t="s">
        <v>86</v>
      </c>
      <c r="AV253" s="14" t="s">
        <v>86</v>
      </c>
      <c r="AW253" s="14" t="s">
        <v>36</v>
      </c>
      <c r="AX253" s="14" t="s">
        <v>84</v>
      </c>
      <c r="AY253" s="254" t="s">
        <v>141</v>
      </c>
    </row>
    <row r="254" s="2" customFormat="1" ht="24.15" customHeight="1">
      <c r="A254" s="40"/>
      <c r="B254" s="41"/>
      <c r="C254" s="266" t="s">
        <v>363</v>
      </c>
      <c r="D254" s="266" t="s">
        <v>208</v>
      </c>
      <c r="E254" s="267" t="s">
        <v>364</v>
      </c>
      <c r="F254" s="268" t="s">
        <v>365</v>
      </c>
      <c r="G254" s="269" t="s">
        <v>171</v>
      </c>
      <c r="H254" s="270">
        <v>6.0270000000000001</v>
      </c>
      <c r="I254" s="271"/>
      <c r="J254" s="272">
        <f>ROUND(I254*H254,2)</f>
        <v>0</v>
      </c>
      <c r="K254" s="268" t="s">
        <v>147</v>
      </c>
      <c r="L254" s="273"/>
      <c r="M254" s="274" t="s">
        <v>19</v>
      </c>
      <c r="N254" s="275" t="s">
        <v>48</v>
      </c>
      <c r="O254" s="86"/>
      <c r="P254" s="223">
        <f>O254*H254</f>
        <v>0</v>
      </c>
      <c r="Q254" s="223">
        <v>0.11500000000000001</v>
      </c>
      <c r="R254" s="223">
        <f>Q254*H254</f>
        <v>0.69310500000000008</v>
      </c>
      <c r="S254" s="223">
        <v>0</v>
      </c>
      <c r="T254" s="224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25" t="s">
        <v>201</v>
      </c>
      <c r="AT254" s="225" t="s">
        <v>208</v>
      </c>
      <c r="AU254" s="225" t="s">
        <v>86</v>
      </c>
      <c r="AY254" s="19" t="s">
        <v>141</v>
      </c>
      <c r="BE254" s="226">
        <f>IF(N254="základní",J254,0)</f>
        <v>0</v>
      </c>
      <c r="BF254" s="226">
        <f>IF(N254="snížená",J254,0)</f>
        <v>0</v>
      </c>
      <c r="BG254" s="226">
        <f>IF(N254="zákl. přenesená",J254,0)</f>
        <v>0</v>
      </c>
      <c r="BH254" s="226">
        <f>IF(N254="sníž. přenesená",J254,0)</f>
        <v>0</v>
      </c>
      <c r="BI254" s="226">
        <f>IF(N254="nulová",J254,0)</f>
        <v>0</v>
      </c>
      <c r="BJ254" s="19" t="s">
        <v>84</v>
      </c>
      <c r="BK254" s="226">
        <f>ROUND(I254*H254,2)</f>
        <v>0</v>
      </c>
      <c r="BL254" s="19" t="s">
        <v>148</v>
      </c>
      <c r="BM254" s="225" t="s">
        <v>366</v>
      </c>
    </row>
    <row r="255" s="2" customFormat="1">
      <c r="A255" s="40"/>
      <c r="B255" s="41"/>
      <c r="C255" s="42"/>
      <c r="D255" s="227" t="s">
        <v>150</v>
      </c>
      <c r="E255" s="42"/>
      <c r="F255" s="228" t="s">
        <v>365</v>
      </c>
      <c r="G255" s="42"/>
      <c r="H255" s="42"/>
      <c r="I255" s="229"/>
      <c r="J255" s="42"/>
      <c r="K255" s="42"/>
      <c r="L255" s="46"/>
      <c r="M255" s="230"/>
      <c r="N255" s="231"/>
      <c r="O255" s="86"/>
      <c r="P255" s="86"/>
      <c r="Q255" s="86"/>
      <c r="R255" s="86"/>
      <c r="S255" s="86"/>
      <c r="T255" s="87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19" t="s">
        <v>150</v>
      </c>
      <c r="AU255" s="19" t="s">
        <v>86</v>
      </c>
    </row>
    <row r="256" s="14" customFormat="1">
      <c r="A256" s="14"/>
      <c r="B256" s="244"/>
      <c r="C256" s="245"/>
      <c r="D256" s="227" t="s">
        <v>154</v>
      </c>
      <c r="E256" s="245"/>
      <c r="F256" s="247" t="s">
        <v>367</v>
      </c>
      <c r="G256" s="245"/>
      <c r="H256" s="248">
        <v>6.0270000000000001</v>
      </c>
      <c r="I256" s="249"/>
      <c r="J256" s="245"/>
      <c r="K256" s="245"/>
      <c r="L256" s="250"/>
      <c r="M256" s="251"/>
      <c r="N256" s="252"/>
      <c r="O256" s="252"/>
      <c r="P256" s="252"/>
      <c r="Q256" s="252"/>
      <c r="R256" s="252"/>
      <c r="S256" s="252"/>
      <c r="T256" s="253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4" t="s">
        <v>154</v>
      </c>
      <c r="AU256" s="254" t="s">
        <v>86</v>
      </c>
      <c r="AV256" s="14" t="s">
        <v>86</v>
      </c>
      <c r="AW256" s="14" t="s">
        <v>4</v>
      </c>
      <c r="AX256" s="14" t="s">
        <v>84</v>
      </c>
      <c r="AY256" s="254" t="s">
        <v>141</v>
      </c>
    </row>
    <row r="257" s="12" customFormat="1" ht="22.8" customHeight="1">
      <c r="A257" s="12"/>
      <c r="B257" s="198"/>
      <c r="C257" s="199"/>
      <c r="D257" s="200" t="s">
        <v>76</v>
      </c>
      <c r="E257" s="212" t="s">
        <v>201</v>
      </c>
      <c r="F257" s="212" t="s">
        <v>368</v>
      </c>
      <c r="G257" s="199"/>
      <c r="H257" s="199"/>
      <c r="I257" s="202"/>
      <c r="J257" s="213">
        <f>BK257</f>
        <v>0</v>
      </c>
      <c r="K257" s="199"/>
      <c r="L257" s="204"/>
      <c r="M257" s="205"/>
      <c r="N257" s="206"/>
      <c r="O257" s="206"/>
      <c r="P257" s="207">
        <f>SUM(P258:P292)</f>
        <v>0</v>
      </c>
      <c r="Q257" s="206"/>
      <c r="R257" s="207">
        <f>SUM(R258:R292)</f>
        <v>3.8249971900000004</v>
      </c>
      <c r="S257" s="206"/>
      <c r="T257" s="208">
        <f>SUM(T258:T292)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209" t="s">
        <v>84</v>
      </c>
      <c r="AT257" s="210" t="s">
        <v>76</v>
      </c>
      <c r="AU257" s="210" t="s">
        <v>84</v>
      </c>
      <c r="AY257" s="209" t="s">
        <v>141</v>
      </c>
      <c r="BK257" s="211">
        <f>SUM(BK258:BK292)</f>
        <v>0</v>
      </c>
    </row>
    <row r="258" s="2" customFormat="1" ht="24.15" customHeight="1">
      <c r="A258" s="40"/>
      <c r="B258" s="41"/>
      <c r="C258" s="214" t="s">
        <v>369</v>
      </c>
      <c r="D258" s="214" t="s">
        <v>143</v>
      </c>
      <c r="E258" s="215" t="s">
        <v>370</v>
      </c>
      <c r="F258" s="216" t="s">
        <v>371</v>
      </c>
      <c r="G258" s="217" t="s">
        <v>372</v>
      </c>
      <c r="H258" s="218">
        <v>15.98</v>
      </c>
      <c r="I258" s="219"/>
      <c r="J258" s="220">
        <f>ROUND(I258*H258,2)</f>
        <v>0</v>
      </c>
      <c r="K258" s="216" t="s">
        <v>147</v>
      </c>
      <c r="L258" s="46"/>
      <c r="M258" s="221" t="s">
        <v>19</v>
      </c>
      <c r="N258" s="222" t="s">
        <v>48</v>
      </c>
      <c r="O258" s="86"/>
      <c r="P258" s="223">
        <f>O258*H258</f>
        <v>0</v>
      </c>
      <c r="Q258" s="223">
        <v>1.0000000000000001E-05</v>
      </c>
      <c r="R258" s="223">
        <f>Q258*H258</f>
        <v>0.00015980000000000001</v>
      </c>
      <c r="S258" s="223">
        <v>0</v>
      </c>
      <c r="T258" s="224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25" t="s">
        <v>148</v>
      </c>
      <c r="AT258" s="225" t="s">
        <v>143</v>
      </c>
      <c r="AU258" s="225" t="s">
        <v>86</v>
      </c>
      <c r="AY258" s="19" t="s">
        <v>141</v>
      </c>
      <c r="BE258" s="226">
        <f>IF(N258="základní",J258,0)</f>
        <v>0</v>
      </c>
      <c r="BF258" s="226">
        <f>IF(N258="snížená",J258,0)</f>
        <v>0</v>
      </c>
      <c r="BG258" s="226">
        <f>IF(N258="zákl. přenesená",J258,0)</f>
        <v>0</v>
      </c>
      <c r="BH258" s="226">
        <f>IF(N258="sníž. přenesená",J258,0)</f>
        <v>0</v>
      </c>
      <c r="BI258" s="226">
        <f>IF(N258="nulová",J258,0)</f>
        <v>0</v>
      </c>
      <c r="BJ258" s="19" t="s">
        <v>84</v>
      </c>
      <c r="BK258" s="226">
        <f>ROUND(I258*H258,2)</f>
        <v>0</v>
      </c>
      <c r="BL258" s="19" t="s">
        <v>148</v>
      </c>
      <c r="BM258" s="225" t="s">
        <v>373</v>
      </c>
    </row>
    <row r="259" s="2" customFormat="1">
      <c r="A259" s="40"/>
      <c r="B259" s="41"/>
      <c r="C259" s="42"/>
      <c r="D259" s="227" t="s">
        <v>150</v>
      </c>
      <c r="E259" s="42"/>
      <c r="F259" s="228" t="s">
        <v>374</v>
      </c>
      <c r="G259" s="42"/>
      <c r="H259" s="42"/>
      <c r="I259" s="229"/>
      <c r="J259" s="42"/>
      <c r="K259" s="42"/>
      <c r="L259" s="46"/>
      <c r="M259" s="230"/>
      <c r="N259" s="231"/>
      <c r="O259" s="86"/>
      <c r="P259" s="86"/>
      <c r="Q259" s="86"/>
      <c r="R259" s="86"/>
      <c r="S259" s="86"/>
      <c r="T259" s="87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9" t="s">
        <v>150</v>
      </c>
      <c r="AU259" s="19" t="s">
        <v>86</v>
      </c>
    </row>
    <row r="260" s="2" customFormat="1">
      <c r="A260" s="40"/>
      <c r="B260" s="41"/>
      <c r="C260" s="42"/>
      <c r="D260" s="232" t="s">
        <v>152</v>
      </c>
      <c r="E260" s="42"/>
      <c r="F260" s="233" t="s">
        <v>375</v>
      </c>
      <c r="G260" s="42"/>
      <c r="H260" s="42"/>
      <c r="I260" s="229"/>
      <c r="J260" s="42"/>
      <c r="K260" s="42"/>
      <c r="L260" s="46"/>
      <c r="M260" s="230"/>
      <c r="N260" s="231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152</v>
      </c>
      <c r="AU260" s="19" t="s">
        <v>86</v>
      </c>
    </row>
    <row r="261" s="2" customFormat="1" ht="24.15" customHeight="1">
      <c r="A261" s="40"/>
      <c r="B261" s="41"/>
      <c r="C261" s="266" t="s">
        <v>376</v>
      </c>
      <c r="D261" s="266" t="s">
        <v>208</v>
      </c>
      <c r="E261" s="267" t="s">
        <v>377</v>
      </c>
      <c r="F261" s="268" t="s">
        <v>378</v>
      </c>
      <c r="G261" s="269" t="s">
        <v>372</v>
      </c>
      <c r="H261" s="270">
        <v>16.779</v>
      </c>
      <c r="I261" s="271"/>
      <c r="J261" s="272">
        <f>ROUND(I261*H261,2)</f>
        <v>0</v>
      </c>
      <c r="K261" s="268" t="s">
        <v>147</v>
      </c>
      <c r="L261" s="273"/>
      <c r="M261" s="274" t="s">
        <v>19</v>
      </c>
      <c r="N261" s="275" t="s">
        <v>48</v>
      </c>
      <c r="O261" s="86"/>
      <c r="P261" s="223">
        <f>O261*H261</f>
        <v>0</v>
      </c>
      <c r="Q261" s="223">
        <v>0.0024099999999999998</v>
      </c>
      <c r="R261" s="223">
        <f>Q261*H261</f>
        <v>0.040437389999999997</v>
      </c>
      <c r="S261" s="223">
        <v>0</v>
      </c>
      <c r="T261" s="224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25" t="s">
        <v>201</v>
      </c>
      <c r="AT261" s="225" t="s">
        <v>208</v>
      </c>
      <c r="AU261" s="225" t="s">
        <v>86</v>
      </c>
      <c r="AY261" s="19" t="s">
        <v>141</v>
      </c>
      <c r="BE261" s="226">
        <f>IF(N261="základní",J261,0)</f>
        <v>0</v>
      </c>
      <c r="BF261" s="226">
        <f>IF(N261="snížená",J261,0)</f>
        <v>0</v>
      </c>
      <c r="BG261" s="226">
        <f>IF(N261="zákl. přenesená",J261,0)</f>
        <v>0</v>
      </c>
      <c r="BH261" s="226">
        <f>IF(N261="sníž. přenesená",J261,0)</f>
        <v>0</v>
      </c>
      <c r="BI261" s="226">
        <f>IF(N261="nulová",J261,0)</f>
        <v>0</v>
      </c>
      <c r="BJ261" s="19" t="s">
        <v>84</v>
      </c>
      <c r="BK261" s="226">
        <f>ROUND(I261*H261,2)</f>
        <v>0</v>
      </c>
      <c r="BL261" s="19" t="s">
        <v>148</v>
      </c>
      <c r="BM261" s="225" t="s">
        <v>379</v>
      </c>
    </row>
    <row r="262" s="2" customFormat="1">
      <c r="A262" s="40"/>
      <c r="B262" s="41"/>
      <c r="C262" s="42"/>
      <c r="D262" s="227" t="s">
        <v>150</v>
      </c>
      <c r="E262" s="42"/>
      <c r="F262" s="228" t="s">
        <v>378</v>
      </c>
      <c r="G262" s="42"/>
      <c r="H262" s="42"/>
      <c r="I262" s="229"/>
      <c r="J262" s="42"/>
      <c r="K262" s="42"/>
      <c r="L262" s="46"/>
      <c r="M262" s="230"/>
      <c r="N262" s="231"/>
      <c r="O262" s="86"/>
      <c r="P262" s="86"/>
      <c r="Q262" s="86"/>
      <c r="R262" s="86"/>
      <c r="S262" s="86"/>
      <c r="T262" s="87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9" t="s">
        <v>150</v>
      </c>
      <c r="AU262" s="19" t="s">
        <v>86</v>
      </c>
    </row>
    <row r="263" s="14" customFormat="1">
      <c r="A263" s="14"/>
      <c r="B263" s="244"/>
      <c r="C263" s="245"/>
      <c r="D263" s="227" t="s">
        <v>154</v>
      </c>
      <c r="E263" s="245"/>
      <c r="F263" s="247" t="s">
        <v>380</v>
      </c>
      <c r="G263" s="245"/>
      <c r="H263" s="248">
        <v>16.779</v>
      </c>
      <c r="I263" s="249"/>
      <c r="J263" s="245"/>
      <c r="K263" s="245"/>
      <c r="L263" s="250"/>
      <c r="M263" s="251"/>
      <c r="N263" s="252"/>
      <c r="O263" s="252"/>
      <c r="P263" s="252"/>
      <c r="Q263" s="252"/>
      <c r="R263" s="252"/>
      <c r="S263" s="252"/>
      <c r="T263" s="253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4" t="s">
        <v>154</v>
      </c>
      <c r="AU263" s="254" t="s">
        <v>86</v>
      </c>
      <c r="AV263" s="14" t="s">
        <v>86</v>
      </c>
      <c r="AW263" s="14" t="s">
        <v>4</v>
      </c>
      <c r="AX263" s="14" t="s">
        <v>84</v>
      </c>
      <c r="AY263" s="254" t="s">
        <v>141</v>
      </c>
    </row>
    <row r="264" s="2" customFormat="1" ht="24.15" customHeight="1">
      <c r="A264" s="40"/>
      <c r="B264" s="41"/>
      <c r="C264" s="214" t="s">
        <v>381</v>
      </c>
      <c r="D264" s="214" t="s">
        <v>143</v>
      </c>
      <c r="E264" s="215" t="s">
        <v>382</v>
      </c>
      <c r="F264" s="216" t="s">
        <v>383</v>
      </c>
      <c r="G264" s="217" t="s">
        <v>312</v>
      </c>
      <c r="H264" s="218">
        <v>4</v>
      </c>
      <c r="I264" s="219"/>
      <c r="J264" s="220">
        <f>ROUND(I264*H264,2)</f>
        <v>0</v>
      </c>
      <c r="K264" s="216" t="s">
        <v>147</v>
      </c>
      <c r="L264" s="46"/>
      <c r="M264" s="221" t="s">
        <v>19</v>
      </c>
      <c r="N264" s="222" t="s">
        <v>48</v>
      </c>
      <c r="O264" s="86"/>
      <c r="P264" s="223">
        <f>O264*H264</f>
        <v>0</v>
      </c>
      <c r="Q264" s="223">
        <v>0.12422</v>
      </c>
      <c r="R264" s="223">
        <f>Q264*H264</f>
        <v>0.49687999999999999</v>
      </c>
      <c r="S264" s="223">
        <v>0</v>
      </c>
      <c r="T264" s="224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25" t="s">
        <v>148</v>
      </c>
      <c r="AT264" s="225" t="s">
        <v>143</v>
      </c>
      <c r="AU264" s="225" t="s">
        <v>86</v>
      </c>
      <c r="AY264" s="19" t="s">
        <v>141</v>
      </c>
      <c r="BE264" s="226">
        <f>IF(N264="základní",J264,0)</f>
        <v>0</v>
      </c>
      <c r="BF264" s="226">
        <f>IF(N264="snížená",J264,0)</f>
        <v>0</v>
      </c>
      <c r="BG264" s="226">
        <f>IF(N264="zákl. přenesená",J264,0)</f>
        <v>0</v>
      </c>
      <c r="BH264" s="226">
        <f>IF(N264="sníž. přenesená",J264,0)</f>
        <v>0</v>
      </c>
      <c r="BI264" s="226">
        <f>IF(N264="nulová",J264,0)</f>
        <v>0</v>
      </c>
      <c r="BJ264" s="19" t="s">
        <v>84</v>
      </c>
      <c r="BK264" s="226">
        <f>ROUND(I264*H264,2)</f>
        <v>0</v>
      </c>
      <c r="BL264" s="19" t="s">
        <v>148</v>
      </c>
      <c r="BM264" s="225" t="s">
        <v>384</v>
      </c>
    </row>
    <row r="265" s="2" customFormat="1">
      <c r="A265" s="40"/>
      <c r="B265" s="41"/>
      <c r="C265" s="42"/>
      <c r="D265" s="227" t="s">
        <v>150</v>
      </c>
      <c r="E265" s="42"/>
      <c r="F265" s="228" t="s">
        <v>385</v>
      </c>
      <c r="G265" s="42"/>
      <c r="H265" s="42"/>
      <c r="I265" s="229"/>
      <c r="J265" s="42"/>
      <c r="K265" s="42"/>
      <c r="L265" s="46"/>
      <c r="M265" s="230"/>
      <c r="N265" s="231"/>
      <c r="O265" s="86"/>
      <c r="P265" s="86"/>
      <c r="Q265" s="86"/>
      <c r="R265" s="86"/>
      <c r="S265" s="86"/>
      <c r="T265" s="87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19" t="s">
        <v>150</v>
      </c>
      <c r="AU265" s="19" t="s">
        <v>86</v>
      </c>
    </row>
    <row r="266" s="2" customFormat="1">
      <c r="A266" s="40"/>
      <c r="B266" s="41"/>
      <c r="C266" s="42"/>
      <c r="D266" s="232" t="s">
        <v>152</v>
      </c>
      <c r="E266" s="42"/>
      <c r="F266" s="233" t="s">
        <v>386</v>
      </c>
      <c r="G266" s="42"/>
      <c r="H266" s="42"/>
      <c r="I266" s="229"/>
      <c r="J266" s="42"/>
      <c r="K266" s="42"/>
      <c r="L266" s="46"/>
      <c r="M266" s="230"/>
      <c r="N266" s="231"/>
      <c r="O266" s="86"/>
      <c r="P266" s="86"/>
      <c r="Q266" s="86"/>
      <c r="R266" s="86"/>
      <c r="S266" s="86"/>
      <c r="T266" s="87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9" t="s">
        <v>152</v>
      </c>
      <c r="AU266" s="19" t="s">
        <v>86</v>
      </c>
    </row>
    <row r="267" s="2" customFormat="1" ht="24.15" customHeight="1">
      <c r="A267" s="40"/>
      <c r="B267" s="41"/>
      <c r="C267" s="266" t="s">
        <v>387</v>
      </c>
      <c r="D267" s="266" t="s">
        <v>208</v>
      </c>
      <c r="E267" s="267" t="s">
        <v>388</v>
      </c>
      <c r="F267" s="268" t="s">
        <v>389</v>
      </c>
      <c r="G267" s="269" t="s">
        <v>312</v>
      </c>
      <c r="H267" s="270">
        <v>4</v>
      </c>
      <c r="I267" s="271"/>
      <c r="J267" s="272">
        <f>ROUND(I267*H267,2)</f>
        <v>0</v>
      </c>
      <c r="K267" s="268" t="s">
        <v>147</v>
      </c>
      <c r="L267" s="273"/>
      <c r="M267" s="274" t="s">
        <v>19</v>
      </c>
      <c r="N267" s="275" t="s">
        <v>48</v>
      </c>
      <c r="O267" s="86"/>
      <c r="P267" s="223">
        <f>O267*H267</f>
        <v>0</v>
      </c>
      <c r="Q267" s="223">
        <v>0.108</v>
      </c>
      <c r="R267" s="223">
        <f>Q267*H267</f>
        <v>0.432</v>
      </c>
      <c r="S267" s="223">
        <v>0</v>
      </c>
      <c r="T267" s="224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25" t="s">
        <v>201</v>
      </c>
      <c r="AT267" s="225" t="s">
        <v>208</v>
      </c>
      <c r="AU267" s="225" t="s">
        <v>86</v>
      </c>
      <c r="AY267" s="19" t="s">
        <v>141</v>
      </c>
      <c r="BE267" s="226">
        <f>IF(N267="základní",J267,0)</f>
        <v>0</v>
      </c>
      <c r="BF267" s="226">
        <f>IF(N267="snížená",J267,0)</f>
        <v>0</v>
      </c>
      <c r="BG267" s="226">
        <f>IF(N267="zákl. přenesená",J267,0)</f>
        <v>0</v>
      </c>
      <c r="BH267" s="226">
        <f>IF(N267="sníž. přenesená",J267,0)</f>
        <v>0</v>
      </c>
      <c r="BI267" s="226">
        <f>IF(N267="nulová",J267,0)</f>
        <v>0</v>
      </c>
      <c r="BJ267" s="19" t="s">
        <v>84</v>
      </c>
      <c r="BK267" s="226">
        <f>ROUND(I267*H267,2)</f>
        <v>0</v>
      </c>
      <c r="BL267" s="19" t="s">
        <v>148</v>
      </c>
      <c r="BM267" s="225" t="s">
        <v>390</v>
      </c>
    </row>
    <row r="268" s="2" customFormat="1">
      <c r="A268" s="40"/>
      <c r="B268" s="41"/>
      <c r="C268" s="42"/>
      <c r="D268" s="227" t="s">
        <v>150</v>
      </c>
      <c r="E268" s="42"/>
      <c r="F268" s="228" t="s">
        <v>389</v>
      </c>
      <c r="G268" s="42"/>
      <c r="H268" s="42"/>
      <c r="I268" s="229"/>
      <c r="J268" s="42"/>
      <c r="K268" s="42"/>
      <c r="L268" s="46"/>
      <c r="M268" s="230"/>
      <c r="N268" s="231"/>
      <c r="O268" s="86"/>
      <c r="P268" s="86"/>
      <c r="Q268" s="86"/>
      <c r="R268" s="86"/>
      <c r="S268" s="86"/>
      <c r="T268" s="87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19" t="s">
        <v>150</v>
      </c>
      <c r="AU268" s="19" t="s">
        <v>86</v>
      </c>
    </row>
    <row r="269" s="2" customFormat="1" ht="24.15" customHeight="1">
      <c r="A269" s="40"/>
      <c r="B269" s="41"/>
      <c r="C269" s="214" t="s">
        <v>391</v>
      </c>
      <c r="D269" s="214" t="s">
        <v>143</v>
      </c>
      <c r="E269" s="215" t="s">
        <v>392</v>
      </c>
      <c r="F269" s="216" t="s">
        <v>393</v>
      </c>
      <c r="G269" s="217" t="s">
        <v>312</v>
      </c>
      <c r="H269" s="218">
        <v>4</v>
      </c>
      <c r="I269" s="219"/>
      <c r="J269" s="220">
        <f>ROUND(I269*H269,2)</f>
        <v>0</v>
      </c>
      <c r="K269" s="216" t="s">
        <v>147</v>
      </c>
      <c r="L269" s="46"/>
      <c r="M269" s="221" t="s">
        <v>19</v>
      </c>
      <c r="N269" s="222" t="s">
        <v>48</v>
      </c>
      <c r="O269" s="86"/>
      <c r="P269" s="223">
        <f>O269*H269</f>
        <v>0</v>
      </c>
      <c r="Q269" s="223">
        <v>0.02972</v>
      </c>
      <c r="R269" s="223">
        <f>Q269*H269</f>
        <v>0.11888</v>
      </c>
      <c r="S269" s="223">
        <v>0</v>
      </c>
      <c r="T269" s="224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25" t="s">
        <v>148</v>
      </c>
      <c r="AT269" s="225" t="s">
        <v>143</v>
      </c>
      <c r="AU269" s="225" t="s">
        <v>86</v>
      </c>
      <c r="AY269" s="19" t="s">
        <v>141</v>
      </c>
      <c r="BE269" s="226">
        <f>IF(N269="základní",J269,0)</f>
        <v>0</v>
      </c>
      <c r="BF269" s="226">
        <f>IF(N269="snížená",J269,0)</f>
        <v>0</v>
      </c>
      <c r="BG269" s="226">
        <f>IF(N269="zákl. přenesená",J269,0)</f>
        <v>0</v>
      </c>
      <c r="BH269" s="226">
        <f>IF(N269="sníž. přenesená",J269,0)</f>
        <v>0</v>
      </c>
      <c r="BI269" s="226">
        <f>IF(N269="nulová",J269,0)</f>
        <v>0</v>
      </c>
      <c r="BJ269" s="19" t="s">
        <v>84</v>
      </c>
      <c r="BK269" s="226">
        <f>ROUND(I269*H269,2)</f>
        <v>0</v>
      </c>
      <c r="BL269" s="19" t="s">
        <v>148</v>
      </c>
      <c r="BM269" s="225" t="s">
        <v>394</v>
      </c>
    </row>
    <row r="270" s="2" customFormat="1">
      <c r="A270" s="40"/>
      <c r="B270" s="41"/>
      <c r="C270" s="42"/>
      <c r="D270" s="227" t="s">
        <v>150</v>
      </c>
      <c r="E270" s="42"/>
      <c r="F270" s="228" t="s">
        <v>395</v>
      </c>
      <c r="G270" s="42"/>
      <c r="H270" s="42"/>
      <c r="I270" s="229"/>
      <c r="J270" s="42"/>
      <c r="K270" s="42"/>
      <c r="L270" s="46"/>
      <c r="M270" s="230"/>
      <c r="N270" s="231"/>
      <c r="O270" s="86"/>
      <c r="P270" s="86"/>
      <c r="Q270" s="86"/>
      <c r="R270" s="86"/>
      <c r="S270" s="86"/>
      <c r="T270" s="87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19" t="s">
        <v>150</v>
      </c>
      <c r="AU270" s="19" t="s">
        <v>86</v>
      </c>
    </row>
    <row r="271" s="2" customFormat="1">
      <c r="A271" s="40"/>
      <c r="B271" s="41"/>
      <c r="C271" s="42"/>
      <c r="D271" s="232" t="s">
        <v>152</v>
      </c>
      <c r="E271" s="42"/>
      <c r="F271" s="233" t="s">
        <v>396</v>
      </c>
      <c r="G271" s="42"/>
      <c r="H271" s="42"/>
      <c r="I271" s="229"/>
      <c r="J271" s="42"/>
      <c r="K271" s="42"/>
      <c r="L271" s="46"/>
      <c r="M271" s="230"/>
      <c r="N271" s="231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152</v>
      </c>
      <c r="AU271" s="19" t="s">
        <v>86</v>
      </c>
    </row>
    <row r="272" s="2" customFormat="1" ht="21.75" customHeight="1">
      <c r="A272" s="40"/>
      <c r="B272" s="41"/>
      <c r="C272" s="266" t="s">
        <v>397</v>
      </c>
      <c r="D272" s="266" t="s">
        <v>208</v>
      </c>
      <c r="E272" s="267" t="s">
        <v>398</v>
      </c>
      <c r="F272" s="268" t="s">
        <v>399</v>
      </c>
      <c r="G272" s="269" t="s">
        <v>312</v>
      </c>
      <c r="H272" s="270">
        <v>4</v>
      </c>
      <c r="I272" s="271"/>
      <c r="J272" s="272">
        <f>ROUND(I272*H272,2)</f>
        <v>0</v>
      </c>
      <c r="K272" s="268" t="s">
        <v>147</v>
      </c>
      <c r="L272" s="273"/>
      <c r="M272" s="274" t="s">
        <v>19</v>
      </c>
      <c r="N272" s="275" t="s">
        <v>48</v>
      </c>
      <c r="O272" s="86"/>
      <c r="P272" s="223">
        <f>O272*H272</f>
        <v>0</v>
      </c>
      <c r="Q272" s="223">
        <v>0.111</v>
      </c>
      <c r="R272" s="223">
        <f>Q272*H272</f>
        <v>0.44400000000000001</v>
      </c>
      <c r="S272" s="223">
        <v>0</v>
      </c>
      <c r="T272" s="224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25" t="s">
        <v>201</v>
      </c>
      <c r="AT272" s="225" t="s">
        <v>208</v>
      </c>
      <c r="AU272" s="225" t="s">
        <v>86</v>
      </c>
      <c r="AY272" s="19" t="s">
        <v>141</v>
      </c>
      <c r="BE272" s="226">
        <f>IF(N272="základní",J272,0)</f>
        <v>0</v>
      </c>
      <c r="BF272" s="226">
        <f>IF(N272="snížená",J272,0)</f>
        <v>0</v>
      </c>
      <c r="BG272" s="226">
        <f>IF(N272="zákl. přenesená",J272,0)</f>
        <v>0</v>
      </c>
      <c r="BH272" s="226">
        <f>IF(N272="sníž. přenesená",J272,0)</f>
        <v>0</v>
      </c>
      <c r="BI272" s="226">
        <f>IF(N272="nulová",J272,0)</f>
        <v>0</v>
      </c>
      <c r="BJ272" s="19" t="s">
        <v>84</v>
      </c>
      <c r="BK272" s="226">
        <f>ROUND(I272*H272,2)</f>
        <v>0</v>
      </c>
      <c r="BL272" s="19" t="s">
        <v>148</v>
      </c>
      <c r="BM272" s="225" t="s">
        <v>400</v>
      </c>
    </row>
    <row r="273" s="2" customFormat="1">
      <c r="A273" s="40"/>
      <c r="B273" s="41"/>
      <c r="C273" s="42"/>
      <c r="D273" s="227" t="s">
        <v>150</v>
      </c>
      <c r="E273" s="42"/>
      <c r="F273" s="228" t="s">
        <v>399</v>
      </c>
      <c r="G273" s="42"/>
      <c r="H273" s="42"/>
      <c r="I273" s="229"/>
      <c r="J273" s="42"/>
      <c r="K273" s="42"/>
      <c r="L273" s="46"/>
      <c r="M273" s="230"/>
      <c r="N273" s="231"/>
      <c r="O273" s="86"/>
      <c r="P273" s="86"/>
      <c r="Q273" s="86"/>
      <c r="R273" s="86"/>
      <c r="S273" s="86"/>
      <c r="T273" s="87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9" t="s">
        <v>150</v>
      </c>
      <c r="AU273" s="19" t="s">
        <v>86</v>
      </c>
    </row>
    <row r="274" s="2" customFormat="1" ht="24.15" customHeight="1">
      <c r="A274" s="40"/>
      <c r="B274" s="41"/>
      <c r="C274" s="214" t="s">
        <v>401</v>
      </c>
      <c r="D274" s="214" t="s">
        <v>143</v>
      </c>
      <c r="E274" s="215" t="s">
        <v>402</v>
      </c>
      <c r="F274" s="216" t="s">
        <v>403</v>
      </c>
      <c r="G274" s="217" t="s">
        <v>312</v>
      </c>
      <c r="H274" s="218">
        <v>4</v>
      </c>
      <c r="I274" s="219"/>
      <c r="J274" s="220">
        <f>ROUND(I274*H274,2)</f>
        <v>0</v>
      </c>
      <c r="K274" s="216" t="s">
        <v>147</v>
      </c>
      <c r="L274" s="46"/>
      <c r="M274" s="221" t="s">
        <v>19</v>
      </c>
      <c r="N274" s="222" t="s">
        <v>48</v>
      </c>
      <c r="O274" s="86"/>
      <c r="P274" s="223">
        <f>O274*H274</f>
        <v>0</v>
      </c>
      <c r="Q274" s="223">
        <v>0.02972</v>
      </c>
      <c r="R274" s="223">
        <f>Q274*H274</f>
        <v>0.11888</v>
      </c>
      <c r="S274" s="223">
        <v>0</v>
      </c>
      <c r="T274" s="224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25" t="s">
        <v>148</v>
      </c>
      <c r="AT274" s="225" t="s">
        <v>143</v>
      </c>
      <c r="AU274" s="225" t="s">
        <v>86</v>
      </c>
      <c r="AY274" s="19" t="s">
        <v>141</v>
      </c>
      <c r="BE274" s="226">
        <f>IF(N274="základní",J274,0)</f>
        <v>0</v>
      </c>
      <c r="BF274" s="226">
        <f>IF(N274="snížená",J274,0)</f>
        <v>0</v>
      </c>
      <c r="BG274" s="226">
        <f>IF(N274="zákl. přenesená",J274,0)</f>
        <v>0</v>
      </c>
      <c r="BH274" s="226">
        <f>IF(N274="sníž. přenesená",J274,0)</f>
        <v>0</v>
      </c>
      <c r="BI274" s="226">
        <f>IF(N274="nulová",J274,0)</f>
        <v>0</v>
      </c>
      <c r="BJ274" s="19" t="s">
        <v>84</v>
      </c>
      <c r="BK274" s="226">
        <f>ROUND(I274*H274,2)</f>
        <v>0</v>
      </c>
      <c r="BL274" s="19" t="s">
        <v>148</v>
      </c>
      <c r="BM274" s="225" t="s">
        <v>404</v>
      </c>
    </row>
    <row r="275" s="2" customFormat="1">
      <c r="A275" s="40"/>
      <c r="B275" s="41"/>
      <c r="C275" s="42"/>
      <c r="D275" s="227" t="s">
        <v>150</v>
      </c>
      <c r="E275" s="42"/>
      <c r="F275" s="228" t="s">
        <v>405</v>
      </c>
      <c r="G275" s="42"/>
      <c r="H275" s="42"/>
      <c r="I275" s="229"/>
      <c r="J275" s="42"/>
      <c r="K275" s="42"/>
      <c r="L275" s="46"/>
      <c r="M275" s="230"/>
      <c r="N275" s="231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150</v>
      </c>
      <c r="AU275" s="19" t="s">
        <v>86</v>
      </c>
    </row>
    <row r="276" s="2" customFormat="1">
      <c r="A276" s="40"/>
      <c r="B276" s="41"/>
      <c r="C276" s="42"/>
      <c r="D276" s="232" t="s">
        <v>152</v>
      </c>
      <c r="E276" s="42"/>
      <c r="F276" s="233" t="s">
        <v>406</v>
      </c>
      <c r="G276" s="42"/>
      <c r="H276" s="42"/>
      <c r="I276" s="229"/>
      <c r="J276" s="42"/>
      <c r="K276" s="42"/>
      <c r="L276" s="46"/>
      <c r="M276" s="230"/>
      <c r="N276" s="231"/>
      <c r="O276" s="86"/>
      <c r="P276" s="86"/>
      <c r="Q276" s="86"/>
      <c r="R276" s="86"/>
      <c r="S276" s="86"/>
      <c r="T276" s="87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19" t="s">
        <v>152</v>
      </c>
      <c r="AU276" s="19" t="s">
        <v>86</v>
      </c>
    </row>
    <row r="277" s="2" customFormat="1" ht="24.15" customHeight="1">
      <c r="A277" s="40"/>
      <c r="B277" s="41"/>
      <c r="C277" s="266" t="s">
        <v>407</v>
      </c>
      <c r="D277" s="266" t="s">
        <v>208</v>
      </c>
      <c r="E277" s="267" t="s">
        <v>408</v>
      </c>
      <c r="F277" s="268" t="s">
        <v>409</v>
      </c>
      <c r="G277" s="269" t="s">
        <v>312</v>
      </c>
      <c r="H277" s="270">
        <v>4</v>
      </c>
      <c r="I277" s="271"/>
      <c r="J277" s="272">
        <f>ROUND(I277*H277,2)</f>
        <v>0</v>
      </c>
      <c r="K277" s="268" t="s">
        <v>147</v>
      </c>
      <c r="L277" s="273"/>
      <c r="M277" s="274" t="s">
        <v>19</v>
      </c>
      <c r="N277" s="275" t="s">
        <v>48</v>
      </c>
      <c r="O277" s="86"/>
      <c r="P277" s="223">
        <f>O277*H277</f>
        <v>0</v>
      </c>
      <c r="Q277" s="223">
        <v>0.057000000000000002</v>
      </c>
      <c r="R277" s="223">
        <f>Q277*H277</f>
        <v>0.22800000000000001</v>
      </c>
      <c r="S277" s="223">
        <v>0</v>
      </c>
      <c r="T277" s="224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25" t="s">
        <v>201</v>
      </c>
      <c r="AT277" s="225" t="s">
        <v>208</v>
      </c>
      <c r="AU277" s="225" t="s">
        <v>86</v>
      </c>
      <c r="AY277" s="19" t="s">
        <v>141</v>
      </c>
      <c r="BE277" s="226">
        <f>IF(N277="základní",J277,0)</f>
        <v>0</v>
      </c>
      <c r="BF277" s="226">
        <f>IF(N277="snížená",J277,0)</f>
        <v>0</v>
      </c>
      <c r="BG277" s="226">
        <f>IF(N277="zákl. přenesená",J277,0)</f>
        <v>0</v>
      </c>
      <c r="BH277" s="226">
        <f>IF(N277="sníž. přenesená",J277,0)</f>
        <v>0</v>
      </c>
      <c r="BI277" s="226">
        <f>IF(N277="nulová",J277,0)</f>
        <v>0</v>
      </c>
      <c r="BJ277" s="19" t="s">
        <v>84</v>
      </c>
      <c r="BK277" s="226">
        <f>ROUND(I277*H277,2)</f>
        <v>0</v>
      </c>
      <c r="BL277" s="19" t="s">
        <v>148</v>
      </c>
      <c r="BM277" s="225" t="s">
        <v>410</v>
      </c>
    </row>
    <row r="278" s="2" customFormat="1">
      <c r="A278" s="40"/>
      <c r="B278" s="41"/>
      <c r="C278" s="42"/>
      <c r="D278" s="227" t="s">
        <v>150</v>
      </c>
      <c r="E278" s="42"/>
      <c r="F278" s="228" t="s">
        <v>409</v>
      </c>
      <c r="G278" s="42"/>
      <c r="H278" s="42"/>
      <c r="I278" s="229"/>
      <c r="J278" s="42"/>
      <c r="K278" s="42"/>
      <c r="L278" s="46"/>
      <c r="M278" s="230"/>
      <c r="N278" s="231"/>
      <c r="O278" s="86"/>
      <c r="P278" s="86"/>
      <c r="Q278" s="86"/>
      <c r="R278" s="86"/>
      <c r="S278" s="86"/>
      <c r="T278" s="87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19" t="s">
        <v>150</v>
      </c>
      <c r="AU278" s="19" t="s">
        <v>86</v>
      </c>
    </row>
    <row r="279" s="2" customFormat="1" ht="37.8" customHeight="1">
      <c r="A279" s="40"/>
      <c r="B279" s="41"/>
      <c r="C279" s="214" t="s">
        <v>411</v>
      </c>
      <c r="D279" s="214" t="s">
        <v>143</v>
      </c>
      <c r="E279" s="215" t="s">
        <v>412</v>
      </c>
      <c r="F279" s="216" t="s">
        <v>413</v>
      </c>
      <c r="G279" s="217" t="s">
        <v>312</v>
      </c>
      <c r="H279" s="218">
        <v>5</v>
      </c>
      <c r="I279" s="219"/>
      <c r="J279" s="220">
        <f>ROUND(I279*H279,2)</f>
        <v>0</v>
      </c>
      <c r="K279" s="216" t="s">
        <v>147</v>
      </c>
      <c r="L279" s="46"/>
      <c r="M279" s="221" t="s">
        <v>19</v>
      </c>
      <c r="N279" s="222" t="s">
        <v>48</v>
      </c>
      <c r="O279" s="86"/>
      <c r="P279" s="223">
        <f>O279*H279</f>
        <v>0</v>
      </c>
      <c r="Q279" s="223">
        <v>0.089999999999999997</v>
      </c>
      <c r="R279" s="223">
        <f>Q279*H279</f>
        <v>0.44999999999999996</v>
      </c>
      <c r="S279" s="223">
        <v>0</v>
      </c>
      <c r="T279" s="224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25" t="s">
        <v>148</v>
      </c>
      <c r="AT279" s="225" t="s">
        <v>143</v>
      </c>
      <c r="AU279" s="225" t="s">
        <v>86</v>
      </c>
      <c r="AY279" s="19" t="s">
        <v>141</v>
      </c>
      <c r="BE279" s="226">
        <f>IF(N279="základní",J279,0)</f>
        <v>0</v>
      </c>
      <c r="BF279" s="226">
        <f>IF(N279="snížená",J279,0)</f>
        <v>0</v>
      </c>
      <c r="BG279" s="226">
        <f>IF(N279="zákl. přenesená",J279,0)</f>
        <v>0</v>
      </c>
      <c r="BH279" s="226">
        <f>IF(N279="sníž. přenesená",J279,0)</f>
        <v>0</v>
      </c>
      <c r="BI279" s="226">
        <f>IF(N279="nulová",J279,0)</f>
        <v>0</v>
      </c>
      <c r="BJ279" s="19" t="s">
        <v>84</v>
      </c>
      <c r="BK279" s="226">
        <f>ROUND(I279*H279,2)</f>
        <v>0</v>
      </c>
      <c r="BL279" s="19" t="s">
        <v>148</v>
      </c>
      <c r="BM279" s="225" t="s">
        <v>414</v>
      </c>
    </row>
    <row r="280" s="2" customFormat="1">
      <c r="A280" s="40"/>
      <c r="B280" s="41"/>
      <c r="C280" s="42"/>
      <c r="D280" s="227" t="s">
        <v>150</v>
      </c>
      <c r="E280" s="42"/>
      <c r="F280" s="228" t="s">
        <v>413</v>
      </c>
      <c r="G280" s="42"/>
      <c r="H280" s="42"/>
      <c r="I280" s="229"/>
      <c r="J280" s="42"/>
      <c r="K280" s="42"/>
      <c r="L280" s="46"/>
      <c r="M280" s="230"/>
      <c r="N280" s="231"/>
      <c r="O280" s="86"/>
      <c r="P280" s="86"/>
      <c r="Q280" s="86"/>
      <c r="R280" s="86"/>
      <c r="S280" s="86"/>
      <c r="T280" s="87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T280" s="19" t="s">
        <v>150</v>
      </c>
      <c r="AU280" s="19" t="s">
        <v>86</v>
      </c>
    </row>
    <row r="281" s="2" customFormat="1">
      <c r="A281" s="40"/>
      <c r="B281" s="41"/>
      <c r="C281" s="42"/>
      <c r="D281" s="232" t="s">
        <v>152</v>
      </c>
      <c r="E281" s="42"/>
      <c r="F281" s="233" t="s">
        <v>415</v>
      </c>
      <c r="G281" s="42"/>
      <c r="H281" s="42"/>
      <c r="I281" s="229"/>
      <c r="J281" s="42"/>
      <c r="K281" s="42"/>
      <c r="L281" s="46"/>
      <c r="M281" s="230"/>
      <c r="N281" s="231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152</v>
      </c>
      <c r="AU281" s="19" t="s">
        <v>86</v>
      </c>
    </row>
    <row r="282" s="2" customFormat="1" ht="24.15" customHeight="1">
      <c r="A282" s="40"/>
      <c r="B282" s="41"/>
      <c r="C282" s="266" t="s">
        <v>416</v>
      </c>
      <c r="D282" s="266" t="s">
        <v>208</v>
      </c>
      <c r="E282" s="267" t="s">
        <v>417</v>
      </c>
      <c r="F282" s="268" t="s">
        <v>418</v>
      </c>
      <c r="G282" s="269" t="s">
        <v>312</v>
      </c>
      <c r="H282" s="270">
        <v>5</v>
      </c>
      <c r="I282" s="271"/>
      <c r="J282" s="272">
        <f>ROUND(I282*H282,2)</f>
        <v>0</v>
      </c>
      <c r="K282" s="268" t="s">
        <v>147</v>
      </c>
      <c r="L282" s="273"/>
      <c r="M282" s="274" t="s">
        <v>19</v>
      </c>
      <c r="N282" s="275" t="s">
        <v>48</v>
      </c>
      <c r="O282" s="86"/>
      <c r="P282" s="223">
        <f>O282*H282</f>
        <v>0</v>
      </c>
      <c r="Q282" s="223">
        <v>0.059999999999999998</v>
      </c>
      <c r="R282" s="223">
        <f>Q282*H282</f>
        <v>0.29999999999999999</v>
      </c>
      <c r="S282" s="223">
        <v>0</v>
      </c>
      <c r="T282" s="224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25" t="s">
        <v>201</v>
      </c>
      <c r="AT282" s="225" t="s">
        <v>208</v>
      </c>
      <c r="AU282" s="225" t="s">
        <v>86</v>
      </c>
      <c r="AY282" s="19" t="s">
        <v>141</v>
      </c>
      <c r="BE282" s="226">
        <f>IF(N282="základní",J282,0)</f>
        <v>0</v>
      </c>
      <c r="BF282" s="226">
        <f>IF(N282="snížená",J282,0)</f>
        <v>0</v>
      </c>
      <c r="BG282" s="226">
        <f>IF(N282="zákl. přenesená",J282,0)</f>
        <v>0</v>
      </c>
      <c r="BH282" s="226">
        <f>IF(N282="sníž. přenesená",J282,0)</f>
        <v>0</v>
      </c>
      <c r="BI282" s="226">
        <f>IF(N282="nulová",J282,0)</f>
        <v>0</v>
      </c>
      <c r="BJ282" s="19" t="s">
        <v>84</v>
      </c>
      <c r="BK282" s="226">
        <f>ROUND(I282*H282,2)</f>
        <v>0</v>
      </c>
      <c r="BL282" s="19" t="s">
        <v>148</v>
      </c>
      <c r="BM282" s="225" t="s">
        <v>419</v>
      </c>
    </row>
    <row r="283" s="2" customFormat="1">
      <c r="A283" s="40"/>
      <c r="B283" s="41"/>
      <c r="C283" s="42"/>
      <c r="D283" s="227" t="s">
        <v>150</v>
      </c>
      <c r="E283" s="42"/>
      <c r="F283" s="228" t="s">
        <v>418</v>
      </c>
      <c r="G283" s="42"/>
      <c r="H283" s="42"/>
      <c r="I283" s="229"/>
      <c r="J283" s="42"/>
      <c r="K283" s="42"/>
      <c r="L283" s="46"/>
      <c r="M283" s="230"/>
      <c r="N283" s="231"/>
      <c r="O283" s="86"/>
      <c r="P283" s="86"/>
      <c r="Q283" s="86"/>
      <c r="R283" s="86"/>
      <c r="S283" s="86"/>
      <c r="T283" s="87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T283" s="19" t="s">
        <v>150</v>
      </c>
      <c r="AU283" s="19" t="s">
        <v>86</v>
      </c>
    </row>
    <row r="284" s="2" customFormat="1" ht="24.15" customHeight="1">
      <c r="A284" s="40"/>
      <c r="B284" s="41"/>
      <c r="C284" s="214" t="s">
        <v>420</v>
      </c>
      <c r="D284" s="214" t="s">
        <v>143</v>
      </c>
      <c r="E284" s="215" t="s">
        <v>421</v>
      </c>
      <c r="F284" s="216" t="s">
        <v>422</v>
      </c>
      <c r="G284" s="217" t="s">
        <v>312</v>
      </c>
      <c r="H284" s="218">
        <v>4</v>
      </c>
      <c r="I284" s="219"/>
      <c r="J284" s="220">
        <f>ROUND(I284*H284,2)</f>
        <v>0</v>
      </c>
      <c r="K284" s="216" t="s">
        <v>147</v>
      </c>
      <c r="L284" s="46"/>
      <c r="M284" s="221" t="s">
        <v>19</v>
      </c>
      <c r="N284" s="222" t="s">
        <v>48</v>
      </c>
      <c r="O284" s="86"/>
      <c r="P284" s="223">
        <f>O284*H284</f>
        <v>0</v>
      </c>
      <c r="Q284" s="223">
        <v>0.21734000000000001</v>
      </c>
      <c r="R284" s="223">
        <f>Q284*H284</f>
        <v>0.86936000000000002</v>
      </c>
      <c r="S284" s="223">
        <v>0</v>
      </c>
      <c r="T284" s="224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25" t="s">
        <v>148</v>
      </c>
      <c r="AT284" s="225" t="s">
        <v>143</v>
      </c>
      <c r="AU284" s="225" t="s">
        <v>86</v>
      </c>
      <c r="AY284" s="19" t="s">
        <v>141</v>
      </c>
      <c r="BE284" s="226">
        <f>IF(N284="základní",J284,0)</f>
        <v>0</v>
      </c>
      <c r="BF284" s="226">
        <f>IF(N284="snížená",J284,0)</f>
        <v>0</v>
      </c>
      <c r="BG284" s="226">
        <f>IF(N284="zákl. přenesená",J284,0)</f>
        <v>0</v>
      </c>
      <c r="BH284" s="226">
        <f>IF(N284="sníž. přenesená",J284,0)</f>
        <v>0</v>
      </c>
      <c r="BI284" s="226">
        <f>IF(N284="nulová",J284,0)</f>
        <v>0</v>
      </c>
      <c r="BJ284" s="19" t="s">
        <v>84</v>
      </c>
      <c r="BK284" s="226">
        <f>ROUND(I284*H284,2)</f>
        <v>0</v>
      </c>
      <c r="BL284" s="19" t="s">
        <v>148</v>
      </c>
      <c r="BM284" s="225" t="s">
        <v>423</v>
      </c>
    </row>
    <row r="285" s="2" customFormat="1">
      <c r="A285" s="40"/>
      <c r="B285" s="41"/>
      <c r="C285" s="42"/>
      <c r="D285" s="227" t="s">
        <v>150</v>
      </c>
      <c r="E285" s="42"/>
      <c r="F285" s="228" t="s">
        <v>422</v>
      </c>
      <c r="G285" s="42"/>
      <c r="H285" s="42"/>
      <c r="I285" s="229"/>
      <c r="J285" s="42"/>
      <c r="K285" s="42"/>
      <c r="L285" s="46"/>
      <c r="M285" s="230"/>
      <c r="N285" s="231"/>
      <c r="O285" s="86"/>
      <c r="P285" s="86"/>
      <c r="Q285" s="86"/>
      <c r="R285" s="86"/>
      <c r="S285" s="86"/>
      <c r="T285" s="87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T285" s="19" t="s">
        <v>150</v>
      </c>
      <c r="AU285" s="19" t="s">
        <v>86</v>
      </c>
    </row>
    <row r="286" s="2" customFormat="1">
      <c r="A286" s="40"/>
      <c r="B286" s="41"/>
      <c r="C286" s="42"/>
      <c r="D286" s="232" t="s">
        <v>152</v>
      </c>
      <c r="E286" s="42"/>
      <c r="F286" s="233" t="s">
        <v>424</v>
      </c>
      <c r="G286" s="42"/>
      <c r="H286" s="42"/>
      <c r="I286" s="229"/>
      <c r="J286" s="42"/>
      <c r="K286" s="42"/>
      <c r="L286" s="46"/>
      <c r="M286" s="230"/>
      <c r="N286" s="231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9" t="s">
        <v>152</v>
      </c>
      <c r="AU286" s="19" t="s">
        <v>86</v>
      </c>
    </row>
    <row r="287" s="2" customFormat="1" ht="16.5" customHeight="1">
      <c r="A287" s="40"/>
      <c r="B287" s="41"/>
      <c r="C287" s="266" t="s">
        <v>425</v>
      </c>
      <c r="D287" s="266" t="s">
        <v>208</v>
      </c>
      <c r="E287" s="267" t="s">
        <v>426</v>
      </c>
      <c r="F287" s="268" t="s">
        <v>427</v>
      </c>
      <c r="G287" s="269" t="s">
        <v>312</v>
      </c>
      <c r="H287" s="270">
        <v>4</v>
      </c>
      <c r="I287" s="271"/>
      <c r="J287" s="272">
        <f>ROUND(I287*H287,2)</f>
        <v>0</v>
      </c>
      <c r="K287" s="268" t="s">
        <v>147</v>
      </c>
      <c r="L287" s="273"/>
      <c r="M287" s="274" t="s">
        <v>19</v>
      </c>
      <c r="N287" s="275" t="s">
        <v>48</v>
      </c>
      <c r="O287" s="86"/>
      <c r="P287" s="223">
        <f>O287*H287</f>
        <v>0</v>
      </c>
      <c r="Q287" s="223">
        <v>0.050599999999999999</v>
      </c>
      <c r="R287" s="223">
        <f>Q287*H287</f>
        <v>0.2024</v>
      </c>
      <c r="S287" s="223">
        <v>0</v>
      </c>
      <c r="T287" s="224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25" t="s">
        <v>201</v>
      </c>
      <c r="AT287" s="225" t="s">
        <v>208</v>
      </c>
      <c r="AU287" s="225" t="s">
        <v>86</v>
      </c>
      <c r="AY287" s="19" t="s">
        <v>141</v>
      </c>
      <c r="BE287" s="226">
        <f>IF(N287="základní",J287,0)</f>
        <v>0</v>
      </c>
      <c r="BF287" s="226">
        <f>IF(N287="snížená",J287,0)</f>
        <v>0</v>
      </c>
      <c r="BG287" s="226">
        <f>IF(N287="zákl. přenesená",J287,0)</f>
        <v>0</v>
      </c>
      <c r="BH287" s="226">
        <f>IF(N287="sníž. přenesená",J287,0)</f>
        <v>0</v>
      </c>
      <c r="BI287" s="226">
        <f>IF(N287="nulová",J287,0)</f>
        <v>0</v>
      </c>
      <c r="BJ287" s="19" t="s">
        <v>84</v>
      </c>
      <c r="BK287" s="226">
        <f>ROUND(I287*H287,2)</f>
        <v>0</v>
      </c>
      <c r="BL287" s="19" t="s">
        <v>148</v>
      </c>
      <c r="BM287" s="225" t="s">
        <v>428</v>
      </c>
    </row>
    <row r="288" s="2" customFormat="1">
      <c r="A288" s="40"/>
      <c r="B288" s="41"/>
      <c r="C288" s="42"/>
      <c r="D288" s="227" t="s">
        <v>150</v>
      </c>
      <c r="E288" s="42"/>
      <c r="F288" s="228" t="s">
        <v>427</v>
      </c>
      <c r="G288" s="42"/>
      <c r="H288" s="42"/>
      <c r="I288" s="229"/>
      <c r="J288" s="42"/>
      <c r="K288" s="42"/>
      <c r="L288" s="46"/>
      <c r="M288" s="230"/>
      <c r="N288" s="231"/>
      <c r="O288" s="86"/>
      <c r="P288" s="86"/>
      <c r="Q288" s="86"/>
      <c r="R288" s="86"/>
      <c r="S288" s="86"/>
      <c r="T288" s="87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19" t="s">
        <v>150</v>
      </c>
      <c r="AU288" s="19" t="s">
        <v>86</v>
      </c>
    </row>
    <row r="289" s="2" customFormat="1" ht="24.15" customHeight="1">
      <c r="A289" s="40"/>
      <c r="B289" s="41"/>
      <c r="C289" s="266" t="s">
        <v>429</v>
      </c>
      <c r="D289" s="266" t="s">
        <v>208</v>
      </c>
      <c r="E289" s="267" t="s">
        <v>430</v>
      </c>
      <c r="F289" s="268" t="s">
        <v>431</v>
      </c>
      <c r="G289" s="269" t="s">
        <v>312</v>
      </c>
      <c r="H289" s="270">
        <v>4</v>
      </c>
      <c r="I289" s="271"/>
      <c r="J289" s="272">
        <f>ROUND(I289*H289,2)</f>
        <v>0</v>
      </c>
      <c r="K289" s="268" t="s">
        <v>147</v>
      </c>
      <c r="L289" s="273"/>
      <c r="M289" s="274" t="s">
        <v>19</v>
      </c>
      <c r="N289" s="275" t="s">
        <v>48</v>
      </c>
      <c r="O289" s="86"/>
      <c r="P289" s="223">
        <f>O289*H289</f>
        <v>0</v>
      </c>
      <c r="Q289" s="223">
        <v>0.0040000000000000001</v>
      </c>
      <c r="R289" s="223">
        <f>Q289*H289</f>
        <v>0.016</v>
      </c>
      <c r="S289" s="223">
        <v>0</v>
      </c>
      <c r="T289" s="224">
        <f>S289*H289</f>
        <v>0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225" t="s">
        <v>201</v>
      </c>
      <c r="AT289" s="225" t="s">
        <v>208</v>
      </c>
      <c r="AU289" s="225" t="s">
        <v>86</v>
      </c>
      <c r="AY289" s="19" t="s">
        <v>141</v>
      </c>
      <c r="BE289" s="226">
        <f>IF(N289="základní",J289,0)</f>
        <v>0</v>
      </c>
      <c r="BF289" s="226">
        <f>IF(N289="snížená",J289,0)</f>
        <v>0</v>
      </c>
      <c r="BG289" s="226">
        <f>IF(N289="zákl. přenesená",J289,0)</f>
        <v>0</v>
      </c>
      <c r="BH289" s="226">
        <f>IF(N289="sníž. přenesená",J289,0)</f>
        <v>0</v>
      </c>
      <c r="BI289" s="226">
        <f>IF(N289="nulová",J289,0)</f>
        <v>0</v>
      </c>
      <c r="BJ289" s="19" t="s">
        <v>84</v>
      </c>
      <c r="BK289" s="226">
        <f>ROUND(I289*H289,2)</f>
        <v>0</v>
      </c>
      <c r="BL289" s="19" t="s">
        <v>148</v>
      </c>
      <c r="BM289" s="225" t="s">
        <v>432</v>
      </c>
    </row>
    <row r="290" s="2" customFormat="1">
      <c r="A290" s="40"/>
      <c r="B290" s="41"/>
      <c r="C290" s="42"/>
      <c r="D290" s="227" t="s">
        <v>150</v>
      </c>
      <c r="E290" s="42"/>
      <c r="F290" s="228" t="s">
        <v>431</v>
      </c>
      <c r="G290" s="42"/>
      <c r="H290" s="42"/>
      <c r="I290" s="229"/>
      <c r="J290" s="42"/>
      <c r="K290" s="42"/>
      <c r="L290" s="46"/>
      <c r="M290" s="230"/>
      <c r="N290" s="231"/>
      <c r="O290" s="86"/>
      <c r="P290" s="86"/>
      <c r="Q290" s="86"/>
      <c r="R290" s="86"/>
      <c r="S290" s="86"/>
      <c r="T290" s="87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T290" s="19" t="s">
        <v>150</v>
      </c>
      <c r="AU290" s="19" t="s">
        <v>86</v>
      </c>
    </row>
    <row r="291" s="2" customFormat="1" ht="24.15" customHeight="1">
      <c r="A291" s="40"/>
      <c r="B291" s="41"/>
      <c r="C291" s="266" t="s">
        <v>433</v>
      </c>
      <c r="D291" s="266" t="s">
        <v>208</v>
      </c>
      <c r="E291" s="267" t="s">
        <v>434</v>
      </c>
      <c r="F291" s="268" t="s">
        <v>435</v>
      </c>
      <c r="G291" s="269" t="s">
        <v>312</v>
      </c>
      <c r="H291" s="270">
        <v>4</v>
      </c>
      <c r="I291" s="271"/>
      <c r="J291" s="272">
        <f>ROUND(I291*H291,2)</f>
        <v>0</v>
      </c>
      <c r="K291" s="268" t="s">
        <v>147</v>
      </c>
      <c r="L291" s="273"/>
      <c r="M291" s="274" t="s">
        <v>19</v>
      </c>
      <c r="N291" s="275" t="s">
        <v>48</v>
      </c>
      <c r="O291" s="86"/>
      <c r="P291" s="223">
        <f>O291*H291</f>
        <v>0</v>
      </c>
      <c r="Q291" s="223">
        <v>0.027</v>
      </c>
      <c r="R291" s="223">
        <f>Q291*H291</f>
        <v>0.108</v>
      </c>
      <c r="S291" s="223">
        <v>0</v>
      </c>
      <c r="T291" s="224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25" t="s">
        <v>201</v>
      </c>
      <c r="AT291" s="225" t="s">
        <v>208</v>
      </c>
      <c r="AU291" s="225" t="s">
        <v>86</v>
      </c>
      <c r="AY291" s="19" t="s">
        <v>141</v>
      </c>
      <c r="BE291" s="226">
        <f>IF(N291="základní",J291,0)</f>
        <v>0</v>
      </c>
      <c r="BF291" s="226">
        <f>IF(N291="snížená",J291,0)</f>
        <v>0</v>
      </c>
      <c r="BG291" s="226">
        <f>IF(N291="zákl. přenesená",J291,0)</f>
        <v>0</v>
      </c>
      <c r="BH291" s="226">
        <f>IF(N291="sníž. přenesená",J291,0)</f>
        <v>0</v>
      </c>
      <c r="BI291" s="226">
        <f>IF(N291="nulová",J291,0)</f>
        <v>0</v>
      </c>
      <c r="BJ291" s="19" t="s">
        <v>84</v>
      </c>
      <c r="BK291" s="226">
        <f>ROUND(I291*H291,2)</f>
        <v>0</v>
      </c>
      <c r="BL291" s="19" t="s">
        <v>148</v>
      </c>
      <c r="BM291" s="225" t="s">
        <v>436</v>
      </c>
    </row>
    <row r="292" s="2" customFormat="1">
      <c r="A292" s="40"/>
      <c r="B292" s="41"/>
      <c r="C292" s="42"/>
      <c r="D292" s="227" t="s">
        <v>150</v>
      </c>
      <c r="E292" s="42"/>
      <c r="F292" s="228" t="s">
        <v>435</v>
      </c>
      <c r="G292" s="42"/>
      <c r="H292" s="42"/>
      <c r="I292" s="229"/>
      <c r="J292" s="42"/>
      <c r="K292" s="42"/>
      <c r="L292" s="46"/>
      <c r="M292" s="230"/>
      <c r="N292" s="231"/>
      <c r="O292" s="86"/>
      <c r="P292" s="86"/>
      <c r="Q292" s="86"/>
      <c r="R292" s="86"/>
      <c r="S292" s="86"/>
      <c r="T292" s="87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T292" s="19" t="s">
        <v>150</v>
      </c>
      <c r="AU292" s="19" t="s">
        <v>86</v>
      </c>
    </row>
    <row r="293" s="12" customFormat="1" ht="22.8" customHeight="1">
      <c r="A293" s="12"/>
      <c r="B293" s="198"/>
      <c r="C293" s="199"/>
      <c r="D293" s="200" t="s">
        <v>76</v>
      </c>
      <c r="E293" s="212" t="s">
        <v>207</v>
      </c>
      <c r="F293" s="212" t="s">
        <v>437</v>
      </c>
      <c r="G293" s="199"/>
      <c r="H293" s="199"/>
      <c r="I293" s="202"/>
      <c r="J293" s="213">
        <f>BK293</f>
        <v>0</v>
      </c>
      <c r="K293" s="199"/>
      <c r="L293" s="204"/>
      <c r="M293" s="205"/>
      <c r="N293" s="206"/>
      <c r="O293" s="206"/>
      <c r="P293" s="207">
        <f>SUM(P294:P359)</f>
        <v>0</v>
      </c>
      <c r="Q293" s="206"/>
      <c r="R293" s="207">
        <f>SUM(R294:R359)</f>
        <v>83.905518439999994</v>
      </c>
      <c r="S293" s="206"/>
      <c r="T293" s="208">
        <f>SUM(T294:T359)</f>
        <v>4.1159999999999997</v>
      </c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R293" s="209" t="s">
        <v>84</v>
      </c>
      <c r="AT293" s="210" t="s">
        <v>76</v>
      </c>
      <c r="AU293" s="210" t="s">
        <v>84</v>
      </c>
      <c r="AY293" s="209" t="s">
        <v>141</v>
      </c>
      <c r="BK293" s="211">
        <f>SUM(BK294:BK359)</f>
        <v>0</v>
      </c>
    </row>
    <row r="294" s="2" customFormat="1" ht="16.5" customHeight="1">
      <c r="A294" s="40"/>
      <c r="B294" s="41"/>
      <c r="C294" s="214" t="s">
        <v>438</v>
      </c>
      <c r="D294" s="214" t="s">
        <v>143</v>
      </c>
      <c r="E294" s="215" t="s">
        <v>439</v>
      </c>
      <c r="F294" s="216" t="s">
        <v>440</v>
      </c>
      <c r="G294" s="217" t="s">
        <v>372</v>
      </c>
      <c r="H294" s="218">
        <v>49.520000000000003</v>
      </c>
      <c r="I294" s="219"/>
      <c r="J294" s="220">
        <f>ROUND(I294*H294,2)</f>
        <v>0</v>
      </c>
      <c r="K294" s="216" t="s">
        <v>147</v>
      </c>
      <c r="L294" s="46"/>
      <c r="M294" s="221" t="s">
        <v>19</v>
      </c>
      <c r="N294" s="222" t="s">
        <v>48</v>
      </c>
      <c r="O294" s="86"/>
      <c r="P294" s="223">
        <f>O294*H294</f>
        <v>0</v>
      </c>
      <c r="Q294" s="223">
        <v>0.040079999999999998</v>
      </c>
      <c r="R294" s="223">
        <f>Q294*H294</f>
        <v>1.9847615999999999</v>
      </c>
      <c r="S294" s="223">
        <v>0</v>
      </c>
      <c r="T294" s="224">
        <f>S294*H294</f>
        <v>0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25" t="s">
        <v>148</v>
      </c>
      <c r="AT294" s="225" t="s">
        <v>143</v>
      </c>
      <c r="AU294" s="225" t="s">
        <v>86</v>
      </c>
      <c r="AY294" s="19" t="s">
        <v>141</v>
      </c>
      <c r="BE294" s="226">
        <f>IF(N294="základní",J294,0)</f>
        <v>0</v>
      </c>
      <c r="BF294" s="226">
        <f>IF(N294="snížená",J294,0)</f>
        <v>0</v>
      </c>
      <c r="BG294" s="226">
        <f>IF(N294="zákl. přenesená",J294,0)</f>
        <v>0</v>
      </c>
      <c r="BH294" s="226">
        <f>IF(N294="sníž. přenesená",J294,0)</f>
        <v>0</v>
      </c>
      <c r="BI294" s="226">
        <f>IF(N294="nulová",J294,0)</f>
        <v>0</v>
      </c>
      <c r="BJ294" s="19" t="s">
        <v>84</v>
      </c>
      <c r="BK294" s="226">
        <f>ROUND(I294*H294,2)</f>
        <v>0</v>
      </c>
      <c r="BL294" s="19" t="s">
        <v>148</v>
      </c>
      <c r="BM294" s="225" t="s">
        <v>441</v>
      </c>
    </row>
    <row r="295" s="2" customFormat="1">
      <c r="A295" s="40"/>
      <c r="B295" s="41"/>
      <c r="C295" s="42"/>
      <c r="D295" s="227" t="s">
        <v>150</v>
      </c>
      <c r="E295" s="42"/>
      <c r="F295" s="228" t="s">
        <v>440</v>
      </c>
      <c r="G295" s="42"/>
      <c r="H295" s="42"/>
      <c r="I295" s="229"/>
      <c r="J295" s="42"/>
      <c r="K295" s="42"/>
      <c r="L295" s="46"/>
      <c r="M295" s="230"/>
      <c r="N295" s="231"/>
      <c r="O295" s="86"/>
      <c r="P295" s="86"/>
      <c r="Q295" s="86"/>
      <c r="R295" s="86"/>
      <c r="S295" s="86"/>
      <c r="T295" s="87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T295" s="19" t="s">
        <v>150</v>
      </c>
      <c r="AU295" s="19" t="s">
        <v>86</v>
      </c>
    </row>
    <row r="296" s="2" customFormat="1">
      <c r="A296" s="40"/>
      <c r="B296" s="41"/>
      <c r="C296" s="42"/>
      <c r="D296" s="232" t="s">
        <v>152</v>
      </c>
      <c r="E296" s="42"/>
      <c r="F296" s="233" t="s">
        <v>442</v>
      </c>
      <c r="G296" s="42"/>
      <c r="H296" s="42"/>
      <c r="I296" s="229"/>
      <c r="J296" s="42"/>
      <c r="K296" s="42"/>
      <c r="L296" s="46"/>
      <c r="M296" s="230"/>
      <c r="N296" s="231"/>
      <c r="O296" s="86"/>
      <c r="P296" s="86"/>
      <c r="Q296" s="86"/>
      <c r="R296" s="86"/>
      <c r="S296" s="86"/>
      <c r="T296" s="87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T296" s="19" t="s">
        <v>152</v>
      </c>
      <c r="AU296" s="19" t="s">
        <v>86</v>
      </c>
    </row>
    <row r="297" s="13" customFormat="1">
      <c r="A297" s="13"/>
      <c r="B297" s="234"/>
      <c r="C297" s="235"/>
      <c r="D297" s="227" t="s">
        <v>154</v>
      </c>
      <c r="E297" s="236" t="s">
        <v>19</v>
      </c>
      <c r="F297" s="237" t="s">
        <v>443</v>
      </c>
      <c r="G297" s="235"/>
      <c r="H297" s="236" t="s">
        <v>19</v>
      </c>
      <c r="I297" s="238"/>
      <c r="J297" s="235"/>
      <c r="K297" s="235"/>
      <c r="L297" s="239"/>
      <c r="M297" s="240"/>
      <c r="N297" s="241"/>
      <c r="O297" s="241"/>
      <c r="P297" s="241"/>
      <c r="Q297" s="241"/>
      <c r="R297" s="241"/>
      <c r="S297" s="241"/>
      <c r="T297" s="242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3" t="s">
        <v>154</v>
      </c>
      <c r="AU297" s="243" t="s">
        <v>86</v>
      </c>
      <c r="AV297" s="13" t="s">
        <v>84</v>
      </c>
      <c r="AW297" s="13" t="s">
        <v>36</v>
      </c>
      <c r="AX297" s="13" t="s">
        <v>77</v>
      </c>
      <c r="AY297" s="243" t="s">
        <v>141</v>
      </c>
    </row>
    <row r="298" s="14" customFormat="1">
      <c r="A298" s="14"/>
      <c r="B298" s="244"/>
      <c r="C298" s="245"/>
      <c r="D298" s="227" t="s">
        <v>154</v>
      </c>
      <c r="E298" s="246" t="s">
        <v>19</v>
      </c>
      <c r="F298" s="247" t="s">
        <v>444</v>
      </c>
      <c r="G298" s="245"/>
      <c r="H298" s="248">
        <v>49.520000000000003</v>
      </c>
      <c r="I298" s="249"/>
      <c r="J298" s="245"/>
      <c r="K298" s="245"/>
      <c r="L298" s="250"/>
      <c r="M298" s="251"/>
      <c r="N298" s="252"/>
      <c r="O298" s="252"/>
      <c r="P298" s="252"/>
      <c r="Q298" s="252"/>
      <c r="R298" s="252"/>
      <c r="S298" s="252"/>
      <c r="T298" s="253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54" t="s">
        <v>154</v>
      </c>
      <c r="AU298" s="254" t="s">
        <v>86</v>
      </c>
      <c r="AV298" s="14" t="s">
        <v>86</v>
      </c>
      <c r="AW298" s="14" t="s">
        <v>36</v>
      </c>
      <c r="AX298" s="14" t="s">
        <v>77</v>
      </c>
      <c r="AY298" s="254" t="s">
        <v>141</v>
      </c>
    </row>
    <row r="299" s="15" customFormat="1">
      <c r="A299" s="15"/>
      <c r="B299" s="255"/>
      <c r="C299" s="256"/>
      <c r="D299" s="227" t="s">
        <v>154</v>
      </c>
      <c r="E299" s="257" t="s">
        <v>19</v>
      </c>
      <c r="F299" s="258" t="s">
        <v>161</v>
      </c>
      <c r="G299" s="256"/>
      <c r="H299" s="259">
        <v>49.520000000000003</v>
      </c>
      <c r="I299" s="260"/>
      <c r="J299" s="256"/>
      <c r="K299" s="256"/>
      <c r="L299" s="261"/>
      <c r="M299" s="262"/>
      <c r="N299" s="263"/>
      <c r="O299" s="263"/>
      <c r="P299" s="263"/>
      <c r="Q299" s="263"/>
      <c r="R299" s="263"/>
      <c r="S299" s="263"/>
      <c r="T299" s="264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T299" s="265" t="s">
        <v>154</v>
      </c>
      <c r="AU299" s="265" t="s">
        <v>86</v>
      </c>
      <c r="AV299" s="15" t="s">
        <v>148</v>
      </c>
      <c r="AW299" s="15" t="s">
        <v>36</v>
      </c>
      <c r="AX299" s="15" t="s">
        <v>84</v>
      </c>
      <c r="AY299" s="265" t="s">
        <v>141</v>
      </c>
    </row>
    <row r="300" s="2" customFormat="1" ht="24.15" customHeight="1">
      <c r="A300" s="40"/>
      <c r="B300" s="41"/>
      <c r="C300" s="266" t="s">
        <v>445</v>
      </c>
      <c r="D300" s="266" t="s">
        <v>208</v>
      </c>
      <c r="E300" s="267" t="s">
        <v>446</v>
      </c>
      <c r="F300" s="268" t="s">
        <v>447</v>
      </c>
      <c r="G300" s="269" t="s">
        <v>448</v>
      </c>
      <c r="H300" s="270">
        <v>1267.2000000000001</v>
      </c>
      <c r="I300" s="271"/>
      <c r="J300" s="272">
        <f>ROUND(I300*H300,2)</f>
        <v>0</v>
      </c>
      <c r="K300" s="268" t="s">
        <v>19</v>
      </c>
      <c r="L300" s="273"/>
      <c r="M300" s="274" t="s">
        <v>19</v>
      </c>
      <c r="N300" s="275" t="s">
        <v>48</v>
      </c>
      <c r="O300" s="86"/>
      <c r="P300" s="223">
        <f>O300*H300</f>
        <v>0</v>
      </c>
      <c r="Q300" s="223">
        <v>0.001</v>
      </c>
      <c r="R300" s="223">
        <f>Q300*H300</f>
        <v>1.2672000000000001</v>
      </c>
      <c r="S300" s="223">
        <v>0</v>
      </c>
      <c r="T300" s="224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25" t="s">
        <v>201</v>
      </c>
      <c r="AT300" s="225" t="s">
        <v>208</v>
      </c>
      <c r="AU300" s="225" t="s">
        <v>86</v>
      </c>
      <c r="AY300" s="19" t="s">
        <v>141</v>
      </c>
      <c r="BE300" s="226">
        <f>IF(N300="základní",J300,0)</f>
        <v>0</v>
      </c>
      <c r="BF300" s="226">
        <f>IF(N300="snížená",J300,0)</f>
        <v>0</v>
      </c>
      <c r="BG300" s="226">
        <f>IF(N300="zákl. přenesená",J300,0)</f>
        <v>0</v>
      </c>
      <c r="BH300" s="226">
        <f>IF(N300="sníž. přenesená",J300,0)</f>
        <v>0</v>
      </c>
      <c r="BI300" s="226">
        <f>IF(N300="nulová",J300,0)</f>
        <v>0</v>
      </c>
      <c r="BJ300" s="19" t="s">
        <v>84</v>
      </c>
      <c r="BK300" s="226">
        <f>ROUND(I300*H300,2)</f>
        <v>0</v>
      </c>
      <c r="BL300" s="19" t="s">
        <v>148</v>
      </c>
      <c r="BM300" s="225" t="s">
        <v>449</v>
      </c>
    </row>
    <row r="301" s="2" customFormat="1">
      <c r="A301" s="40"/>
      <c r="B301" s="41"/>
      <c r="C301" s="42"/>
      <c r="D301" s="227" t="s">
        <v>150</v>
      </c>
      <c r="E301" s="42"/>
      <c r="F301" s="228" t="s">
        <v>447</v>
      </c>
      <c r="G301" s="42"/>
      <c r="H301" s="42"/>
      <c r="I301" s="229"/>
      <c r="J301" s="42"/>
      <c r="K301" s="42"/>
      <c r="L301" s="46"/>
      <c r="M301" s="230"/>
      <c r="N301" s="231"/>
      <c r="O301" s="86"/>
      <c r="P301" s="86"/>
      <c r="Q301" s="86"/>
      <c r="R301" s="86"/>
      <c r="S301" s="86"/>
      <c r="T301" s="87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T301" s="19" t="s">
        <v>150</v>
      </c>
      <c r="AU301" s="19" t="s">
        <v>86</v>
      </c>
    </row>
    <row r="302" s="13" customFormat="1">
      <c r="A302" s="13"/>
      <c r="B302" s="234"/>
      <c r="C302" s="235"/>
      <c r="D302" s="227" t="s">
        <v>154</v>
      </c>
      <c r="E302" s="236" t="s">
        <v>19</v>
      </c>
      <c r="F302" s="237" t="s">
        <v>450</v>
      </c>
      <c r="G302" s="235"/>
      <c r="H302" s="236" t="s">
        <v>19</v>
      </c>
      <c r="I302" s="238"/>
      <c r="J302" s="235"/>
      <c r="K302" s="235"/>
      <c r="L302" s="239"/>
      <c r="M302" s="240"/>
      <c r="N302" s="241"/>
      <c r="O302" s="241"/>
      <c r="P302" s="241"/>
      <c r="Q302" s="241"/>
      <c r="R302" s="241"/>
      <c r="S302" s="241"/>
      <c r="T302" s="242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3" t="s">
        <v>154</v>
      </c>
      <c r="AU302" s="243" t="s">
        <v>86</v>
      </c>
      <c r="AV302" s="13" t="s">
        <v>84</v>
      </c>
      <c r="AW302" s="13" t="s">
        <v>36</v>
      </c>
      <c r="AX302" s="13" t="s">
        <v>77</v>
      </c>
      <c r="AY302" s="243" t="s">
        <v>141</v>
      </c>
    </row>
    <row r="303" s="14" customFormat="1">
      <c r="A303" s="14"/>
      <c r="B303" s="244"/>
      <c r="C303" s="245"/>
      <c r="D303" s="227" t="s">
        <v>154</v>
      </c>
      <c r="E303" s="246" t="s">
        <v>19</v>
      </c>
      <c r="F303" s="247" t="s">
        <v>451</v>
      </c>
      <c r="G303" s="245"/>
      <c r="H303" s="248">
        <v>1267.2000000000001</v>
      </c>
      <c r="I303" s="249"/>
      <c r="J303" s="245"/>
      <c r="K303" s="245"/>
      <c r="L303" s="250"/>
      <c r="M303" s="251"/>
      <c r="N303" s="252"/>
      <c r="O303" s="252"/>
      <c r="P303" s="252"/>
      <c r="Q303" s="252"/>
      <c r="R303" s="252"/>
      <c r="S303" s="252"/>
      <c r="T303" s="253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54" t="s">
        <v>154</v>
      </c>
      <c r="AU303" s="254" t="s">
        <v>86</v>
      </c>
      <c r="AV303" s="14" t="s">
        <v>86</v>
      </c>
      <c r="AW303" s="14" t="s">
        <v>36</v>
      </c>
      <c r="AX303" s="14" t="s">
        <v>77</v>
      </c>
      <c r="AY303" s="254" t="s">
        <v>141</v>
      </c>
    </row>
    <row r="304" s="15" customFormat="1">
      <c r="A304" s="15"/>
      <c r="B304" s="255"/>
      <c r="C304" s="256"/>
      <c r="D304" s="227" t="s">
        <v>154</v>
      </c>
      <c r="E304" s="257" t="s">
        <v>19</v>
      </c>
      <c r="F304" s="258" t="s">
        <v>161</v>
      </c>
      <c r="G304" s="256"/>
      <c r="H304" s="259">
        <v>1267.2000000000001</v>
      </c>
      <c r="I304" s="260"/>
      <c r="J304" s="256"/>
      <c r="K304" s="256"/>
      <c r="L304" s="261"/>
      <c r="M304" s="262"/>
      <c r="N304" s="263"/>
      <c r="O304" s="263"/>
      <c r="P304" s="263"/>
      <c r="Q304" s="263"/>
      <c r="R304" s="263"/>
      <c r="S304" s="263"/>
      <c r="T304" s="264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T304" s="265" t="s">
        <v>154</v>
      </c>
      <c r="AU304" s="265" t="s">
        <v>86</v>
      </c>
      <c r="AV304" s="15" t="s">
        <v>148</v>
      </c>
      <c r="AW304" s="15" t="s">
        <v>36</v>
      </c>
      <c r="AX304" s="15" t="s">
        <v>84</v>
      </c>
      <c r="AY304" s="265" t="s">
        <v>141</v>
      </c>
    </row>
    <row r="305" s="2" customFormat="1" ht="33" customHeight="1">
      <c r="A305" s="40"/>
      <c r="B305" s="41"/>
      <c r="C305" s="214" t="s">
        <v>452</v>
      </c>
      <c r="D305" s="214" t="s">
        <v>143</v>
      </c>
      <c r="E305" s="215" t="s">
        <v>453</v>
      </c>
      <c r="F305" s="216" t="s">
        <v>454</v>
      </c>
      <c r="G305" s="217" t="s">
        <v>372</v>
      </c>
      <c r="H305" s="218">
        <v>73.760000000000005</v>
      </c>
      <c r="I305" s="219"/>
      <c r="J305" s="220">
        <f>ROUND(I305*H305,2)</f>
        <v>0</v>
      </c>
      <c r="K305" s="216" t="s">
        <v>147</v>
      </c>
      <c r="L305" s="46"/>
      <c r="M305" s="221" t="s">
        <v>19</v>
      </c>
      <c r="N305" s="222" t="s">
        <v>48</v>
      </c>
      <c r="O305" s="86"/>
      <c r="P305" s="223">
        <f>O305*H305</f>
        <v>0</v>
      </c>
      <c r="Q305" s="223">
        <v>0.1295</v>
      </c>
      <c r="R305" s="223">
        <f>Q305*H305</f>
        <v>9.5519200000000009</v>
      </c>
      <c r="S305" s="223">
        <v>0</v>
      </c>
      <c r="T305" s="224">
        <f>S305*H305</f>
        <v>0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225" t="s">
        <v>148</v>
      </c>
      <c r="AT305" s="225" t="s">
        <v>143</v>
      </c>
      <c r="AU305" s="225" t="s">
        <v>86</v>
      </c>
      <c r="AY305" s="19" t="s">
        <v>141</v>
      </c>
      <c r="BE305" s="226">
        <f>IF(N305="základní",J305,0)</f>
        <v>0</v>
      </c>
      <c r="BF305" s="226">
        <f>IF(N305="snížená",J305,0)</f>
        <v>0</v>
      </c>
      <c r="BG305" s="226">
        <f>IF(N305="zákl. přenesená",J305,0)</f>
        <v>0</v>
      </c>
      <c r="BH305" s="226">
        <f>IF(N305="sníž. přenesená",J305,0)</f>
        <v>0</v>
      </c>
      <c r="BI305" s="226">
        <f>IF(N305="nulová",J305,0)</f>
        <v>0</v>
      </c>
      <c r="BJ305" s="19" t="s">
        <v>84</v>
      </c>
      <c r="BK305" s="226">
        <f>ROUND(I305*H305,2)</f>
        <v>0</v>
      </c>
      <c r="BL305" s="19" t="s">
        <v>148</v>
      </c>
      <c r="BM305" s="225" t="s">
        <v>455</v>
      </c>
    </row>
    <row r="306" s="2" customFormat="1">
      <c r="A306" s="40"/>
      <c r="B306" s="41"/>
      <c r="C306" s="42"/>
      <c r="D306" s="227" t="s">
        <v>150</v>
      </c>
      <c r="E306" s="42"/>
      <c r="F306" s="228" t="s">
        <v>456</v>
      </c>
      <c r="G306" s="42"/>
      <c r="H306" s="42"/>
      <c r="I306" s="229"/>
      <c r="J306" s="42"/>
      <c r="K306" s="42"/>
      <c r="L306" s="46"/>
      <c r="M306" s="230"/>
      <c r="N306" s="231"/>
      <c r="O306" s="86"/>
      <c r="P306" s="86"/>
      <c r="Q306" s="86"/>
      <c r="R306" s="86"/>
      <c r="S306" s="86"/>
      <c r="T306" s="87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19" t="s">
        <v>150</v>
      </c>
      <c r="AU306" s="19" t="s">
        <v>86</v>
      </c>
    </row>
    <row r="307" s="2" customFormat="1">
      <c r="A307" s="40"/>
      <c r="B307" s="41"/>
      <c r="C307" s="42"/>
      <c r="D307" s="232" t="s">
        <v>152</v>
      </c>
      <c r="E307" s="42"/>
      <c r="F307" s="233" t="s">
        <v>457</v>
      </c>
      <c r="G307" s="42"/>
      <c r="H307" s="42"/>
      <c r="I307" s="229"/>
      <c r="J307" s="42"/>
      <c r="K307" s="42"/>
      <c r="L307" s="46"/>
      <c r="M307" s="230"/>
      <c r="N307" s="231"/>
      <c r="O307" s="86"/>
      <c r="P307" s="86"/>
      <c r="Q307" s="86"/>
      <c r="R307" s="86"/>
      <c r="S307" s="86"/>
      <c r="T307" s="87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T307" s="19" t="s">
        <v>152</v>
      </c>
      <c r="AU307" s="19" t="s">
        <v>86</v>
      </c>
    </row>
    <row r="308" s="2" customFormat="1" ht="16.5" customHeight="1">
      <c r="A308" s="40"/>
      <c r="B308" s="41"/>
      <c r="C308" s="266" t="s">
        <v>458</v>
      </c>
      <c r="D308" s="266" t="s">
        <v>208</v>
      </c>
      <c r="E308" s="267" t="s">
        <v>459</v>
      </c>
      <c r="F308" s="268" t="s">
        <v>460</v>
      </c>
      <c r="G308" s="269" t="s">
        <v>372</v>
      </c>
      <c r="H308" s="270">
        <v>77.447999999999993</v>
      </c>
      <c r="I308" s="271"/>
      <c r="J308" s="272">
        <f>ROUND(I308*H308,2)</f>
        <v>0</v>
      </c>
      <c r="K308" s="268" t="s">
        <v>147</v>
      </c>
      <c r="L308" s="273"/>
      <c r="M308" s="274" t="s">
        <v>19</v>
      </c>
      <c r="N308" s="275" t="s">
        <v>48</v>
      </c>
      <c r="O308" s="86"/>
      <c r="P308" s="223">
        <f>O308*H308</f>
        <v>0</v>
      </c>
      <c r="Q308" s="223">
        <v>0.044999999999999998</v>
      </c>
      <c r="R308" s="223">
        <f>Q308*H308</f>
        <v>3.4851599999999996</v>
      </c>
      <c r="S308" s="223">
        <v>0</v>
      </c>
      <c r="T308" s="224">
        <f>S308*H308</f>
        <v>0</v>
      </c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R308" s="225" t="s">
        <v>201</v>
      </c>
      <c r="AT308" s="225" t="s">
        <v>208</v>
      </c>
      <c r="AU308" s="225" t="s">
        <v>86</v>
      </c>
      <c r="AY308" s="19" t="s">
        <v>141</v>
      </c>
      <c r="BE308" s="226">
        <f>IF(N308="základní",J308,0)</f>
        <v>0</v>
      </c>
      <c r="BF308" s="226">
        <f>IF(N308="snížená",J308,0)</f>
        <v>0</v>
      </c>
      <c r="BG308" s="226">
        <f>IF(N308="zákl. přenesená",J308,0)</f>
        <v>0</v>
      </c>
      <c r="BH308" s="226">
        <f>IF(N308="sníž. přenesená",J308,0)</f>
        <v>0</v>
      </c>
      <c r="BI308" s="226">
        <f>IF(N308="nulová",J308,0)</f>
        <v>0</v>
      </c>
      <c r="BJ308" s="19" t="s">
        <v>84</v>
      </c>
      <c r="BK308" s="226">
        <f>ROUND(I308*H308,2)</f>
        <v>0</v>
      </c>
      <c r="BL308" s="19" t="s">
        <v>148</v>
      </c>
      <c r="BM308" s="225" t="s">
        <v>461</v>
      </c>
    </row>
    <row r="309" s="2" customFormat="1">
      <c r="A309" s="40"/>
      <c r="B309" s="41"/>
      <c r="C309" s="42"/>
      <c r="D309" s="227" t="s">
        <v>150</v>
      </c>
      <c r="E309" s="42"/>
      <c r="F309" s="228" t="s">
        <v>460</v>
      </c>
      <c r="G309" s="42"/>
      <c r="H309" s="42"/>
      <c r="I309" s="229"/>
      <c r="J309" s="42"/>
      <c r="K309" s="42"/>
      <c r="L309" s="46"/>
      <c r="M309" s="230"/>
      <c r="N309" s="231"/>
      <c r="O309" s="86"/>
      <c r="P309" s="86"/>
      <c r="Q309" s="86"/>
      <c r="R309" s="86"/>
      <c r="S309" s="86"/>
      <c r="T309" s="87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T309" s="19" t="s">
        <v>150</v>
      </c>
      <c r="AU309" s="19" t="s">
        <v>86</v>
      </c>
    </row>
    <row r="310" s="14" customFormat="1">
      <c r="A310" s="14"/>
      <c r="B310" s="244"/>
      <c r="C310" s="245"/>
      <c r="D310" s="227" t="s">
        <v>154</v>
      </c>
      <c r="E310" s="245"/>
      <c r="F310" s="247" t="s">
        <v>462</v>
      </c>
      <c r="G310" s="245"/>
      <c r="H310" s="248">
        <v>77.447999999999993</v>
      </c>
      <c r="I310" s="249"/>
      <c r="J310" s="245"/>
      <c r="K310" s="245"/>
      <c r="L310" s="250"/>
      <c r="M310" s="251"/>
      <c r="N310" s="252"/>
      <c r="O310" s="252"/>
      <c r="P310" s="252"/>
      <c r="Q310" s="252"/>
      <c r="R310" s="252"/>
      <c r="S310" s="252"/>
      <c r="T310" s="253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54" t="s">
        <v>154</v>
      </c>
      <c r="AU310" s="254" t="s">
        <v>86</v>
      </c>
      <c r="AV310" s="14" t="s">
        <v>86</v>
      </c>
      <c r="AW310" s="14" t="s">
        <v>4</v>
      </c>
      <c r="AX310" s="14" t="s">
        <v>84</v>
      </c>
      <c r="AY310" s="254" t="s">
        <v>141</v>
      </c>
    </row>
    <row r="311" s="2" customFormat="1" ht="24.15" customHeight="1">
      <c r="A311" s="40"/>
      <c r="B311" s="41"/>
      <c r="C311" s="214" t="s">
        <v>463</v>
      </c>
      <c r="D311" s="214" t="s">
        <v>143</v>
      </c>
      <c r="E311" s="215" t="s">
        <v>464</v>
      </c>
      <c r="F311" s="216" t="s">
        <v>465</v>
      </c>
      <c r="G311" s="217" t="s">
        <v>372</v>
      </c>
      <c r="H311" s="218">
        <v>53.75</v>
      </c>
      <c r="I311" s="219"/>
      <c r="J311" s="220">
        <f>ROUND(I311*H311,2)</f>
        <v>0</v>
      </c>
      <c r="K311" s="216" t="s">
        <v>147</v>
      </c>
      <c r="L311" s="46"/>
      <c r="M311" s="221" t="s">
        <v>19</v>
      </c>
      <c r="N311" s="222" t="s">
        <v>48</v>
      </c>
      <c r="O311" s="86"/>
      <c r="P311" s="223">
        <f>O311*H311</f>
        <v>0</v>
      </c>
      <c r="Q311" s="223">
        <v>0.14066999999999999</v>
      </c>
      <c r="R311" s="223">
        <f>Q311*H311</f>
        <v>7.5610124999999995</v>
      </c>
      <c r="S311" s="223">
        <v>0</v>
      </c>
      <c r="T311" s="224">
        <f>S311*H311</f>
        <v>0</v>
      </c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R311" s="225" t="s">
        <v>148</v>
      </c>
      <c r="AT311" s="225" t="s">
        <v>143</v>
      </c>
      <c r="AU311" s="225" t="s">
        <v>86</v>
      </c>
      <c r="AY311" s="19" t="s">
        <v>141</v>
      </c>
      <c r="BE311" s="226">
        <f>IF(N311="základní",J311,0)</f>
        <v>0</v>
      </c>
      <c r="BF311" s="226">
        <f>IF(N311="snížená",J311,0)</f>
        <v>0</v>
      </c>
      <c r="BG311" s="226">
        <f>IF(N311="zákl. přenesená",J311,0)</f>
        <v>0</v>
      </c>
      <c r="BH311" s="226">
        <f>IF(N311="sníž. přenesená",J311,0)</f>
        <v>0</v>
      </c>
      <c r="BI311" s="226">
        <f>IF(N311="nulová",J311,0)</f>
        <v>0</v>
      </c>
      <c r="BJ311" s="19" t="s">
        <v>84</v>
      </c>
      <c r="BK311" s="226">
        <f>ROUND(I311*H311,2)</f>
        <v>0</v>
      </c>
      <c r="BL311" s="19" t="s">
        <v>148</v>
      </c>
      <c r="BM311" s="225" t="s">
        <v>466</v>
      </c>
    </row>
    <row r="312" s="2" customFormat="1">
      <c r="A312" s="40"/>
      <c r="B312" s="41"/>
      <c r="C312" s="42"/>
      <c r="D312" s="227" t="s">
        <v>150</v>
      </c>
      <c r="E312" s="42"/>
      <c r="F312" s="228" t="s">
        <v>467</v>
      </c>
      <c r="G312" s="42"/>
      <c r="H312" s="42"/>
      <c r="I312" s="229"/>
      <c r="J312" s="42"/>
      <c r="K312" s="42"/>
      <c r="L312" s="46"/>
      <c r="M312" s="230"/>
      <c r="N312" s="231"/>
      <c r="O312" s="86"/>
      <c r="P312" s="86"/>
      <c r="Q312" s="86"/>
      <c r="R312" s="86"/>
      <c r="S312" s="86"/>
      <c r="T312" s="87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T312" s="19" t="s">
        <v>150</v>
      </c>
      <c r="AU312" s="19" t="s">
        <v>86</v>
      </c>
    </row>
    <row r="313" s="2" customFormat="1">
      <c r="A313" s="40"/>
      <c r="B313" s="41"/>
      <c r="C313" s="42"/>
      <c r="D313" s="232" t="s">
        <v>152</v>
      </c>
      <c r="E313" s="42"/>
      <c r="F313" s="233" t="s">
        <v>468</v>
      </c>
      <c r="G313" s="42"/>
      <c r="H313" s="42"/>
      <c r="I313" s="229"/>
      <c r="J313" s="42"/>
      <c r="K313" s="42"/>
      <c r="L313" s="46"/>
      <c r="M313" s="230"/>
      <c r="N313" s="231"/>
      <c r="O313" s="86"/>
      <c r="P313" s="86"/>
      <c r="Q313" s="86"/>
      <c r="R313" s="86"/>
      <c r="S313" s="86"/>
      <c r="T313" s="87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T313" s="19" t="s">
        <v>152</v>
      </c>
      <c r="AU313" s="19" t="s">
        <v>86</v>
      </c>
    </row>
    <row r="314" s="2" customFormat="1" ht="16.5" customHeight="1">
      <c r="A314" s="40"/>
      <c r="B314" s="41"/>
      <c r="C314" s="266" t="s">
        <v>469</v>
      </c>
      <c r="D314" s="266" t="s">
        <v>208</v>
      </c>
      <c r="E314" s="267" t="s">
        <v>470</v>
      </c>
      <c r="F314" s="268" t="s">
        <v>471</v>
      </c>
      <c r="G314" s="269" t="s">
        <v>372</v>
      </c>
      <c r="H314" s="270">
        <v>53.287999999999997</v>
      </c>
      <c r="I314" s="271"/>
      <c r="J314" s="272">
        <f>ROUND(I314*H314,2)</f>
        <v>0</v>
      </c>
      <c r="K314" s="268" t="s">
        <v>147</v>
      </c>
      <c r="L314" s="273"/>
      <c r="M314" s="274" t="s">
        <v>19</v>
      </c>
      <c r="N314" s="275" t="s">
        <v>48</v>
      </c>
      <c r="O314" s="86"/>
      <c r="P314" s="223">
        <f>O314*H314</f>
        <v>0</v>
      </c>
      <c r="Q314" s="223">
        <v>0.125</v>
      </c>
      <c r="R314" s="223">
        <f>Q314*H314</f>
        <v>6.6609999999999996</v>
      </c>
      <c r="S314" s="223">
        <v>0</v>
      </c>
      <c r="T314" s="224">
        <f>S314*H314</f>
        <v>0</v>
      </c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R314" s="225" t="s">
        <v>201</v>
      </c>
      <c r="AT314" s="225" t="s">
        <v>208</v>
      </c>
      <c r="AU314" s="225" t="s">
        <v>86</v>
      </c>
      <c r="AY314" s="19" t="s">
        <v>141</v>
      </c>
      <c r="BE314" s="226">
        <f>IF(N314="základní",J314,0)</f>
        <v>0</v>
      </c>
      <c r="BF314" s="226">
        <f>IF(N314="snížená",J314,0)</f>
        <v>0</v>
      </c>
      <c r="BG314" s="226">
        <f>IF(N314="zákl. přenesená",J314,0)</f>
        <v>0</v>
      </c>
      <c r="BH314" s="226">
        <f>IF(N314="sníž. přenesená",J314,0)</f>
        <v>0</v>
      </c>
      <c r="BI314" s="226">
        <f>IF(N314="nulová",J314,0)</f>
        <v>0</v>
      </c>
      <c r="BJ314" s="19" t="s">
        <v>84</v>
      </c>
      <c r="BK314" s="226">
        <f>ROUND(I314*H314,2)</f>
        <v>0</v>
      </c>
      <c r="BL314" s="19" t="s">
        <v>148</v>
      </c>
      <c r="BM314" s="225" t="s">
        <v>472</v>
      </c>
    </row>
    <row r="315" s="2" customFormat="1">
      <c r="A315" s="40"/>
      <c r="B315" s="41"/>
      <c r="C315" s="42"/>
      <c r="D315" s="227" t="s">
        <v>150</v>
      </c>
      <c r="E315" s="42"/>
      <c r="F315" s="228" t="s">
        <v>471</v>
      </c>
      <c r="G315" s="42"/>
      <c r="H315" s="42"/>
      <c r="I315" s="229"/>
      <c r="J315" s="42"/>
      <c r="K315" s="42"/>
      <c r="L315" s="46"/>
      <c r="M315" s="230"/>
      <c r="N315" s="231"/>
      <c r="O315" s="86"/>
      <c r="P315" s="86"/>
      <c r="Q315" s="86"/>
      <c r="R315" s="86"/>
      <c r="S315" s="86"/>
      <c r="T315" s="87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T315" s="19" t="s">
        <v>150</v>
      </c>
      <c r="AU315" s="19" t="s">
        <v>86</v>
      </c>
    </row>
    <row r="316" s="13" customFormat="1">
      <c r="A316" s="13"/>
      <c r="B316" s="234"/>
      <c r="C316" s="235"/>
      <c r="D316" s="227" t="s">
        <v>154</v>
      </c>
      <c r="E316" s="236" t="s">
        <v>19</v>
      </c>
      <c r="F316" s="237" t="s">
        <v>473</v>
      </c>
      <c r="G316" s="235"/>
      <c r="H316" s="236" t="s">
        <v>19</v>
      </c>
      <c r="I316" s="238"/>
      <c r="J316" s="235"/>
      <c r="K316" s="235"/>
      <c r="L316" s="239"/>
      <c r="M316" s="240"/>
      <c r="N316" s="241"/>
      <c r="O316" s="241"/>
      <c r="P316" s="241"/>
      <c r="Q316" s="241"/>
      <c r="R316" s="241"/>
      <c r="S316" s="241"/>
      <c r="T316" s="242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3" t="s">
        <v>154</v>
      </c>
      <c r="AU316" s="243" t="s">
        <v>86</v>
      </c>
      <c r="AV316" s="13" t="s">
        <v>84</v>
      </c>
      <c r="AW316" s="13" t="s">
        <v>36</v>
      </c>
      <c r="AX316" s="13" t="s">
        <v>77</v>
      </c>
      <c r="AY316" s="243" t="s">
        <v>141</v>
      </c>
    </row>
    <row r="317" s="14" customFormat="1">
      <c r="A317" s="14"/>
      <c r="B317" s="244"/>
      <c r="C317" s="245"/>
      <c r="D317" s="227" t="s">
        <v>154</v>
      </c>
      <c r="E317" s="246" t="s">
        <v>19</v>
      </c>
      <c r="F317" s="247" t="s">
        <v>474</v>
      </c>
      <c r="G317" s="245"/>
      <c r="H317" s="248">
        <v>42.75</v>
      </c>
      <c r="I317" s="249"/>
      <c r="J317" s="245"/>
      <c r="K317" s="245"/>
      <c r="L317" s="250"/>
      <c r="M317" s="251"/>
      <c r="N317" s="252"/>
      <c r="O317" s="252"/>
      <c r="P317" s="252"/>
      <c r="Q317" s="252"/>
      <c r="R317" s="252"/>
      <c r="S317" s="252"/>
      <c r="T317" s="253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54" t="s">
        <v>154</v>
      </c>
      <c r="AU317" s="254" t="s">
        <v>86</v>
      </c>
      <c r="AV317" s="14" t="s">
        <v>86</v>
      </c>
      <c r="AW317" s="14" t="s">
        <v>36</v>
      </c>
      <c r="AX317" s="14" t="s">
        <v>77</v>
      </c>
      <c r="AY317" s="254" t="s">
        <v>141</v>
      </c>
    </row>
    <row r="318" s="13" customFormat="1">
      <c r="A318" s="13"/>
      <c r="B318" s="234"/>
      <c r="C318" s="235"/>
      <c r="D318" s="227" t="s">
        <v>154</v>
      </c>
      <c r="E318" s="236" t="s">
        <v>19</v>
      </c>
      <c r="F318" s="237" t="s">
        <v>475</v>
      </c>
      <c r="G318" s="235"/>
      <c r="H318" s="236" t="s">
        <v>19</v>
      </c>
      <c r="I318" s="238"/>
      <c r="J318" s="235"/>
      <c r="K318" s="235"/>
      <c r="L318" s="239"/>
      <c r="M318" s="240"/>
      <c r="N318" s="241"/>
      <c r="O318" s="241"/>
      <c r="P318" s="241"/>
      <c r="Q318" s="241"/>
      <c r="R318" s="241"/>
      <c r="S318" s="241"/>
      <c r="T318" s="242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3" t="s">
        <v>154</v>
      </c>
      <c r="AU318" s="243" t="s">
        <v>86</v>
      </c>
      <c r="AV318" s="13" t="s">
        <v>84</v>
      </c>
      <c r="AW318" s="13" t="s">
        <v>36</v>
      </c>
      <c r="AX318" s="13" t="s">
        <v>77</v>
      </c>
      <c r="AY318" s="243" t="s">
        <v>141</v>
      </c>
    </row>
    <row r="319" s="14" customFormat="1">
      <c r="A319" s="14"/>
      <c r="B319" s="244"/>
      <c r="C319" s="245"/>
      <c r="D319" s="227" t="s">
        <v>154</v>
      </c>
      <c r="E319" s="246" t="s">
        <v>19</v>
      </c>
      <c r="F319" s="247" t="s">
        <v>201</v>
      </c>
      <c r="G319" s="245"/>
      <c r="H319" s="248">
        <v>8</v>
      </c>
      <c r="I319" s="249"/>
      <c r="J319" s="245"/>
      <c r="K319" s="245"/>
      <c r="L319" s="250"/>
      <c r="M319" s="251"/>
      <c r="N319" s="252"/>
      <c r="O319" s="252"/>
      <c r="P319" s="252"/>
      <c r="Q319" s="252"/>
      <c r="R319" s="252"/>
      <c r="S319" s="252"/>
      <c r="T319" s="253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54" t="s">
        <v>154</v>
      </c>
      <c r="AU319" s="254" t="s">
        <v>86</v>
      </c>
      <c r="AV319" s="14" t="s">
        <v>86</v>
      </c>
      <c r="AW319" s="14" t="s">
        <v>36</v>
      </c>
      <c r="AX319" s="14" t="s">
        <v>77</v>
      </c>
      <c r="AY319" s="254" t="s">
        <v>141</v>
      </c>
    </row>
    <row r="320" s="15" customFormat="1">
      <c r="A320" s="15"/>
      <c r="B320" s="255"/>
      <c r="C320" s="256"/>
      <c r="D320" s="227" t="s">
        <v>154</v>
      </c>
      <c r="E320" s="257" t="s">
        <v>19</v>
      </c>
      <c r="F320" s="258" t="s">
        <v>161</v>
      </c>
      <c r="G320" s="256"/>
      <c r="H320" s="259">
        <v>50.75</v>
      </c>
      <c r="I320" s="260"/>
      <c r="J320" s="256"/>
      <c r="K320" s="256"/>
      <c r="L320" s="261"/>
      <c r="M320" s="262"/>
      <c r="N320" s="263"/>
      <c r="O320" s="263"/>
      <c r="P320" s="263"/>
      <c r="Q320" s="263"/>
      <c r="R320" s="263"/>
      <c r="S320" s="263"/>
      <c r="T320" s="264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T320" s="265" t="s">
        <v>154</v>
      </c>
      <c r="AU320" s="265" t="s">
        <v>86</v>
      </c>
      <c r="AV320" s="15" t="s">
        <v>148</v>
      </c>
      <c r="AW320" s="15" t="s">
        <v>36</v>
      </c>
      <c r="AX320" s="15" t="s">
        <v>84</v>
      </c>
      <c r="AY320" s="265" t="s">
        <v>141</v>
      </c>
    </row>
    <row r="321" s="14" customFormat="1">
      <c r="A321" s="14"/>
      <c r="B321" s="244"/>
      <c r="C321" s="245"/>
      <c r="D321" s="227" t="s">
        <v>154</v>
      </c>
      <c r="E321" s="245"/>
      <c r="F321" s="247" t="s">
        <v>476</v>
      </c>
      <c r="G321" s="245"/>
      <c r="H321" s="248">
        <v>53.287999999999997</v>
      </c>
      <c r="I321" s="249"/>
      <c r="J321" s="245"/>
      <c r="K321" s="245"/>
      <c r="L321" s="250"/>
      <c r="M321" s="251"/>
      <c r="N321" s="252"/>
      <c r="O321" s="252"/>
      <c r="P321" s="252"/>
      <c r="Q321" s="252"/>
      <c r="R321" s="252"/>
      <c r="S321" s="252"/>
      <c r="T321" s="253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54" t="s">
        <v>154</v>
      </c>
      <c r="AU321" s="254" t="s">
        <v>86</v>
      </c>
      <c r="AV321" s="14" t="s">
        <v>86</v>
      </c>
      <c r="AW321" s="14" t="s">
        <v>4</v>
      </c>
      <c r="AX321" s="14" t="s">
        <v>84</v>
      </c>
      <c r="AY321" s="254" t="s">
        <v>141</v>
      </c>
    </row>
    <row r="322" s="2" customFormat="1" ht="24.15" customHeight="1">
      <c r="A322" s="40"/>
      <c r="B322" s="41"/>
      <c r="C322" s="266" t="s">
        <v>477</v>
      </c>
      <c r="D322" s="266" t="s">
        <v>208</v>
      </c>
      <c r="E322" s="267" t="s">
        <v>478</v>
      </c>
      <c r="F322" s="268" t="s">
        <v>479</v>
      </c>
      <c r="G322" s="269" t="s">
        <v>372</v>
      </c>
      <c r="H322" s="270">
        <v>3.1499999999999999</v>
      </c>
      <c r="I322" s="271"/>
      <c r="J322" s="272">
        <f>ROUND(I322*H322,2)</f>
        <v>0</v>
      </c>
      <c r="K322" s="268" t="s">
        <v>19</v>
      </c>
      <c r="L322" s="273"/>
      <c r="M322" s="274" t="s">
        <v>19</v>
      </c>
      <c r="N322" s="275" t="s">
        <v>48</v>
      </c>
      <c r="O322" s="86"/>
      <c r="P322" s="223">
        <f>O322*H322</f>
        <v>0</v>
      </c>
      <c r="Q322" s="223">
        <v>0.125</v>
      </c>
      <c r="R322" s="223">
        <f>Q322*H322</f>
        <v>0.39374999999999999</v>
      </c>
      <c r="S322" s="223">
        <v>0</v>
      </c>
      <c r="T322" s="224">
        <f>S322*H322</f>
        <v>0</v>
      </c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R322" s="225" t="s">
        <v>201</v>
      </c>
      <c r="AT322" s="225" t="s">
        <v>208</v>
      </c>
      <c r="AU322" s="225" t="s">
        <v>86</v>
      </c>
      <c r="AY322" s="19" t="s">
        <v>141</v>
      </c>
      <c r="BE322" s="226">
        <f>IF(N322="základní",J322,0)</f>
        <v>0</v>
      </c>
      <c r="BF322" s="226">
        <f>IF(N322="snížená",J322,0)</f>
        <v>0</v>
      </c>
      <c r="BG322" s="226">
        <f>IF(N322="zákl. přenesená",J322,0)</f>
        <v>0</v>
      </c>
      <c r="BH322" s="226">
        <f>IF(N322="sníž. přenesená",J322,0)</f>
        <v>0</v>
      </c>
      <c r="BI322" s="226">
        <f>IF(N322="nulová",J322,0)</f>
        <v>0</v>
      </c>
      <c r="BJ322" s="19" t="s">
        <v>84</v>
      </c>
      <c r="BK322" s="226">
        <f>ROUND(I322*H322,2)</f>
        <v>0</v>
      </c>
      <c r="BL322" s="19" t="s">
        <v>148</v>
      </c>
      <c r="BM322" s="225" t="s">
        <v>480</v>
      </c>
    </row>
    <row r="323" s="2" customFormat="1">
      <c r="A323" s="40"/>
      <c r="B323" s="41"/>
      <c r="C323" s="42"/>
      <c r="D323" s="227" t="s">
        <v>150</v>
      </c>
      <c r="E323" s="42"/>
      <c r="F323" s="228" t="s">
        <v>471</v>
      </c>
      <c r="G323" s="42"/>
      <c r="H323" s="42"/>
      <c r="I323" s="229"/>
      <c r="J323" s="42"/>
      <c r="K323" s="42"/>
      <c r="L323" s="46"/>
      <c r="M323" s="230"/>
      <c r="N323" s="231"/>
      <c r="O323" s="86"/>
      <c r="P323" s="86"/>
      <c r="Q323" s="86"/>
      <c r="R323" s="86"/>
      <c r="S323" s="86"/>
      <c r="T323" s="87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T323" s="19" t="s">
        <v>150</v>
      </c>
      <c r="AU323" s="19" t="s">
        <v>86</v>
      </c>
    </row>
    <row r="324" s="13" customFormat="1">
      <c r="A324" s="13"/>
      <c r="B324" s="234"/>
      <c r="C324" s="235"/>
      <c r="D324" s="227" t="s">
        <v>154</v>
      </c>
      <c r="E324" s="236" t="s">
        <v>19</v>
      </c>
      <c r="F324" s="237" t="s">
        <v>481</v>
      </c>
      <c r="G324" s="235"/>
      <c r="H324" s="236" t="s">
        <v>19</v>
      </c>
      <c r="I324" s="238"/>
      <c r="J324" s="235"/>
      <c r="K324" s="235"/>
      <c r="L324" s="239"/>
      <c r="M324" s="240"/>
      <c r="N324" s="241"/>
      <c r="O324" s="241"/>
      <c r="P324" s="241"/>
      <c r="Q324" s="241"/>
      <c r="R324" s="241"/>
      <c r="S324" s="241"/>
      <c r="T324" s="242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3" t="s">
        <v>154</v>
      </c>
      <c r="AU324" s="243" t="s">
        <v>86</v>
      </c>
      <c r="AV324" s="13" t="s">
        <v>84</v>
      </c>
      <c r="AW324" s="13" t="s">
        <v>36</v>
      </c>
      <c r="AX324" s="13" t="s">
        <v>77</v>
      </c>
      <c r="AY324" s="243" t="s">
        <v>141</v>
      </c>
    </row>
    <row r="325" s="14" customFormat="1">
      <c r="A325" s="14"/>
      <c r="B325" s="244"/>
      <c r="C325" s="245"/>
      <c r="D325" s="227" t="s">
        <v>154</v>
      </c>
      <c r="E325" s="246" t="s">
        <v>19</v>
      </c>
      <c r="F325" s="247" t="s">
        <v>168</v>
      </c>
      <c r="G325" s="245"/>
      <c r="H325" s="248">
        <v>3</v>
      </c>
      <c r="I325" s="249"/>
      <c r="J325" s="245"/>
      <c r="K325" s="245"/>
      <c r="L325" s="250"/>
      <c r="M325" s="251"/>
      <c r="N325" s="252"/>
      <c r="O325" s="252"/>
      <c r="P325" s="252"/>
      <c r="Q325" s="252"/>
      <c r="R325" s="252"/>
      <c r="S325" s="252"/>
      <c r="T325" s="253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54" t="s">
        <v>154</v>
      </c>
      <c r="AU325" s="254" t="s">
        <v>86</v>
      </c>
      <c r="AV325" s="14" t="s">
        <v>86</v>
      </c>
      <c r="AW325" s="14" t="s">
        <v>36</v>
      </c>
      <c r="AX325" s="14" t="s">
        <v>84</v>
      </c>
      <c r="AY325" s="254" t="s">
        <v>141</v>
      </c>
    </row>
    <row r="326" s="14" customFormat="1">
      <c r="A326" s="14"/>
      <c r="B326" s="244"/>
      <c r="C326" s="245"/>
      <c r="D326" s="227" t="s">
        <v>154</v>
      </c>
      <c r="E326" s="245"/>
      <c r="F326" s="247" t="s">
        <v>482</v>
      </c>
      <c r="G326" s="245"/>
      <c r="H326" s="248">
        <v>3.1499999999999999</v>
      </c>
      <c r="I326" s="249"/>
      <c r="J326" s="245"/>
      <c r="K326" s="245"/>
      <c r="L326" s="250"/>
      <c r="M326" s="251"/>
      <c r="N326" s="252"/>
      <c r="O326" s="252"/>
      <c r="P326" s="252"/>
      <c r="Q326" s="252"/>
      <c r="R326" s="252"/>
      <c r="S326" s="252"/>
      <c r="T326" s="253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54" t="s">
        <v>154</v>
      </c>
      <c r="AU326" s="254" t="s">
        <v>86</v>
      </c>
      <c r="AV326" s="14" t="s">
        <v>86</v>
      </c>
      <c r="AW326" s="14" t="s">
        <v>4</v>
      </c>
      <c r="AX326" s="14" t="s">
        <v>84</v>
      </c>
      <c r="AY326" s="254" t="s">
        <v>141</v>
      </c>
    </row>
    <row r="327" s="2" customFormat="1" ht="24.15" customHeight="1">
      <c r="A327" s="40"/>
      <c r="B327" s="41"/>
      <c r="C327" s="214" t="s">
        <v>483</v>
      </c>
      <c r="D327" s="214" t="s">
        <v>143</v>
      </c>
      <c r="E327" s="215" t="s">
        <v>484</v>
      </c>
      <c r="F327" s="216" t="s">
        <v>485</v>
      </c>
      <c r="G327" s="217" t="s">
        <v>372</v>
      </c>
      <c r="H327" s="218">
        <v>40</v>
      </c>
      <c r="I327" s="219"/>
      <c r="J327" s="220">
        <f>ROUND(I327*H327,2)</f>
        <v>0</v>
      </c>
      <c r="K327" s="216" t="s">
        <v>147</v>
      </c>
      <c r="L327" s="46"/>
      <c r="M327" s="221" t="s">
        <v>19</v>
      </c>
      <c r="N327" s="222" t="s">
        <v>48</v>
      </c>
      <c r="O327" s="86"/>
      <c r="P327" s="223">
        <f>O327*H327</f>
        <v>0</v>
      </c>
      <c r="Q327" s="223">
        <v>0.34612999999999999</v>
      </c>
      <c r="R327" s="223">
        <f>Q327*H327</f>
        <v>13.8452</v>
      </c>
      <c r="S327" s="223">
        <v>0</v>
      </c>
      <c r="T327" s="224">
        <f>S327*H327</f>
        <v>0</v>
      </c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R327" s="225" t="s">
        <v>148</v>
      </c>
      <c r="AT327" s="225" t="s">
        <v>143</v>
      </c>
      <c r="AU327" s="225" t="s">
        <v>86</v>
      </c>
      <c r="AY327" s="19" t="s">
        <v>141</v>
      </c>
      <c r="BE327" s="226">
        <f>IF(N327="základní",J327,0)</f>
        <v>0</v>
      </c>
      <c r="BF327" s="226">
        <f>IF(N327="snížená",J327,0)</f>
        <v>0</v>
      </c>
      <c r="BG327" s="226">
        <f>IF(N327="zákl. přenesená",J327,0)</f>
        <v>0</v>
      </c>
      <c r="BH327" s="226">
        <f>IF(N327="sníž. přenesená",J327,0)</f>
        <v>0</v>
      </c>
      <c r="BI327" s="226">
        <f>IF(N327="nulová",J327,0)</f>
        <v>0</v>
      </c>
      <c r="BJ327" s="19" t="s">
        <v>84</v>
      </c>
      <c r="BK327" s="226">
        <f>ROUND(I327*H327,2)</f>
        <v>0</v>
      </c>
      <c r="BL327" s="19" t="s">
        <v>148</v>
      </c>
      <c r="BM327" s="225" t="s">
        <v>486</v>
      </c>
    </row>
    <row r="328" s="2" customFormat="1">
      <c r="A328" s="40"/>
      <c r="B328" s="41"/>
      <c r="C328" s="42"/>
      <c r="D328" s="227" t="s">
        <v>150</v>
      </c>
      <c r="E328" s="42"/>
      <c r="F328" s="228" t="s">
        <v>487</v>
      </c>
      <c r="G328" s="42"/>
      <c r="H328" s="42"/>
      <c r="I328" s="229"/>
      <c r="J328" s="42"/>
      <c r="K328" s="42"/>
      <c r="L328" s="46"/>
      <c r="M328" s="230"/>
      <c r="N328" s="231"/>
      <c r="O328" s="86"/>
      <c r="P328" s="86"/>
      <c r="Q328" s="86"/>
      <c r="R328" s="86"/>
      <c r="S328" s="86"/>
      <c r="T328" s="87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T328" s="19" t="s">
        <v>150</v>
      </c>
      <c r="AU328" s="19" t="s">
        <v>86</v>
      </c>
    </row>
    <row r="329" s="2" customFormat="1">
      <c r="A329" s="40"/>
      <c r="B329" s="41"/>
      <c r="C329" s="42"/>
      <c r="D329" s="232" t="s">
        <v>152</v>
      </c>
      <c r="E329" s="42"/>
      <c r="F329" s="233" t="s">
        <v>488</v>
      </c>
      <c r="G329" s="42"/>
      <c r="H329" s="42"/>
      <c r="I329" s="229"/>
      <c r="J329" s="42"/>
      <c r="K329" s="42"/>
      <c r="L329" s="46"/>
      <c r="M329" s="230"/>
      <c r="N329" s="231"/>
      <c r="O329" s="86"/>
      <c r="P329" s="86"/>
      <c r="Q329" s="86"/>
      <c r="R329" s="86"/>
      <c r="S329" s="86"/>
      <c r="T329" s="87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T329" s="19" t="s">
        <v>152</v>
      </c>
      <c r="AU329" s="19" t="s">
        <v>86</v>
      </c>
    </row>
    <row r="330" s="2" customFormat="1" ht="16.5" customHeight="1">
      <c r="A330" s="40"/>
      <c r="B330" s="41"/>
      <c r="C330" s="266" t="s">
        <v>489</v>
      </c>
      <c r="D330" s="266" t="s">
        <v>208</v>
      </c>
      <c r="E330" s="267" t="s">
        <v>490</v>
      </c>
      <c r="F330" s="268" t="s">
        <v>491</v>
      </c>
      <c r="G330" s="269" t="s">
        <v>372</v>
      </c>
      <c r="H330" s="270">
        <v>39.600000000000001</v>
      </c>
      <c r="I330" s="271"/>
      <c r="J330" s="272">
        <f>ROUND(I330*H330,2)</f>
        <v>0</v>
      </c>
      <c r="K330" s="268" t="s">
        <v>19</v>
      </c>
      <c r="L330" s="273"/>
      <c r="M330" s="274" t="s">
        <v>19</v>
      </c>
      <c r="N330" s="275" t="s">
        <v>48</v>
      </c>
      <c r="O330" s="86"/>
      <c r="P330" s="223">
        <f>O330*H330</f>
        <v>0</v>
      </c>
      <c r="Q330" s="223">
        <v>0.29999999999999999</v>
      </c>
      <c r="R330" s="223">
        <f>Q330*H330</f>
        <v>11.880000000000001</v>
      </c>
      <c r="S330" s="223">
        <v>0</v>
      </c>
      <c r="T330" s="224">
        <f>S330*H330</f>
        <v>0</v>
      </c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R330" s="225" t="s">
        <v>201</v>
      </c>
      <c r="AT330" s="225" t="s">
        <v>208</v>
      </c>
      <c r="AU330" s="225" t="s">
        <v>86</v>
      </c>
      <c r="AY330" s="19" t="s">
        <v>141</v>
      </c>
      <c r="BE330" s="226">
        <f>IF(N330="základní",J330,0)</f>
        <v>0</v>
      </c>
      <c r="BF330" s="226">
        <f>IF(N330="snížená",J330,0)</f>
        <v>0</v>
      </c>
      <c r="BG330" s="226">
        <f>IF(N330="zákl. přenesená",J330,0)</f>
        <v>0</v>
      </c>
      <c r="BH330" s="226">
        <f>IF(N330="sníž. přenesená",J330,0)</f>
        <v>0</v>
      </c>
      <c r="BI330" s="226">
        <f>IF(N330="nulová",J330,0)</f>
        <v>0</v>
      </c>
      <c r="BJ330" s="19" t="s">
        <v>84</v>
      </c>
      <c r="BK330" s="226">
        <f>ROUND(I330*H330,2)</f>
        <v>0</v>
      </c>
      <c r="BL330" s="19" t="s">
        <v>148</v>
      </c>
      <c r="BM330" s="225" t="s">
        <v>492</v>
      </c>
    </row>
    <row r="331" s="2" customFormat="1">
      <c r="A331" s="40"/>
      <c r="B331" s="41"/>
      <c r="C331" s="42"/>
      <c r="D331" s="227" t="s">
        <v>150</v>
      </c>
      <c r="E331" s="42"/>
      <c r="F331" s="228" t="s">
        <v>491</v>
      </c>
      <c r="G331" s="42"/>
      <c r="H331" s="42"/>
      <c r="I331" s="229"/>
      <c r="J331" s="42"/>
      <c r="K331" s="42"/>
      <c r="L331" s="46"/>
      <c r="M331" s="230"/>
      <c r="N331" s="231"/>
      <c r="O331" s="86"/>
      <c r="P331" s="86"/>
      <c r="Q331" s="86"/>
      <c r="R331" s="86"/>
      <c r="S331" s="86"/>
      <c r="T331" s="87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T331" s="19" t="s">
        <v>150</v>
      </c>
      <c r="AU331" s="19" t="s">
        <v>86</v>
      </c>
    </row>
    <row r="332" s="14" customFormat="1">
      <c r="A332" s="14"/>
      <c r="B332" s="244"/>
      <c r="C332" s="245"/>
      <c r="D332" s="227" t="s">
        <v>154</v>
      </c>
      <c r="E332" s="245"/>
      <c r="F332" s="247" t="s">
        <v>493</v>
      </c>
      <c r="G332" s="245"/>
      <c r="H332" s="248">
        <v>39.600000000000001</v>
      </c>
      <c r="I332" s="249"/>
      <c r="J332" s="245"/>
      <c r="K332" s="245"/>
      <c r="L332" s="250"/>
      <c r="M332" s="251"/>
      <c r="N332" s="252"/>
      <c r="O332" s="252"/>
      <c r="P332" s="252"/>
      <c r="Q332" s="252"/>
      <c r="R332" s="252"/>
      <c r="S332" s="252"/>
      <c r="T332" s="253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54" t="s">
        <v>154</v>
      </c>
      <c r="AU332" s="254" t="s">
        <v>86</v>
      </c>
      <c r="AV332" s="14" t="s">
        <v>86</v>
      </c>
      <c r="AW332" s="14" t="s">
        <v>4</v>
      </c>
      <c r="AX332" s="14" t="s">
        <v>84</v>
      </c>
      <c r="AY332" s="254" t="s">
        <v>141</v>
      </c>
    </row>
    <row r="333" s="2" customFormat="1" ht="16.5" customHeight="1">
      <c r="A333" s="40"/>
      <c r="B333" s="41"/>
      <c r="C333" s="266" t="s">
        <v>494</v>
      </c>
      <c r="D333" s="266" t="s">
        <v>208</v>
      </c>
      <c r="E333" s="267" t="s">
        <v>495</v>
      </c>
      <c r="F333" s="268" t="s">
        <v>496</v>
      </c>
      <c r="G333" s="269" t="s">
        <v>372</v>
      </c>
      <c r="H333" s="270">
        <v>4.4000000000000004</v>
      </c>
      <c r="I333" s="271"/>
      <c r="J333" s="272">
        <f>ROUND(I333*H333,2)</f>
        <v>0</v>
      </c>
      <c r="K333" s="268" t="s">
        <v>19</v>
      </c>
      <c r="L333" s="273"/>
      <c r="M333" s="274" t="s">
        <v>19</v>
      </c>
      <c r="N333" s="275" t="s">
        <v>48</v>
      </c>
      <c r="O333" s="86"/>
      <c r="P333" s="223">
        <f>O333*H333</f>
        <v>0</v>
      </c>
      <c r="Q333" s="223">
        <v>0.29999999999999999</v>
      </c>
      <c r="R333" s="223">
        <f>Q333*H333</f>
        <v>1.3200000000000001</v>
      </c>
      <c r="S333" s="223">
        <v>0</v>
      </c>
      <c r="T333" s="224">
        <f>S333*H333</f>
        <v>0</v>
      </c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R333" s="225" t="s">
        <v>201</v>
      </c>
      <c r="AT333" s="225" t="s">
        <v>208</v>
      </c>
      <c r="AU333" s="225" t="s">
        <v>86</v>
      </c>
      <c r="AY333" s="19" t="s">
        <v>141</v>
      </c>
      <c r="BE333" s="226">
        <f>IF(N333="základní",J333,0)</f>
        <v>0</v>
      </c>
      <c r="BF333" s="226">
        <f>IF(N333="snížená",J333,0)</f>
        <v>0</v>
      </c>
      <c r="BG333" s="226">
        <f>IF(N333="zákl. přenesená",J333,0)</f>
        <v>0</v>
      </c>
      <c r="BH333" s="226">
        <f>IF(N333="sníž. přenesená",J333,0)</f>
        <v>0</v>
      </c>
      <c r="BI333" s="226">
        <f>IF(N333="nulová",J333,0)</f>
        <v>0</v>
      </c>
      <c r="BJ333" s="19" t="s">
        <v>84</v>
      </c>
      <c r="BK333" s="226">
        <f>ROUND(I333*H333,2)</f>
        <v>0</v>
      </c>
      <c r="BL333" s="19" t="s">
        <v>148</v>
      </c>
      <c r="BM333" s="225" t="s">
        <v>497</v>
      </c>
    </row>
    <row r="334" s="2" customFormat="1">
      <c r="A334" s="40"/>
      <c r="B334" s="41"/>
      <c r="C334" s="42"/>
      <c r="D334" s="227" t="s">
        <v>150</v>
      </c>
      <c r="E334" s="42"/>
      <c r="F334" s="228" t="s">
        <v>496</v>
      </c>
      <c r="G334" s="42"/>
      <c r="H334" s="42"/>
      <c r="I334" s="229"/>
      <c r="J334" s="42"/>
      <c r="K334" s="42"/>
      <c r="L334" s="46"/>
      <c r="M334" s="230"/>
      <c r="N334" s="231"/>
      <c r="O334" s="86"/>
      <c r="P334" s="86"/>
      <c r="Q334" s="86"/>
      <c r="R334" s="86"/>
      <c r="S334" s="86"/>
      <c r="T334" s="87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T334" s="19" t="s">
        <v>150</v>
      </c>
      <c r="AU334" s="19" t="s">
        <v>86</v>
      </c>
    </row>
    <row r="335" s="14" customFormat="1">
      <c r="A335" s="14"/>
      <c r="B335" s="244"/>
      <c r="C335" s="245"/>
      <c r="D335" s="227" t="s">
        <v>154</v>
      </c>
      <c r="E335" s="245"/>
      <c r="F335" s="247" t="s">
        <v>498</v>
      </c>
      <c r="G335" s="245"/>
      <c r="H335" s="248">
        <v>4.4000000000000004</v>
      </c>
      <c r="I335" s="249"/>
      <c r="J335" s="245"/>
      <c r="K335" s="245"/>
      <c r="L335" s="250"/>
      <c r="M335" s="251"/>
      <c r="N335" s="252"/>
      <c r="O335" s="252"/>
      <c r="P335" s="252"/>
      <c r="Q335" s="252"/>
      <c r="R335" s="252"/>
      <c r="S335" s="252"/>
      <c r="T335" s="253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54" t="s">
        <v>154</v>
      </c>
      <c r="AU335" s="254" t="s">
        <v>86</v>
      </c>
      <c r="AV335" s="14" t="s">
        <v>86</v>
      </c>
      <c r="AW335" s="14" t="s">
        <v>4</v>
      </c>
      <c r="AX335" s="14" t="s">
        <v>84</v>
      </c>
      <c r="AY335" s="254" t="s">
        <v>141</v>
      </c>
    </row>
    <row r="336" s="2" customFormat="1" ht="24.15" customHeight="1">
      <c r="A336" s="40"/>
      <c r="B336" s="41"/>
      <c r="C336" s="214" t="s">
        <v>499</v>
      </c>
      <c r="D336" s="214" t="s">
        <v>143</v>
      </c>
      <c r="E336" s="215" t="s">
        <v>500</v>
      </c>
      <c r="F336" s="216" t="s">
        <v>501</v>
      </c>
      <c r="G336" s="217" t="s">
        <v>146</v>
      </c>
      <c r="H336" s="218">
        <v>11.451000000000001</v>
      </c>
      <c r="I336" s="219"/>
      <c r="J336" s="220">
        <f>ROUND(I336*H336,2)</f>
        <v>0</v>
      </c>
      <c r="K336" s="216" t="s">
        <v>147</v>
      </c>
      <c r="L336" s="46"/>
      <c r="M336" s="221" t="s">
        <v>19</v>
      </c>
      <c r="N336" s="222" t="s">
        <v>48</v>
      </c>
      <c r="O336" s="86"/>
      <c r="P336" s="223">
        <f>O336*H336</f>
        <v>0</v>
      </c>
      <c r="Q336" s="223">
        <v>2.2563399999999998</v>
      </c>
      <c r="R336" s="223">
        <f>Q336*H336</f>
        <v>25.837349339999999</v>
      </c>
      <c r="S336" s="223">
        <v>0</v>
      </c>
      <c r="T336" s="224">
        <f>S336*H336</f>
        <v>0</v>
      </c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R336" s="225" t="s">
        <v>148</v>
      </c>
      <c r="AT336" s="225" t="s">
        <v>143</v>
      </c>
      <c r="AU336" s="225" t="s">
        <v>86</v>
      </c>
      <c r="AY336" s="19" t="s">
        <v>141</v>
      </c>
      <c r="BE336" s="226">
        <f>IF(N336="základní",J336,0)</f>
        <v>0</v>
      </c>
      <c r="BF336" s="226">
        <f>IF(N336="snížená",J336,0)</f>
        <v>0</v>
      </c>
      <c r="BG336" s="226">
        <f>IF(N336="zákl. přenesená",J336,0)</f>
        <v>0</v>
      </c>
      <c r="BH336" s="226">
        <f>IF(N336="sníž. přenesená",J336,0)</f>
        <v>0</v>
      </c>
      <c r="BI336" s="226">
        <f>IF(N336="nulová",J336,0)</f>
        <v>0</v>
      </c>
      <c r="BJ336" s="19" t="s">
        <v>84</v>
      </c>
      <c r="BK336" s="226">
        <f>ROUND(I336*H336,2)</f>
        <v>0</v>
      </c>
      <c r="BL336" s="19" t="s">
        <v>148</v>
      </c>
      <c r="BM336" s="225" t="s">
        <v>502</v>
      </c>
    </row>
    <row r="337" s="2" customFormat="1">
      <c r="A337" s="40"/>
      <c r="B337" s="41"/>
      <c r="C337" s="42"/>
      <c r="D337" s="227" t="s">
        <v>150</v>
      </c>
      <c r="E337" s="42"/>
      <c r="F337" s="228" t="s">
        <v>503</v>
      </c>
      <c r="G337" s="42"/>
      <c r="H337" s="42"/>
      <c r="I337" s="229"/>
      <c r="J337" s="42"/>
      <c r="K337" s="42"/>
      <c r="L337" s="46"/>
      <c r="M337" s="230"/>
      <c r="N337" s="231"/>
      <c r="O337" s="86"/>
      <c r="P337" s="86"/>
      <c r="Q337" s="86"/>
      <c r="R337" s="86"/>
      <c r="S337" s="86"/>
      <c r="T337" s="87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T337" s="19" t="s">
        <v>150</v>
      </c>
      <c r="AU337" s="19" t="s">
        <v>86</v>
      </c>
    </row>
    <row r="338" s="2" customFormat="1">
      <c r="A338" s="40"/>
      <c r="B338" s="41"/>
      <c r="C338" s="42"/>
      <c r="D338" s="232" t="s">
        <v>152</v>
      </c>
      <c r="E338" s="42"/>
      <c r="F338" s="233" t="s">
        <v>504</v>
      </c>
      <c r="G338" s="42"/>
      <c r="H338" s="42"/>
      <c r="I338" s="229"/>
      <c r="J338" s="42"/>
      <c r="K338" s="42"/>
      <c r="L338" s="46"/>
      <c r="M338" s="230"/>
      <c r="N338" s="231"/>
      <c r="O338" s="86"/>
      <c r="P338" s="86"/>
      <c r="Q338" s="86"/>
      <c r="R338" s="86"/>
      <c r="S338" s="86"/>
      <c r="T338" s="87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T338" s="19" t="s">
        <v>152</v>
      </c>
      <c r="AU338" s="19" t="s">
        <v>86</v>
      </c>
    </row>
    <row r="339" s="14" customFormat="1">
      <c r="A339" s="14"/>
      <c r="B339" s="244"/>
      <c r="C339" s="245"/>
      <c r="D339" s="227" t="s">
        <v>154</v>
      </c>
      <c r="E339" s="246" t="s">
        <v>19</v>
      </c>
      <c r="F339" s="247" t="s">
        <v>505</v>
      </c>
      <c r="G339" s="245"/>
      <c r="H339" s="248">
        <v>3.6880000000000002</v>
      </c>
      <c r="I339" s="249"/>
      <c r="J339" s="245"/>
      <c r="K339" s="245"/>
      <c r="L339" s="250"/>
      <c r="M339" s="251"/>
      <c r="N339" s="252"/>
      <c r="O339" s="252"/>
      <c r="P339" s="252"/>
      <c r="Q339" s="252"/>
      <c r="R339" s="252"/>
      <c r="S339" s="252"/>
      <c r="T339" s="253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54" t="s">
        <v>154</v>
      </c>
      <c r="AU339" s="254" t="s">
        <v>86</v>
      </c>
      <c r="AV339" s="14" t="s">
        <v>86</v>
      </c>
      <c r="AW339" s="14" t="s">
        <v>36</v>
      </c>
      <c r="AX339" s="14" t="s">
        <v>77</v>
      </c>
      <c r="AY339" s="254" t="s">
        <v>141</v>
      </c>
    </row>
    <row r="340" s="14" customFormat="1">
      <c r="A340" s="14"/>
      <c r="B340" s="244"/>
      <c r="C340" s="245"/>
      <c r="D340" s="227" t="s">
        <v>154</v>
      </c>
      <c r="E340" s="246" t="s">
        <v>19</v>
      </c>
      <c r="F340" s="247" t="s">
        <v>506</v>
      </c>
      <c r="G340" s="245"/>
      <c r="H340" s="248">
        <v>3.7629999999999999</v>
      </c>
      <c r="I340" s="249"/>
      <c r="J340" s="245"/>
      <c r="K340" s="245"/>
      <c r="L340" s="250"/>
      <c r="M340" s="251"/>
      <c r="N340" s="252"/>
      <c r="O340" s="252"/>
      <c r="P340" s="252"/>
      <c r="Q340" s="252"/>
      <c r="R340" s="252"/>
      <c r="S340" s="252"/>
      <c r="T340" s="253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4" t="s">
        <v>154</v>
      </c>
      <c r="AU340" s="254" t="s">
        <v>86</v>
      </c>
      <c r="AV340" s="14" t="s">
        <v>86</v>
      </c>
      <c r="AW340" s="14" t="s">
        <v>36</v>
      </c>
      <c r="AX340" s="14" t="s">
        <v>77</v>
      </c>
      <c r="AY340" s="254" t="s">
        <v>141</v>
      </c>
    </row>
    <row r="341" s="14" customFormat="1">
      <c r="A341" s="14"/>
      <c r="B341" s="244"/>
      <c r="C341" s="245"/>
      <c r="D341" s="227" t="s">
        <v>154</v>
      </c>
      <c r="E341" s="246" t="s">
        <v>19</v>
      </c>
      <c r="F341" s="247" t="s">
        <v>507</v>
      </c>
      <c r="G341" s="245"/>
      <c r="H341" s="248">
        <v>4</v>
      </c>
      <c r="I341" s="249"/>
      <c r="J341" s="245"/>
      <c r="K341" s="245"/>
      <c r="L341" s="250"/>
      <c r="M341" s="251"/>
      <c r="N341" s="252"/>
      <c r="O341" s="252"/>
      <c r="P341" s="252"/>
      <c r="Q341" s="252"/>
      <c r="R341" s="252"/>
      <c r="S341" s="252"/>
      <c r="T341" s="253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54" t="s">
        <v>154</v>
      </c>
      <c r="AU341" s="254" t="s">
        <v>86</v>
      </c>
      <c r="AV341" s="14" t="s">
        <v>86</v>
      </c>
      <c r="AW341" s="14" t="s">
        <v>36</v>
      </c>
      <c r="AX341" s="14" t="s">
        <v>77</v>
      </c>
      <c r="AY341" s="254" t="s">
        <v>141</v>
      </c>
    </row>
    <row r="342" s="15" customFormat="1">
      <c r="A342" s="15"/>
      <c r="B342" s="255"/>
      <c r="C342" s="256"/>
      <c r="D342" s="227" t="s">
        <v>154</v>
      </c>
      <c r="E342" s="257" t="s">
        <v>19</v>
      </c>
      <c r="F342" s="258" t="s">
        <v>161</v>
      </c>
      <c r="G342" s="256"/>
      <c r="H342" s="259">
        <v>11.451000000000001</v>
      </c>
      <c r="I342" s="260"/>
      <c r="J342" s="256"/>
      <c r="K342" s="256"/>
      <c r="L342" s="261"/>
      <c r="M342" s="262"/>
      <c r="N342" s="263"/>
      <c r="O342" s="263"/>
      <c r="P342" s="263"/>
      <c r="Q342" s="263"/>
      <c r="R342" s="263"/>
      <c r="S342" s="263"/>
      <c r="T342" s="264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T342" s="265" t="s">
        <v>154</v>
      </c>
      <c r="AU342" s="265" t="s">
        <v>86</v>
      </c>
      <c r="AV342" s="15" t="s">
        <v>148</v>
      </c>
      <c r="AW342" s="15" t="s">
        <v>36</v>
      </c>
      <c r="AX342" s="15" t="s">
        <v>84</v>
      </c>
      <c r="AY342" s="265" t="s">
        <v>141</v>
      </c>
    </row>
    <row r="343" s="2" customFormat="1" ht="33" customHeight="1">
      <c r="A343" s="40"/>
      <c r="B343" s="41"/>
      <c r="C343" s="214" t="s">
        <v>508</v>
      </c>
      <c r="D343" s="214" t="s">
        <v>143</v>
      </c>
      <c r="E343" s="215" t="s">
        <v>509</v>
      </c>
      <c r="F343" s="216" t="s">
        <v>510</v>
      </c>
      <c r="G343" s="217" t="s">
        <v>372</v>
      </c>
      <c r="H343" s="218">
        <v>101.5</v>
      </c>
      <c r="I343" s="219"/>
      <c r="J343" s="220">
        <f>ROUND(I343*H343,2)</f>
        <v>0</v>
      </c>
      <c r="K343" s="216" t="s">
        <v>147</v>
      </c>
      <c r="L343" s="46"/>
      <c r="M343" s="221" t="s">
        <v>19</v>
      </c>
      <c r="N343" s="222" t="s">
        <v>48</v>
      </c>
      <c r="O343" s="86"/>
      <c r="P343" s="223">
        <f>O343*H343</f>
        <v>0</v>
      </c>
      <c r="Q343" s="223">
        <v>0.00060999999999999997</v>
      </c>
      <c r="R343" s="223">
        <f>Q343*H343</f>
        <v>0.061914999999999998</v>
      </c>
      <c r="S343" s="223">
        <v>0</v>
      </c>
      <c r="T343" s="224">
        <f>S343*H343</f>
        <v>0</v>
      </c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R343" s="225" t="s">
        <v>148</v>
      </c>
      <c r="AT343" s="225" t="s">
        <v>143</v>
      </c>
      <c r="AU343" s="225" t="s">
        <v>86</v>
      </c>
      <c r="AY343" s="19" t="s">
        <v>141</v>
      </c>
      <c r="BE343" s="226">
        <f>IF(N343="základní",J343,0)</f>
        <v>0</v>
      </c>
      <c r="BF343" s="226">
        <f>IF(N343="snížená",J343,0)</f>
        <v>0</v>
      </c>
      <c r="BG343" s="226">
        <f>IF(N343="zákl. přenesená",J343,0)</f>
        <v>0</v>
      </c>
      <c r="BH343" s="226">
        <f>IF(N343="sníž. přenesená",J343,0)</f>
        <v>0</v>
      </c>
      <c r="BI343" s="226">
        <f>IF(N343="nulová",J343,0)</f>
        <v>0</v>
      </c>
      <c r="BJ343" s="19" t="s">
        <v>84</v>
      </c>
      <c r="BK343" s="226">
        <f>ROUND(I343*H343,2)</f>
        <v>0</v>
      </c>
      <c r="BL343" s="19" t="s">
        <v>148</v>
      </c>
      <c r="BM343" s="225" t="s">
        <v>511</v>
      </c>
    </row>
    <row r="344" s="2" customFormat="1">
      <c r="A344" s="40"/>
      <c r="B344" s="41"/>
      <c r="C344" s="42"/>
      <c r="D344" s="227" t="s">
        <v>150</v>
      </c>
      <c r="E344" s="42"/>
      <c r="F344" s="228" t="s">
        <v>512</v>
      </c>
      <c r="G344" s="42"/>
      <c r="H344" s="42"/>
      <c r="I344" s="229"/>
      <c r="J344" s="42"/>
      <c r="K344" s="42"/>
      <c r="L344" s="46"/>
      <c r="M344" s="230"/>
      <c r="N344" s="231"/>
      <c r="O344" s="86"/>
      <c r="P344" s="86"/>
      <c r="Q344" s="86"/>
      <c r="R344" s="86"/>
      <c r="S344" s="86"/>
      <c r="T344" s="87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T344" s="19" t="s">
        <v>150</v>
      </c>
      <c r="AU344" s="19" t="s">
        <v>86</v>
      </c>
    </row>
    <row r="345" s="2" customFormat="1">
      <c r="A345" s="40"/>
      <c r="B345" s="41"/>
      <c r="C345" s="42"/>
      <c r="D345" s="232" t="s">
        <v>152</v>
      </c>
      <c r="E345" s="42"/>
      <c r="F345" s="233" t="s">
        <v>513</v>
      </c>
      <c r="G345" s="42"/>
      <c r="H345" s="42"/>
      <c r="I345" s="229"/>
      <c r="J345" s="42"/>
      <c r="K345" s="42"/>
      <c r="L345" s="46"/>
      <c r="M345" s="230"/>
      <c r="N345" s="231"/>
      <c r="O345" s="86"/>
      <c r="P345" s="86"/>
      <c r="Q345" s="86"/>
      <c r="R345" s="86"/>
      <c r="S345" s="86"/>
      <c r="T345" s="87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T345" s="19" t="s">
        <v>152</v>
      </c>
      <c r="AU345" s="19" t="s">
        <v>86</v>
      </c>
    </row>
    <row r="346" s="2" customFormat="1" ht="33" customHeight="1">
      <c r="A346" s="40"/>
      <c r="B346" s="41"/>
      <c r="C346" s="214" t="s">
        <v>514</v>
      </c>
      <c r="D346" s="214" t="s">
        <v>143</v>
      </c>
      <c r="E346" s="215" t="s">
        <v>515</v>
      </c>
      <c r="F346" s="216" t="s">
        <v>516</v>
      </c>
      <c r="G346" s="217" t="s">
        <v>372</v>
      </c>
      <c r="H346" s="218">
        <v>93.75</v>
      </c>
      <c r="I346" s="219"/>
      <c r="J346" s="220">
        <f>ROUND(I346*H346,2)</f>
        <v>0</v>
      </c>
      <c r="K346" s="216" t="s">
        <v>147</v>
      </c>
      <c r="L346" s="46"/>
      <c r="M346" s="221" t="s">
        <v>19</v>
      </c>
      <c r="N346" s="222" t="s">
        <v>48</v>
      </c>
      <c r="O346" s="86"/>
      <c r="P346" s="223">
        <f>O346*H346</f>
        <v>0</v>
      </c>
      <c r="Q346" s="223">
        <v>0.00059999999999999995</v>
      </c>
      <c r="R346" s="223">
        <f>Q346*H346</f>
        <v>0.056249999999999994</v>
      </c>
      <c r="S346" s="223">
        <v>0</v>
      </c>
      <c r="T346" s="224">
        <f>S346*H346</f>
        <v>0</v>
      </c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R346" s="225" t="s">
        <v>148</v>
      </c>
      <c r="AT346" s="225" t="s">
        <v>143</v>
      </c>
      <c r="AU346" s="225" t="s">
        <v>86</v>
      </c>
      <c r="AY346" s="19" t="s">
        <v>141</v>
      </c>
      <c r="BE346" s="226">
        <f>IF(N346="základní",J346,0)</f>
        <v>0</v>
      </c>
      <c r="BF346" s="226">
        <f>IF(N346="snížená",J346,0)</f>
        <v>0</v>
      </c>
      <c r="BG346" s="226">
        <f>IF(N346="zákl. přenesená",J346,0)</f>
        <v>0</v>
      </c>
      <c r="BH346" s="226">
        <f>IF(N346="sníž. přenesená",J346,0)</f>
        <v>0</v>
      </c>
      <c r="BI346" s="226">
        <f>IF(N346="nulová",J346,0)</f>
        <v>0</v>
      </c>
      <c r="BJ346" s="19" t="s">
        <v>84</v>
      </c>
      <c r="BK346" s="226">
        <f>ROUND(I346*H346,2)</f>
        <v>0</v>
      </c>
      <c r="BL346" s="19" t="s">
        <v>148</v>
      </c>
      <c r="BM346" s="225" t="s">
        <v>517</v>
      </c>
    </row>
    <row r="347" s="2" customFormat="1">
      <c r="A347" s="40"/>
      <c r="B347" s="41"/>
      <c r="C347" s="42"/>
      <c r="D347" s="227" t="s">
        <v>150</v>
      </c>
      <c r="E347" s="42"/>
      <c r="F347" s="228" t="s">
        <v>518</v>
      </c>
      <c r="G347" s="42"/>
      <c r="H347" s="42"/>
      <c r="I347" s="229"/>
      <c r="J347" s="42"/>
      <c r="K347" s="42"/>
      <c r="L347" s="46"/>
      <c r="M347" s="230"/>
      <c r="N347" s="231"/>
      <c r="O347" s="86"/>
      <c r="P347" s="86"/>
      <c r="Q347" s="86"/>
      <c r="R347" s="86"/>
      <c r="S347" s="86"/>
      <c r="T347" s="87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T347" s="19" t="s">
        <v>150</v>
      </c>
      <c r="AU347" s="19" t="s">
        <v>86</v>
      </c>
    </row>
    <row r="348" s="2" customFormat="1">
      <c r="A348" s="40"/>
      <c r="B348" s="41"/>
      <c r="C348" s="42"/>
      <c r="D348" s="232" t="s">
        <v>152</v>
      </c>
      <c r="E348" s="42"/>
      <c r="F348" s="233" t="s">
        <v>519</v>
      </c>
      <c r="G348" s="42"/>
      <c r="H348" s="42"/>
      <c r="I348" s="229"/>
      <c r="J348" s="42"/>
      <c r="K348" s="42"/>
      <c r="L348" s="46"/>
      <c r="M348" s="230"/>
      <c r="N348" s="231"/>
      <c r="O348" s="86"/>
      <c r="P348" s="86"/>
      <c r="Q348" s="86"/>
      <c r="R348" s="86"/>
      <c r="S348" s="86"/>
      <c r="T348" s="87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T348" s="19" t="s">
        <v>152</v>
      </c>
      <c r="AU348" s="19" t="s">
        <v>86</v>
      </c>
    </row>
    <row r="349" s="13" customFormat="1">
      <c r="A349" s="13"/>
      <c r="B349" s="234"/>
      <c r="C349" s="235"/>
      <c r="D349" s="227" t="s">
        <v>154</v>
      </c>
      <c r="E349" s="236" t="s">
        <v>19</v>
      </c>
      <c r="F349" s="237" t="s">
        <v>520</v>
      </c>
      <c r="G349" s="235"/>
      <c r="H349" s="236" t="s">
        <v>19</v>
      </c>
      <c r="I349" s="238"/>
      <c r="J349" s="235"/>
      <c r="K349" s="235"/>
      <c r="L349" s="239"/>
      <c r="M349" s="240"/>
      <c r="N349" s="241"/>
      <c r="O349" s="241"/>
      <c r="P349" s="241"/>
      <c r="Q349" s="241"/>
      <c r="R349" s="241"/>
      <c r="S349" s="241"/>
      <c r="T349" s="242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3" t="s">
        <v>154</v>
      </c>
      <c r="AU349" s="243" t="s">
        <v>86</v>
      </c>
      <c r="AV349" s="13" t="s">
        <v>84</v>
      </c>
      <c r="AW349" s="13" t="s">
        <v>36</v>
      </c>
      <c r="AX349" s="13" t="s">
        <v>77</v>
      </c>
      <c r="AY349" s="243" t="s">
        <v>141</v>
      </c>
    </row>
    <row r="350" s="14" customFormat="1">
      <c r="A350" s="14"/>
      <c r="B350" s="244"/>
      <c r="C350" s="245"/>
      <c r="D350" s="227" t="s">
        <v>154</v>
      </c>
      <c r="E350" s="246" t="s">
        <v>19</v>
      </c>
      <c r="F350" s="247" t="s">
        <v>521</v>
      </c>
      <c r="G350" s="245"/>
      <c r="H350" s="248">
        <v>93.75</v>
      </c>
      <c r="I350" s="249"/>
      <c r="J350" s="245"/>
      <c r="K350" s="245"/>
      <c r="L350" s="250"/>
      <c r="M350" s="251"/>
      <c r="N350" s="252"/>
      <c r="O350" s="252"/>
      <c r="P350" s="252"/>
      <c r="Q350" s="252"/>
      <c r="R350" s="252"/>
      <c r="S350" s="252"/>
      <c r="T350" s="253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54" t="s">
        <v>154</v>
      </c>
      <c r="AU350" s="254" t="s">
        <v>86</v>
      </c>
      <c r="AV350" s="14" t="s">
        <v>86</v>
      </c>
      <c r="AW350" s="14" t="s">
        <v>36</v>
      </c>
      <c r="AX350" s="14" t="s">
        <v>84</v>
      </c>
      <c r="AY350" s="254" t="s">
        <v>141</v>
      </c>
    </row>
    <row r="351" s="2" customFormat="1" ht="16.5" customHeight="1">
      <c r="A351" s="40"/>
      <c r="B351" s="41"/>
      <c r="C351" s="214" t="s">
        <v>522</v>
      </c>
      <c r="D351" s="214" t="s">
        <v>143</v>
      </c>
      <c r="E351" s="215" t="s">
        <v>523</v>
      </c>
      <c r="F351" s="216" t="s">
        <v>524</v>
      </c>
      <c r="G351" s="217" t="s">
        <v>372</v>
      </c>
      <c r="H351" s="218">
        <v>101.5</v>
      </c>
      <c r="I351" s="219"/>
      <c r="J351" s="220">
        <f>ROUND(I351*H351,2)</f>
        <v>0</v>
      </c>
      <c r="K351" s="216" t="s">
        <v>147</v>
      </c>
      <c r="L351" s="46"/>
      <c r="M351" s="221" t="s">
        <v>19</v>
      </c>
      <c r="N351" s="222" t="s">
        <v>48</v>
      </c>
      <c r="O351" s="86"/>
      <c r="P351" s="223">
        <f>O351*H351</f>
        <v>0</v>
      </c>
      <c r="Q351" s="223">
        <v>0</v>
      </c>
      <c r="R351" s="223">
        <f>Q351*H351</f>
        <v>0</v>
      </c>
      <c r="S351" s="223">
        <v>0</v>
      </c>
      <c r="T351" s="224">
        <f>S351*H351</f>
        <v>0</v>
      </c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R351" s="225" t="s">
        <v>148</v>
      </c>
      <c r="AT351" s="225" t="s">
        <v>143</v>
      </c>
      <c r="AU351" s="225" t="s">
        <v>86</v>
      </c>
      <c r="AY351" s="19" t="s">
        <v>141</v>
      </c>
      <c r="BE351" s="226">
        <f>IF(N351="základní",J351,0)</f>
        <v>0</v>
      </c>
      <c r="BF351" s="226">
        <f>IF(N351="snížená",J351,0)</f>
        <v>0</v>
      </c>
      <c r="BG351" s="226">
        <f>IF(N351="zákl. přenesená",J351,0)</f>
        <v>0</v>
      </c>
      <c r="BH351" s="226">
        <f>IF(N351="sníž. přenesená",J351,0)</f>
        <v>0</v>
      </c>
      <c r="BI351" s="226">
        <f>IF(N351="nulová",J351,0)</f>
        <v>0</v>
      </c>
      <c r="BJ351" s="19" t="s">
        <v>84</v>
      </c>
      <c r="BK351" s="226">
        <f>ROUND(I351*H351,2)</f>
        <v>0</v>
      </c>
      <c r="BL351" s="19" t="s">
        <v>148</v>
      </c>
      <c r="BM351" s="225" t="s">
        <v>525</v>
      </c>
    </row>
    <row r="352" s="2" customFormat="1">
      <c r="A352" s="40"/>
      <c r="B352" s="41"/>
      <c r="C352" s="42"/>
      <c r="D352" s="227" t="s">
        <v>150</v>
      </c>
      <c r="E352" s="42"/>
      <c r="F352" s="228" t="s">
        <v>526</v>
      </c>
      <c r="G352" s="42"/>
      <c r="H352" s="42"/>
      <c r="I352" s="229"/>
      <c r="J352" s="42"/>
      <c r="K352" s="42"/>
      <c r="L352" s="46"/>
      <c r="M352" s="230"/>
      <c r="N352" s="231"/>
      <c r="O352" s="86"/>
      <c r="P352" s="86"/>
      <c r="Q352" s="86"/>
      <c r="R352" s="86"/>
      <c r="S352" s="86"/>
      <c r="T352" s="87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T352" s="19" t="s">
        <v>150</v>
      </c>
      <c r="AU352" s="19" t="s">
        <v>86</v>
      </c>
    </row>
    <row r="353" s="2" customFormat="1">
      <c r="A353" s="40"/>
      <c r="B353" s="41"/>
      <c r="C353" s="42"/>
      <c r="D353" s="232" t="s">
        <v>152</v>
      </c>
      <c r="E353" s="42"/>
      <c r="F353" s="233" t="s">
        <v>527</v>
      </c>
      <c r="G353" s="42"/>
      <c r="H353" s="42"/>
      <c r="I353" s="229"/>
      <c r="J353" s="42"/>
      <c r="K353" s="42"/>
      <c r="L353" s="46"/>
      <c r="M353" s="230"/>
      <c r="N353" s="231"/>
      <c r="O353" s="86"/>
      <c r="P353" s="86"/>
      <c r="Q353" s="86"/>
      <c r="R353" s="86"/>
      <c r="S353" s="86"/>
      <c r="T353" s="87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T353" s="19" t="s">
        <v>152</v>
      </c>
      <c r="AU353" s="19" t="s">
        <v>86</v>
      </c>
    </row>
    <row r="354" s="2" customFormat="1" ht="24.15" customHeight="1">
      <c r="A354" s="40"/>
      <c r="B354" s="41"/>
      <c r="C354" s="214" t="s">
        <v>528</v>
      </c>
      <c r="D354" s="214" t="s">
        <v>143</v>
      </c>
      <c r="E354" s="215" t="s">
        <v>529</v>
      </c>
      <c r="F354" s="216" t="s">
        <v>530</v>
      </c>
      <c r="G354" s="217" t="s">
        <v>372</v>
      </c>
      <c r="H354" s="218">
        <v>101.5</v>
      </c>
      <c r="I354" s="219"/>
      <c r="J354" s="220">
        <f>ROUND(I354*H354,2)</f>
        <v>0</v>
      </c>
      <c r="K354" s="216" t="s">
        <v>147</v>
      </c>
      <c r="L354" s="46"/>
      <c r="M354" s="221" t="s">
        <v>19</v>
      </c>
      <c r="N354" s="222" t="s">
        <v>48</v>
      </c>
      <c r="O354" s="86"/>
      <c r="P354" s="223">
        <f>O354*H354</f>
        <v>0</v>
      </c>
      <c r="Q354" s="223">
        <v>0</v>
      </c>
      <c r="R354" s="223">
        <f>Q354*H354</f>
        <v>0</v>
      </c>
      <c r="S354" s="223">
        <v>0</v>
      </c>
      <c r="T354" s="224">
        <f>S354*H354</f>
        <v>0</v>
      </c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R354" s="225" t="s">
        <v>148</v>
      </c>
      <c r="AT354" s="225" t="s">
        <v>143</v>
      </c>
      <c r="AU354" s="225" t="s">
        <v>86</v>
      </c>
      <c r="AY354" s="19" t="s">
        <v>141</v>
      </c>
      <c r="BE354" s="226">
        <f>IF(N354="základní",J354,0)</f>
        <v>0</v>
      </c>
      <c r="BF354" s="226">
        <f>IF(N354="snížená",J354,0)</f>
        <v>0</v>
      </c>
      <c r="BG354" s="226">
        <f>IF(N354="zákl. přenesená",J354,0)</f>
        <v>0</v>
      </c>
      <c r="BH354" s="226">
        <f>IF(N354="sníž. přenesená",J354,0)</f>
        <v>0</v>
      </c>
      <c r="BI354" s="226">
        <f>IF(N354="nulová",J354,0)</f>
        <v>0</v>
      </c>
      <c r="BJ354" s="19" t="s">
        <v>84</v>
      </c>
      <c r="BK354" s="226">
        <f>ROUND(I354*H354,2)</f>
        <v>0</v>
      </c>
      <c r="BL354" s="19" t="s">
        <v>148</v>
      </c>
      <c r="BM354" s="225" t="s">
        <v>531</v>
      </c>
    </row>
    <row r="355" s="2" customFormat="1">
      <c r="A355" s="40"/>
      <c r="B355" s="41"/>
      <c r="C355" s="42"/>
      <c r="D355" s="227" t="s">
        <v>150</v>
      </c>
      <c r="E355" s="42"/>
      <c r="F355" s="228" t="s">
        <v>532</v>
      </c>
      <c r="G355" s="42"/>
      <c r="H355" s="42"/>
      <c r="I355" s="229"/>
      <c r="J355" s="42"/>
      <c r="K355" s="42"/>
      <c r="L355" s="46"/>
      <c r="M355" s="230"/>
      <c r="N355" s="231"/>
      <c r="O355" s="86"/>
      <c r="P355" s="86"/>
      <c r="Q355" s="86"/>
      <c r="R355" s="86"/>
      <c r="S355" s="86"/>
      <c r="T355" s="87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T355" s="19" t="s">
        <v>150</v>
      </c>
      <c r="AU355" s="19" t="s">
        <v>86</v>
      </c>
    </row>
    <row r="356" s="2" customFormat="1">
      <c r="A356" s="40"/>
      <c r="B356" s="41"/>
      <c r="C356" s="42"/>
      <c r="D356" s="232" t="s">
        <v>152</v>
      </c>
      <c r="E356" s="42"/>
      <c r="F356" s="233" t="s">
        <v>533</v>
      </c>
      <c r="G356" s="42"/>
      <c r="H356" s="42"/>
      <c r="I356" s="229"/>
      <c r="J356" s="42"/>
      <c r="K356" s="42"/>
      <c r="L356" s="46"/>
      <c r="M356" s="230"/>
      <c r="N356" s="231"/>
      <c r="O356" s="86"/>
      <c r="P356" s="86"/>
      <c r="Q356" s="86"/>
      <c r="R356" s="86"/>
      <c r="S356" s="86"/>
      <c r="T356" s="87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T356" s="19" t="s">
        <v>152</v>
      </c>
      <c r="AU356" s="19" t="s">
        <v>86</v>
      </c>
    </row>
    <row r="357" s="2" customFormat="1" ht="21.75" customHeight="1">
      <c r="A357" s="40"/>
      <c r="B357" s="41"/>
      <c r="C357" s="214" t="s">
        <v>534</v>
      </c>
      <c r="D357" s="214" t="s">
        <v>143</v>
      </c>
      <c r="E357" s="215" t="s">
        <v>535</v>
      </c>
      <c r="F357" s="216" t="s">
        <v>536</v>
      </c>
      <c r="G357" s="217" t="s">
        <v>372</v>
      </c>
      <c r="H357" s="218">
        <v>4.2000000000000002</v>
      </c>
      <c r="I357" s="219"/>
      <c r="J357" s="220">
        <f>ROUND(I357*H357,2)</f>
        <v>0</v>
      </c>
      <c r="K357" s="216" t="s">
        <v>147</v>
      </c>
      <c r="L357" s="46"/>
      <c r="M357" s="221" t="s">
        <v>19</v>
      </c>
      <c r="N357" s="222" t="s">
        <v>48</v>
      </c>
      <c r="O357" s="86"/>
      <c r="P357" s="223">
        <f>O357*H357</f>
        <v>0</v>
      </c>
      <c r="Q357" s="223">
        <v>0</v>
      </c>
      <c r="R357" s="223">
        <f>Q357*H357</f>
        <v>0</v>
      </c>
      <c r="S357" s="223">
        <v>0.97999999999999998</v>
      </c>
      <c r="T357" s="224">
        <f>S357*H357</f>
        <v>4.1159999999999997</v>
      </c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R357" s="225" t="s">
        <v>148</v>
      </c>
      <c r="AT357" s="225" t="s">
        <v>143</v>
      </c>
      <c r="AU357" s="225" t="s">
        <v>86</v>
      </c>
      <c r="AY357" s="19" t="s">
        <v>141</v>
      </c>
      <c r="BE357" s="226">
        <f>IF(N357="základní",J357,0)</f>
        <v>0</v>
      </c>
      <c r="BF357" s="226">
        <f>IF(N357="snížená",J357,0)</f>
        <v>0</v>
      </c>
      <c r="BG357" s="226">
        <f>IF(N357="zákl. přenesená",J357,0)</f>
        <v>0</v>
      </c>
      <c r="BH357" s="226">
        <f>IF(N357="sníž. přenesená",J357,0)</f>
        <v>0</v>
      </c>
      <c r="BI357" s="226">
        <f>IF(N357="nulová",J357,0)</f>
        <v>0</v>
      </c>
      <c r="BJ357" s="19" t="s">
        <v>84</v>
      </c>
      <c r="BK357" s="226">
        <f>ROUND(I357*H357,2)</f>
        <v>0</v>
      </c>
      <c r="BL357" s="19" t="s">
        <v>148</v>
      </c>
      <c r="BM357" s="225" t="s">
        <v>537</v>
      </c>
    </row>
    <row r="358" s="2" customFormat="1">
      <c r="A358" s="40"/>
      <c r="B358" s="41"/>
      <c r="C358" s="42"/>
      <c r="D358" s="227" t="s">
        <v>150</v>
      </c>
      <c r="E358" s="42"/>
      <c r="F358" s="228" t="s">
        <v>538</v>
      </c>
      <c r="G358" s="42"/>
      <c r="H358" s="42"/>
      <c r="I358" s="229"/>
      <c r="J358" s="42"/>
      <c r="K358" s="42"/>
      <c r="L358" s="46"/>
      <c r="M358" s="230"/>
      <c r="N358" s="231"/>
      <c r="O358" s="86"/>
      <c r="P358" s="86"/>
      <c r="Q358" s="86"/>
      <c r="R358" s="86"/>
      <c r="S358" s="86"/>
      <c r="T358" s="87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T358" s="19" t="s">
        <v>150</v>
      </c>
      <c r="AU358" s="19" t="s">
        <v>86</v>
      </c>
    </row>
    <row r="359" s="2" customFormat="1">
      <c r="A359" s="40"/>
      <c r="B359" s="41"/>
      <c r="C359" s="42"/>
      <c r="D359" s="232" t="s">
        <v>152</v>
      </c>
      <c r="E359" s="42"/>
      <c r="F359" s="233" t="s">
        <v>539</v>
      </c>
      <c r="G359" s="42"/>
      <c r="H359" s="42"/>
      <c r="I359" s="229"/>
      <c r="J359" s="42"/>
      <c r="K359" s="42"/>
      <c r="L359" s="46"/>
      <c r="M359" s="230"/>
      <c r="N359" s="231"/>
      <c r="O359" s="86"/>
      <c r="P359" s="86"/>
      <c r="Q359" s="86"/>
      <c r="R359" s="86"/>
      <c r="S359" s="86"/>
      <c r="T359" s="87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T359" s="19" t="s">
        <v>152</v>
      </c>
      <c r="AU359" s="19" t="s">
        <v>86</v>
      </c>
    </row>
    <row r="360" s="12" customFormat="1" ht="22.8" customHeight="1">
      <c r="A360" s="12"/>
      <c r="B360" s="198"/>
      <c r="C360" s="199"/>
      <c r="D360" s="200" t="s">
        <v>76</v>
      </c>
      <c r="E360" s="212" t="s">
        <v>540</v>
      </c>
      <c r="F360" s="212" t="s">
        <v>541</v>
      </c>
      <c r="G360" s="199"/>
      <c r="H360" s="199"/>
      <c r="I360" s="202"/>
      <c r="J360" s="213">
        <f>BK360</f>
        <v>0</v>
      </c>
      <c r="K360" s="199"/>
      <c r="L360" s="204"/>
      <c r="M360" s="205"/>
      <c r="N360" s="206"/>
      <c r="O360" s="206"/>
      <c r="P360" s="207">
        <f>SUM(P361:P366)</f>
        <v>0</v>
      </c>
      <c r="Q360" s="206"/>
      <c r="R360" s="207">
        <f>SUM(R361:R366)</f>
        <v>0</v>
      </c>
      <c r="S360" s="206"/>
      <c r="T360" s="208">
        <f>SUM(T361:T366)</f>
        <v>0</v>
      </c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R360" s="209" t="s">
        <v>84</v>
      </c>
      <c r="AT360" s="210" t="s">
        <v>76</v>
      </c>
      <c r="AU360" s="210" t="s">
        <v>84</v>
      </c>
      <c r="AY360" s="209" t="s">
        <v>141</v>
      </c>
      <c r="BK360" s="211">
        <f>SUM(BK361:BK366)</f>
        <v>0</v>
      </c>
    </row>
    <row r="361" s="2" customFormat="1" ht="24.15" customHeight="1">
      <c r="A361" s="40"/>
      <c r="B361" s="41"/>
      <c r="C361" s="214" t="s">
        <v>542</v>
      </c>
      <c r="D361" s="214" t="s">
        <v>143</v>
      </c>
      <c r="E361" s="215" t="s">
        <v>543</v>
      </c>
      <c r="F361" s="216" t="s">
        <v>544</v>
      </c>
      <c r="G361" s="217" t="s">
        <v>211</v>
      </c>
      <c r="H361" s="218">
        <v>340.43299999999999</v>
      </c>
      <c r="I361" s="219"/>
      <c r="J361" s="220">
        <f>ROUND(I361*H361,2)</f>
        <v>0</v>
      </c>
      <c r="K361" s="216" t="s">
        <v>147</v>
      </c>
      <c r="L361" s="46"/>
      <c r="M361" s="221" t="s">
        <v>19</v>
      </c>
      <c r="N361" s="222" t="s">
        <v>48</v>
      </c>
      <c r="O361" s="86"/>
      <c r="P361" s="223">
        <f>O361*H361</f>
        <v>0</v>
      </c>
      <c r="Q361" s="223">
        <v>0</v>
      </c>
      <c r="R361" s="223">
        <f>Q361*H361</f>
        <v>0</v>
      </c>
      <c r="S361" s="223">
        <v>0</v>
      </c>
      <c r="T361" s="224">
        <f>S361*H361</f>
        <v>0</v>
      </c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R361" s="225" t="s">
        <v>148</v>
      </c>
      <c r="AT361" s="225" t="s">
        <v>143</v>
      </c>
      <c r="AU361" s="225" t="s">
        <v>86</v>
      </c>
      <c r="AY361" s="19" t="s">
        <v>141</v>
      </c>
      <c r="BE361" s="226">
        <f>IF(N361="základní",J361,0)</f>
        <v>0</v>
      </c>
      <c r="BF361" s="226">
        <f>IF(N361="snížená",J361,0)</f>
        <v>0</v>
      </c>
      <c r="BG361" s="226">
        <f>IF(N361="zákl. přenesená",J361,0)</f>
        <v>0</v>
      </c>
      <c r="BH361" s="226">
        <f>IF(N361="sníž. přenesená",J361,0)</f>
        <v>0</v>
      </c>
      <c r="BI361" s="226">
        <f>IF(N361="nulová",J361,0)</f>
        <v>0</v>
      </c>
      <c r="BJ361" s="19" t="s">
        <v>84</v>
      </c>
      <c r="BK361" s="226">
        <f>ROUND(I361*H361,2)</f>
        <v>0</v>
      </c>
      <c r="BL361" s="19" t="s">
        <v>148</v>
      </c>
      <c r="BM361" s="225" t="s">
        <v>545</v>
      </c>
    </row>
    <row r="362" s="2" customFormat="1">
      <c r="A362" s="40"/>
      <c r="B362" s="41"/>
      <c r="C362" s="42"/>
      <c r="D362" s="227" t="s">
        <v>150</v>
      </c>
      <c r="E362" s="42"/>
      <c r="F362" s="228" t="s">
        <v>546</v>
      </c>
      <c r="G362" s="42"/>
      <c r="H362" s="42"/>
      <c r="I362" s="229"/>
      <c r="J362" s="42"/>
      <c r="K362" s="42"/>
      <c r="L362" s="46"/>
      <c r="M362" s="230"/>
      <c r="N362" s="231"/>
      <c r="O362" s="86"/>
      <c r="P362" s="86"/>
      <c r="Q362" s="86"/>
      <c r="R362" s="86"/>
      <c r="S362" s="86"/>
      <c r="T362" s="87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T362" s="19" t="s">
        <v>150</v>
      </c>
      <c r="AU362" s="19" t="s">
        <v>86</v>
      </c>
    </row>
    <row r="363" s="2" customFormat="1">
      <c r="A363" s="40"/>
      <c r="B363" s="41"/>
      <c r="C363" s="42"/>
      <c r="D363" s="232" t="s">
        <v>152</v>
      </c>
      <c r="E363" s="42"/>
      <c r="F363" s="233" t="s">
        <v>547</v>
      </c>
      <c r="G363" s="42"/>
      <c r="H363" s="42"/>
      <c r="I363" s="229"/>
      <c r="J363" s="42"/>
      <c r="K363" s="42"/>
      <c r="L363" s="46"/>
      <c r="M363" s="230"/>
      <c r="N363" s="231"/>
      <c r="O363" s="86"/>
      <c r="P363" s="86"/>
      <c r="Q363" s="86"/>
      <c r="R363" s="86"/>
      <c r="S363" s="86"/>
      <c r="T363" s="87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T363" s="19" t="s">
        <v>152</v>
      </c>
      <c r="AU363" s="19" t="s">
        <v>86</v>
      </c>
    </row>
    <row r="364" s="2" customFormat="1" ht="24.15" customHeight="1">
      <c r="A364" s="40"/>
      <c r="B364" s="41"/>
      <c r="C364" s="214" t="s">
        <v>548</v>
      </c>
      <c r="D364" s="214" t="s">
        <v>143</v>
      </c>
      <c r="E364" s="215" t="s">
        <v>549</v>
      </c>
      <c r="F364" s="216" t="s">
        <v>550</v>
      </c>
      <c r="G364" s="217" t="s">
        <v>211</v>
      </c>
      <c r="H364" s="218">
        <v>4.7119999999999997</v>
      </c>
      <c r="I364" s="219"/>
      <c r="J364" s="220">
        <f>ROUND(I364*H364,2)</f>
        <v>0</v>
      </c>
      <c r="K364" s="216" t="s">
        <v>147</v>
      </c>
      <c r="L364" s="46"/>
      <c r="M364" s="221" t="s">
        <v>19</v>
      </c>
      <c r="N364" s="222" t="s">
        <v>48</v>
      </c>
      <c r="O364" s="86"/>
      <c r="P364" s="223">
        <f>O364*H364</f>
        <v>0</v>
      </c>
      <c r="Q364" s="223">
        <v>0</v>
      </c>
      <c r="R364" s="223">
        <f>Q364*H364</f>
        <v>0</v>
      </c>
      <c r="S364" s="223">
        <v>0</v>
      </c>
      <c r="T364" s="224">
        <f>S364*H364</f>
        <v>0</v>
      </c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R364" s="225" t="s">
        <v>148</v>
      </c>
      <c r="AT364" s="225" t="s">
        <v>143</v>
      </c>
      <c r="AU364" s="225" t="s">
        <v>86</v>
      </c>
      <c r="AY364" s="19" t="s">
        <v>141</v>
      </c>
      <c r="BE364" s="226">
        <f>IF(N364="základní",J364,0)</f>
        <v>0</v>
      </c>
      <c r="BF364" s="226">
        <f>IF(N364="snížená",J364,0)</f>
        <v>0</v>
      </c>
      <c r="BG364" s="226">
        <f>IF(N364="zákl. přenesená",J364,0)</f>
        <v>0</v>
      </c>
      <c r="BH364" s="226">
        <f>IF(N364="sníž. přenesená",J364,0)</f>
        <v>0</v>
      </c>
      <c r="BI364" s="226">
        <f>IF(N364="nulová",J364,0)</f>
        <v>0</v>
      </c>
      <c r="BJ364" s="19" t="s">
        <v>84</v>
      </c>
      <c r="BK364" s="226">
        <f>ROUND(I364*H364,2)</f>
        <v>0</v>
      </c>
      <c r="BL364" s="19" t="s">
        <v>148</v>
      </c>
      <c r="BM364" s="225" t="s">
        <v>551</v>
      </c>
    </row>
    <row r="365" s="2" customFormat="1">
      <c r="A365" s="40"/>
      <c r="B365" s="41"/>
      <c r="C365" s="42"/>
      <c r="D365" s="227" t="s">
        <v>150</v>
      </c>
      <c r="E365" s="42"/>
      <c r="F365" s="228" t="s">
        <v>552</v>
      </c>
      <c r="G365" s="42"/>
      <c r="H365" s="42"/>
      <c r="I365" s="229"/>
      <c r="J365" s="42"/>
      <c r="K365" s="42"/>
      <c r="L365" s="46"/>
      <c r="M365" s="230"/>
      <c r="N365" s="231"/>
      <c r="O365" s="86"/>
      <c r="P365" s="86"/>
      <c r="Q365" s="86"/>
      <c r="R365" s="86"/>
      <c r="S365" s="86"/>
      <c r="T365" s="87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T365" s="19" t="s">
        <v>150</v>
      </c>
      <c r="AU365" s="19" t="s">
        <v>86</v>
      </c>
    </row>
    <row r="366" s="2" customFormat="1">
      <c r="A366" s="40"/>
      <c r="B366" s="41"/>
      <c r="C366" s="42"/>
      <c r="D366" s="232" t="s">
        <v>152</v>
      </c>
      <c r="E366" s="42"/>
      <c r="F366" s="233" t="s">
        <v>553</v>
      </c>
      <c r="G366" s="42"/>
      <c r="H366" s="42"/>
      <c r="I366" s="229"/>
      <c r="J366" s="42"/>
      <c r="K366" s="42"/>
      <c r="L366" s="46"/>
      <c r="M366" s="230"/>
      <c r="N366" s="231"/>
      <c r="O366" s="86"/>
      <c r="P366" s="86"/>
      <c r="Q366" s="86"/>
      <c r="R366" s="86"/>
      <c r="S366" s="86"/>
      <c r="T366" s="87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T366" s="19" t="s">
        <v>152</v>
      </c>
      <c r="AU366" s="19" t="s">
        <v>86</v>
      </c>
    </row>
    <row r="367" s="12" customFormat="1" ht="25.92" customHeight="1">
      <c r="A367" s="12"/>
      <c r="B367" s="198"/>
      <c r="C367" s="199"/>
      <c r="D367" s="200" t="s">
        <v>76</v>
      </c>
      <c r="E367" s="201" t="s">
        <v>208</v>
      </c>
      <c r="F367" s="201" t="s">
        <v>554</v>
      </c>
      <c r="G367" s="199"/>
      <c r="H367" s="199"/>
      <c r="I367" s="202"/>
      <c r="J367" s="203">
        <f>BK367</f>
        <v>0</v>
      </c>
      <c r="K367" s="199"/>
      <c r="L367" s="204"/>
      <c r="M367" s="205"/>
      <c r="N367" s="206"/>
      <c r="O367" s="206"/>
      <c r="P367" s="207">
        <f>P368</f>
        <v>0</v>
      </c>
      <c r="Q367" s="206"/>
      <c r="R367" s="207">
        <f>R368</f>
        <v>0</v>
      </c>
      <c r="S367" s="206"/>
      <c r="T367" s="208">
        <f>T368</f>
        <v>0</v>
      </c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R367" s="209" t="s">
        <v>168</v>
      </c>
      <c r="AT367" s="210" t="s">
        <v>76</v>
      </c>
      <c r="AU367" s="210" t="s">
        <v>77</v>
      </c>
      <c r="AY367" s="209" t="s">
        <v>141</v>
      </c>
      <c r="BK367" s="211">
        <f>BK368</f>
        <v>0</v>
      </c>
    </row>
    <row r="368" s="12" customFormat="1" ht="22.8" customHeight="1">
      <c r="A368" s="12"/>
      <c r="B368" s="198"/>
      <c r="C368" s="199"/>
      <c r="D368" s="200" t="s">
        <v>76</v>
      </c>
      <c r="E368" s="212" t="s">
        <v>555</v>
      </c>
      <c r="F368" s="212" t="s">
        <v>556</v>
      </c>
      <c r="G368" s="199"/>
      <c r="H368" s="199"/>
      <c r="I368" s="202"/>
      <c r="J368" s="213">
        <f>BK368</f>
        <v>0</v>
      </c>
      <c r="K368" s="199"/>
      <c r="L368" s="204"/>
      <c r="M368" s="205"/>
      <c r="N368" s="206"/>
      <c r="O368" s="206"/>
      <c r="P368" s="207">
        <f>SUM(P369:P371)</f>
        <v>0</v>
      </c>
      <c r="Q368" s="206"/>
      <c r="R368" s="207">
        <f>SUM(R369:R371)</f>
        <v>0</v>
      </c>
      <c r="S368" s="206"/>
      <c r="T368" s="208">
        <f>SUM(T369:T371)</f>
        <v>0</v>
      </c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R368" s="209" t="s">
        <v>168</v>
      </c>
      <c r="AT368" s="210" t="s">
        <v>76</v>
      </c>
      <c r="AU368" s="210" t="s">
        <v>84</v>
      </c>
      <c r="AY368" s="209" t="s">
        <v>141</v>
      </c>
      <c r="BK368" s="211">
        <f>SUM(BK369:BK371)</f>
        <v>0</v>
      </c>
    </row>
    <row r="369" s="2" customFormat="1" ht="24.15" customHeight="1">
      <c r="A369" s="40"/>
      <c r="B369" s="41"/>
      <c r="C369" s="214" t="s">
        <v>557</v>
      </c>
      <c r="D369" s="214" t="s">
        <v>143</v>
      </c>
      <c r="E369" s="215" t="s">
        <v>558</v>
      </c>
      <c r="F369" s="216" t="s">
        <v>559</v>
      </c>
      <c r="G369" s="217" t="s">
        <v>372</v>
      </c>
      <c r="H369" s="218">
        <v>15.98</v>
      </c>
      <c r="I369" s="219"/>
      <c r="J369" s="220">
        <f>ROUND(I369*H369,2)</f>
        <v>0</v>
      </c>
      <c r="K369" s="216" t="s">
        <v>147</v>
      </c>
      <c r="L369" s="46"/>
      <c r="M369" s="221" t="s">
        <v>19</v>
      </c>
      <c r="N369" s="222" t="s">
        <v>48</v>
      </c>
      <c r="O369" s="86"/>
      <c r="P369" s="223">
        <f>O369*H369</f>
        <v>0</v>
      </c>
      <c r="Q369" s="223">
        <v>0</v>
      </c>
      <c r="R369" s="223">
        <f>Q369*H369</f>
        <v>0</v>
      </c>
      <c r="S369" s="223">
        <v>0</v>
      </c>
      <c r="T369" s="224">
        <f>S369*H369</f>
        <v>0</v>
      </c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R369" s="225" t="s">
        <v>560</v>
      </c>
      <c r="AT369" s="225" t="s">
        <v>143</v>
      </c>
      <c r="AU369" s="225" t="s">
        <v>86</v>
      </c>
      <c r="AY369" s="19" t="s">
        <v>141</v>
      </c>
      <c r="BE369" s="226">
        <f>IF(N369="základní",J369,0)</f>
        <v>0</v>
      </c>
      <c r="BF369" s="226">
        <f>IF(N369="snížená",J369,0)</f>
        <v>0</v>
      </c>
      <c r="BG369" s="226">
        <f>IF(N369="zákl. přenesená",J369,0)</f>
        <v>0</v>
      </c>
      <c r="BH369" s="226">
        <f>IF(N369="sníž. přenesená",J369,0)</f>
        <v>0</v>
      </c>
      <c r="BI369" s="226">
        <f>IF(N369="nulová",J369,0)</f>
        <v>0</v>
      </c>
      <c r="BJ369" s="19" t="s">
        <v>84</v>
      </c>
      <c r="BK369" s="226">
        <f>ROUND(I369*H369,2)</f>
        <v>0</v>
      </c>
      <c r="BL369" s="19" t="s">
        <v>560</v>
      </c>
      <c r="BM369" s="225" t="s">
        <v>561</v>
      </c>
    </row>
    <row r="370" s="2" customFormat="1">
      <c r="A370" s="40"/>
      <c r="B370" s="41"/>
      <c r="C370" s="42"/>
      <c r="D370" s="227" t="s">
        <v>150</v>
      </c>
      <c r="E370" s="42"/>
      <c r="F370" s="228" t="s">
        <v>562</v>
      </c>
      <c r="G370" s="42"/>
      <c r="H370" s="42"/>
      <c r="I370" s="229"/>
      <c r="J370" s="42"/>
      <c r="K370" s="42"/>
      <c r="L370" s="46"/>
      <c r="M370" s="230"/>
      <c r="N370" s="231"/>
      <c r="O370" s="86"/>
      <c r="P370" s="86"/>
      <c r="Q370" s="86"/>
      <c r="R370" s="86"/>
      <c r="S370" s="86"/>
      <c r="T370" s="87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T370" s="19" t="s">
        <v>150</v>
      </c>
      <c r="AU370" s="19" t="s">
        <v>86</v>
      </c>
    </row>
    <row r="371" s="2" customFormat="1">
      <c r="A371" s="40"/>
      <c r="B371" s="41"/>
      <c r="C371" s="42"/>
      <c r="D371" s="232" t="s">
        <v>152</v>
      </c>
      <c r="E371" s="42"/>
      <c r="F371" s="233" t="s">
        <v>563</v>
      </c>
      <c r="G371" s="42"/>
      <c r="H371" s="42"/>
      <c r="I371" s="229"/>
      <c r="J371" s="42"/>
      <c r="K371" s="42"/>
      <c r="L371" s="46"/>
      <c r="M371" s="277"/>
      <c r="N371" s="278"/>
      <c r="O371" s="279"/>
      <c r="P371" s="279"/>
      <c r="Q371" s="279"/>
      <c r="R371" s="279"/>
      <c r="S371" s="279"/>
      <c r="T371" s="280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T371" s="19" t="s">
        <v>152</v>
      </c>
      <c r="AU371" s="19" t="s">
        <v>86</v>
      </c>
    </row>
    <row r="372" s="2" customFormat="1" ht="6.96" customHeight="1">
      <c r="A372" s="40"/>
      <c r="B372" s="61"/>
      <c r="C372" s="62"/>
      <c r="D372" s="62"/>
      <c r="E372" s="62"/>
      <c r="F372" s="62"/>
      <c r="G372" s="62"/>
      <c r="H372" s="62"/>
      <c r="I372" s="62"/>
      <c r="J372" s="62"/>
      <c r="K372" s="62"/>
      <c r="L372" s="46"/>
      <c r="M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</row>
  </sheetData>
  <sheetProtection sheet="1" autoFilter="0" formatColumns="0" formatRows="0" objects="1" scenarios="1" spinCount="100000" saltValue="eRYEYI7wUT+YIeEKs8mtG53mpUCvUVO+UQj6CxN7XwQcz27/lFbmpxTY/NcENmLsQhYBPuiIx+EiVK5G4bLv4g==" hashValue="2j9nrYuul4i/jLWFiFbH4HA48xDLSh0KcJcAe5o8t4be5XQNOVWEWxjBdQ0dYtEBPJzVs7z4OMQX/A6401mY2Q==" algorithmName="SHA-512" password="CB6D"/>
  <autoFilter ref="C95:K37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4:H84"/>
    <mergeCell ref="E86:H86"/>
    <mergeCell ref="E88:H88"/>
    <mergeCell ref="L2:V2"/>
  </mergeCells>
  <hyperlinks>
    <hyperlink ref="F101" r:id="rId1" display="https://podminky.urs.cz/item/CS_URS_2024_01/122251103"/>
    <hyperlink ref="F111" r:id="rId2" display="https://podminky.urs.cz/item/CS_URS_2024_01/132254101"/>
    <hyperlink ref="F115" r:id="rId3" display="https://podminky.urs.cz/item/CS_URS_2024_01/151101101"/>
    <hyperlink ref="F120" r:id="rId4" display="https://podminky.urs.cz/item/CS_URS_2024_01/151101111"/>
    <hyperlink ref="F123" r:id="rId5" display="https://podminky.urs.cz/item/CS_URS_2024_01/162251102"/>
    <hyperlink ref="F126" r:id="rId6" display="https://podminky.urs.cz/item/CS_URS_2023_01/162751117"/>
    <hyperlink ref="F129" r:id="rId7" display="https://podminky.urs.cz/item/CS_URS_2023_01/162751119"/>
    <hyperlink ref="F133" r:id="rId8" display="https://podminky.urs.cz/item/CS_URS_2024_01/171151111"/>
    <hyperlink ref="F140" r:id="rId9" display="https://podminky.urs.cz/item/CS_URS_2023_01/171201231"/>
    <hyperlink ref="F144" r:id="rId10" display="https://podminky.urs.cz/item/CS_URS_2023_01/171251201"/>
    <hyperlink ref="F148" r:id="rId11" display="https://podminky.urs.cz/item/CS_URS_2024_01/174151101"/>
    <hyperlink ref="F155" r:id="rId12" display="https://podminky.urs.cz/item/CS_URS_2024_01/175151101"/>
    <hyperlink ref="F163" r:id="rId13" display="https://podminky.urs.cz/item/CS_URS_2024_01/181951112"/>
    <hyperlink ref="F178" r:id="rId14" display="https://podminky.urs.cz/item/CS_URS_2024_01/271542211"/>
    <hyperlink ref="F184" r:id="rId15" display="https://podminky.urs.cz/item/CS_URS_2024_01/327215151"/>
    <hyperlink ref="F205" r:id="rId16" display="https://podminky.urs.cz/item/CS_URS_2024_01/451573111"/>
    <hyperlink ref="F209" r:id="rId17" display="https://podminky.urs.cz/item/CS_URS_2024_01/452112112"/>
    <hyperlink ref="F217" r:id="rId18" display="https://podminky.urs.cz/item/CS_URS_2024_01/564851111"/>
    <hyperlink ref="F229" r:id="rId19" display="https://podminky.urs.cz/item/CS_URS_2024_01/596211112"/>
    <hyperlink ref="F248" r:id="rId20" display="https://podminky.urs.cz/item/CS_URS_2024_01/596211114"/>
    <hyperlink ref="F251" r:id="rId21" display="https://podminky.urs.cz/item/CS_URS_2024_01/596811120"/>
    <hyperlink ref="F260" r:id="rId22" display="https://podminky.urs.cz/item/CS_URS_2024_01/871313122"/>
    <hyperlink ref="F266" r:id="rId23" display="https://podminky.urs.cz/item/CS_URS_2024_01/895941301"/>
    <hyperlink ref="F271" r:id="rId24" display="https://podminky.urs.cz/item/CS_URS_2024_01/895941314"/>
    <hyperlink ref="F276" r:id="rId25" display="https://podminky.urs.cz/item/CS_URS_2024_01/895941322"/>
    <hyperlink ref="F281" r:id="rId26" display="https://podminky.urs.cz/item/CS_URS_2024_01/899103112"/>
    <hyperlink ref="F286" r:id="rId27" display="https://podminky.urs.cz/item/CS_URS_2024_01/899204112"/>
    <hyperlink ref="F296" r:id="rId28" display="https://podminky.urs.cz/item/CS_URS_2024_01/911111111"/>
    <hyperlink ref="F307" r:id="rId29" display="https://podminky.urs.cz/item/CS_URS_2024_01/916231213"/>
    <hyperlink ref="F313" r:id="rId30" display="https://podminky.urs.cz/item/CS_URS_2024_01/916241213"/>
    <hyperlink ref="F329" r:id="rId31" display="https://podminky.urs.cz/item/CS_URS_2024_01/916431112"/>
    <hyperlink ref="F338" r:id="rId32" display="https://podminky.urs.cz/item/CS_URS_2024_01/916991121"/>
    <hyperlink ref="F345" r:id="rId33" display="https://podminky.urs.cz/item/CS_URS_2024_01/919732211"/>
    <hyperlink ref="F348" r:id="rId34" display="https://podminky.urs.cz/item/CS_URS_2024_01/919732221"/>
    <hyperlink ref="F353" r:id="rId35" display="https://podminky.urs.cz/item/CS_URS_2024_01/919735111"/>
    <hyperlink ref="F356" r:id="rId36" display="https://podminky.urs.cz/item/CS_URS_2024_01/919735112"/>
    <hyperlink ref="F359" r:id="rId37" display="https://podminky.urs.cz/item/CS_URS_2024_01/966008112"/>
    <hyperlink ref="F363" r:id="rId38" display="https://podminky.urs.cz/item/CS_URS_2024_01/998223011"/>
    <hyperlink ref="F366" r:id="rId39" display="https://podminky.urs.cz/item/CS_URS_2024_01/998276101"/>
    <hyperlink ref="F371" r:id="rId40" display="https://podminky.urs.cz/item/CS_URS_2024_01/230170014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.667969" style="1" customWidth="1"/>
    <col min="13" max="13" width="10.83203" style="1" customWidth="1"/>
    <col min="15" max="15" width="14.16016" style="1" customWidth="1"/>
    <col min="16" max="16" width="14.16016" style="1" customWidth="1"/>
    <col min="17" max="17" width="14.16016" style="1" customWidth="1"/>
    <col min="18" max="18" width="14.16016" style="1" customWidth="1"/>
    <col min="19" max="19" width="14.16016" style="1" customWidth="1"/>
    <col min="20" max="20" width="14.16016" style="1" customWidth="1"/>
    <col min="21" max="21" width="16.33203" style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94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86</v>
      </c>
    </row>
    <row r="4" s="1" customFormat="1" ht="24.96" customHeight="1">
      <c r="B4" s="22"/>
      <c r="D4" s="142" t="s">
        <v>106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26.25" customHeight="1">
      <c r="B7" s="22"/>
      <c r="E7" s="145" t="str">
        <f>'Rekapitulace stavby'!K6</f>
        <v>Řešení nástupišť zastávek a míst pro přecházení přes I/13 v Kamenické Nové Vísce a přes II/263 v ul. Bezručova</v>
      </c>
      <c r="F7" s="144"/>
      <c r="G7" s="144"/>
      <c r="H7" s="144"/>
      <c r="L7" s="22"/>
    </row>
    <row r="8" s="1" customFormat="1" ht="12" customHeight="1">
      <c r="B8" s="22"/>
      <c r="D8" s="144" t="s">
        <v>107</v>
      </c>
      <c r="L8" s="22"/>
    </row>
    <row r="9" s="2" customFormat="1" ht="23.25" customHeight="1">
      <c r="A9" s="40"/>
      <c r="B9" s="46"/>
      <c r="C9" s="40"/>
      <c r="D9" s="40"/>
      <c r="E9" s="145" t="s">
        <v>108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109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564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25. 7. 2023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27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28</v>
      </c>
      <c r="F17" s="40"/>
      <c r="G17" s="40"/>
      <c r="H17" s="40"/>
      <c r="I17" s="144" t="s">
        <v>29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30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29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32</v>
      </c>
      <c r="E22" s="40"/>
      <c r="F22" s="40"/>
      <c r="G22" s="40"/>
      <c r="H22" s="40"/>
      <c r="I22" s="144" t="s">
        <v>26</v>
      </c>
      <c r="J22" s="135" t="s">
        <v>33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34</v>
      </c>
      <c r="F23" s="40"/>
      <c r="G23" s="40"/>
      <c r="H23" s="40"/>
      <c r="I23" s="144" t="s">
        <v>29</v>
      </c>
      <c r="J23" s="135" t="s">
        <v>35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37</v>
      </c>
      <c r="E25" s="40"/>
      <c r="F25" s="40"/>
      <c r="G25" s="40"/>
      <c r="H25" s="40"/>
      <c r="I25" s="144" t="s">
        <v>26</v>
      </c>
      <c r="J25" s="135" t="s">
        <v>38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39</v>
      </c>
      <c r="F26" s="40"/>
      <c r="G26" s="40"/>
      <c r="H26" s="40"/>
      <c r="I26" s="144" t="s">
        <v>29</v>
      </c>
      <c r="J26" s="135" t="s">
        <v>40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41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43</v>
      </c>
      <c r="E32" s="40"/>
      <c r="F32" s="40"/>
      <c r="G32" s="40"/>
      <c r="H32" s="40"/>
      <c r="I32" s="40"/>
      <c r="J32" s="155">
        <f>ROUND(J92,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45</v>
      </c>
      <c r="G34" s="40"/>
      <c r="H34" s="40"/>
      <c r="I34" s="156" t="s">
        <v>44</v>
      </c>
      <c r="J34" s="156" t="s">
        <v>46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47</v>
      </c>
      <c r="E35" s="144" t="s">
        <v>48</v>
      </c>
      <c r="F35" s="158">
        <f>ROUND((SUM(BE92:BE205)),  2)</f>
        <v>0</v>
      </c>
      <c r="G35" s="40"/>
      <c r="H35" s="40"/>
      <c r="I35" s="159">
        <v>0.20999999999999999</v>
      </c>
      <c r="J35" s="158">
        <f>ROUND(((SUM(BE92:BE205))*I35),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49</v>
      </c>
      <c r="F36" s="158">
        <f>ROUND((SUM(BF92:BF205)),  2)</f>
        <v>0</v>
      </c>
      <c r="G36" s="40"/>
      <c r="H36" s="40"/>
      <c r="I36" s="159">
        <v>0.12</v>
      </c>
      <c r="J36" s="158">
        <f>ROUND(((SUM(BF92:BF205))*I36),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50</v>
      </c>
      <c r="F37" s="158">
        <f>ROUND((SUM(BG92:BG205)),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51</v>
      </c>
      <c r="F38" s="158">
        <f>ROUND((SUM(BH92:BH205)),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52</v>
      </c>
      <c r="F39" s="158">
        <f>ROUND((SUM(BI92:BI205)),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53</v>
      </c>
      <c r="E41" s="162"/>
      <c r="F41" s="162"/>
      <c r="G41" s="163" t="s">
        <v>54</v>
      </c>
      <c r="H41" s="164" t="s">
        <v>55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111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26.25" customHeight="1">
      <c r="A50" s="40"/>
      <c r="B50" s="41"/>
      <c r="C50" s="42"/>
      <c r="D50" s="42"/>
      <c r="E50" s="171" t="str">
        <f>E7</f>
        <v>Řešení nástupišť zastávek a míst pro přecházení přes I/13 v Kamenické Nové Vísce a přes II/263 v ul. Bezručova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107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23.25" customHeight="1">
      <c r="A52" s="40"/>
      <c r="B52" s="41"/>
      <c r="C52" s="42"/>
      <c r="D52" s="42"/>
      <c r="E52" s="171" t="s">
        <v>108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109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IO 101b - Zpevněné plochy – jiné plochy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Kamenická Nová Víska</v>
      </c>
      <c r="G56" s="42"/>
      <c r="H56" s="42"/>
      <c r="I56" s="34" t="s">
        <v>23</v>
      </c>
      <c r="J56" s="74" t="str">
        <f>IF(J14="","",J14)</f>
        <v>25. 7. 2023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Město Česká Kamenice</v>
      </c>
      <c r="G58" s="42"/>
      <c r="H58" s="42"/>
      <c r="I58" s="34" t="s">
        <v>32</v>
      </c>
      <c r="J58" s="38" t="str">
        <f>E23</f>
        <v>IQ PROJEKT s.r.o.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5.65" customHeight="1">
      <c r="A59" s="40"/>
      <c r="B59" s="41"/>
      <c r="C59" s="34" t="s">
        <v>30</v>
      </c>
      <c r="D59" s="42"/>
      <c r="E59" s="42"/>
      <c r="F59" s="29" t="str">
        <f>IF(E20="","",E20)</f>
        <v>Vyplň údaj</v>
      </c>
      <c r="G59" s="42"/>
      <c r="H59" s="42"/>
      <c r="I59" s="34" t="s">
        <v>37</v>
      </c>
      <c r="J59" s="38" t="str">
        <f>E26</f>
        <v>Ing. Kateřina Tumpachová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112</v>
      </c>
      <c r="D61" s="173"/>
      <c r="E61" s="173"/>
      <c r="F61" s="173"/>
      <c r="G61" s="173"/>
      <c r="H61" s="173"/>
      <c r="I61" s="173"/>
      <c r="J61" s="174" t="s">
        <v>113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75</v>
      </c>
      <c r="D63" s="42"/>
      <c r="E63" s="42"/>
      <c r="F63" s="42"/>
      <c r="G63" s="42"/>
      <c r="H63" s="42"/>
      <c r="I63" s="42"/>
      <c r="J63" s="104">
        <f>J92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114</v>
      </c>
    </row>
    <row r="64" s="9" customFormat="1" ht="24.96" customHeight="1">
      <c r="A64" s="9"/>
      <c r="B64" s="176"/>
      <c r="C64" s="177"/>
      <c r="D64" s="178" t="s">
        <v>115</v>
      </c>
      <c r="E64" s="179"/>
      <c r="F64" s="179"/>
      <c r="G64" s="179"/>
      <c r="H64" s="179"/>
      <c r="I64" s="179"/>
      <c r="J64" s="180">
        <f>J93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116</v>
      </c>
      <c r="E65" s="184"/>
      <c r="F65" s="184"/>
      <c r="G65" s="184"/>
      <c r="H65" s="184"/>
      <c r="I65" s="184"/>
      <c r="J65" s="185">
        <f>J94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117</v>
      </c>
      <c r="E66" s="184"/>
      <c r="F66" s="184"/>
      <c r="G66" s="184"/>
      <c r="H66" s="184"/>
      <c r="I66" s="184"/>
      <c r="J66" s="185">
        <f>J116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120</v>
      </c>
      <c r="E67" s="184"/>
      <c r="F67" s="184"/>
      <c r="G67" s="184"/>
      <c r="H67" s="184"/>
      <c r="I67" s="184"/>
      <c r="J67" s="185">
        <f>J136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122</v>
      </c>
      <c r="E68" s="184"/>
      <c r="F68" s="184"/>
      <c r="G68" s="184"/>
      <c r="H68" s="184"/>
      <c r="I68" s="184"/>
      <c r="J68" s="185">
        <f>J170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2"/>
      <c r="C69" s="127"/>
      <c r="D69" s="183" t="s">
        <v>565</v>
      </c>
      <c r="E69" s="184"/>
      <c r="F69" s="184"/>
      <c r="G69" s="184"/>
      <c r="H69" s="184"/>
      <c r="I69" s="184"/>
      <c r="J69" s="185">
        <f>J188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2"/>
      <c r="C70" s="127"/>
      <c r="D70" s="183" t="s">
        <v>123</v>
      </c>
      <c r="E70" s="184"/>
      <c r="F70" s="184"/>
      <c r="G70" s="184"/>
      <c r="H70" s="184"/>
      <c r="I70" s="184"/>
      <c r="J70" s="185">
        <f>J202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126</v>
      </c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16</v>
      </c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26.25" customHeight="1">
      <c r="A80" s="40"/>
      <c r="B80" s="41"/>
      <c r="C80" s="42"/>
      <c r="D80" s="42"/>
      <c r="E80" s="171" t="str">
        <f>E7</f>
        <v>Řešení nástupišť zastávek a míst pro přecházení přes I/13 v Kamenické Nové Vísce a přes II/263 v ul. Bezručova</v>
      </c>
      <c r="F80" s="34"/>
      <c r="G80" s="34"/>
      <c r="H80" s="34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" customFormat="1" ht="12" customHeight="1">
      <c r="B81" s="23"/>
      <c r="C81" s="34" t="s">
        <v>107</v>
      </c>
      <c r="D81" s="24"/>
      <c r="E81" s="24"/>
      <c r="F81" s="24"/>
      <c r="G81" s="24"/>
      <c r="H81" s="24"/>
      <c r="I81" s="24"/>
      <c r="J81" s="24"/>
      <c r="K81" s="24"/>
      <c r="L81" s="22"/>
    </row>
    <row r="82" s="2" customFormat="1" ht="23.25" customHeight="1">
      <c r="A82" s="40"/>
      <c r="B82" s="41"/>
      <c r="C82" s="42"/>
      <c r="D82" s="42"/>
      <c r="E82" s="171" t="s">
        <v>108</v>
      </c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109</v>
      </c>
      <c r="D83" s="42"/>
      <c r="E83" s="42"/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6.5" customHeight="1">
      <c r="A84" s="40"/>
      <c r="B84" s="41"/>
      <c r="C84" s="42"/>
      <c r="D84" s="42"/>
      <c r="E84" s="71" t="str">
        <f>E11</f>
        <v>IO 101b - Zpevněné plochy – jiné plochy</v>
      </c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21</v>
      </c>
      <c r="D86" s="42"/>
      <c r="E86" s="42"/>
      <c r="F86" s="29" t="str">
        <f>F14</f>
        <v>Kamenická Nová Víska</v>
      </c>
      <c r="G86" s="42"/>
      <c r="H86" s="42"/>
      <c r="I86" s="34" t="s">
        <v>23</v>
      </c>
      <c r="J86" s="74" t="str">
        <f>IF(J14="","",J14)</f>
        <v>25. 7. 2023</v>
      </c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4" t="s">
        <v>25</v>
      </c>
      <c r="D88" s="42"/>
      <c r="E88" s="42"/>
      <c r="F88" s="29" t="str">
        <f>E17</f>
        <v>Město Česká Kamenice</v>
      </c>
      <c r="G88" s="42"/>
      <c r="H88" s="42"/>
      <c r="I88" s="34" t="s">
        <v>32</v>
      </c>
      <c r="J88" s="38" t="str">
        <f>E23</f>
        <v>IQ PROJEKT s.r.o.</v>
      </c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25.65" customHeight="1">
      <c r="A89" s="40"/>
      <c r="B89" s="41"/>
      <c r="C89" s="34" t="s">
        <v>30</v>
      </c>
      <c r="D89" s="42"/>
      <c r="E89" s="42"/>
      <c r="F89" s="29" t="str">
        <f>IF(E20="","",E20)</f>
        <v>Vyplň údaj</v>
      </c>
      <c r="G89" s="42"/>
      <c r="H89" s="42"/>
      <c r="I89" s="34" t="s">
        <v>37</v>
      </c>
      <c r="J89" s="38" t="str">
        <f>E26</f>
        <v>Ing. Kateřina Tumpachová</v>
      </c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0.32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11" customFormat="1" ht="29.28" customHeight="1">
      <c r="A91" s="187"/>
      <c r="B91" s="188"/>
      <c r="C91" s="189" t="s">
        <v>127</v>
      </c>
      <c r="D91" s="190" t="s">
        <v>62</v>
      </c>
      <c r="E91" s="190" t="s">
        <v>58</v>
      </c>
      <c r="F91" s="190" t="s">
        <v>59</v>
      </c>
      <c r="G91" s="190" t="s">
        <v>128</v>
      </c>
      <c r="H91" s="190" t="s">
        <v>129</v>
      </c>
      <c r="I91" s="190" t="s">
        <v>130</v>
      </c>
      <c r="J91" s="190" t="s">
        <v>113</v>
      </c>
      <c r="K91" s="191" t="s">
        <v>131</v>
      </c>
      <c r="L91" s="192"/>
      <c r="M91" s="94" t="s">
        <v>19</v>
      </c>
      <c r="N91" s="95" t="s">
        <v>47</v>
      </c>
      <c r="O91" s="95" t="s">
        <v>132</v>
      </c>
      <c r="P91" s="95" t="s">
        <v>133</v>
      </c>
      <c r="Q91" s="95" t="s">
        <v>134</v>
      </c>
      <c r="R91" s="95" t="s">
        <v>135</v>
      </c>
      <c r="S91" s="95" t="s">
        <v>136</v>
      </c>
      <c r="T91" s="96" t="s">
        <v>137</v>
      </c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</row>
    <row r="92" s="2" customFormat="1" ht="22.8" customHeight="1">
      <c r="A92" s="40"/>
      <c r="B92" s="41"/>
      <c r="C92" s="101" t="s">
        <v>138</v>
      </c>
      <c r="D92" s="42"/>
      <c r="E92" s="42"/>
      <c r="F92" s="42"/>
      <c r="G92" s="42"/>
      <c r="H92" s="42"/>
      <c r="I92" s="42"/>
      <c r="J92" s="193">
        <f>BK92</f>
        <v>0</v>
      </c>
      <c r="K92" s="42"/>
      <c r="L92" s="46"/>
      <c r="M92" s="97"/>
      <c r="N92" s="194"/>
      <c r="O92" s="98"/>
      <c r="P92" s="195">
        <f>P93</f>
        <v>0</v>
      </c>
      <c r="Q92" s="98"/>
      <c r="R92" s="195">
        <f>R93</f>
        <v>163.93318073999998</v>
      </c>
      <c r="S92" s="98"/>
      <c r="T92" s="196">
        <f>T93</f>
        <v>5.7599999999999998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76</v>
      </c>
      <c r="AU92" s="19" t="s">
        <v>114</v>
      </c>
      <c r="BK92" s="197">
        <f>BK93</f>
        <v>0</v>
      </c>
    </row>
    <row r="93" s="12" customFormat="1" ht="25.92" customHeight="1">
      <c r="A93" s="12"/>
      <c r="B93" s="198"/>
      <c r="C93" s="199"/>
      <c r="D93" s="200" t="s">
        <v>76</v>
      </c>
      <c r="E93" s="201" t="s">
        <v>139</v>
      </c>
      <c r="F93" s="201" t="s">
        <v>140</v>
      </c>
      <c r="G93" s="199"/>
      <c r="H93" s="199"/>
      <c r="I93" s="202"/>
      <c r="J93" s="203">
        <f>BK93</f>
        <v>0</v>
      </c>
      <c r="K93" s="199"/>
      <c r="L93" s="204"/>
      <c r="M93" s="205"/>
      <c r="N93" s="206"/>
      <c r="O93" s="206"/>
      <c r="P93" s="207">
        <f>P94+P116+P136+P170+P188+P202</f>
        <v>0</v>
      </c>
      <c r="Q93" s="206"/>
      <c r="R93" s="207">
        <f>R94+R116+R136+R170+R188+R202</f>
        <v>163.93318073999998</v>
      </c>
      <c r="S93" s="206"/>
      <c r="T93" s="208">
        <f>T94+T116+T136+T170+T188+T202</f>
        <v>5.7599999999999998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9" t="s">
        <v>84</v>
      </c>
      <c r="AT93" s="210" t="s">
        <v>76</v>
      </c>
      <c r="AU93" s="210" t="s">
        <v>77</v>
      </c>
      <c r="AY93" s="209" t="s">
        <v>141</v>
      </c>
      <c r="BK93" s="211">
        <f>BK94+BK116+BK136+BK170+BK188+BK202</f>
        <v>0</v>
      </c>
    </row>
    <row r="94" s="12" customFormat="1" ht="22.8" customHeight="1">
      <c r="A94" s="12"/>
      <c r="B94" s="198"/>
      <c r="C94" s="199"/>
      <c r="D94" s="200" t="s">
        <v>76</v>
      </c>
      <c r="E94" s="212" t="s">
        <v>84</v>
      </c>
      <c r="F94" s="212" t="s">
        <v>142</v>
      </c>
      <c r="G94" s="199"/>
      <c r="H94" s="199"/>
      <c r="I94" s="202"/>
      <c r="J94" s="213">
        <f>BK94</f>
        <v>0</v>
      </c>
      <c r="K94" s="199"/>
      <c r="L94" s="204"/>
      <c r="M94" s="205"/>
      <c r="N94" s="206"/>
      <c r="O94" s="206"/>
      <c r="P94" s="207">
        <f>SUM(P95:P115)</f>
        <v>0</v>
      </c>
      <c r="Q94" s="206"/>
      <c r="R94" s="207">
        <f>SUM(R95:R115)</f>
        <v>9.9592910000000003</v>
      </c>
      <c r="S94" s="206"/>
      <c r="T94" s="208">
        <f>SUM(T95:T115)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9" t="s">
        <v>84</v>
      </c>
      <c r="AT94" s="210" t="s">
        <v>76</v>
      </c>
      <c r="AU94" s="210" t="s">
        <v>84</v>
      </c>
      <c r="AY94" s="209" t="s">
        <v>141</v>
      </c>
      <c r="BK94" s="211">
        <f>SUM(BK95:BK115)</f>
        <v>0</v>
      </c>
    </row>
    <row r="95" s="2" customFormat="1" ht="24.15" customHeight="1">
      <c r="A95" s="40"/>
      <c r="B95" s="41"/>
      <c r="C95" s="214" t="s">
        <v>84</v>
      </c>
      <c r="D95" s="214" t="s">
        <v>143</v>
      </c>
      <c r="E95" s="215" t="s">
        <v>566</v>
      </c>
      <c r="F95" s="216" t="s">
        <v>567</v>
      </c>
      <c r="G95" s="217" t="s">
        <v>171</v>
      </c>
      <c r="H95" s="218">
        <v>36.880000000000003</v>
      </c>
      <c r="I95" s="219"/>
      <c r="J95" s="220">
        <f>ROUND(I95*H95,2)</f>
        <v>0</v>
      </c>
      <c r="K95" s="216" t="s">
        <v>147</v>
      </c>
      <c r="L95" s="46"/>
      <c r="M95" s="221" t="s">
        <v>19</v>
      </c>
      <c r="N95" s="222" t="s">
        <v>48</v>
      </c>
      <c r="O95" s="86"/>
      <c r="P95" s="223">
        <f>O95*H95</f>
        <v>0</v>
      </c>
      <c r="Q95" s="223">
        <v>0</v>
      </c>
      <c r="R95" s="223">
        <f>Q95*H95</f>
        <v>0</v>
      </c>
      <c r="S95" s="223">
        <v>0</v>
      </c>
      <c r="T95" s="224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25" t="s">
        <v>148</v>
      </c>
      <c r="AT95" s="225" t="s">
        <v>143</v>
      </c>
      <c r="AU95" s="225" t="s">
        <v>86</v>
      </c>
      <c r="AY95" s="19" t="s">
        <v>141</v>
      </c>
      <c r="BE95" s="226">
        <f>IF(N95="základní",J95,0)</f>
        <v>0</v>
      </c>
      <c r="BF95" s="226">
        <f>IF(N95="snížená",J95,0)</f>
        <v>0</v>
      </c>
      <c r="BG95" s="226">
        <f>IF(N95="zákl. přenesená",J95,0)</f>
        <v>0</v>
      </c>
      <c r="BH95" s="226">
        <f>IF(N95="sníž. přenesená",J95,0)</f>
        <v>0</v>
      </c>
      <c r="BI95" s="226">
        <f>IF(N95="nulová",J95,0)</f>
        <v>0</v>
      </c>
      <c r="BJ95" s="19" t="s">
        <v>84</v>
      </c>
      <c r="BK95" s="226">
        <f>ROUND(I95*H95,2)</f>
        <v>0</v>
      </c>
      <c r="BL95" s="19" t="s">
        <v>148</v>
      </c>
      <c r="BM95" s="225" t="s">
        <v>568</v>
      </c>
    </row>
    <row r="96" s="2" customFormat="1">
      <c r="A96" s="40"/>
      <c r="B96" s="41"/>
      <c r="C96" s="42"/>
      <c r="D96" s="227" t="s">
        <v>150</v>
      </c>
      <c r="E96" s="42"/>
      <c r="F96" s="228" t="s">
        <v>569</v>
      </c>
      <c r="G96" s="42"/>
      <c r="H96" s="42"/>
      <c r="I96" s="229"/>
      <c r="J96" s="42"/>
      <c r="K96" s="42"/>
      <c r="L96" s="46"/>
      <c r="M96" s="230"/>
      <c r="N96" s="231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150</v>
      </c>
      <c r="AU96" s="19" t="s">
        <v>86</v>
      </c>
    </row>
    <row r="97" s="2" customFormat="1">
      <c r="A97" s="40"/>
      <c r="B97" s="41"/>
      <c r="C97" s="42"/>
      <c r="D97" s="232" t="s">
        <v>152</v>
      </c>
      <c r="E97" s="42"/>
      <c r="F97" s="233" t="s">
        <v>570</v>
      </c>
      <c r="G97" s="42"/>
      <c r="H97" s="42"/>
      <c r="I97" s="229"/>
      <c r="J97" s="42"/>
      <c r="K97" s="42"/>
      <c r="L97" s="46"/>
      <c r="M97" s="230"/>
      <c r="N97" s="231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152</v>
      </c>
      <c r="AU97" s="19" t="s">
        <v>86</v>
      </c>
    </row>
    <row r="98" s="13" customFormat="1">
      <c r="A98" s="13"/>
      <c r="B98" s="234"/>
      <c r="C98" s="235"/>
      <c r="D98" s="227" t="s">
        <v>154</v>
      </c>
      <c r="E98" s="236" t="s">
        <v>19</v>
      </c>
      <c r="F98" s="237" t="s">
        <v>571</v>
      </c>
      <c r="G98" s="235"/>
      <c r="H98" s="236" t="s">
        <v>19</v>
      </c>
      <c r="I98" s="238"/>
      <c r="J98" s="235"/>
      <c r="K98" s="235"/>
      <c r="L98" s="239"/>
      <c r="M98" s="240"/>
      <c r="N98" s="241"/>
      <c r="O98" s="241"/>
      <c r="P98" s="241"/>
      <c r="Q98" s="241"/>
      <c r="R98" s="241"/>
      <c r="S98" s="241"/>
      <c r="T98" s="242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3" t="s">
        <v>154</v>
      </c>
      <c r="AU98" s="243" t="s">
        <v>86</v>
      </c>
      <c r="AV98" s="13" t="s">
        <v>84</v>
      </c>
      <c r="AW98" s="13" t="s">
        <v>36</v>
      </c>
      <c r="AX98" s="13" t="s">
        <v>77</v>
      </c>
      <c r="AY98" s="243" t="s">
        <v>141</v>
      </c>
    </row>
    <row r="99" s="14" customFormat="1">
      <c r="A99" s="14"/>
      <c r="B99" s="244"/>
      <c r="C99" s="245"/>
      <c r="D99" s="227" t="s">
        <v>154</v>
      </c>
      <c r="E99" s="246" t="s">
        <v>19</v>
      </c>
      <c r="F99" s="247" t="s">
        <v>572</v>
      </c>
      <c r="G99" s="245"/>
      <c r="H99" s="248">
        <v>36.880000000000003</v>
      </c>
      <c r="I99" s="249"/>
      <c r="J99" s="245"/>
      <c r="K99" s="245"/>
      <c r="L99" s="250"/>
      <c r="M99" s="251"/>
      <c r="N99" s="252"/>
      <c r="O99" s="252"/>
      <c r="P99" s="252"/>
      <c r="Q99" s="252"/>
      <c r="R99" s="252"/>
      <c r="S99" s="252"/>
      <c r="T99" s="253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54" t="s">
        <v>154</v>
      </c>
      <c r="AU99" s="254" t="s">
        <v>86</v>
      </c>
      <c r="AV99" s="14" t="s">
        <v>86</v>
      </c>
      <c r="AW99" s="14" t="s">
        <v>36</v>
      </c>
      <c r="AX99" s="14" t="s">
        <v>84</v>
      </c>
      <c r="AY99" s="254" t="s">
        <v>141</v>
      </c>
    </row>
    <row r="100" s="2" customFormat="1" ht="16.5" customHeight="1">
      <c r="A100" s="40"/>
      <c r="B100" s="41"/>
      <c r="C100" s="266" t="s">
        <v>86</v>
      </c>
      <c r="D100" s="266" t="s">
        <v>208</v>
      </c>
      <c r="E100" s="267" t="s">
        <v>573</v>
      </c>
      <c r="F100" s="268" t="s">
        <v>574</v>
      </c>
      <c r="G100" s="269" t="s">
        <v>211</v>
      </c>
      <c r="H100" s="270">
        <v>9.9580000000000002</v>
      </c>
      <c r="I100" s="271"/>
      <c r="J100" s="272">
        <f>ROUND(I100*H100,2)</f>
        <v>0</v>
      </c>
      <c r="K100" s="268" t="s">
        <v>147</v>
      </c>
      <c r="L100" s="273"/>
      <c r="M100" s="274" t="s">
        <v>19</v>
      </c>
      <c r="N100" s="275" t="s">
        <v>48</v>
      </c>
      <c r="O100" s="86"/>
      <c r="P100" s="223">
        <f>O100*H100</f>
        <v>0</v>
      </c>
      <c r="Q100" s="223">
        <v>1</v>
      </c>
      <c r="R100" s="223">
        <f>Q100*H100</f>
        <v>9.9580000000000002</v>
      </c>
      <c r="S100" s="223">
        <v>0</v>
      </c>
      <c r="T100" s="224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5" t="s">
        <v>201</v>
      </c>
      <c r="AT100" s="225" t="s">
        <v>208</v>
      </c>
      <c r="AU100" s="225" t="s">
        <v>86</v>
      </c>
      <c r="AY100" s="19" t="s">
        <v>141</v>
      </c>
      <c r="BE100" s="226">
        <f>IF(N100="základní",J100,0)</f>
        <v>0</v>
      </c>
      <c r="BF100" s="226">
        <f>IF(N100="snížená",J100,0)</f>
        <v>0</v>
      </c>
      <c r="BG100" s="226">
        <f>IF(N100="zákl. přenesená",J100,0)</f>
        <v>0</v>
      </c>
      <c r="BH100" s="226">
        <f>IF(N100="sníž. přenesená",J100,0)</f>
        <v>0</v>
      </c>
      <c r="BI100" s="226">
        <f>IF(N100="nulová",J100,0)</f>
        <v>0</v>
      </c>
      <c r="BJ100" s="19" t="s">
        <v>84</v>
      </c>
      <c r="BK100" s="226">
        <f>ROUND(I100*H100,2)</f>
        <v>0</v>
      </c>
      <c r="BL100" s="19" t="s">
        <v>148</v>
      </c>
      <c r="BM100" s="225" t="s">
        <v>575</v>
      </c>
    </row>
    <row r="101" s="2" customFormat="1">
      <c r="A101" s="40"/>
      <c r="B101" s="41"/>
      <c r="C101" s="42"/>
      <c r="D101" s="227" t="s">
        <v>150</v>
      </c>
      <c r="E101" s="42"/>
      <c r="F101" s="228" t="s">
        <v>574</v>
      </c>
      <c r="G101" s="42"/>
      <c r="H101" s="42"/>
      <c r="I101" s="229"/>
      <c r="J101" s="42"/>
      <c r="K101" s="42"/>
      <c r="L101" s="46"/>
      <c r="M101" s="230"/>
      <c r="N101" s="231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150</v>
      </c>
      <c r="AU101" s="19" t="s">
        <v>86</v>
      </c>
    </row>
    <row r="102" s="14" customFormat="1">
      <c r="A102" s="14"/>
      <c r="B102" s="244"/>
      <c r="C102" s="245"/>
      <c r="D102" s="227" t="s">
        <v>154</v>
      </c>
      <c r="E102" s="246" t="s">
        <v>19</v>
      </c>
      <c r="F102" s="247" t="s">
        <v>576</v>
      </c>
      <c r="G102" s="245"/>
      <c r="H102" s="248">
        <v>5.532</v>
      </c>
      <c r="I102" s="249"/>
      <c r="J102" s="245"/>
      <c r="K102" s="245"/>
      <c r="L102" s="250"/>
      <c r="M102" s="251"/>
      <c r="N102" s="252"/>
      <c r="O102" s="252"/>
      <c r="P102" s="252"/>
      <c r="Q102" s="252"/>
      <c r="R102" s="252"/>
      <c r="S102" s="252"/>
      <c r="T102" s="253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54" t="s">
        <v>154</v>
      </c>
      <c r="AU102" s="254" t="s">
        <v>86</v>
      </c>
      <c r="AV102" s="14" t="s">
        <v>86</v>
      </c>
      <c r="AW102" s="14" t="s">
        <v>36</v>
      </c>
      <c r="AX102" s="14" t="s">
        <v>84</v>
      </c>
      <c r="AY102" s="254" t="s">
        <v>141</v>
      </c>
    </row>
    <row r="103" s="14" customFormat="1">
      <c r="A103" s="14"/>
      <c r="B103" s="244"/>
      <c r="C103" s="245"/>
      <c r="D103" s="227" t="s">
        <v>154</v>
      </c>
      <c r="E103" s="245"/>
      <c r="F103" s="247" t="s">
        <v>577</v>
      </c>
      <c r="G103" s="245"/>
      <c r="H103" s="248">
        <v>9.9580000000000002</v>
      </c>
      <c r="I103" s="249"/>
      <c r="J103" s="245"/>
      <c r="K103" s="245"/>
      <c r="L103" s="250"/>
      <c r="M103" s="251"/>
      <c r="N103" s="252"/>
      <c r="O103" s="252"/>
      <c r="P103" s="252"/>
      <c r="Q103" s="252"/>
      <c r="R103" s="252"/>
      <c r="S103" s="252"/>
      <c r="T103" s="253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54" t="s">
        <v>154</v>
      </c>
      <c r="AU103" s="254" t="s">
        <v>86</v>
      </c>
      <c r="AV103" s="14" t="s">
        <v>86</v>
      </c>
      <c r="AW103" s="14" t="s">
        <v>4</v>
      </c>
      <c r="AX103" s="14" t="s">
        <v>84</v>
      </c>
      <c r="AY103" s="254" t="s">
        <v>141</v>
      </c>
    </row>
    <row r="104" s="2" customFormat="1" ht="24.15" customHeight="1">
      <c r="A104" s="40"/>
      <c r="B104" s="41"/>
      <c r="C104" s="214" t="s">
        <v>168</v>
      </c>
      <c r="D104" s="214" t="s">
        <v>143</v>
      </c>
      <c r="E104" s="215" t="s">
        <v>578</v>
      </c>
      <c r="F104" s="216" t="s">
        <v>579</v>
      </c>
      <c r="G104" s="217" t="s">
        <v>171</v>
      </c>
      <c r="H104" s="218">
        <v>36.880000000000003</v>
      </c>
      <c r="I104" s="219"/>
      <c r="J104" s="220">
        <f>ROUND(I104*H104,2)</f>
        <v>0</v>
      </c>
      <c r="K104" s="216" t="s">
        <v>147</v>
      </c>
      <c r="L104" s="46"/>
      <c r="M104" s="221" t="s">
        <v>19</v>
      </c>
      <c r="N104" s="222" t="s">
        <v>48</v>
      </c>
      <c r="O104" s="86"/>
      <c r="P104" s="223">
        <f>O104*H104</f>
        <v>0</v>
      </c>
      <c r="Q104" s="223">
        <v>0</v>
      </c>
      <c r="R104" s="223">
        <f>Q104*H104</f>
        <v>0</v>
      </c>
      <c r="S104" s="223">
        <v>0</v>
      </c>
      <c r="T104" s="224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5" t="s">
        <v>148</v>
      </c>
      <c r="AT104" s="225" t="s">
        <v>143</v>
      </c>
      <c r="AU104" s="225" t="s">
        <v>86</v>
      </c>
      <c r="AY104" s="19" t="s">
        <v>141</v>
      </c>
      <c r="BE104" s="226">
        <f>IF(N104="základní",J104,0)</f>
        <v>0</v>
      </c>
      <c r="BF104" s="226">
        <f>IF(N104="snížená",J104,0)</f>
        <v>0</v>
      </c>
      <c r="BG104" s="226">
        <f>IF(N104="zákl. přenesená",J104,0)</f>
        <v>0</v>
      </c>
      <c r="BH104" s="226">
        <f>IF(N104="sníž. přenesená",J104,0)</f>
        <v>0</v>
      </c>
      <c r="BI104" s="226">
        <f>IF(N104="nulová",J104,0)</f>
        <v>0</v>
      </c>
      <c r="BJ104" s="19" t="s">
        <v>84</v>
      </c>
      <c r="BK104" s="226">
        <f>ROUND(I104*H104,2)</f>
        <v>0</v>
      </c>
      <c r="BL104" s="19" t="s">
        <v>148</v>
      </c>
      <c r="BM104" s="225" t="s">
        <v>580</v>
      </c>
    </row>
    <row r="105" s="2" customFormat="1">
      <c r="A105" s="40"/>
      <c r="B105" s="41"/>
      <c r="C105" s="42"/>
      <c r="D105" s="227" t="s">
        <v>150</v>
      </c>
      <c r="E105" s="42"/>
      <c r="F105" s="228" t="s">
        <v>581</v>
      </c>
      <c r="G105" s="42"/>
      <c r="H105" s="42"/>
      <c r="I105" s="229"/>
      <c r="J105" s="42"/>
      <c r="K105" s="42"/>
      <c r="L105" s="46"/>
      <c r="M105" s="230"/>
      <c r="N105" s="231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150</v>
      </c>
      <c r="AU105" s="19" t="s">
        <v>86</v>
      </c>
    </row>
    <row r="106" s="2" customFormat="1">
      <c r="A106" s="40"/>
      <c r="B106" s="41"/>
      <c r="C106" s="42"/>
      <c r="D106" s="232" t="s">
        <v>152</v>
      </c>
      <c r="E106" s="42"/>
      <c r="F106" s="233" t="s">
        <v>582</v>
      </c>
      <c r="G106" s="42"/>
      <c r="H106" s="42"/>
      <c r="I106" s="229"/>
      <c r="J106" s="42"/>
      <c r="K106" s="42"/>
      <c r="L106" s="46"/>
      <c r="M106" s="230"/>
      <c r="N106" s="231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152</v>
      </c>
      <c r="AU106" s="19" t="s">
        <v>86</v>
      </c>
    </row>
    <row r="107" s="2" customFormat="1" ht="16.5" customHeight="1">
      <c r="A107" s="40"/>
      <c r="B107" s="41"/>
      <c r="C107" s="266" t="s">
        <v>148</v>
      </c>
      <c r="D107" s="266" t="s">
        <v>208</v>
      </c>
      <c r="E107" s="267" t="s">
        <v>583</v>
      </c>
      <c r="F107" s="268" t="s">
        <v>584</v>
      </c>
      <c r="G107" s="269" t="s">
        <v>448</v>
      </c>
      <c r="H107" s="270">
        <v>1.2909999999999999</v>
      </c>
      <c r="I107" s="271"/>
      <c r="J107" s="272">
        <f>ROUND(I107*H107,2)</f>
        <v>0</v>
      </c>
      <c r="K107" s="268" t="s">
        <v>147</v>
      </c>
      <c r="L107" s="273"/>
      <c r="M107" s="274" t="s">
        <v>19</v>
      </c>
      <c r="N107" s="275" t="s">
        <v>48</v>
      </c>
      <c r="O107" s="86"/>
      <c r="P107" s="223">
        <f>O107*H107</f>
        <v>0</v>
      </c>
      <c r="Q107" s="223">
        <v>0.001</v>
      </c>
      <c r="R107" s="223">
        <f>Q107*H107</f>
        <v>0.0012910000000000001</v>
      </c>
      <c r="S107" s="223">
        <v>0</v>
      </c>
      <c r="T107" s="224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5" t="s">
        <v>201</v>
      </c>
      <c r="AT107" s="225" t="s">
        <v>208</v>
      </c>
      <c r="AU107" s="225" t="s">
        <v>86</v>
      </c>
      <c r="AY107" s="19" t="s">
        <v>141</v>
      </c>
      <c r="BE107" s="226">
        <f>IF(N107="základní",J107,0)</f>
        <v>0</v>
      </c>
      <c r="BF107" s="226">
        <f>IF(N107="snížená",J107,0)</f>
        <v>0</v>
      </c>
      <c r="BG107" s="226">
        <f>IF(N107="zákl. přenesená",J107,0)</f>
        <v>0</v>
      </c>
      <c r="BH107" s="226">
        <f>IF(N107="sníž. přenesená",J107,0)</f>
        <v>0</v>
      </c>
      <c r="BI107" s="226">
        <f>IF(N107="nulová",J107,0)</f>
        <v>0</v>
      </c>
      <c r="BJ107" s="19" t="s">
        <v>84</v>
      </c>
      <c r="BK107" s="226">
        <f>ROUND(I107*H107,2)</f>
        <v>0</v>
      </c>
      <c r="BL107" s="19" t="s">
        <v>148</v>
      </c>
      <c r="BM107" s="225" t="s">
        <v>585</v>
      </c>
    </row>
    <row r="108" s="2" customFormat="1">
      <c r="A108" s="40"/>
      <c r="B108" s="41"/>
      <c r="C108" s="42"/>
      <c r="D108" s="227" t="s">
        <v>150</v>
      </c>
      <c r="E108" s="42"/>
      <c r="F108" s="228" t="s">
        <v>584</v>
      </c>
      <c r="G108" s="42"/>
      <c r="H108" s="42"/>
      <c r="I108" s="229"/>
      <c r="J108" s="42"/>
      <c r="K108" s="42"/>
      <c r="L108" s="46"/>
      <c r="M108" s="230"/>
      <c r="N108" s="231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150</v>
      </c>
      <c r="AU108" s="19" t="s">
        <v>86</v>
      </c>
    </row>
    <row r="109" s="14" customFormat="1">
      <c r="A109" s="14"/>
      <c r="B109" s="244"/>
      <c r="C109" s="245"/>
      <c r="D109" s="227" t="s">
        <v>154</v>
      </c>
      <c r="E109" s="245"/>
      <c r="F109" s="247" t="s">
        <v>586</v>
      </c>
      <c r="G109" s="245"/>
      <c r="H109" s="248">
        <v>1.2909999999999999</v>
      </c>
      <c r="I109" s="249"/>
      <c r="J109" s="245"/>
      <c r="K109" s="245"/>
      <c r="L109" s="250"/>
      <c r="M109" s="251"/>
      <c r="N109" s="252"/>
      <c r="O109" s="252"/>
      <c r="P109" s="252"/>
      <c r="Q109" s="252"/>
      <c r="R109" s="252"/>
      <c r="S109" s="252"/>
      <c r="T109" s="253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4" t="s">
        <v>154</v>
      </c>
      <c r="AU109" s="254" t="s">
        <v>86</v>
      </c>
      <c r="AV109" s="14" t="s">
        <v>86</v>
      </c>
      <c r="AW109" s="14" t="s">
        <v>4</v>
      </c>
      <c r="AX109" s="14" t="s">
        <v>84</v>
      </c>
      <c r="AY109" s="254" t="s">
        <v>141</v>
      </c>
    </row>
    <row r="110" s="2" customFormat="1" ht="24.15" customHeight="1">
      <c r="A110" s="40"/>
      <c r="B110" s="41"/>
      <c r="C110" s="214" t="s">
        <v>181</v>
      </c>
      <c r="D110" s="214" t="s">
        <v>143</v>
      </c>
      <c r="E110" s="215" t="s">
        <v>250</v>
      </c>
      <c r="F110" s="216" t="s">
        <v>251</v>
      </c>
      <c r="G110" s="217" t="s">
        <v>171</v>
      </c>
      <c r="H110" s="218">
        <v>35.659999999999997</v>
      </c>
      <c r="I110" s="219"/>
      <c r="J110" s="220">
        <f>ROUND(I110*H110,2)</f>
        <v>0</v>
      </c>
      <c r="K110" s="216" t="s">
        <v>147</v>
      </c>
      <c r="L110" s="46"/>
      <c r="M110" s="221" t="s">
        <v>19</v>
      </c>
      <c r="N110" s="222" t="s">
        <v>48</v>
      </c>
      <c r="O110" s="86"/>
      <c r="P110" s="223">
        <f>O110*H110</f>
        <v>0</v>
      </c>
      <c r="Q110" s="223">
        <v>0</v>
      </c>
      <c r="R110" s="223">
        <f>Q110*H110</f>
        <v>0</v>
      </c>
      <c r="S110" s="223">
        <v>0</v>
      </c>
      <c r="T110" s="224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25" t="s">
        <v>148</v>
      </c>
      <c r="AT110" s="225" t="s">
        <v>143</v>
      </c>
      <c r="AU110" s="225" t="s">
        <v>86</v>
      </c>
      <c r="AY110" s="19" t="s">
        <v>141</v>
      </c>
      <c r="BE110" s="226">
        <f>IF(N110="základní",J110,0)</f>
        <v>0</v>
      </c>
      <c r="BF110" s="226">
        <f>IF(N110="snížená",J110,0)</f>
        <v>0</v>
      </c>
      <c r="BG110" s="226">
        <f>IF(N110="zákl. přenesená",J110,0)</f>
        <v>0</v>
      </c>
      <c r="BH110" s="226">
        <f>IF(N110="sníž. přenesená",J110,0)</f>
        <v>0</v>
      </c>
      <c r="BI110" s="226">
        <f>IF(N110="nulová",J110,0)</f>
        <v>0</v>
      </c>
      <c r="BJ110" s="19" t="s">
        <v>84</v>
      </c>
      <c r="BK110" s="226">
        <f>ROUND(I110*H110,2)</f>
        <v>0</v>
      </c>
      <c r="BL110" s="19" t="s">
        <v>148</v>
      </c>
      <c r="BM110" s="225" t="s">
        <v>587</v>
      </c>
    </row>
    <row r="111" s="2" customFormat="1">
      <c r="A111" s="40"/>
      <c r="B111" s="41"/>
      <c r="C111" s="42"/>
      <c r="D111" s="227" t="s">
        <v>150</v>
      </c>
      <c r="E111" s="42"/>
      <c r="F111" s="228" t="s">
        <v>253</v>
      </c>
      <c r="G111" s="42"/>
      <c r="H111" s="42"/>
      <c r="I111" s="229"/>
      <c r="J111" s="42"/>
      <c r="K111" s="42"/>
      <c r="L111" s="46"/>
      <c r="M111" s="230"/>
      <c r="N111" s="231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150</v>
      </c>
      <c r="AU111" s="19" t="s">
        <v>86</v>
      </c>
    </row>
    <row r="112" s="2" customFormat="1">
      <c r="A112" s="40"/>
      <c r="B112" s="41"/>
      <c r="C112" s="42"/>
      <c r="D112" s="232" t="s">
        <v>152</v>
      </c>
      <c r="E112" s="42"/>
      <c r="F112" s="233" t="s">
        <v>254</v>
      </c>
      <c r="G112" s="42"/>
      <c r="H112" s="42"/>
      <c r="I112" s="229"/>
      <c r="J112" s="42"/>
      <c r="K112" s="42"/>
      <c r="L112" s="46"/>
      <c r="M112" s="230"/>
      <c r="N112" s="231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152</v>
      </c>
      <c r="AU112" s="19" t="s">
        <v>86</v>
      </c>
    </row>
    <row r="113" s="13" customFormat="1">
      <c r="A113" s="13"/>
      <c r="B113" s="234"/>
      <c r="C113" s="235"/>
      <c r="D113" s="227" t="s">
        <v>154</v>
      </c>
      <c r="E113" s="236" t="s">
        <v>19</v>
      </c>
      <c r="F113" s="237" t="s">
        <v>257</v>
      </c>
      <c r="G113" s="235"/>
      <c r="H113" s="236" t="s">
        <v>19</v>
      </c>
      <c r="I113" s="238"/>
      <c r="J113" s="235"/>
      <c r="K113" s="235"/>
      <c r="L113" s="239"/>
      <c r="M113" s="240"/>
      <c r="N113" s="241"/>
      <c r="O113" s="241"/>
      <c r="P113" s="241"/>
      <c r="Q113" s="241"/>
      <c r="R113" s="241"/>
      <c r="S113" s="241"/>
      <c r="T113" s="242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3" t="s">
        <v>154</v>
      </c>
      <c r="AU113" s="243" t="s">
        <v>86</v>
      </c>
      <c r="AV113" s="13" t="s">
        <v>84</v>
      </c>
      <c r="AW113" s="13" t="s">
        <v>36</v>
      </c>
      <c r="AX113" s="13" t="s">
        <v>77</v>
      </c>
      <c r="AY113" s="243" t="s">
        <v>141</v>
      </c>
    </row>
    <row r="114" s="14" customFormat="1">
      <c r="A114" s="14"/>
      <c r="B114" s="244"/>
      <c r="C114" s="245"/>
      <c r="D114" s="227" t="s">
        <v>154</v>
      </c>
      <c r="E114" s="246" t="s">
        <v>19</v>
      </c>
      <c r="F114" s="247" t="s">
        <v>588</v>
      </c>
      <c r="G114" s="245"/>
      <c r="H114" s="248">
        <v>35.659999999999997</v>
      </c>
      <c r="I114" s="249"/>
      <c r="J114" s="245"/>
      <c r="K114" s="245"/>
      <c r="L114" s="250"/>
      <c r="M114" s="251"/>
      <c r="N114" s="252"/>
      <c r="O114" s="252"/>
      <c r="P114" s="252"/>
      <c r="Q114" s="252"/>
      <c r="R114" s="252"/>
      <c r="S114" s="252"/>
      <c r="T114" s="253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54" t="s">
        <v>154</v>
      </c>
      <c r="AU114" s="254" t="s">
        <v>86</v>
      </c>
      <c r="AV114" s="14" t="s">
        <v>86</v>
      </c>
      <c r="AW114" s="14" t="s">
        <v>36</v>
      </c>
      <c r="AX114" s="14" t="s">
        <v>77</v>
      </c>
      <c r="AY114" s="254" t="s">
        <v>141</v>
      </c>
    </row>
    <row r="115" s="15" customFormat="1">
      <c r="A115" s="15"/>
      <c r="B115" s="255"/>
      <c r="C115" s="256"/>
      <c r="D115" s="227" t="s">
        <v>154</v>
      </c>
      <c r="E115" s="257" t="s">
        <v>19</v>
      </c>
      <c r="F115" s="258" t="s">
        <v>161</v>
      </c>
      <c r="G115" s="256"/>
      <c r="H115" s="259">
        <v>35.659999999999997</v>
      </c>
      <c r="I115" s="260"/>
      <c r="J115" s="256"/>
      <c r="K115" s="256"/>
      <c r="L115" s="261"/>
      <c r="M115" s="262"/>
      <c r="N115" s="263"/>
      <c r="O115" s="263"/>
      <c r="P115" s="263"/>
      <c r="Q115" s="263"/>
      <c r="R115" s="263"/>
      <c r="S115" s="263"/>
      <c r="T115" s="264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T115" s="265" t="s">
        <v>154</v>
      </c>
      <c r="AU115" s="265" t="s">
        <v>86</v>
      </c>
      <c r="AV115" s="15" t="s">
        <v>148</v>
      </c>
      <c r="AW115" s="15" t="s">
        <v>36</v>
      </c>
      <c r="AX115" s="15" t="s">
        <v>84</v>
      </c>
      <c r="AY115" s="265" t="s">
        <v>141</v>
      </c>
    </row>
    <row r="116" s="12" customFormat="1" ht="22.8" customHeight="1">
      <c r="A116" s="12"/>
      <c r="B116" s="198"/>
      <c r="C116" s="199"/>
      <c r="D116" s="200" t="s">
        <v>76</v>
      </c>
      <c r="E116" s="212" t="s">
        <v>86</v>
      </c>
      <c r="F116" s="212" t="s">
        <v>265</v>
      </c>
      <c r="G116" s="199"/>
      <c r="H116" s="199"/>
      <c r="I116" s="202"/>
      <c r="J116" s="213">
        <f>BK116</f>
        <v>0</v>
      </c>
      <c r="K116" s="199"/>
      <c r="L116" s="204"/>
      <c r="M116" s="205"/>
      <c r="N116" s="206"/>
      <c r="O116" s="206"/>
      <c r="P116" s="207">
        <f>SUM(P117:P135)</f>
        <v>0</v>
      </c>
      <c r="Q116" s="206"/>
      <c r="R116" s="207">
        <f>SUM(R117:R135)</f>
        <v>59.519471539999998</v>
      </c>
      <c r="S116" s="206"/>
      <c r="T116" s="208">
        <f>SUM(T117:T135)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209" t="s">
        <v>84</v>
      </c>
      <c r="AT116" s="210" t="s">
        <v>76</v>
      </c>
      <c r="AU116" s="210" t="s">
        <v>84</v>
      </c>
      <c r="AY116" s="209" t="s">
        <v>141</v>
      </c>
      <c r="BK116" s="211">
        <f>SUM(BK117:BK135)</f>
        <v>0</v>
      </c>
    </row>
    <row r="117" s="2" customFormat="1" ht="16.5" customHeight="1">
      <c r="A117" s="40"/>
      <c r="B117" s="41"/>
      <c r="C117" s="214" t="s">
        <v>187</v>
      </c>
      <c r="D117" s="214" t="s">
        <v>143</v>
      </c>
      <c r="E117" s="215" t="s">
        <v>589</v>
      </c>
      <c r="F117" s="216" t="s">
        <v>590</v>
      </c>
      <c r="G117" s="217" t="s">
        <v>146</v>
      </c>
      <c r="H117" s="218">
        <v>14.720000000000001</v>
      </c>
      <c r="I117" s="219"/>
      <c r="J117" s="220">
        <f>ROUND(I117*H117,2)</f>
        <v>0</v>
      </c>
      <c r="K117" s="216" t="s">
        <v>147</v>
      </c>
      <c r="L117" s="46"/>
      <c r="M117" s="221" t="s">
        <v>19</v>
      </c>
      <c r="N117" s="222" t="s">
        <v>48</v>
      </c>
      <c r="O117" s="86"/>
      <c r="P117" s="223">
        <f>O117*H117</f>
        <v>0</v>
      </c>
      <c r="Q117" s="223">
        <v>2.5018699999999998</v>
      </c>
      <c r="R117" s="223">
        <f>Q117*H117</f>
        <v>36.827526399999996</v>
      </c>
      <c r="S117" s="223">
        <v>0</v>
      </c>
      <c r="T117" s="224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5" t="s">
        <v>148</v>
      </c>
      <c r="AT117" s="225" t="s">
        <v>143</v>
      </c>
      <c r="AU117" s="225" t="s">
        <v>86</v>
      </c>
      <c r="AY117" s="19" t="s">
        <v>141</v>
      </c>
      <c r="BE117" s="226">
        <f>IF(N117="základní",J117,0)</f>
        <v>0</v>
      </c>
      <c r="BF117" s="226">
        <f>IF(N117="snížená",J117,0)</f>
        <v>0</v>
      </c>
      <c r="BG117" s="226">
        <f>IF(N117="zákl. přenesená",J117,0)</f>
        <v>0</v>
      </c>
      <c r="BH117" s="226">
        <f>IF(N117="sníž. přenesená",J117,0)</f>
        <v>0</v>
      </c>
      <c r="BI117" s="226">
        <f>IF(N117="nulová",J117,0)</f>
        <v>0</v>
      </c>
      <c r="BJ117" s="19" t="s">
        <v>84</v>
      </c>
      <c r="BK117" s="226">
        <f>ROUND(I117*H117,2)</f>
        <v>0</v>
      </c>
      <c r="BL117" s="19" t="s">
        <v>148</v>
      </c>
      <c r="BM117" s="225" t="s">
        <v>591</v>
      </c>
    </row>
    <row r="118" s="2" customFormat="1">
      <c r="A118" s="40"/>
      <c r="B118" s="41"/>
      <c r="C118" s="42"/>
      <c r="D118" s="227" t="s">
        <v>150</v>
      </c>
      <c r="E118" s="42"/>
      <c r="F118" s="228" t="s">
        <v>592</v>
      </c>
      <c r="G118" s="42"/>
      <c r="H118" s="42"/>
      <c r="I118" s="229"/>
      <c r="J118" s="42"/>
      <c r="K118" s="42"/>
      <c r="L118" s="46"/>
      <c r="M118" s="230"/>
      <c r="N118" s="231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150</v>
      </c>
      <c r="AU118" s="19" t="s">
        <v>86</v>
      </c>
    </row>
    <row r="119" s="2" customFormat="1">
      <c r="A119" s="40"/>
      <c r="B119" s="41"/>
      <c r="C119" s="42"/>
      <c r="D119" s="232" t="s">
        <v>152</v>
      </c>
      <c r="E119" s="42"/>
      <c r="F119" s="233" t="s">
        <v>593</v>
      </c>
      <c r="G119" s="42"/>
      <c r="H119" s="42"/>
      <c r="I119" s="229"/>
      <c r="J119" s="42"/>
      <c r="K119" s="42"/>
      <c r="L119" s="46"/>
      <c r="M119" s="230"/>
      <c r="N119" s="231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152</v>
      </c>
      <c r="AU119" s="19" t="s">
        <v>86</v>
      </c>
    </row>
    <row r="120" s="2" customFormat="1" ht="24.15" customHeight="1">
      <c r="A120" s="40"/>
      <c r="B120" s="41"/>
      <c r="C120" s="214" t="s">
        <v>194</v>
      </c>
      <c r="D120" s="214" t="s">
        <v>143</v>
      </c>
      <c r="E120" s="215" t="s">
        <v>594</v>
      </c>
      <c r="F120" s="216" t="s">
        <v>595</v>
      </c>
      <c r="G120" s="217" t="s">
        <v>146</v>
      </c>
      <c r="H120" s="218">
        <v>8.7249999999999996</v>
      </c>
      <c r="I120" s="219"/>
      <c r="J120" s="220">
        <f>ROUND(I120*H120,2)</f>
        <v>0</v>
      </c>
      <c r="K120" s="216" t="s">
        <v>147</v>
      </c>
      <c r="L120" s="46"/>
      <c r="M120" s="221" t="s">
        <v>19</v>
      </c>
      <c r="N120" s="222" t="s">
        <v>48</v>
      </c>
      <c r="O120" s="86"/>
      <c r="P120" s="223">
        <f>O120*H120</f>
        <v>0</v>
      </c>
      <c r="Q120" s="223">
        <v>2.5236100000000001</v>
      </c>
      <c r="R120" s="223">
        <f>Q120*H120</f>
        <v>22.018497249999999</v>
      </c>
      <c r="S120" s="223">
        <v>0</v>
      </c>
      <c r="T120" s="224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25" t="s">
        <v>148</v>
      </c>
      <c r="AT120" s="225" t="s">
        <v>143</v>
      </c>
      <c r="AU120" s="225" t="s">
        <v>86</v>
      </c>
      <c r="AY120" s="19" t="s">
        <v>141</v>
      </c>
      <c r="BE120" s="226">
        <f>IF(N120="základní",J120,0)</f>
        <v>0</v>
      </c>
      <c r="BF120" s="226">
        <f>IF(N120="snížená",J120,0)</f>
        <v>0</v>
      </c>
      <c r="BG120" s="226">
        <f>IF(N120="zákl. přenesená",J120,0)</f>
        <v>0</v>
      </c>
      <c r="BH120" s="226">
        <f>IF(N120="sníž. přenesená",J120,0)</f>
        <v>0</v>
      </c>
      <c r="BI120" s="226">
        <f>IF(N120="nulová",J120,0)</f>
        <v>0</v>
      </c>
      <c r="BJ120" s="19" t="s">
        <v>84</v>
      </c>
      <c r="BK120" s="226">
        <f>ROUND(I120*H120,2)</f>
        <v>0</v>
      </c>
      <c r="BL120" s="19" t="s">
        <v>148</v>
      </c>
      <c r="BM120" s="225" t="s">
        <v>596</v>
      </c>
    </row>
    <row r="121" s="2" customFormat="1">
      <c r="A121" s="40"/>
      <c r="B121" s="41"/>
      <c r="C121" s="42"/>
      <c r="D121" s="227" t="s">
        <v>150</v>
      </c>
      <c r="E121" s="42"/>
      <c r="F121" s="228" t="s">
        <v>597</v>
      </c>
      <c r="G121" s="42"/>
      <c r="H121" s="42"/>
      <c r="I121" s="229"/>
      <c r="J121" s="42"/>
      <c r="K121" s="42"/>
      <c r="L121" s="46"/>
      <c r="M121" s="230"/>
      <c r="N121" s="231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150</v>
      </c>
      <c r="AU121" s="19" t="s">
        <v>86</v>
      </c>
    </row>
    <row r="122" s="2" customFormat="1">
      <c r="A122" s="40"/>
      <c r="B122" s="41"/>
      <c r="C122" s="42"/>
      <c r="D122" s="232" t="s">
        <v>152</v>
      </c>
      <c r="E122" s="42"/>
      <c r="F122" s="233" t="s">
        <v>598</v>
      </c>
      <c r="G122" s="42"/>
      <c r="H122" s="42"/>
      <c r="I122" s="229"/>
      <c r="J122" s="42"/>
      <c r="K122" s="42"/>
      <c r="L122" s="46"/>
      <c r="M122" s="230"/>
      <c r="N122" s="231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152</v>
      </c>
      <c r="AU122" s="19" t="s">
        <v>86</v>
      </c>
    </row>
    <row r="123" s="14" customFormat="1">
      <c r="A123" s="14"/>
      <c r="B123" s="244"/>
      <c r="C123" s="245"/>
      <c r="D123" s="227" t="s">
        <v>154</v>
      </c>
      <c r="E123" s="246" t="s">
        <v>19</v>
      </c>
      <c r="F123" s="247" t="s">
        <v>599</v>
      </c>
      <c r="G123" s="245"/>
      <c r="H123" s="248">
        <v>8.7249999999999996</v>
      </c>
      <c r="I123" s="249"/>
      <c r="J123" s="245"/>
      <c r="K123" s="245"/>
      <c r="L123" s="250"/>
      <c r="M123" s="251"/>
      <c r="N123" s="252"/>
      <c r="O123" s="252"/>
      <c r="P123" s="252"/>
      <c r="Q123" s="252"/>
      <c r="R123" s="252"/>
      <c r="S123" s="252"/>
      <c r="T123" s="253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4" t="s">
        <v>154</v>
      </c>
      <c r="AU123" s="254" t="s">
        <v>86</v>
      </c>
      <c r="AV123" s="14" t="s">
        <v>86</v>
      </c>
      <c r="AW123" s="14" t="s">
        <v>36</v>
      </c>
      <c r="AX123" s="14" t="s">
        <v>84</v>
      </c>
      <c r="AY123" s="254" t="s">
        <v>141</v>
      </c>
    </row>
    <row r="124" s="2" customFormat="1" ht="16.5" customHeight="1">
      <c r="A124" s="40"/>
      <c r="B124" s="41"/>
      <c r="C124" s="214" t="s">
        <v>201</v>
      </c>
      <c r="D124" s="214" t="s">
        <v>143</v>
      </c>
      <c r="E124" s="215" t="s">
        <v>600</v>
      </c>
      <c r="F124" s="216" t="s">
        <v>601</v>
      </c>
      <c r="G124" s="217" t="s">
        <v>171</v>
      </c>
      <c r="H124" s="218">
        <v>69.799999999999997</v>
      </c>
      <c r="I124" s="219"/>
      <c r="J124" s="220">
        <f>ROUND(I124*H124,2)</f>
        <v>0</v>
      </c>
      <c r="K124" s="216" t="s">
        <v>147</v>
      </c>
      <c r="L124" s="46"/>
      <c r="M124" s="221" t="s">
        <v>19</v>
      </c>
      <c r="N124" s="222" t="s">
        <v>48</v>
      </c>
      <c r="O124" s="86"/>
      <c r="P124" s="223">
        <f>O124*H124</f>
        <v>0</v>
      </c>
      <c r="Q124" s="223">
        <v>0.0026900000000000001</v>
      </c>
      <c r="R124" s="223">
        <f>Q124*H124</f>
        <v>0.18776200000000001</v>
      </c>
      <c r="S124" s="223">
        <v>0</v>
      </c>
      <c r="T124" s="224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25" t="s">
        <v>148</v>
      </c>
      <c r="AT124" s="225" t="s">
        <v>143</v>
      </c>
      <c r="AU124" s="225" t="s">
        <v>86</v>
      </c>
      <c r="AY124" s="19" t="s">
        <v>141</v>
      </c>
      <c r="BE124" s="226">
        <f>IF(N124="základní",J124,0)</f>
        <v>0</v>
      </c>
      <c r="BF124" s="226">
        <f>IF(N124="snížená",J124,0)</f>
        <v>0</v>
      </c>
      <c r="BG124" s="226">
        <f>IF(N124="zákl. přenesená",J124,0)</f>
        <v>0</v>
      </c>
      <c r="BH124" s="226">
        <f>IF(N124="sníž. přenesená",J124,0)</f>
        <v>0</v>
      </c>
      <c r="BI124" s="226">
        <f>IF(N124="nulová",J124,0)</f>
        <v>0</v>
      </c>
      <c r="BJ124" s="19" t="s">
        <v>84</v>
      </c>
      <c r="BK124" s="226">
        <f>ROUND(I124*H124,2)</f>
        <v>0</v>
      </c>
      <c r="BL124" s="19" t="s">
        <v>148</v>
      </c>
      <c r="BM124" s="225" t="s">
        <v>602</v>
      </c>
    </row>
    <row r="125" s="2" customFormat="1">
      <c r="A125" s="40"/>
      <c r="B125" s="41"/>
      <c r="C125" s="42"/>
      <c r="D125" s="227" t="s">
        <v>150</v>
      </c>
      <c r="E125" s="42"/>
      <c r="F125" s="228" t="s">
        <v>603</v>
      </c>
      <c r="G125" s="42"/>
      <c r="H125" s="42"/>
      <c r="I125" s="229"/>
      <c r="J125" s="42"/>
      <c r="K125" s="42"/>
      <c r="L125" s="46"/>
      <c r="M125" s="230"/>
      <c r="N125" s="231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150</v>
      </c>
      <c r="AU125" s="19" t="s">
        <v>86</v>
      </c>
    </row>
    <row r="126" s="2" customFormat="1">
      <c r="A126" s="40"/>
      <c r="B126" s="41"/>
      <c r="C126" s="42"/>
      <c r="D126" s="232" t="s">
        <v>152</v>
      </c>
      <c r="E126" s="42"/>
      <c r="F126" s="233" t="s">
        <v>604</v>
      </c>
      <c r="G126" s="42"/>
      <c r="H126" s="42"/>
      <c r="I126" s="229"/>
      <c r="J126" s="42"/>
      <c r="K126" s="42"/>
      <c r="L126" s="46"/>
      <c r="M126" s="230"/>
      <c r="N126" s="231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152</v>
      </c>
      <c r="AU126" s="19" t="s">
        <v>86</v>
      </c>
    </row>
    <row r="127" s="14" customFormat="1">
      <c r="A127" s="14"/>
      <c r="B127" s="244"/>
      <c r="C127" s="245"/>
      <c r="D127" s="227" t="s">
        <v>154</v>
      </c>
      <c r="E127" s="246" t="s">
        <v>19</v>
      </c>
      <c r="F127" s="247" t="s">
        <v>605</v>
      </c>
      <c r="G127" s="245"/>
      <c r="H127" s="248">
        <v>69.799999999999997</v>
      </c>
      <c r="I127" s="249"/>
      <c r="J127" s="245"/>
      <c r="K127" s="245"/>
      <c r="L127" s="250"/>
      <c r="M127" s="251"/>
      <c r="N127" s="252"/>
      <c r="O127" s="252"/>
      <c r="P127" s="252"/>
      <c r="Q127" s="252"/>
      <c r="R127" s="252"/>
      <c r="S127" s="252"/>
      <c r="T127" s="253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4" t="s">
        <v>154</v>
      </c>
      <c r="AU127" s="254" t="s">
        <v>86</v>
      </c>
      <c r="AV127" s="14" t="s">
        <v>86</v>
      </c>
      <c r="AW127" s="14" t="s">
        <v>36</v>
      </c>
      <c r="AX127" s="14" t="s">
        <v>84</v>
      </c>
      <c r="AY127" s="254" t="s">
        <v>141</v>
      </c>
    </row>
    <row r="128" s="2" customFormat="1" ht="16.5" customHeight="1">
      <c r="A128" s="40"/>
      <c r="B128" s="41"/>
      <c r="C128" s="214" t="s">
        <v>207</v>
      </c>
      <c r="D128" s="214" t="s">
        <v>143</v>
      </c>
      <c r="E128" s="215" t="s">
        <v>606</v>
      </c>
      <c r="F128" s="216" t="s">
        <v>607</v>
      </c>
      <c r="G128" s="217" t="s">
        <v>171</v>
      </c>
      <c r="H128" s="218">
        <v>69.799999999999997</v>
      </c>
      <c r="I128" s="219"/>
      <c r="J128" s="220">
        <f>ROUND(I128*H128,2)</f>
        <v>0</v>
      </c>
      <c r="K128" s="216" t="s">
        <v>147</v>
      </c>
      <c r="L128" s="46"/>
      <c r="M128" s="221" t="s">
        <v>19</v>
      </c>
      <c r="N128" s="222" t="s">
        <v>48</v>
      </c>
      <c r="O128" s="86"/>
      <c r="P128" s="223">
        <f>O128*H128</f>
        <v>0</v>
      </c>
      <c r="Q128" s="223">
        <v>0</v>
      </c>
      <c r="R128" s="223">
        <f>Q128*H128</f>
        <v>0</v>
      </c>
      <c r="S128" s="223">
        <v>0</v>
      </c>
      <c r="T128" s="224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25" t="s">
        <v>148</v>
      </c>
      <c r="AT128" s="225" t="s">
        <v>143</v>
      </c>
      <c r="AU128" s="225" t="s">
        <v>86</v>
      </c>
      <c r="AY128" s="19" t="s">
        <v>141</v>
      </c>
      <c r="BE128" s="226">
        <f>IF(N128="základní",J128,0)</f>
        <v>0</v>
      </c>
      <c r="BF128" s="226">
        <f>IF(N128="snížená",J128,0)</f>
        <v>0</v>
      </c>
      <c r="BG128" s="226">
        <f>IF(N128="zákl. přenesená",J128,0)</f>
        <v>0</v>
      </c>
      <c r="BH128" s="226">
        <f>IF(N128="sníž. přenesená",J128,0)</f>
        <v>0</v>
      </c>
      <c r="BI128" s="226">
        <f>IF(N128="nulová",J128,0)</f>
        <v>0</v>
      </c>
      <c r="BJ128" s="19" t="s">
        <v>84</v>
      </c>
      <c r="BK128" s="226">
        <f>ROUND(I128*H128,2)</f>
        <v>0</v>
      </c>
      <c r="BL128" s="19" t="s">
        <v>148</v>
      </c>
      <c r="BM128" s="225" t="s">
        <v>608</v>
      </c>
    </row>
    <row r="129" s="2" customFormat="1">
      <c r="A129" s="40"/>
      <c r="B129" s="41"/>
      <c r="C129" s="42"/>
      <c r="D129" s="227" t="s">
        <v>150</v>
      </c>
      <c r="E129" s="42"/>
      <c r="F129" s="228" t="s">
        <v>609</v>
      </c>
      <c r="G129" s="42"/>
      <c r="H129" s="42"/>
      <c r="I129" s="229"/>
      <c r="J129" s="42"/>
      <c r="K129" s="42"/>
      <c r="L129" s="46"/>
      <c r="M129" s="230"/>
      <c r="N129" s="231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150</v>
      </c>
      <c r="AU129" s="19" t="s">
        <v>86</v>
      </c>
    </row>
    <row r="130" s="2" customFormat="1">
      <c r="A130" s="40"/>
      <c r="B130" s="41"/>
      <c r="C130" s="42"/>
      <c r="D130" s="232" t="s">
        <v>152</v>
      </c>
      <c r="E130" s="42"/>
      <c r="F130" s="233" t="s">
        <v>610</v>
      </c>
      <c r="G130" s="42"/>
      <c r="H130" s="42"/>
      <c r="I130" s="229"/>
      <c r="J130" s="42"/>
      <c r="K130" s="42"/>
      <c r="L130" s="46"/>
      <c r="M130" s="230"/>
      <c r="N130" s="231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152</v>
      </c>
      <c r="AU130" s="19" t="s">
        <v>86</v>
      </c>
    </row>
    <row r="131" s="2" customFormat="1" ht="16.5" customHeight="1">
      <c r="A131" s="40"/>
      <c r="B131" s="41"/>
      <c r="C131" s="214" t="s">
        <v>215</v>
      </c>
      <c r="D131" s="214" t="s">
        <v>143</v>
      </c>
      <c r="E131" s="215" t="s">
        <v>611</v>
      </c>
      <c r="F131" s="216" t="s">
        <v>612</v>
      </c>
      <c r="G131" s="217" t="s">
        <v>211</v>
      </c>
      <c r="H131" s="218">
        <v>0.45700000000000002</v>
      </c>
      <c r="I131" s="219"/>
      <c r="J131" s="220">
        <f>ROUND(I131*H131,2)</f>
        <v>0</v>
      </c>
      <c r="K131" s="216" t="s">
        <v>147</v>
      </c>
      <c r="L131" s="46"/>
      <c r="M131" s="221" t="s">
        <v>19</v>
      </c>
      <c r="N131" s="222" t="s">
        <v>48</v>
      </c>
      <c r="O131" s="86"/>
      <c r="P131" s="223">
        <f>O131*H131</f>
        <v>0</v>
      </c>
      <c r="Q131" s="223">
        <v>1.06277</v>
      </c>
      <c r="R131" s="223">
        <f>Q131*H131</f>
        <v>0.48568589000000001</v>
      </c>
      <c r="S131" s="223">
        <v>0</v>
      </c>
      <c r="T131" s="224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25" t="s">
        <v>148</v>
      </c>
      <c r="AT131" s="225" t="s">
        <v>143</v>
      </c>
      <c r="AU131" s="225" t="s">
        <v>86</v>
      </c>
      <c r="AY131" s="19" t="s">
        <v>141</v>
      </c>
      <c r="BE131" s="226">
        <f>IF(N131="základní",J131,0)</f>
        <v>0</v>
      </c>
      <c r="BF131" s="226">
        <f>IF(N131="snížená",J131,0)</f>
        <v>0</v>
      </c>
      <c r="BG131" s="226">
        <f>IF(N131="zákl. přenesená",J131,0)</f>
        <v>0</v>
      </c>
      <c r="BH131" s="226">
        <f>IF(N131="sníž. přenesená",J131,0)</f>
        <v>0</v>
      </c>
      <c r="BI131" s="226">
        <f>IF(N131="nulová",J131,0)</f>
        <v>0</v>
      </c>
      <c r="BJ131" s="19" t="s">
        <v>84</v>
      </c>
      <c r="BK131" s="226">
        <f>ROUND(I131*H131,2)</f>
        <v>0</v>
      </c>
      <c r="BL131" s="19" t="s">
        <v>148</v>
      </c>
      <c r="BM131" s="225" t="s">
        <v>613</v>
      </c>
    </row>
    <row r="132" s="2" customFormat="1">
      <c r="A132" s="40"/>
      <c r="B132" s="41"/>
      <c r="C132" s="42"/>
      <c r="D132" s="227" t="s">
        <v>150</v>
      </c>
      <c r="E132" s="42"/>
      <c r="F132" s="228" t="s">
        <v>614</v>
      </c>
      <c r="G132" s="42"/>
      <c r="H132" s="42"/>
      <c r="I132" s="229"/>
      <c r="J132" s="42"/>
      <c r="K132" s="42"/>
      <c r="L132" s="46"/>
      <c r="M132" s="230"/>
      <c r="N132" s="231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150</v>
      </c>
      <c r="AU132" s="19" t="s">
        <v>86</v>
      </c>
    </row>
    <row r="133" s="2" customFormat="1">
      <c r="A133" s="40"/>
      <c r="B133" s="41"/>
      <c r="C133" s="42"/>
      <c r="D133" s="232" t="s">
        <v>152</v>
      </c>
      <c r="E133" s="42"/>
      <c r="F133" s="233" t="s">
        <v>615</v>
      </c>
      <c r="G133" s="42"/>
      <c r="H133" s="42"/>
      <c r="I133" s="229"/>
      <c r="J133" s="42"/>
      <c r="K133" s="42"/>
      <c r="L133" s="46"/>
      <c r="M133" s="230"/>
      <c r="N133" s="231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152</v>
      </c>
      <c r="AU133" s="19" t="s">
        <v>86</v>
      </c>
    </row>
    <row r="134" s="13" customFormat="1">
      <c r="A134" s="13"/>
      <c r="B134" s="234"/>
      <c r="C134" s="235"/>
      <c r="D134" s="227" t="s">
        <v>154</v>
      </c>
      <c r="E134" s="236" t="s">
        <v>19</v>
      </c>
      <c r="F134" s="237" t="s">
        <v>616</v>
      </c>
      <c r="G134" s="235"/>
      <c r="H134" s="236" t="s">
        <v>19</v>
      </c>
      <c r="I134" s="238"/>
      <c r="J134" s="235"/>
      <c r="K134" s="235"/>
      <c r="L134" s="239"/>
      <c r="M134" s="240"/>
      <c r="N134" s="241"/>
      <c r="O134" s="241"/>
      <c r="P134" s="241"/>
      <c r="Q134" s="241"/>
      <c r="R134" s="241"/>
      <c r="S134" s="241"/>
      <c r="T134" s="24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3" t="s">
        <v>154</v>
      </c>
      <c r="AU134" s="243" t="s">
        <v>86</v>
      </c>
      <c r="AV134" s="13" t="s">
        <v>84</v>
      </c>
      <c r="AW134" s="13" t="s">
        <v>36</v>
      </c>
      <c r="AX134" s="13" t="s">
        <v>77</v>
      </c>
      <c r="AY134" s="243" t="s">
        <v>141</v>
      </c>
    </row>
    <row r="135" s="14" customFormat="1">
      <c r="A135" s="14"/>
      <c r="B135" s="244"/>
      <c r="C135" s="245"/>
      <c r="D135" s="227" t="s">
        <v>154</v>
      </c>
      <c r="E135" s="246" t="s">
        <v>19</v>
      </c>
      <c r="F135" s="247" t="s">
        <v>617</v>
      </c>
      <c r="G135" s="245"/>
      <c r="H135" s="248">
        <v>0.45700000000000002</v>
      </c>
      <c r="I135" s="249"/>
      <c r="J135" s="245"/>
      <c r="K135" s="245"/>
      <c r="L135" s="250"/>
      <c r="M135" s="251"/>
      <c r="N135" s="252"/>
      <c r="O135" s="252"/>
      <c r="P135" s="252"/>
      <c r="Q135" s="252"/>
      <c r="R135" s="252"/>
      <c r="S135" s="252"/>
      <c r="T135" s="25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4" t="s">
        <v>154</v>
      </c>
      <c r="AU135" s="254" t="s">
        <v>86</v>
      </c>
      <c r="AV135" s="14" t="s">
        <v>86</v>
      </c>
      <c r="AW135" s="14" t="s">
        <v>36</v>
      </c>
      <c r="AX135" s="14" t="s">
        <v>84</v>
      </c>
      <c r="AY135" s="254" t="s">
        <v>141</v>
      </c>
    </row>
    <row r="136" s="12" customFormat="1" ht="22.8" customHeight="1">
      <c r="A136" s="12"/>
      <c r="B136" s="198"/>
      <c r="C136" s="199"/>
      <c r="D136" s="200" t="s">
        <v>76</v>
      </c>
      <c r="E136" s="212" t="s">
        <v>181</v>
      </c>
      <c r="F136" s="212" t="s">
        <v>323</v>
      </c>
      <c r="G136" s="199"/>
      <c r="H136" s="199"/>
      <c r="I136" s="202"/>
      <c r="J136" s="213">
        <f>BK136</f>
        <v>0</v>
      </c>
      <c r="K136" s="199"/>
      <c r="L136" s="204"/>
      <c r="M136" s="205"/>
      <c r="N136" s="206"/>
      <c r="O136" s="206"/>
      <c r="P136" s="207">
        <f>SUM(P137:P169)</f>
        <v>0</v>
      </c>
      <c r="Q136" s="206"/>
      <c r="R136" s="207">
        <f>SUM(R137:R169)</f>
        <v>91.317810200000011</v>
      </c>
      <c r="S136" s="206"/>
      <c r="T136" s="208">
        <f>SUM(T137:T169)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09" t="s">
        <v>84</v>
      </c>
      <c r="AT136" s="210" t="s">
        <v>76</v>
      </c>
      <c r="AU136" s="210" t="s">
        <v>84</v>
      </c>
      <c r="AY136" s="209" t="s">
        <v>141</v>
      </c>
      <c r="BK136" s="211">
        <f>SUM(BK137:BK169)</f>
        <v>0</v>
      </c>
    </row>
    <row r="137" s="2" customFormat="1" ht="24.15" customHeight="1">
      <c r="A137" s="40"/>
      <c r="B137" s="41"/>
      <c r="C137" s="214" t="s">
        <v>222</v>
      </c>
      <c r="D137" s="214" t="s">
        <v>143</v>
      </c>
      <c r="E137" s="215" t="s">
        <v>618</v>
      </c>
      <c r="F137" s="216" t="s">
        <v>619</v>
      </c>
      <c r="G137" s="217" t="s">
        <v>171</v>
      </c>
      <c r="H137" s="218">
        <v>94.370000000000005</v>
      </c>
      <c r="I137" s="219"/>
      <c r="J137" s="220">
        <f>ROUND(I137*H137,2)</f>
        <v>0</v>
      </c>
      <c r="K137" s="216" t="s">
        <v>147</v>
      </c>
      <c r="L137" s="46"/>
      <c r="M137" s="221" t="s">
        <v>19</v>
      </c>
      <c r="N137" s="222" t="s">
        <v>48</v>
      </c>
      <c r="O137" s="86"/>
      <c r="P137" s="223">
        <f>O137*H137</f>
        <v>0</v>
      </c>
      <c r="Q137" s="223">
        <v>0.11500000000000001</v>
      </c>
      <c r="R137" s="223">
        <f>Q137*H137</f>
        <v>10.852550000000001</v>
      </c>
      <c r="S137" s="223">
        <v>0</v>
      </c>
      <c r="T137" s="224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25" t="s">
        <v>148</v>
      </c>
      <c r="AT137" s="225" t="s">
        <v>143</v>
      </c>
      <c r="AU137" s="225" t="s">
        <v>86</v>
      </c>
      <c r="AY137" s="19" t="s">
        <v>141</v>
      </c>
      <c r="BE137" s="226">
        <f>IF(N137="základní",J137,0)</f>
        <v>0</v>
      </c>
      <c r="BF137" s="226">
        <f>IF(N137="snížená",J137,0)</f>
        <v>0</v>
      </c>
      <c r="BG137" s="226">
        <f>IF(N137="zákl. přenesená",J137,0)</f>
        <v>0</v>
      </c>
      <c r="BH137" s="226">
        <f>IF(N137="sníž. přenesená",J137,0)</f>
        <v>0</v>
      </c>
      <c r="BI137" s="226">
        <f>IF(N137="nulová",J137,0)</f>
        <v>0</v>
      </c>
      <c r="BJ137" s="19" t="s">
        <v>84</v>
      </c>
      <c r="BK137" s="226">
        <f>ROUND(I137*H137,2)</f>
        <v>0</v>
      </c>
      <c r="BL137" s="19" t="s">
        <v>148</v>
      </c>
      <c r="BM137" s="225" t="s">
        <v>620</v>
      </c>
    </row>
    <row r="138" s="2" customFormat="1">
      <c r="A138" s="40"/>
      <c r="B138" s="41"/>
      <c r="C138" s="42"/>
      <c r="D138" s="227" t="s">
        <v>150</v>
      </c>
      <c r="E138" s="42"/>
      <c r="F138" s="228" t="s">
        <v>621</v>
      </c>
      <c r="G138" s="42"/>
      <c r="H138" s="42"/>
      <c r="I138" s="229"/>
      <c r="J138" s="42"/>
      <c r="K138" s="42"/>
      <c r="L138" s="46"/>
      <c r="M138" s="230"/>
      <c r="N138" s="231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150</v>
      </c>
      <c r="AU138" s="19" t="s">
        <v>86</v>
      </c>
    </row>
    <row r="139" s="2" customFormat="1">
      <c r="A139" s="40"/>
      <c r="B139" s="41"/>
      <c r="C139" s="42"/>
      <c r="D139" s="232" t="s">
        <v>152</v>
      </c>
      <c r="E139" s="42"/>
      <c r="F139" s="233" t="s">
        <v>622</v>
      </c>
      <c r="G139" s="42"/>
      <c r="H139" s="42"/>
      <c r="I139" s="229"/>
      <c r="J139" s="42"/>
      <c r="K139" s="42"/>
      <c r="L139" s="46"/>
      <c r="M139" s="230"/>
      <c r="N139" s="231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152</v>
      </c>
      <c r="AU139" s="19" t="s">
        <v>86</v>
      </c>
    </row>
    <row r="140" s="13" customFormat="1">
      <c r="A140" s="13"/>
      <c r="B140" s="234"/>
      <c r="C140" s="235"/>
      <c r="D140" s="227" t="s">
        <v>154</v>
      </c>
      <c r="E140" s="236" t="s">
        <v>19</v>
      </c>
      <c r="F140" s="237" t="s">
        <v>255</v>
      </c>
      <c r="G140" s="235"/>
      <c r="H140" s="236" t="s">
        <v>19</v>
      </c>
      <c r="I140" s="238"/>
      <c r="J140" s="235"/>
      <c r="K140" s="235"/>
      <c r="L140" s="239"/>
      <c r="M140" s="240"/>
      <c r="N140" s="241"/>
      <c r="O140" s="241"/>
      <c r="P140" s="241"/>
      <c r="Q140" s="241"/>
      <c r="R140" s="241"/>
      <c r="S140" s="241"/>
      <c r="T140" s="24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3" t="s">
        <v>154</v>
      </c>
      <c r="AU140" s="243" t="s">
        <v>86</v>
      </c>
      <c r="AV140" s="13" t="s">
        <v>84</v>
      </c>
      <c r="AW140" s="13" t="s">
        <v>36</v>
      </c>
      <c r="AX140" s="13" t="s">
        <v>77</v>
      </c>
      <c r="AY140" s="243" t="s">
        <v>141</v>
      </c>
    </row>
    <row r="141" s="13" customFormat="1">
      <c r="A141" s="13"/>
      <c r="B141" s="234"/>
      <c r="C141" s="235"/>
      <c r="D141" s="227" t="s">
        <v>154</v>
      </c>
      <c r="E141" s="236" t="s">
        <v>19</v>
      </c>
      <c r="F141" s="237" t="s">
        <v>623</v>
      </c>
      <c r="G141" s="235"/>
      <c r="H141" s="236" t="s">
        <v>19</v>
      </c>
      <c r="I141" s="238"/>
      <c r="J141" s="235"/>
      <c r="K141" s="235"/>
      <c r="L141" s="239"/>
      <c r="M141" s="240"/>
      <c r="N141" s="241"/>
      <c r="O141" s="241"/>
      <c r="P141" s="241"/>
      <c r="Q141" s="241"/>
      <c r="R141" s="241"/>
      <c r="S141" s="241"/>
      <c r="T141" s="24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3" t="s">
        <v>154</v>
      </c>
      <c r="AU141" s="243" t="s">
        <v>86</v>
      </c>
      <c r="AV141" s="13" t="s">
        <v>84</v>
      </c>
      <c r="AW141" s="13" t="s">
        <v>36</v>
      </c>
      <c r="AX141" s="13" t="s">
        <v>77</v>
      </c>
      <c r="AY141" s="243" t="s">
        <v>141</v>
      </c>
    </row>
    <row r="142" s="14" customFormat="1">
      <c r="A142" s="14"/>
      <c r="B142" s="244"/>
      <c r="C142" s="245"/>
      <c r="D142" s="227" t="s">
        <v>154</v>
      </c>
      <c r="E142" s="246" t="s">
        <v>19</v>
      </c>
      <c r="F142" s="247" t="s">
        <v>256</v>
      </c>
      <c r="G142" s="245"/>
      <c r="H142" s="248">
        <v>94.370000000000005</v>
      </c>
      <c r="I142" s="249"/>
      <c r="J142" s="245"/>
      <c r="K142" s="245"/>
      <c r="L142" s="250"/>
      <c r="M142" s="251"/>
      <c r="N142" s="252"/>
      <c r="O142" s="252"/>
      <c r="P142" s="252"/>
      <c r="Q142" s="252"/>
      <c r="R142" s="252"/>
      <c r="S142" s="252"/>
      <c r="T142" s="253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4" t="s">
        <v>154</v>
      </c>
      <c r="AU142" s="254" t="s">
        <v>86</v>
      </c>
      <c r="AV142" s="14" t="s">
        <v>86</v>
      </c>
      <c r="AW142" s="14" t="s">
        <v>36</v>
      </c>
      <c r="AX142" s="14" t="s">
        <v>84</v>
      </c>
      <c r="AY142" s="254" t="s">
        <v>141</v>
      </c>
    </row>
    <row r="143" s="2" customFormat="1" ht="24.15" customHeight="1">
      <c r="A143" s="40"/>
      <c r="B143" s="41"/>
      <c r="C143" s="214" t="s">
        <v>8</v>
      </c>
      <c r="D143" s="214" t="s">
        <v>143</v>
      </c>
      <c r="E143" s="215" t="s">
        <v>624</v>
      </c>
      <c r="F143" s="216" t="s">
        <v>625</v>
      </c>
      <c r="G143" s="217" t="s">
        <v>171</v>
      </c>
      <c r="H143" s="218">
        <v>94.370000000000005</v>
      </c>
      <c r="I143" s="219"/>
      <c r="J143" s="220">
        <f>ROUND(I143*H143,2)</f>
        <v>0</v>
      </c>
      <c r="K143" s="216" t="s">
        <v>147</v>
      </c>
      <c r="L143" s="46"/>
      <c r="M143" s="221" t="s">
        <v>19</v>
      </c>
      <c r="N143" s="222" t="s">
        <v>48</v>
      </c>
      <c r="O143" s="86"/>
      <c r="P143" s="223">
        <f>O143*H143</f>
        <v>0</v>
      </c>
      <c r="Q143" s="223">
        <v>0.29160000000000003</v>
      </c>
      <c r="R143" s="223">
        <f>Q143*H143</f>
        <v>27.518292000000002</v>
      </c>
      <c r="S143" s="223">
        <v>0</v>
      </c>
      <c r="T143" s="224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25" t="s">
        <v>148</v>
      </c>
      <c r="AT143" s="225" t="s">
        <v>143</v>
      </c>
      <c r="AU143" s="225" t="s">
        <v>86</v>
      </c>
      <c r="AY143" s="19" t="s">
        <v>141</v>
      </c>
      <c r="BE143" s="226">
        <f>IF(N143="základní",J143,0)</f>
        <v>0</v>
      </c>
      <c r="BF143" s="226">
        <f>IF(N143="snížená",J143,0)</f>
        <v>0</v>
      </c>
      <c r="BG143" s="226">
        <f>IF(N143="zákl. přenesená",J143,0)</f>
        <v>0</v>
      </c>
      <c r="BH143" s="226">
        <f>IF(N143="sníž. přenesená",J143,0)</f>
        <v>0</v>
      </c>
      <c r="BI143" s="226">
        <f>IF(N143="nulová",J143,0)</f>
        <v>0</v>
      </c>
      <c r="BJ143" s="19" t="s">
        <v>84</v>
      </c>
      <c r="BK143" s="226">
        <f>ROUND(I143*H143,2)</f>
        <v>0</v>
      </c>
      <c r="BL143" s="19" t="s">
        <v>148</v>
      </c>
      <c r="BM143" s="225" t="s">
        <v>626</v>
      </c>
    </row>
    <row r="144" s="2" customFormat="1">
      <c r="A144" s="40"/>
      <c r="B144" s="41"/>
      <c r="C144" s="42"/>
      <c r="D144" s="227" t="s">
        <v>150</v>
      </c>
      <c r="E144" s="42"/>
      <c r="F144" s="228" t="s">
        <v>627</v>
      </c>
      <c r="G144" s="42"/>
      <c r="H144" s="42"/>
      <c r="I144" s="229"/>
      <c r="J144" s="42"/>
      <c r="K144" s="42"/>
      <c r="L144" s="46"/>
      <c r="M144" s="230"/>
      <c r="N144" s="231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150</v>
      </c>
      <c r="AU144" s="19" t="s">
        <v>86</v>
      </c>
    </row>
    <row r="145" s="2" customFormat="1">
      <c r="A145" s="40"/>
      <c r="B145" s="41"/>
      <c r="C145" s="42"/>
      <c r="D145" s="232" t="s">
        <v>152</v>
      </c>
      <c r="E145" s="42"/>
      <c r="F145" s="233" t="s">
        <v>628</v>
      </c>
      <c r="G145" s="42"/>
      <c r="H145" s="42"/>
      <c r="I145" s="229"/>
      <c r="J145" s="42"/>
      <c r="K145" s="42"/>
      <c r="L145" s="46"/>
      <c r="M145" s="230"/>
      <c r="N145" s="231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152</v>
      </c>
      <c r="AU145" s="19" t="s">
        <v>86</v>
      </c>
    </row>
    <row r="146" s="13" customFormat="1">
      <c r="A146" s="13"/>
      <c r="B146" s="234"/>
      <c r="C146" s="235"/>
      <c r="D146" s="227" t="s">
        <v>154</v>
      </c>
      <c r="E146" s="236" t="s">
        <v>19</v>
      </c>
      <c r="F146" s="237" t="s">
        <v>255</v>
      </c>
      <c r="G146" s="235"/>
      <c r="H146" s="236" t="s">
        <v>19</v>
      </c>
      <c r="I146" s="238"/>
      <c r="J146" s="235"/>
      <c r="K146" s="235"/>
      <c r="L146" s="239"/>
      <c r="M146" s="240"/>
      <c r="N146" s="241"/>
      <c r="O146" s="241"/>
      <c r="P146" s="241"/>
      <c r="Q146" s="241"/>
      <c r="R146" s="241"/>
      <c r="S146" s="241"/>
      <c r="T146" s="24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3" t="s">
        <v>154</v>
      </c>
      <c r="AU146" s="243" t="s">
        <v>86</v>
      </c>
      <c r="AV146" s="13" t="s">
        <v>84</v>
      </c>
      <c r="AW146" s="13" t="s">
        <v>36</v>
      </c>
      <c r="AX146" s="13" t="s">
        <v>77</v>
      </c>
      <c r="AY146" s="243" t="s">
        <v>141</v>
      </c>
    </row>
    <row r="147" s="13" customFormat="1">
      <c r="A147" s="13"/>
      <c r="B147" s="234"/>
      <c r="C147" s="235"/>
      <c r="D147" s="227" t="s">
        <v>154</v>
      </c>
      <c r="E147" s="236" t="s">
        <v>19</v>
      </c>
      <c r="F147" s="237" t="s">
        <v>629</v>
      </c>
      <c r="G147" s="235"/>
      <c r="H147" s="236" t="s">
        <v>19</v>
      </c>
      <c r="I147" s="238"/>
      <c r="J147" s="235"/>
      <c r="K147" s="235"/>
      <c r="L147" s="239"/>
      <c r="M147" s="240"/>
      <c r="N147" s="241"/>
      <c r="O147" s="241"/>
      <c r="P147" s="241"/>
      <c r="Q147" s="241"/>
      <c r="R147" s="241"/>
      <c r="S147" s="241"/>
      <c r="T147" s="24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3" t="s">
        <v>154</v>
      </c>
      <c r="AU147" s="243" t="s">
        <v>86</v>
      </c>
      <c r="AV147" s="13" t="s">
        <v>84</v>
      </c>
      <c r="AW147" s="13" t="s">
        <v>36</v>
      </c>
      <c r="AX147" s="13" t="s">
        <v>77</v>
      </c>
      <c r="AY147" s="243" t="s">
        <v>141</v>
      </c>
    </row>
    <row r="148" s="14" customFormat="1">
      <c r="A148" s="14"/>
      <c r="B148" s="244"/>
      <c r="C148" s="245"/>
      <c r="D148" s="227" t="s">
        <v>154</v>
      </c>
      <c r="E148" s="246" t="s">
        <v>19</v>
      </c>
      <c r="F148" s="247" t="s">
        <v>256</v>
      </c>
      <c r="G148" s="245"/>
      <c r="H148" s="248">
        <v>94.370000000000005</v>
      </c>
      <c r="I148" s="249"/>
      <c r="J148" s="245"/>
      <c r="K148" s="245"/>
      <c r="L148" s="250"/>
      <c r="M148" s="251"/>
      <c r="N148" s="252"/>
      <c r="O148" s="252"/>
      <c r="P148" s="252"/>
      <c r="Q148" s="252"/>
      <c r="R148" s="252"/>
      <c r="S148" s="252"/>
      <c r="T148" s="253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4" t="s">
        <v>154</v>
      </c>
      <c r="AU148" s="254" t="s">
        <v>86</v>
      </c>
      <c r="AV148" s="14" t="s">
        <v>86</v>
      </c>
      <c r="AW148" s="14" t="s">
        <v>36</v>
      </c>
      <c r="AX148" s="14" t="s">
        <v>84</v>
      </c>
      <c r="AY148" s="254" t="s">
        <v>141</v>
      </c>
    </row>
    <row r="149" s="2" customFormat="1" ht="21.75" customHeight="1">
      <c r="A149" s="40"/>
      <c r="B149" s="41"/>
      <c r="C149" s="214" t="s">
        <v>237</v>
      </c>
      <c r="D149" s="214" t="s">
        <v>143</v>
      </c>
      <c r="E149" s="215" t="s">
        <v>630</v>
      </c>
      <c r="F149" s="216" t="s">
        <v>631</v>
      </c>
      <c r="G149" s="217" t="s">
        <v>171</v>
      </c>
      <c r="H149" s="218">
        <v>94.370000000000005</v>
      </c>
      <c r="I149" s="219"/>
      <c r="J149" s="220">
        <f>ROUND(I149*H149,2)</f>
        <v>0</v>
      </c>
      <c r="K149" s="216" t="s">
        <v>147</v>
      </c>
      <c r="L149" s="46"/>
      <c r="M149" s="221" t="s">
        <v>19</v>
      </c>
      <c r="N149" s="222" t="s">
        <v>48</v>
      </c>
      <c r="O149" s="86"/>
      <c r="P149" s="223">
        <f>O149*H149</f>
        <v>0</v>
      </c>
      <c r="Q149" s="223">
        <v>0.34499999999999997</v>
      </c>
      <c r="R149" s="223">
        <f>Q149*H149</f>
        <v>32.557650000000002</v>
      </c>
      <c r="S149" s="223">
        <v>0</v>
      </c>
      <c r="T149" s="224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25" t="s">
        <v>148</v>
      </c>
      <c r="AT149" s="225" t="s">
        <v>143</v>
      </c>
      <c r="AU149" s="225" t="s">
        <v>86</v>
      </c>
      <c r="AY149" s="19" t="s">
        <v>141</v>
      </c>
      <c r="BE149" s="226">
        <f>IF(N149="základní",J149,0)</f>
        <v>0</v>
      </c>
      <c r="BF149" s="226">
        <f>IF(N149="snížená",J149,0)</f>
        <v>0</v>
      </c>
      <c r="BG149" s="226">
        <f>IF(N149="zákl. přenesená",J149,0)</f>
        <v>0</v>
      </c>
      <c r="BH149" s="226">
        <f>IF(N149="sníž. přenesená",J149,0)</f>
        <v>0</v>
      </c>
      <c r="BI149" s="226">
        <f>IF(N149="nulová",J149,0)</f>
        <v>0</v>
      </c>
      <c r="BJ149" s="19" t="s">
        <v>84</v>
      </c>
      <c r="BK149" s="226">
        <f>ROUND(I149*H149,2)</f>
        <v>0</v>
      </c>
      <c r="BL149" s="19" t="s">
        <v>148</v>
      </c>
      <c r="BM149" s="225" t="s">
        <v>632</v>
      </c>
    </row>
    <row r="150" s="2" customFormat="1">
      <c r="A150" s="40"/>
      <c r="B150" s="41"/>
      <c r="C150" s="42"/>
      <c r="D150" s="227" t="s">
        <v>150</v>
      </c>
      <c r="E150" s="42"/>
      <c r="F150" s="228" t="s">
        <v>633</v>
      </c>
      <c r="G150" s="42"/>
      <c r="H150" s="42"/>
      <c r="I150" s="229"/>
      <c r="J150" s="42"/>
      <c r="K150" s="42"/>
      <c r="L150" s="46"/>
      <c r="M150" s="230"/>
      <c r="N150" s="231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150</v>
      </c>
      <c r="AU150" s="19" t="s">
        <v>86</v>
      </c>
    </row>
    <row r="151" s="2" customFormat="1">
      <c r="A151" s="40"/>
      <c r="B151" s="41"/>
      <c r="C151" s="42"/>
      <c r="D151" s="232" t="s">
        <v>152</v>
      </c>
      <c r="E151" s="42"/>
      <c r="F151" s="233" t="s">
        <v>634</v>
      </c>
      <c r="G151" s="42"/>
      <c r="H151" s="42"/>
      <c r="I151" s="229"/>
      <c r="J151" s="42"/>
      <c r="K151" s="42"/>
      <c r="L151" s="46"/>
      <c r="M151" s="230"/>
      <c r="N151" s="231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152</v>
      </c>
      <c r="AU151" s="19" t="s">
        <v>86</v>
      </c>
    </row>
    <row r="152" s="13" customFormat="1">
      <c r="A152" s="13"/>
      <c r="B152" s="234"/>
      <c r="C152" s="235"/>
      <c r="D152" s="227" t="s">
        <v>154</v>
      </c>
      <c r="E152" s="236" t="s">
        <v>19</v>
      </c>
      <c r="F152" s="237" t="s">
        <v>255</v>
      </c>
      <c r="G152" s="235"/>
      <c r="H152" s="236" t="s">
        <v>19</v>
      </c>
      <c r="I152" s="238"/>
      <c r="J152" s="235"/>
      <c r="K152" s="235"/>
      <c r="L152" s="239"/>
      <c r="M152" s="240"/>
      <c r="N152" s="241"/>
      <c r="O152" s="241"/>
      <c r="P152" s="241"/>
      <c r="Q152" s="241"/>
      <c r="R152" s="241"/>
      <c r="S152" s="241"/>
      <c r="T152" s="24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3" t="s">
        <v>154</v>
      </c>
      <c r="AU152" s="243" t="s">
        <v>86</v>
      </c>
      <c r="AV152" s="13" t="s">
        <v>84</v>
      </c>
      <c r="AW152" s="13" t="s">
        <v>36</v>
      </c>
      <c r="AX152" s="13" t="s">
        <v>77</v>
      </c>
      <c r="AY152" s="243" t="s">
        <v>141</v>
      </c>
    </row>
    <row r="153" s="13" customFormat="1">
      <c r="A153" s="13"/>
      <c r="B153" s="234"/>
      <c r="C153" s="235"/>
      <c r="D153" s="227" t="s">
        <v>154</v>
      </c>
      <c r="E153" s="236" t="s">
        <v>19</v>
      </c>
      <c r="F153" s="237" t="s">
        <v>635</v>
      </c>
      <c r="G153" s="235"/>
      <c r="H153" s="236" t="s">
        <v>19</v>
      </c>
      <c r="I153" s="238"/>
      <c r="J153" s="235"/>
      <c r="K153" s="235"/>
      <c r="L153" s="239"/>
      <c r="M153" s="240"/>
      <c r="N153" s="241"/>
      <c r="O153" s="241"/>
      <c r="P153" s="241"/>
      <c r="Q153" s="241"/>
      <c r="R153" s="241"/>
      <c r="S153" s="241"/>
      <c r="T153" s="24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3" t="s">
        <v>154</v>
      </c>
      <c r="AU153" s="243" t="s">
        <v>86</v>
      </c>
      <c r="AV153" s="13" t="s">
        <v>84</v>
      </c>
      <c r="AW153" s="13" t="s">
        <v>36</v>
      </c>
      <c r="AX153" s="13" t="s">
        <v>77</v>
      </c>
      <c r="AY153" s="243" t="s">
        <v>141</v>
      </c>
    </row>
    <row r="154" s="14" customFormat="1">
      <c r="A154" s="14"/>
      <c r="B154" s="244"/>
      <c r="C154" s="245"/>
      <c r="D154" s="227" t="s">
        <v>154</v>
      </c>
      <c r="E154" s="246" t="s">
        <v>19</v>
      </c>
      <c r="F154" s="247" t="s">
        <v>256</v>
      </c>
      <c r="G154" s="245"/>
      <c r="H154" s="248">
        <v>94.370000000000005</v>
      </c>
      <c r="I154" s="249"/>
      <c r="J154" s="245"/>
      <c r="K154" s="245"/>
      <c r="L154" s="250"/>
      <c r="M154" s="251"/>
      <c r="N154" s="252"/>
      <c r="O154" s="252"/>
      <c r="P154" s="252"/>
      <c r="Q154" s="252"/>
      <c r="R154" s="252"/>
      <c r="S154" s="252"/>
      <c r="T154" s="253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4" t="s">
        <v>154</v>
      </c>
      <c r="AU154" s="254" t="s">
        <v>86</v>
      </c>
      <c r="AV154" s="14" t="s">
        <v>86</v>
      </c>
      <c r="AW154" s="14" t="s">
        <v>36</v>
      </c>
      <c r="AX154" s="14" t="s">
        <v>84</v>
      </c>
      <c r="AY154" s="254" t="s">
        <v>141</v>
      </c>
    </row>
    <row r="155" s="2" customFormat="1" ht="24.15" customHeight="1">
      <c r="A155" s="40"/>
      <c r="B155" s="41"/>
      <c r="C155" s="214" t="s">
        <v>244</v>
      </c>
      <c r="D155" s="214" t="s">
        <v>143</v>
      </c>
      <c r="E155" s="215" t="s">
        <v>325</v>
      </c>
      <c r="F155" s="216" t="s">
        <v>326</v>
      </c>
      <c r="G155" s="217" t="s">
        <v>171</v>
      </c>
      <c r="H155" s="218">
        <v>35.659999999999997</v>
      </c>
      <c r="I155" s="219"/>
      <c r="J155" s="220">
        <f>ROUND(I155*H155,2)</f>
        <v>0</v>
      </c>
      <c r="K155" s="216" t="s">
        <v>147</v>
      </c>
      <c r="L155" s="46"/>
      <c r="M155" s="221" t="s">
        <v>19</v>
      </c>
      <c r="N155" s="222" t="s">
        <v>48</v>
      </c>
      <c r="O155" s="86"/>
      <c r="P155" s="223">
        <f>O155*H155</f>
        <v>0</v>
      </c>
      <c r="Q155" s="223">
        <v>0.34499999999999997</v>
      </c>
      <c r="R155" s="223">
        <f>Q155*H155</f>
        <v>12.302699999999998</v>
      </c>
      <c r="S155" s="223">
        <v>0</v>
      </c>
      <c r="T155" s="224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25" t="s">
        <v>148</v>
      </c>
      <c r="AT155" s="225" t="s">
        <v>143</v>
      </c>
      <c r="AU155" s="225" t="s">
        <v>86</v>
      </c>
      <c r="AY155" s="19" t="s">
        <v>141</v>
      </c>
      <c r="BE155" s="226">
        <f>IF(N155="základní",J155,0)</f>
        <v>0</v>
      </c>
      <c r="BF155" s="226">
        <f>IF(N155="snížená",J155,0)</f>
        <v>0</v>
      </c>
      <c r="BG155" s="226">
        <f>IF(N155="zákl. přenesená",J155,0)</f>
        <v>0</v>
      </c>
      <c r="BH155" s="226">
        <f>IF(N155="sníž. přenesená",J155,0)</f>
        <v>0</v>
      </c>
      <c r="BI155" s="226">
        <f>IF(N155="nulová",J155,0)</f>
        <v>0</v>
      </c>
      <c r="BJ155" s="19" t="s">
        <v>84</v>
      </c>
      <c r="BK155" s="226">
        <f>ROUND(I155*H155,2)</f>
        <v>0</v>
      </c>
      <c r="BL155" s="19" t="s">
        <v>148</v>
      </c>
      <c r="BM155" s="225" t="s">
        <v>636</v>
      </c>
    </row>
    <row r="156" s="2" customFormat="1">
      <c r="A156" s="40"/>
      <c r="B156" s="41"/>
      <c r="C156" s="42"/>
      <c r="D156" s="227" t="s">
        <v>150</v>
      </c>
      <c r="E156" s="42"/>
      <c r="F156" s="228" t="s">
        <v>328</v>
      </c>
      <c r="G156" s="42"/>
      <c r="H156" s="42"/>
      <c r="I156" s="229"/>
      <c r="J156" s="42"/>
      <c r="K156" s="42"/>
      <c r="L156" s="46"/>
      <c r="M156" s="230"/>
      <c r="N156" s="231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150</v>
      </c>
      <c r="AU156" s="19" t="s">
        <v>86</v>
      </c>
    </row>
    <row r="157" s="2" customFormat="1">
      <c r="A157" s="40"/>
      <c r="B157" s="41"/>
      <c r="C157" s="42"/>
      <c r="D157" s="232" t="s">
        <v>152</v>
      </c>
      <c r="E157" s="42"/>
      <c r="F157" s="233" t="s">
        <v>329</v>
      </c>
      <c r="G157" s="42"/>
      <c r="H157" s="42"/>
      <c r="I157" s="229"/>
      <c r="J157" s="42"/>
      <c r="K157" s="42"/>
      <c r="L157" s="46"/>
      <c r="M157" s="230"/>
      <c r="N157" s="231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152</v>
      </c>
      <c r="AU157" s="19" t="s">
        <v>86</v>
      </c>
    </row>
    <row r="158" s="13" customFormat="1">
      <c r="A158" s="13"/>
      <c r="B158" s="234"/>
      <c r="C158" s="235"/>
      <c r="D158" s="227" t="s">
        <v>154</v>
      </c>
      <c r="E158" s="236" t="s">
        <v>19</v>
      </c>
      <c r="F158" s="237" t="s">
        <v>257</v>
      </c>
      <c r="G158" s="235"/>
      <c r="H158" s="236" t="s">
        <v>19</v>
      </c>
      <c r="I158" s="238"/>
      <c r="J158" s="235"/>
      <c r="K158" s="235"/>
      <c r="L158" s="239"/>
      <c r="M158" s="240"/>
      <c r="N158" s="241"/>
      <c r="O158" s="241"/>
      <c r="P158" s="241"/>
      <c r="Q158" s="241"/>
      <c r="R158" s="241"/>
      <c r="S158" s="241"/>
      <c r="T158" s="24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3" t="s">
        <v>154</v>
      </c>
      <c r="AU158" s="243" t="s">
        <v>86</v>
      </c>
      <c r="AV158" s="13" t="s">
        <v>84</v>
      </c>
      <c r="AW158" s="13" t="s">
        <v>36</v>
      </c>
      <c r="AX158" s="13" t="s">
        <v>77</v>
      </c>
      <c r="AY158" s="243" t="s">
        <v>141</v>
      </c>
    </row>
    <row r="159" s="14" customFormat="1">
      <c r="A159" s="14"/>
      <c r="B159" s="244"/>
      <c r="C159" s="245"/>
      <c r="D159" s="227" t="s">
        <v>154</v>
      </c>
      <c r="E159" s="246" t="s">
        <v>19</v>
      </c>
      <c r="F159" s="247" t="s">
        <v>588</v>
      </c>
      <c r="G159" s="245"/>
      <c r="H159" s="248">
        <v>35.659999999999997</v>
      </c>
      <c r="I159" s="249"/>
      <c r="J159" s="245"/>
      <c r="K159" s="245"/>
      <c r="L159" s="250"/>
      <c r="M159" s="251"/>
      <c r="N159" s="252"/>
      <c r="O159" s="252"/>
      <c r="P159" s="252"/>
      <c r="Q159" s="252"/>
      <c r="R159" s="252"/>
      <c r="S159" s="252"/>
      <c r="T159" s="253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4" t="s">
        <v>154</v>
      </c>
      <c r="AU159" s="254" t="s">
        <v>86</v>
      </c>
      <c r="AV159" s="14" t="s">
        <v>86</v>
      </c>
      <c r="AW159" s="14" t="s">
        <v>36</v>
      </c>
      <c r="AX159" s="14" t="s">
        <v>77</v>
      </c>
      <c r="AY159" s="254" t="s">
        <v>141</v>
      </c>
    </row>
    <row r="160" s="15" customFormat="1">
      <c r="A160" s="15"/>
      <c r="B160" s="255"/>
      <c r="C160" s="256"/>
      <c r="D160" s="227" t="s">
        <v>154</v>
      </c>
      <c r="E160" s="257" t="s">
        <v>19</v>
      </c>
      <c r="F160" s="258" t="s">
        <v>161</v>
      </c>
      <c r="G160" s="256"/>
      <c r="H160" s="259">
        <v>35.659999999999997</v>
      </c>
      <c r="I160" s="260"/>
      <c r="J160" s="256"/>
      <c r="K160" s="256"/>
      <c r="L160" s="261"/>
      <c r="M160" s="262"/>
      <c r="N160" s="263"/>
      <c r="O160" s="263"/>
      <c r="P160" s="263"/>
      <c r="Q160" s="263"/>
      <c r="R160" s="263"/>
      <c r="S160" s="263"/>
      <c r="T160" s="264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65" t="s">
        <v>154</v>
      </c>
      <c r="AU160" s="265" t="s">
        <v>86</v>
      </c>
      <c r="AV160" s="15" t="s">
        <v>148</v>
      </c>
      <c r="AW160" s="15" t="s">
        <v>36</v>
      </c>
      <c r="AX160" s="15" t="s">
        <v>84</v>
      </c>
      <c r="AY160" s="265" t="s">
        <v>141</v>
      </c>
    </row>
    <row r="161" s="2" customFormat="1" ht="33" customHeight="1">
      <c r="A161" s="40"/>
      <c r="B161" s="41"/>
      <c r="C161" s="214" t="s">
        <v>249</v>
      </c>
      <c r="D161" s="214" t="s">
        <v>143</v>
      </c>
      <c r="E161" s="215" t="s">
        <v>331</v>
      </c>
      <c r="F161" s="216" t="s">
        <v>332</v>
      </c>
      <c r="G161" s="217" t="s">
        <v>171</v>
      </c>
      <c r="H161" s="218">
        <v>35.659999999999997</v>
      </c>
      <c r="I161" s="219"/>
      <c r="J161" s="220">
        <f>ROUND(I161*H161,2)</f>
        <v>0</v>
      </c>
      <c r="K161" s="216" t="s">
        <v>147</v>
      </c>
      <c r="L161" s="46"/>
      <c r="M161" s="221" t="s">
        <v>19</v>
      </c>
      <c r="N161" s="222" t="s">
        <v>48</v>
      </c>
      <c r="O161" s="86"/>
      <c r="P161" s="223">
        <f>O161*H161</f>
        <v>0</v>
      </c>
      <c r="Q161" s="223">
        <v>0.089219999999999994</v>
      </c>
      <c r="R161" s="223">
        <f>Q161*H161</f>
        <v>3.1815851999999993</v>
      </c>
      <c r="S161" s="223">
        <v>0</v>
      </c>
      <c r="T161" s="224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25" t="s">
        <v>148</v>
      </c>
      <c r="AT161" s="225" t="s">
        <v>143</v>
      </c>
      <c r="AU161" s="225" t="s">
        <v>86</v>
      </c>
      <c r="AY161" s="19" t="s">
        <v>141</v>
      </c>
      <c r="BE161" s="226">
        <f>IF(N161="základní",J161,0)</f>
        <v>0</v>
      </c>
      <c r="BF161" s="226">
        <f>IF(N161="snížená",J161,0)</f>
        <v>0</v>
      </c>
      <c r="BG161" s="226">
        <f>IF(N161="zákl. přenesená",J161,0)</f>
        <v>0</v>
      </c>
      <c r="BH161" s="226">
        <f>IF(N161="sníž. přenesená",J161,0)</f>
        <v>0</v>
      </c>
      <c r="BI161" s="226">
        <f>IF(N161="nulová",J161,0)</f>
        <v>0</v>
      </c>
      <c r="BJ161" s="19" t="s">
        <v>84</v>
      </c>
      <c r="BK161" s="226">
        <f>ROUND(I161*H161,2)</f>
        <v>0</v>
      </c>
      <c r="BL161" s="19" t="s">
        <v>148</v>
      </c>
      <c r="BM161" s="225" t="s">
        <v>637</v>
      </c>
    </row>
    <row r="162" s="2" customFormat="1">
      <c r="A162" s="40"/>
      <c r="B162" s="41"/>
      <c r="C162" s="42"/>
      <c r="D162" s="227" t="s">
        <v>150</v>
      </c>
      <c r="E162" s="42"/>
      <c r="F162" s="228" t="s">
        <v>334</v>
      </c>
      <c r="G162" s="42"/>
      <c r="H162" s="42"/>
      <c r="I162" s="229"/>
      <c r="J162" s="42"/>
      <c r="K162" s="42"/>
      <c r="L162" s="46"/>
      <c r="M162" s="230"/>
      <c r="N162" s="231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150</v>
      </c>
      <c r="AU162" s="19" t="s">
        <v>86</v>
      </c>
    </row>
    <row r="163" s="2" customFormat="1">
      <c r="A163" s="40"/>
      <c r="B163" s="41"/>
      <c r="C163" s="42"/>
      <c r="D163" s="232" t="s">
        <v>152</v>
      </c>
      <c r="E163" s="42"/>
      <c r="F163" s="233" t="s">
        <v>335</v>
      </c>
      <c r="G163" s="42"/>
      <c r="H163" s="42"/>
      <c r="I163" s="229"/>
      <c r="J163" s="42"/>
      <c r="K163" s="42"/>
      <c r="L163" s="46"/>
      <c r="M163" s="230"/>
      <c r="N163" s="231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152</v>
      </c>
      <c r="AU163" s="19" t="s">
        <v>86</v>
      </c>
    </row>
    <row r="164" s="13" customFormat="1">
      <c r="A164" s="13"/>
      <c r="B164" s="234"/>
      <c r="C164" s="235"/>
      <c r="D164" s="227" t="s">
        <v>154</v>
      </c>
      <c r="E164" s="236" t="s">
        <v>19</v>
      </c>
      <c r="F164" s="237" t="s">
        <v>257</v>
      </c>
      <c r="G164" s="235"/>
      <c r="H164" s="236" t="s">
        <v>19</v>
      </c>
      <c r="I164" s="238"/>
      <c r="J164" s="235"/>
      <c r="K164" s="235"/>
      <c r="L164" s="239"/>
      <c r="M164" s="240"/>
      <c r="N164" s="241"/>
      <c r="O164" s="241"/>
      <c r="P164" s="241"/>
      <c r="Q164" s="241"/>
      <c r="R164" s="241"/>
      <c r="S164" s="241"/>
      <c r="T164" s="24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3" t="s">
        <v>154</v>
      </c>
      <c r="AU164" s="243" t="s">
        <v>86</v>
      </c>
      <c r="AV164" s="13" t="s">
        <v>84</v>
      </c>
      <c r="AW164" s="13" t="s">
        <v>36</v>
      </c>
      <c r="AX164" s="13" t="s">
        <v>77</v>
      </c>
      <c r="AY164" s="243" t="s">
        <v>141</v>
      </c>
    </row>
    <row r="165" s="14" customFormat="1">
      <c r="A165" s="14"/>
      <c r="B165" s="244"/>
      <c r="C165" s="245"/>
      <c r="D165" s="227" t="s">
        <v>154</v>
      </c>
      <c r="E165" s="246" t="s">
        <v>19</v>
      </c>
      <c r="F165" s="247" t="s">
        <v>588</v>
      </c>
      <c r="G165" s="245"/>
      <c r="H165" s="248">
        <v>35.659999999999997</v>
      </c>
      <c r="I165" s="249"/>
      <c r="J165" s="245"/>
      <c r="K165" s="245"/>
      <c r="L165" s="250"/>
      <c r="M165" s="251"/>
      <c r="N165" s="252"/>
      <c r="O165" s="252"/>
      <c r="P165" s="252"/>
      <c r="Q165" s="252"/>
      <c r="R165" s="252"/>
      <c r="S165" s="252"/>
      <c r="T165" s="253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4" t="s">
        <v>154</v>
      </c>
      <c r="AU165" s="254" t="s">
        <v>86</v>
      </c>
      <c r="AV165" s="14" t="s">
        <v>86</v>
      </c>
      <c r="AW165" s="14" t="s">
        <v>36</v>
      </c>
      <c r="AX165" s="14" t="s">
        <v>77</v>
      </c>
      <c r="AY165" s="254" t="s">
        <v>141</v>
      </c>
    </row>
    <row r="166" s="15" customFormat="1">
      <c r="A166" s="15"/>
      <c r="B166" s="255"/>
      <c r="C166" s="256"/>
      <c r="D166" s="227" t="s">
        <v>154</v>
      </c>
      <c r="E166" s="257" t="s">
        <v>19</v>
      </c>
      <c r="F166" s="258" t="s">
        <v>161</v>
      </c>
      <c r="G166" s="256"/>
      <c r="H166" s="259">
        <v>35.659999999999997</v>
      </c>
      <c r="I166" s="260"/>
      <c r="J166" s="256"/>
      <c r="K166" s="256"/>
      <c r="L166" s="261"/>
      <c r="M166" s="262"/>
      <c r="N166" s="263"/>
      <c r="O166" s="263"/>
      <c r="P166" s="263"/>
      <c r="Q166" s="263"/>
      <c r="R166" s="263"/>
      <c r="S166" s="263"/>
      <c r="T166" s="264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65" t="s">
        <v>154</v>
      </c>
      <c r="AU166" s="265" t="s">
        <v>86</v>
      </c>
      <c r="AV166" s="15" t="s">
        <v>148</v>
      </c>
      <c r="AW166" s="15" t="s">
        <v>36</v>
      </c>
      <c r="AX166" s="15" t="s">
        <v>84</v>
      </c>
      <c r="AY166" s="265" t="s">
        <v>141</v>
      </c>
    </row>
    <row r="167" s="2" customFormat="1" ht="21.75" customHeight="1">
      <c r="A167" s="40"/>
      <c r="B167" s="41"/>
      <c r="C167" s="266" t="s">
        <v>266</v>
      </c>
      <c r="D167" s="266" t="s">
        <v>208</v>
      </c>
      <c r="E167" s="267" t="s">
        <v>337</v>
      </c>
      <c r="F167" s="268" t="s">
        <v>338</v>
      </c>
      <c r="G167" s="269" t="s">
        <v>171</v>
      </c>
      <c r="H167" s="270">
        <v>37.442999999999998</v>
      </c>
      <c r="I167" s="271"/>
      <c r="J167" s="272">
        <f>ROUND(I167*H167,2)</f>
        <v>0</v>
      </c>
      <c r="K167" s="268" t="s">
        <v>147</v>
      </c>
      <c r="L167" s="273"/>
      <c r="M167" s="274" t="s">
        <v>19</v>
      </c>
      <c r="N167" s="275" t="s">
        <v>48</v>
      </c>
      <c r="O167" s="86"/>
      <c r="P167" s="223">
        <f>O167*H167</f>
        <v>0</v>
      </c>
      <c r="Q167" s="223">
        <v>0.13100000000000001</v>
      </c>
      <c r="R167" s="223">
        <f>Q167*H167</f>
        <v>4.9050329999999995</v>
      </c>
      <c r="S167" s="223">
        <v>0</v>
      </c>
      <c r="T167" s="224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25" t="s">
        <v>201</v>
      </c>
      <c r="AT167" s="225" t="s">
        <v>208</v>
      </c>
      <c r="AU167" s="225" t="s">
        <v>86</v>
      </c>
      <c r="AY167" s="19" t="s">
        <v>141</v>
      </c>
      <c r="BE167" s="226">
        <f>IF(N167="základní",J167,0)</f>
        <v>0</v>
      </c>
      <c r="BF167" s="226">
        <f>IF(N167="snížená",J167,0)</f>
        <v>0</v>
      </c>
      <c r="BG167" s="226">
        <f>IF(N167="zákl. přenesená",J167,0)</f>
        <v>0</v>
      </c>
      <c r="BH167" s="226">
        <f>IF(N167="sníž. přenesená",J167,0)</f>
        <v>0</v>
      </c>
      <c r="BI167" s="226">
        <f>IF(N167="nulová",J167,0)</f>
        <v>0</v>
      </c>
      <c r="BJ167" s="19" t="s">
        <v>84</v>
      </c>
      <c r="BK167" s="226">
        <f>ROUND(I167*H167,2)</f>
        <v>0</v>
      </c>
      <c r="BL167" s="19" t="s">
        <v>148</v>
      </c>
      <c r="BM167" s="225" t="s">
        <v>638</v>
      </c>
    </row>
    <row r="168" s="2" customFormat="1">
      <c r="A168" s="40"/>
      <c r="B168" s="41"/>
      <c r="C168" s="42"/>
      <c r="D168" s="227" t="s">
        <v>150</v>
      </c>
      <c r="E168" s="42"/>
      <c r="F168" s="228" t="s">
        <v>338</v>
      </c>
      <c r="G168" s="42"/>
      <c r="H168" s="42"/>
      <c r="I168" s="229"/>
      <c r="J168" s="42"/>
      <c r="K168" s="42"/>
      <c r="L168" s="46"/>
      <c r="M168" s="230"/>
      <c r="N168" s="231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150</v>
      </c>
      <c r="AU168" s="19" t="s">
        <v>86</v>
      </c>
    </row>
    <row r="169" s="14" customFormat="1">
      <c r="A169" s="14"/>
      <c r="B169" s="244"/>
      <c r="C169" s="245"/>
      <c r="D169" s="227" t="s">
        <v>154</v>
      </c>
      <c r="E169" s="245"/>
      <c r="F169" s="247" t="s">
        <v>639</v>
      </c>
      <c r="G169" s="245"/>
      <c r="H169" s="248">
        <v>37.442999999999998</v>
      </c>
      <c r="I169" s="249"/>
      <c r="J169" s="245"/>
      <c r="K169" s="245"/>
      <c r="L169" s="250"/>
      <c r="M169" s="251"/>
      <c r="N169" s="252"/>
      <c r="O169" s="252"/>
      <c r="P169" s="252"/>
      <c r="Q169" s="252"/>
      <c r="R169" s="252"/>
      <c r="S169" s="252"/>
      <c r="T169" s="253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4" t="s">
        <v>154</v>
      </c>
      <c r="AU169" s="254" t="s">
        <v>86</v>
      </c>
      <c r="AV169" s="14" t="s">
        <v>86</v>
      </c>
      <c r="AW169" s="14" t="s">
        <v>4</v>
      </c>
      <c r="AX169" s="14" t="s">
        <v>84</v>
      </c>
      <c r="AY169" s="254" t="s">
        <v>141</v>
      </c>
    </row>
    <row r="170" s="12" customFormat="1" ht="22.8" customHeight="1">
      <c r="A170" s="12"/>
      <c r="B170" s="198"/>
      <c r="C170" s="199"/>
      <c r="D170" s="200" t="s">
        <v>76</v>
      </c>
      <c r="E170" s="212" t="s">
        <v>207</v>
      </c>
      <c r="F170" s="212" t="s">
        <v>437</v>
      </c>
      <c r="G170" s="199"/>
      <c r="H170" s="199"/>
      <c r="I170" s="202"/>
      <c r="J170" s="213">
        <f>BK170</f>
        <v>0</v>
      </c>
      <c r="K170" s="199"/>
      <c r="L170" s="204"/>
      <c r="M170" s="205"/>
      <c r="N170" s="206"/>
      <c r="O170" s="206"/>
      <c r="P170" s="207">
        <f>SUM(P171:P187)</f>
        <v>0</v>
      </c>
      <c r="Q170" s="206"/>
      <c r="R170" s="207">
        <f>SUM(R171:R187)</f>
        <v>3.1366079999999998</v>
      </c>
      <c r="S170" s="206"/>
      <c r="T170" s="208">
        <f>SUM(T171:T187)</f>
        <v>5.7599999999999998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09" t="s">
        <v>84</v>
      </c>
      <c r="AT170" s="210" t="s">
        <v>76</v>
      </c>
      <c r="AU170" s="210" t="s">
        <v>84</v>
      </c>
      <c r="AY170" s="209" t="s">
        <v>141</v>
      </c>
      <c r="BK170" s="211">
        <f>SUM(BK171:BK187)</f>
        <v>0</v>
      </c>
    </row>
    <row r="171" s="2" customFormat="1" ht="16.5" customHeight="1">
      <c r="A171" s="40"/>
      <c r="B171" s="41"/>
      <c r="C171" s="214" t="s">
        <v>275</v>
      </c>
      <c r="D171" s="214" t="s">
        <v>143</v>
      </c>
      <c r="E171" s="215" t="s">
        <v>439</v>
      </c>
      <c r="F171" s="216" t="s">
        <v>440</v>
      </c>
      <c r="G171" s="217" t="s">
        <v>372</v>
      </c>
      <c r="H171" s="218">
        <v>47.600000000000001</v>
      </c>
      <c r="I171" s="219"/>
      <c r="J171" s="220">
        <f>ROUND(I171*H171,2)</f>
        <v>0</v>
      </c>
      <c r="K171" s="216" t="s">
        <v>147</v>
      </c>
      <c r="L171" s="46"/>
      <c r="M171" s="221" t="s">
        <v>19</v>
      </c>
      <c r="N171" s="222" t="s">
        <v>48</v>
      </c>
      <c r="O171" s="86"/>
      <c r="P171" s="223">
        <f>O171*H171</f>
        <v>0</v>
      </c>
      <c r="Q171" s="223">
        <v>0.040079999999999998</v>
      </c>
      <c r="R171" s="223">
        <f>Q171*H171</f>
        <v>1.907808</v>
      </c>
      <c r="S171" s="223">
        <v>0</v>
      </c>
      <c r="T171" s="224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25" t="s">
        <v>148</v>
      </c>
      <c r="AT171" s="225" t="s">
        <v>143</v>
      </c>
      <c r="AU171" s="225" t="s">
        <v>86</v>
      </c>
      <c r="AY171" s="19" t="s">
        <v>141</v>
      </c>
      <c r="BE171" s="226">
        <f>IF(N171="základní",J171,0)</f>
        <v>0</v>
      </c>
      <c r="BF171" s="226">
        <f>IF(N171="snížená",J171,0)</f>
        <v>0</v>
      </c>
      <c r="BG171" s="226">
        <f>IF(N171="zákl. přenesená",J171,0)</f>
        <v>0</v>
      </c>
      <c r="BH171" s="226">
        <f>IF(N171="sníž. přenesená",J171,0)</f>
        <v>0</v>
      </c>
      <c r="BI171" s="226">
        <f>IF(N171="nulová",J171,0)</f>
        <v>0</v>
      </c>
      <c r="BJ171" s="19" t="s">
        <v>84</v>
      </c>
      <c r="BK171" s="226">
        <f>ROUND(I171*H171,2)</f>
        <v>0</v>
      </c>
      <c r="BL171" s="19" t="s">
        <v>148</v>
      </c>
      <c r="BM171" s="225" t="s">
        <v>640</v>
      </c>
    </row>
    <row r="172" s="2" customFormat="1">
      <c r="A172" s="40"/>
      <c r="B172" s="41"/>
      <c r="C172" s="42"/>
      <c r="D172" s="227" t="s">
        <v>150</v>
      </c>
      <c r="E172" s="42"/>
      <c r="F172" s="228" t="s">
        <v>440</v>
      </c>
      <c r="G172" s="42"/>
      <c r="H172" s="42"/>
      <c r="I172" s="229"/>
      <c r="J172" s="42"/>
      <c r="K172" s="42"/>
      <c r="L172" s="46"/>
      <c r="M172" s="230"/>
      <c r="N172" s="231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150</v>
      </c>
      <c r="AU172" s="19" t="s">
        <v>86</v>
      </c>
    </row>
    <row r="173" s="2" customFormat="1">
      <c r="A173" s="40"/>
      <c r="B173" s="41"/>
      <c r="C173" s="42"/>
      <c r="D173" s="232" t="s">
        <v>152</v>
      </c>
      <c r="E173" s="42"/>
      <c r="F173" s="233" t="s">
        <v>442</v>
      </c>
      <c r="G173" s="42"/>
      <c r="H173" s="42"/>
      <c r="I173" s="229"/>
      <c r="J173" s="42"/>
      <c r="K173" s="42"/>
      <c r="L173" s="46"/>
      <c r="M173" s="230"/>
      <c r="N173" s="231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152</v>
      </c>
      <c r="AU173" s="19" t="s">
        <v>86</v>
      </c>
    </row>
    <row r="174" s="13" customFormat="1">
      <c r="A174" s="13"/>
      <c r="B174" s="234"/>
      <c r="C174" s="235"/>
      <c r="D174" s="227" t="s">
        <v>154</v>
      </c>
      <c r="E174" s="236" t="s">
        <v>19</v>
      </c>
      <c r="F174" s="237" t="s">
        <v>641</v>
      </c>
      <c r="G174" s="235"/>
      <c r="H174" s="236" t="s">
        <v>19</v>
      </c>
      <c r="I174" s="238"/>
      <c r="J174" s="235"/>
      <c r="K174" s="235"/>
      <c r="L174" s="239"/>
      <c r="M174" s="240"/>
      <c r="N174" s="241"/>
      <c r="O174" s="241"/>
      <c r="P174" s="241"/>
      <c r="Q174" s="241"/>
      <c r="R174" s="241"/>
      <c r="S174" s="241"/>
      <c r="T174" s="24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3" t="s">
        <v>154</v>
      </c>
      <c r="AU174" s="243" t="s">
        <v>86</v>
      </c>
      <c r="AV174" s="13" t="s">
        <v>84</v>
      </c>
      <c r="AW174" s="13" t="s">
        <v>36</v>
      </c>
      <c r="AX174" s="13" t="s">
        <v>77</v>
      </c>
      <c r="AY174" s="243" t="s">
        <v>141</v>
      </c>
    </row>
    <row r="175" s="14" customFormat="1">
      <c r="A175" s="14"/>
      <c r="B175" s="244"/>
      <c r="C175" s="245"/>
      <c r="D175" s="227" t="s">
        <v>154</v>
      </c>
      <c r="E175" s="246" t="s">
        <v>19</v>
      </c>
      <c r="F175" s="247" t="s">
        <v>642</v>
      </c>
      <c r="G175" s="245"/>
      <c r="H175" s="248">
        <v>47.600000000000001</v>
      </c>
      <c r="I175" s="249"/>
      <c r="J175" s="245"/>
      <c r="K175" s="245"/>
      <c r="L175" s="250"/>
      <c r="M175" s="251"/>
      <c r="N175" s="252"/>
      <c r="O175" s="252"/>
      <c r="P175" s="252"/>
      <c r="Q175" s="252"/>
      <c r="R175" s="252"/>
      <c r="S175" s="252"/>
      <c r="T175" s="253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4" t="s">
        <v>154</v>
      </c>
      <c r="AU175" s="254" t="s">
        <v>86</v>
      </c>
      <c r="AV175" s="14" t="s">
        <v>86</v>
      </c>
      <c r="AW175" s="14" t="s">
        <v>36</v>
      </c>
      <c r="AX175" s="14" t="s">
        <v>77</v>
      </c>
      <c r="AY175" s="254" t="s">
        <v>141</v>
      </c>
    </row>
    <row r="176" s="15" customFormat="1">
      <c r="A176" s="15"/>
      <c r="B176" s="255"/>
      <c r="C176" s="256"/>
      <c r="D176" s="227" t="s">
        <v>154</v>
      </c>
      <c r="E176" s="257" t="s">
        <v>19</v>
      </c>
      <c r="F176" s="258" t="s">
        <v>161</v>
      </c>
      <c r="G176" s="256"/>
      <c r="H176" s="259">
        <v>47.600000000000001</v>
      </c>
      <c r="I176" s="260"/>
      <c r="J176" s="256"/>
      <c r="K176" s="256"/>
      <c r="L176" s="261"/>
      <c r="M176" s="262"/>
      <c r="N176" s="263"/>
      <c r="O176" s="263"/>
      <c r="P176" s="263"/>
      <c r="Q176" s="263"/>
      <c r="R176" s="263"/>
      <c r="S176" s="263"/>
      <c r="T176" s="264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65" t="s">
        <v>154</v>
      </c>
      <c r="AU176" s="265" t="s">
        <v>86</v>
      </c>
      <c r="AV176" s="15" t="s">
        <v>148</v>
      </c>
      <c r="AW176" s="15" t="s">
        <v>36</v>
      </c>
      <c r="AX176" s="15" t="s">
        <v>84</v>
      </c>
      <c r="AY176" s="265" t="s">
        <v>141</v>
      </c>
    </row>
    <row r="177" s="2" customFormat="1" ht="24.15" customHeight="1">
      <c r="A177" s="40"/>
      <c r="B177" s="41"/>
      <c r="C177" s="266" t="s">
        <v>293</v>
      </c>
      <c r="D177" s="266" t="s">
        <v>208</v>
      </c>
      <c r="E177" s="267" t="s">
        <v>446</v>
      </c>
      <c r="F177" s="268" t="s">
        <v>447</v>
      </c>
      <c r="G177" s="269" t="s">
        <v>448</v>
      </c>
      <c r="H177" s="270">
        <v>1228.8</v>
      </c>
      <c r="I177" s="271"/>
      <c r="J177" s="272">
        <f>ROUND(I177*H177,2)</f>
        <v>0</v>
      </c>
      <c r="K177" s="268" t="s">
        <v>19</v>
      </c>
      <c r="L177" s="273"/>
      <c r="M177" s="274" t="s">
        <v>19</v>
      </c>
      <c r="N177" s="275" t="s">
        <v>48</v>
      </c>
      <c r="O177" s="86"/>
      <c r="P177" s="223">
        <f>O177*H177</f>
        <v>0</v>
      </c>
      <c r="Q177" s="223">
        <v>0.001</v>
      </c>
      <c r="R177" s="223">
        <f>Q177*H177</f>
        <v>1.2287999999999999</v>
      </c>
      <c r="S177" s="223">
        <v>0</v>
      </c>
      <c r="T177" s="224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25" t="s">
        <v>201</v>
      </c>
      <c r="AT177" s="225" t="s">
        <v>208</v>
      </c>
      <c r="AU177" s="225" t="s">
        <v>86</v>
      </c>
      <c r="AY177" s="19" t="s">
        <v>141</v>
      </c>
      <c r="BE177" s="226">
        <f>IF(N177="základní",J177,0)</f>
        <v>0</v>
      </c>
      <c r="BF177" s="226">
        <f>IF(N177="snížená",J177,0)</f>
        <v>0</v>
      </c>
      <c r="BG177" s="226">
        <f>IF(N177="zákl. přenesená",J177,0)</f>
        <v>0</v>
      </c>
      <c r="BH177" s="226">
        <f>IF(N177="sníž. přenesená",J177,0)</f>
        <v>0</v>
      </c>
      <c r="BI177" s="226">
        <f>IF(N177="nulová",J177,0)</f>
        <v>0</v>
      </c>
      <c r="BJ177" s="19" t="s">
        <v>84</v>
      </c>
      <c r="BK177" s="226">
        <f>ROUND(I177*H177,2)</f>
        <v>0</v>
      </c>
      <c r="BL177" s="19" t="s">
        <v>148</v>
      </c>
      <c r="BM177" s="225" t="s">
        <v>643</v>
      </c>
    </row>
    <row r="178" s="2" customFormat="1">
      <c r="A178" s="40"/>
      <c r="B178" s="41"/>
      <c r="C178" s="42"/>
      <c r="D178" s="227" t="s">
        <v>150</v>
      </c>
      <c r="E178" s="42"/>
      <c r="F178" s="228" t="s">
        <v>447</v>
      </c>
      <c r="G178" s="42"/>
      <c r="H178" s="42"/>
      <c r="I178" s="229"/>
      <c r="J178" s="42"/>
      <c r="K178" s="42"/>
      <c r="L178" s="46"/>
      <c r="M178" s="230"/>
      <c r="N178" s="231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150</v>
      </c>
      <c r="AU178" s="19" t="s">
        <v>86</v>
      </c>
    </row>
    <row r="179" s="13" customFormat="1">
      <c r="A179" s="13"/>
      <c r="B179" s="234"/>
      <c r="C179" s="235"/>
      <c r="D179" s="227" t="s">
        <v>154</v>
      </c>
      <c r="E179" s="236" t="s">
        <v>19</v>
      </c>
      <c r="F179" s="237" t="s">
        <v>644</v>
      </c>
      <c r="G179" s="235"/>
      <c r="H179" s="236" t="s">
        <v>19</v>
      </c>
      <c r="I179" s="238"/>
      <c r="J179" s="235"/>
      <c r="K179" s="235"/>
      <c r="L179" s="239"/>
      <c r="M179" s="240"/>
      <c r="N179" s="241"/>
      <c r="O179" s="241"/>
      <c r="P179" s="241"/>
      <c r="Q179" s="241"/>
      <c r="R179" s="241"/>
      <c r="S179" s="241"/>
      <c r="T179" s="24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3" t="s">
        <v>154</v>
      </c>
      <c r="AU179" s="243" t="s">
        <v>86</v>
      </c>
      <c r="AV179" s="13" t="s">
        <v>84</v>
      </c>
      <c r="AW179" s="13" t="s">
        <v>36</v>
      </c>
      <c r="AX179" s="13" t="s">
        <v>77</v>
      </c>
      <c r="AY179" s="243" t="s">
        <v>141</v>
      </c>
    </row>
    <row r="180" s="14" customFormat="1">
      <c r="A180" s="14"/>
      <c r="B180" s="244"/>
      <c r="C180" s="245"/>
      <c r="D180" s="227" t="s">
        <v>154</v>
      </c>
      <c r="E180" s="246" t="s">
        <v>19</v>
      </c>
      <c r="F180" s="247" t="s">
        <v>645</v>
      </c>
      <c r="G180" s="245"/>
      <c r="H180" s="248">
        <v>1228.8</v>
      </c>
      <c r="I180" s="249"/>
      <c r="J180" s="245"/>
      <c r="K180" s="245"/>
      <c r="L180" s="250"/>
      <c r="M180" s="251"/>
      <c r="N180" s="252"/>
      <c r="O180" s="252"/>
      <c r="P180" s="252"/>
      <c r="Q180" s="252"/>
      <c r="R180" s="252"/>
      <c r="S180" s="252"/>
      <c r="T180" s="253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4" t="s">
        <v>154</v>
      </c>
      <c r="AU180" s="254" t="s">
        <v>86</v>
      </c>
      <c r="AV180" s="14" t="s">
        <v>86</v>
      </c>
      <c r="AW180" s="14" t="s">
        <v>36</v>
      </c>
      <c r="AX180" s="14" t="s">
        <v>77</v>
      </c>
      <c r="AY180" s="254" t="s">
        <v>141</v>
      </c>
    </row>
    <row r="181" s="15" customFormat="1">
      <c r="A181" s="15"/>
      <c r="B181" s="255"/>
      <c r="C181" s="256"/>
      <c r="D181" s="227" t="s">
        <v>154</v>
      </c>
      <c r="E181" s="257" t="s">
        <v>19</v>
      </c>
      <c r="F181" s="258" t="s">
        <v>161</v>
      </c>
      <c r="G181" s="256"/>
      <c r="H181" s="259">
        <v>1228.8</v>
      </c>
      <c r="I181" s="260"/>
      <c r="J181" s="256"/>
      <c r="K181" s="256"/>
      <c r="L181" s="261"/>
      <c r="M181" s="262"/>
      <c r="N181" s="263"/>
      <c r="O181" s="263"/>
      <c r="P181" s="263"/>
      <c r="Q181" s="263"/>
      <c r="R181" s="263"/>
      <c r="S181" s="263"/>
      <c r="T181" s="264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65" t="s">
        <v>154</v>
      </c>
      <c r="AU181" s="265" t="s">
        <v>86</v>
      </c>
      <c r="AV181" s="15" t="s">
        <v>148</v>
      </c>
      <c r="AW181" s="15" t="s">
        <v>36</v>
      </c>
      <c r="AX181" s="15" t="s">
        <v>84</v>
      </c>
      <c r="AY181" s="265" t="s">
        <v>141</v>
      </c>
    </row>
    <row r="182" s="2" customFormat="1" ht="33" customHeight="1">
      <c r="A182" s="40"/>
      <c r="B182" s="41"/>
      <c r="C182" s="214" t="s">
        <v>302</v>
      </c>
      <c r="D182" s="214" t="s">
        <v>143</v>
      </c>
      <c r="E182" s="215" t="s">
        <v>646</v>
      </c>
      <c r="F182" s="216" t="s">
        <v>647</v>
      </c>
      <c r="G182" s="217" t="s">
        <v>146</v>
      </c>
      <c r="H182" s="218">
        <v>24</v>
      </c>
      <c r="I182" s="219"/>
      <c r="J182" s="220">
        <f>ROUND(I182*H182,2)</f>
        <v>0</v>
      </c>
      <c r="K182" s="216" t="s">
        <v>147</v>
      </c>
      <c r="L182" s="46"/>
      <c r="M182" s="221" t="s">
        <v>19</v>
      </c>
      <c r="N182" s="222" t="s">
        <v>48</v>
      </c>
      <c r="O182" s="86"/>
      <c r="P182" s="223">
        <f>O182*H182</f>
        <v>0</v>
      </c>
      <c r="Q182" s="223">
        <v>0</v>
      </c>
      <c r="R182" s="223">
        <f>Q182*H182</f>
        <v>0</v>
      </c>
      <c r="S182" s="223">
        <v>0.23999999999999999</v>
      </c>
      <c r="T182" s="224">
        <f>S182*H182</f>
        <v>5.7599999999999998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25" t="s">
        <v>148</v>
      </c>
      <c r="AT182" s="225" t="s">
        <v>143</v>
      </c>
      <c r="AU182" s="225" t="s">
        <v>86</v>
      </c>
      <c r="AY182" s="19" t="s">
        <v>141</v>
      </c>
      <c r="BE182" s="226">
        <f>IF(N182="základní",J182,0)</f>
        <v>0</v>
      </c>
      <c r="BF182" s="226">
        <f>IF(N182="snížená",J182,0)</f>
        <v>0</v>
      </c>
      <c r="BG182" s="226">
        <f>IF(N182="zákl. přenesená",J182,0)</f>
        <v>0</v>
      </c>
      <c r="BH182" s="226">
        <f>IF(N182="sníž. přenesená",J182,0)</f>
        <v>0</v>
      </c>
      <c r="BI182" s="226">
        <f>IF(N182="nulová",J182,0)</f>
        <v>0</v>
      </c>
      <c r="BJ182" s="19" t="s">
        <v>84</v>
      </c>
      <c r="BK182" s="226">
        <f>ROUND(I182*H182,2)</f>
        <v>0</v>
      </c>
      <c r="BL182" s="19" t="s">
        <v>148</v>
      </c>
      <c r="BM182" s="225" t="s">
        <v>648</v>
      </c>
    </row>
    <row r="183" s="2" customFormat="1">
      <c r="A183" s="40"/>
      <c r="B183" s="41"/>
      <c r="C183" s="42"/>
      <c r="D183" s="227" t="s">
        <v>150</v>
      </c>
      <c r="E183" s="42"/>
      <c r="F183" s="228" t="s">
        <v>649</v>
      </c>
      <c r="G183" s="42"/>
      <c r="H183" s="42"/>
      <c r="I183" s="229"/>
      <c r="J183" s="42"/>
      <c r="K183" s="42"/>
      <c r="L183" s="46"/>
      <c r="M183" s="230"/>
      <c r="N183" s="231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150</v>
      </c>
      <c r="AU183" s="19" t="s">
        <v>86</v>
      </c>
    </row>
    <row r="184" s="2" customFormat="1">
      <c r="A184" s="40"/>
      <c r="B184" s="41"/>
      <c r="C184" s="42"/>
      <c r="D184" s="232" t="s">
        <v>152</v>
      </c>
      <c r="E184" s="42"/>
      <c r="F184" s="233" t="s">
        <v>650</v>
      </c>
      <c r="G184" s="42"/>
      <c r="H184" s="42"/>
      <c r="I184" s="229"/>
      <c r="J184" s="42"/>
      <c r="K184" s="42"/>
      <c r="L184" s="46"/>
      <c r="M184" s="230"/>
      <c r="N184" s="231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152</v>
      </c>
      <c r="AU184" s="19" t="s">
        <v>86</v>
      </c>
    </row>
    <row r="185" s="13" customFormat="1">
      <c r="A185" s="13"/>
      <c r="B185" s="234"/>
      <c r="C185" s="235"/>
      <c r="D185" s="227" t="s">
        <v>154</v>
      </c>
      <c r="E185" s="236" t="s">
        <v>19</v>
      </c>
      <c r="F185" s="237" t="s">
        <v>651</v>
      </c>
      <c r="G185" s="235"/>
      <c r="H185" s="236" t="s">
        <v>19</v>
      </c>
      <c r="I185" s="238"/>
      <c r="J185" s="235"/>
      <c r="K185" s="235"/>
      <c r="L185" s="239"/>
      <c r="M185" s="240"/>
      <c r="N185" s="241"/>
      <c r="O185" s="241"/>
      <c r="P185" s="241"/>
      <c r="Q185" s="241"/>
      <c r="R185" s="241"/>
      <c r="S185" s="241"/>
      <c r="T185" s="242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3" t="s">
        <v>154</v>
      </c>
      <c r="AU185" s="243" t="s">
        <v>86</v>
      </c>
      <c r="AV185" s="13" t="s">
        <v>84</v>
      </c>
      <c r="AW185" s="13" t="s">
        <v>36</v>
      </c>
      <c r="AX185" s="13" t="s">
        <v>77</v>
      </c>
      <c r="AY185" s="243" t="s">
        <v>141</v>
      </c>
    </row>
    <row r="186" s="13" customFormat="1">
      <c r="A186" s="13"/>
      <c r="B186" s="234"/>
      <c r="C186" s="235"/>
      <c r="D186" s="227" t="s">
        <v>154</v>
      </c>
      <c r="E186" s="236" t="s">
        <v>19</v>
      </c>
      <c r="F186" s="237" t="s">
        <v>652</v>
      </c>
      <c r="G186" s="235"/>
      <c r="H186" s="236" t="s">
        <v>19</v>
      </c>
      <c r="I186" s="238"/>
      <c r="J186" s="235"/>
      <c r="K186" s="235"/>
      <c r="L186" s="239"/>
      <c r="M186" s="240"/>
      <c r="N186" s="241"/>
      <c r="O186" s="241"/>
      <c r="P186" s="241"/>
      <c r="Q186" s="241"/>
      <c r="R186" s="241"/>
      <c r="S186" s="241"/>
      <c r="T186" s="242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3" t="s">
        <v>154</v>
      </c>
      <c r="AU186" s="243" t="s">
        <v>86</v>
      </c>
      <c r="AV186" s="13" t="s">
        <v>84</v>
      </c>
      <c r="AW186" s="13" t="s">
        <v>36</v>
      </c>
      <c r="AX186" s="13" t="s">
        <v>77</v>
      </c>
      <c r="AY186" s="243" t="s">
        <v>141</v>
      </c>
    </row>
    <row r="187" s="14" customFormat="1">
      <c r="A187" s="14"/>
      <c r="B187" s="244"/>
      <c r="C187" s="245"/>
      <c r="D187" s="227" t="s">
        <v>154</v>
      </c>
      <c r="E187" s="246" t="s">
        <v>19</v>
      </c>
      <c r="F187" s="247" t="s">
        <v>653</v>
      </c>
      <c r="G187" s="245"/>
      <c r="H187" s="248">
        <v>24</v>
      </c>
      <c r="I187" s="249"/>
      <c r="J187" s="245"/>
      <c r="K187" s="245"/>
      <c r="L187" s="250"/>
      <c r="M187" s="251"/>
      <c r="N187" s="252"/>
      <c r="O187" s="252"/>
      <c r="P187" s="252"/>
      <c r="Q187" s="252"/>
      <c r="R187" s="252"/>
      <c r="S187" s="252"/>
      <c r="T187" s="253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4" t="s">
        <v>154</v>
      </c>
      <c r="AU187" s="254" t="s">
        <v>86</v>
      </c>
      <c r="AV187" s="14" t="s">
        <v>86</v>
      </c>
      <c r="AW187" s="14" t="s">
        <v>36</v>
      </c>
      <c r="AX187" s="14" t="s">
        <v>84</v>
      </c>
      <c r="AY187" s="254" t="s">
        <v>141</v>
      </c>
    </row>
    <row r="188" s="12" customFormat="1" ht="22.8" customHeight="1">
      <c r="A188" s="12"/>
      <c r="B188" s="198"/>
      <c r="C188" s="199"/>
      <c r="D188" s="200" t="s">
        <v>76</v>
      </c>
      <c r="E188" s="212" t="s">
        <v>654</v>
      </c>
      <c r="F188" s="212" t="s">
        <v>655</v>
      </c>
      <c r="G188" s="199"/>
      <c r="H188" s="199"/>
      <c r="I188" s="202"/>
      <c r="J188" s="213">
        <f>BK188</f>
        <v>0</v>
      </c>
      <c r="K188" s="199"/>
      <c r="L188" s="204"/>
      <c r="M188" s="205"/>
      <c r="N188" s="206"/>
      <c r="O188" s="206"/>
      <c r="P188" s="207">
        <f>SUM(P189:P201)</f>
        <v>0</v>
      </c>
      <c r="Q188" s="206"/>
      <c r="R188" s="207">
        <f>SUM(R189:R201)</f>
        <v>0</v>
      </c>
      <c r="S188" s="206"/>
      <c r="T188" s="208">
        <f>SUM(T189:T201)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09" t="s">
        <v>84</v>
      </c>
      <c r="AT188" s="210" t="s">
        <v>76</v>
      </c>
      <c r="AU188" s="210" t="s">
        <v>84</v>
      </c>
      <c r="AY188" s="209" t="s">
        <v>141</v>
      </c>
      <c r="BK188" s="211">
        <f>SUM(BK189:BK201)</f>
        <v>0</v>
      </c>
    </row>
    <row r="189" s="2" customFormat="1" ht="33" customHeight="1">
      <c r="A189" s="40"/>
      <c r="B189" s="41"/>
      <c r="C189" s="214" t="s">
        <v>309</v>
      </c>
      <c r="D189" s="214" t="s">
        <v>143</v>
      </c>
      <c r="E189" s="215" t="s">
        <v>656</v>
      </c>
      <c r="F189" s="216" t="s">
        <v>657</v>
      </c>
      <c r="G189" s="217" t="s">
        <v>211</v>
      </c>
      <c r="H189" s="218">
        <v>5.7599999999999998</v>
      </c>
      <c r="I189" s="219"/>
      <c r="J189" s="220">
        <f>ROUND(I189*H189,2)</f>
        <v>0</v>
      </c>
      <c r="K189" s="216" t="s">
        <v>147</v>
      </c>
      <c r="L189" s="46"/>
      <c r="M189" s="221" t="s">
        <v>19</v>
      </c>
      <c r="N189" s="222" t="s">
        <v>48</v>
      </c>
      <c r="O189" s="86"/>
      <c r="P189" s="223">
        <f>O189*H189</f>
        <v>0</v>
      </c>
      <c r="Q189" s="223">
        <v>0</v>
      </c>
      <c r="R189" s="223">
        <f>Q189*H189</f>
        <v>0</v>
      </c>
      <c r="S189" s="223">
        <v>0</v>
      </c>
      <c r="T189" s="224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25" t="s">
        <v>148</v>
      </c>
      <c r="AT189" s="225" t="s">
        <v>143</v>
      </c>
      <c r="AU189" s="225" t="s">
        <v>86</v>
      </c>
      <c r="AY189" s="19" t="s">
        <v>141</v>
      </c>
      <c r="BE189" s="226">
        <f>IF(N189="základní",J189,0)</f>
        <v>0</v>
      </c>
      <c r="BF189" s="226">
        <f>IF(N189="snížená",J189,0)</f>
        <v>0</v>
      </c>
      <c r="BG189" s="226">
        <f>IF(N189="zákl. přenesená",J189,0)</f>
        <v>0</v>
      </c>
      <c r="BH189" s="226">
        <f>IF(N189="sníž. přenesená",J189,0)</f>
        <v>0</v>
      </c>
      <c r="BI189" s="226">
        <f>IF(N189="nulová",J189,0)</f>
        <v>0</v>
      </c>
      <c r="BJ189" s="19" t="s">
        <v>84</v>
      </c>
      <c r="BK189" s="226">
        <f>ROUND(I189*H189,2)</f>
        <v>0</v>
      </c>
      <c r="BL189" s="19" t="s">
        <v>148</v>
      </c>
      <c r="BM189" s="225" t="s">
        <v>658</v>
      </c>
    </row>
    <row r="190" s="2" customFormat="1">
      <c r="A190" s="40"/>
      <c r="B190" s="41"/>
      <c r="C190" s="42"/>
      <c r="D190" s="227" t="s">
        <v>150</v>
      </c>
      <c r="E190" s="42"/>
      <c r="F190" s="228" t="s">
        <v>659</v>
      </c>
      <c r="G190" s="42"/>
      <c r="H190" s="42"/>
      <c r="I190" s="229"/>
      <c r="J190" s="42"/>
      <c r="K190" s="42"/>
      <c r="L190" s="46"/>
      <c r="M190" s="230"/>
      <c r="N190" s="231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150</v>
      </c>
      <c r="AU190" s="19" t="s">
        <v>86</v>
      </c>
    </row>
    <row r="191" s="2" customFormat="1">
      <c r="A191" s="40"/>
      <c r="B191" s="41"/>
      <c r="C191" s="42"/>
      <c r="D191" s="232" t="s">
        <v>152</v>
      </c>
      <c r="E191" s="42"/>
      <c r="F191" s="233" t="s">
        <v>660</v>
      </c>
      <c r="G191" s="42"/>
      <c r="H191" s="42"/>
      <c r="I191" s="229"/>
      <c r="J191" s="42"/>
      <c r="K191" s="42"/>
      <c r="L191" s="46"/>
      <c r="M191" s="230"/>
      <c r="N191" s="231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152</v>
      </c>
      <c r="AU191" s="19" t="s">
        <v>86</v>
      </c>
    </row>
    <row r="192" s="2" customFormat="1" ht="21.75" customHeight="1">
      <c r="A192" s="40"/>
      <c r="B192" s="41"/>
      <c r="C192" s="214" t="s">
        <v>7</v>
      </c>
      <c r="D192" s="214" t="s">
        <v>143</v>
      </c>
      <c r="E192" s="215" t="s">
        <v>661</v>
      </c>
      <c r="F192" s="216" t="s">
        <v>662</v>
      </c>
      <c r="G192" s="217" t="s">
        <v>211</v>
      </c>
      <c r="H192" s="218">
        <v>5.7599999999999998</v>
      </c>
      <c r="I192" s="219"/>
      <c r="J192" s="220">
        <f>ROUND(I192*H192,2)</f>
        <v>0</v>
      </c>
      <c r="K192" s="216" t="s">
        <v>147</v>
      </c>
      <c r="L192" s="46"/>
      <c r="M192" s="221" t="s">
        <v>19</v>
      </c>
      <c r="N192" s="222" t="s">
        <v>48</v>
      </c>
      <c r="O192" s="86"/>
      <c r="P192" s="223">
        <f>O192*H192</f>
        <v>0</v>
      </c>
      <c r="Q192" s="223">
        <v>0</v>
      </c>
      <c r="R192" s="223">
        <f>Q192*H192</f>
        <v>0</v>
      </c>
      <c r="S192" s="223">
        <v>0</v>
      </c>
      <c r="T192" s="224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25" t="s">
        <v>148</v>
      </c>
      <c r="AT192" s="225" t="s">
        <v>143</v>
      </c>
      <c r="AU192" s="225" t="s">
        <v>86</v>
      </c>
      <c r="AY192" s="19" t="s">
        <v>141</v>
      </c>
      <c r="BE192" s="226">
        <f>IF(N192="základní",J192,0)</f>
        <v>0</v>
      </c>
      <c r="BF192" s="226">
        <f>IF(N192="snížená",J192,0)</f>
        <v>0</v>
      </c>
      <c r="BG192" s="226">
        <f>IF(N192="zákl. přenesená",J192,0)</f>
        <v>0</v>
      </c>
      <c r="BH192" s="226">
        <f>IF(N192="sníž. přenesená",J192,0)</f>
        <v>0</v>
      </c>
      <c r="BI192" s="226">
        <f>IF(N192="nulová",J192,0)</f>
        <v>0</v>
      </c>
      <c r="BJ192" s="19" t="s">
        <v>84</v>
      </c>
      <c r="BK192" s="226">
        <f>ROUND(I192*H192,2)</f>
        <v>0</v>
      </c>
      <c r="BL192" s="19" t="s">
        <v>148</v>
      </c>
      <c r="BM192" s="225" t="s">
        <v>663</v>
      </c>
    </row>
    <row r="193" s="2" customFormat="1">
      <c r="A193" s="40"/>
      <c r="B193" s="41"/>
      <c r="C193" s="42"/>
      <c r="D193" s="227" t="s">
        <v>150</v>
      </c>
      <c r="E193" s="42"/>
      <c r="F193" s="228" t="s">
        <v>664</v>
      </c>
      <c r="G193" s="42"/>
      <c r="H193" s="42"/>
      <c r="I193" s="229"/>
      <c r="J193" s="42"/>
      <c r="K193" s="42"/>
      <c r="L193" s="46"/>
      <c r="M193" s="230"/>
      <c r="N193" s="231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150</v>
      </c>
      <c r="AU193" s="19" t="s">
        <v>86</v>
      </c>
    </row>
    <row r="194" s="2" customFormat="1">
      <c r="A194" s="40"/>
      <c r="B194" s="41"/>
      <c r="C194" s="42"/>
      <c r="D194" s="232" t="s">
        <v>152</v>
      </c>
      <c r="E194" s="42"/>
      <c r="F194" s="233" t="s">
        <v>665</v>
      </c>
      <c r="G194" s="42"/>
      <c r="H194" s="42"/>
      <c r="I194" s="229"/>
      <c r="J194" s="42"/>
      <c r="K194" s="42"/>
      <c r="L194" s="46"/>
      <c r="M194" s="230"/>
      <c r="N194" s="231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152</v>
      </c>
      <c r="AU194" s="19" t="s">
        <v>86</v>
      </c>
    </row>
    <row r="195" s="2" customFormat="1" ht="24.15" customHeight="1">
      <c r="A195" s="40"/>
      <c r="B195" s="41"/>
      <c r="C195" s="214" t="s">
        <v>319</v>
      </c>
      <c r="D195" s="214" t="s">
        <v>143</v>
      </c>
      <c r="E195" s="215" t="s">
        <v>666</v>
      </c>
      <c r="F195" s="216" t="s">
        <v>667</v>
      </c>
      <c r="G195" s="217" t="s">
        <v>211</v>
      </c>
      <c r="H195" s="218">
        <v>80.640000000000001</v>
      </c>
      <c r="I195" s="219"/>
      <c r="J195" s="220">
        <f>ROUND(I195*H195,2)</f>
        <v>0</v>
      </c>
      <c r="K195" s="216" t="s">
        <v>147</v>
      </c>
      <c r="L195" s="46"/>
      <c r="M195" s="221" t="s">
        <v>19</v>
      </c>
      <c r="N195" s="222" t="s">
        <v>48</v>
      </c>
      <c r="O195" s="86"/>
      <c r="P195" s="223">
        <f>O195*H195</f>
        <v>0</v>
      </c>
      <c r="Q195" s="223">
        <v>0</v>
      </c>
      <c r="R195" s="223">
        <f>Q195*H195</f>
        <v>0</v>
      </c>
      <c r="S195" s="223">
        <v>0</v>
      </c>
      <c r="T195" s="224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25" t="s">
        <v>148</v>
      </c>
      <c r="AT195" s="225" t="s">
        <v>143</v>
      </c>
      <c r="AU195" s="225" t="s">
        <v>86</v>
      </c>
      <c r="AY195" s="19" t="s">
        <v>141</v>
      </c>
      <c r="BE195" s="226">
        <f>IF(N195="základní",J195,0)</f>
        <v>0</v>
      </c>
      <c r="BF195" s="226">
        <f>IF(N195="snížená",J195,0)</f>
        <v>0</v>
      </c>
      <c r="BG195" s="226">
        <f>IF(N195="zákl. přenesená",J195,0)</f>
        <v>0</v>
      </c>
      <c r="BH195" s="226">
        <f>IF(N195="sníž. přenesená",J195,0)</f>
        <v>0</v>
      </c>
      <c r="BI195" s="226">
        <f>IF(N195="nulová",J195,0)</f>
        <v>0</v>
      </c>
      <c r="BJ195" s="19" t="s">
        <v>84</v>
      </c>
      <c r="BK195" s="226">
        <f>ROUND(I195*H195,2)</f>
        <v>0</v>
      </c>
      <c r="BL195" s="19" t="s">
        <v>148</v>
      </c>
      <c r="BM195" s="225" t="s">
        <v>668</v>
      </c>
    </row>
    <row r="196" s="2" customFormat="1">
      <c r="A196" s="40"/>
      <c r="B196" s="41"/>
      <c r="C196" s="42"/>
      <c r="D196" s="227" t="s">
        <v>150</v>
      </c>
      <c r="E196" s="42"/>
      <c r="F196" s="228" t="s">
        <v>669</v>
      </c>
      <c r="G196" s="42"/>
      <c r="H196" s="42"/>
      <c r="I196" s="229"/>
      <c r="J196" s="42"/>
      <c r="K196" s="42"/>
      <c r="L196" s="46"/>
      <c r="M196" s="230"/>
      <c r="N196" s="231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150</v>
      </c>
      <c r="AU196" s="19" t="s">
        <v>86</v>
      </c>
    </row>
    <row r="197" s="2" customFormat="1">
      <c r="A197" s="40"/>
      <c r="B197" s="41"/>
      <c r="C197" s="42"/>
      <c r="D197" s="232" t="s">
        <v>152</v>
      </c>
      <c r="E197" s="42"/>
      <c r="F197" s="233" t="s">
        <v>670</v>
      </c>
      <c r="G197" s="42"/>
      <c r="H197" s="42"/>
      <c r="I197" s="229"/>
      <c r="J197" s="42"/>
      <c r="K197" s="42"/>
      <c r="L197" s="46"/>
      <c r="M197" s="230"/>
      <c r="N197" s="231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152</v>
      </c>
      <c r="AU197" s="19" t="s">
        <v>86</v>
      </c>
    </row>
    <row r="198" s="14" customFormat="1">
      <c r="A198" s="14"/>
      <c r="B198" s="244"/>
      <c r="C198" s="245"/>
      <c r="D198" s="227" t="s">
        <v>154</v>
      </c>
      <c r="E198" s="245"/>
      <c r="F198" s="247" t="s">
        <v>671</v>
      </c>
      <c r="G198" s="245"/>
      <c r="H198" s="248">
        <v>80.640000000000001</v>
      </c>
      <c r="I198" s="249"/>
      <c r="J198" s="245"/>
      <c r="K198" s="245"/>
      <c r="L198" s="250"/>
      <c r="M198" s="251"/>
      <c r="N198" s="252"/>
      <c r="O198" s="252"/>
      <c r="P198" s="252"/>
      <c r="Q198" s="252"/>
      <c r="R198" s="252"/>
      <c r="S198" s="252"/>
      <c r="T198" s="253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4" t="s">
        <v>154</v>
      </c>
      <c r="AU198" s="254" t="s">
        <v>86</v>
      </c>
      <c r="AV198" s="14" t="s">
        <v>86</v>
      </c>
      <c r="AW198" s="14" t="s">
        <v>4</v>
      </c>
      <c r="AX198" s="14" t="s">
        <v>84</v>
      </c>
      <c r="AY198" s="254" t="s">
        <v>141</v>
      </c>
    </row>
    <row r="199" s="2" customFormat="1" ht="24.15" customHeight="1">
      <c r="A199" s="40"/>
      <c r="B199" s="41"/>
      <c r="C199" s="214" t="s">
        <v>324</v>
      </c>
      <c r="D199" s="214" t="s">
        <v>143</v>
      </c>
      <c r="E199" s="215" t="s">
        <v>672</v>
      </c>
      <c r="F199" s="216" t="s">
        <v>673</v>
      </c>
      <c r="G199" s="217" t="s">
        <v>211</v>
      </c>
      <c r="H199" s="218">
        <v>5.7599999999999998</v>
      </c>
      <c r="I199" s="219"/>
      <c r="J199" s="220">
        <f>ROUND(I199*H199,2)</f>
        <v>0</v>
      </c>
      <c r="K199" s="216" t="s">
        <v>147</v>
      </c>
      <c r="L199" s="46"/>
      <c r="M199" s="221" t="s">
        <v>19</v>
      </c>
      <c r="N199" s="222" t="s">
        <v>48</v>
      </c>
      <c r="O199" s="86"/>
      <c r="P199" s="223">
        <f>O199*H199</f>
        <v>0</v>
      </c>
      <c r="Q199" s="223">
        <v>0</v>
      </c>
      <c r="R199" s="223">
        <f>Q199*H199</f>
        <v>0</v>
      </c>
      <c r="S199" s="223">
        <v>0</v>
      </c>
      <c r="T199" s="224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25" t="s">
        <v>148</v>
      </c>
      <c r="AT199" s="225" t="s">
        <v>143</v>
      </c>
      <c r="AU199" s="225" t="s">
        <v>86</v>
      </c>
      <c r="AY199" s="19" t="s">
        <v>141</v>
      </c>
      <c r="BE199" s="226">
        <f>IF(N199="základní",J199,0)</f>
        <v>0</v>
      </c>
      <c r="BF199" s="226">
        <f>IF(N199="snížená",J199,0)</f>
        <v>0</v>
      </c>
      <c r="BG199" s="226">
        <f>IF(N199="zákl. přenesená",J199,0)</f>
        <v>0</v>
      </c>
      <c r="BH199" s="226">
        <f>IF(N199="sníž. přenesená",J199,0)</f>
        <v>0</v>
      </c>
      <c r="BI199" s="226">
        <f>IF(N199="nulová",J199,0)</f>
        <v>0</v>
      </c>
      <c r="BJ199" s="19" t="s">
        <v>84</v>
      </c>
      <c r="BK199" s="226">
        <f>ROUND(I199*H199,2)</f>
        <v>0</v>
      </c>
      <c r="BL199" s="19" t="s">
        <v>148</v>
      </c>
      <c r="BM199" s="225" t="s">
        <v>674</v>
      </c>
    </row>
    <row r="200" s="2" customFormat="1">
      <c r="A200" s="40"/>
      <c r="B200" s="41"/>
      <c r="C200" s="42"/>
      <c r="D200" s="227" t="s">
        <v>150</v>
      </c>
      <c r="E200" s="42"/>
      <c r="F200" s="228" t="s">
        <v>675</v>
      </c>
      <c r="G200" s="42"/>
      <c r="H200" s="42"/>
      <c r="I200" s="229"/>
      <c r="J200" s="42"/>
      <c r="K200" s="42"/>
      <c r="L200" s="46"/>
      <c r="M200" s="230"/>
      <c r="N200" s="231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150</v>
      </c>
      <c r="AU200" s="19" t="s">
        <v>86</v>
      </c>
    </row>
    <row r="201" s="2" customFormat="1">
      <c r="A201" s="40"/>
      <c r="B201" s="41"/>
      <c r="C201" s="42"/>
      <c r="D201" s="232" t="s">
        <v>152</v>
      </c>
      <c r="E201" s="42"/>
      <c r="F201" s="233" t="s">
        <v>676</v>
      </c>
      <c r="G201" s="42"/>
      <c r="H201" s="42"/>
      <c r="I201" s="229"/>
      <c r="J201" s="42"/>
      <c r="K201" s="42"/>
      <c r="L201" s="46"/>
      <c r="M201" s="230"/>
      <c r="N201" s="231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152</v>
      </c>
      <c r="AU201" s="19" t="s">
        <v>86</v>
      </c>
    </row>
    <row r="202" s="12" customFormat="1" ht="22.8" customHeight="1">
      <c r="A202" s="12"/>
      <c r="B202" s="198"/>
      <c r="C202" s="199"/>
      <c r="D202" s="200" t="s">
        <v>76</v>
      </c>
      <c r="E202" s="212" t="s">
        <v>540</v>
      </c>
      <c r="F202" s="212" t="s">
        <v>541</v>
      </c>
      <c r="G202" s="199"/>
      <c r="H202" s="199"/>
      <c r="I202" s="202"/>
      <c r="J202" s="213">
        <f>BK202</f>
        <v>0</v>
      </c>
      <c r="K202" s="199"/>
      <c r="L202" s="204"/>
      <c r="M202" s="205"/>
      <c r="N202" s="206"/>
      <c r="O202" s="206"/>
      <c r="P202" s="207">
        <f>SUM(P203:P205)</f>
        <v>0</v>
      </c>
      <c r="Q202" s="206"/>
      <c r="R202" s="207">
        <f>SUM(R203:R205)</f>
        <v>0</v>
      </c>
      <c r="S202" s="206"/>
      <c r="T202" s="208">
        <f>SUM(T203:T205)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09" t="s">
        <v>84</v>
      </c>
      <c r="AT202" s="210" t="s">
        <v>76</v>
      </c>
      <c r="AU202" s="210" t="s">
        <v>84</v>
      </c>
      <c r="AY202" s="209" t="s">
        <v>141</v>
      </c>
      <c r="BK202" s="211">
        <f>SUM(BK203:BK205)</f>
        <v>0</v>
      </c>
    </row>
    <row r="203" s="2" customFormat="1" ht="24.15" customHeight="1">
      <c r="A203" s="40"/>
      <c r="B203" s="41"/>
      <c r="C203" s="214" t="s">
        <v>330</v>
      </c>
      <c r="D203" s="214" t="s">
        <v>143</v>
      </c>
      <c r="E203" s="215" t="s">
        <v>543</v>
      </c>
      <c r="F203" s="216" t="s">
        <v>544</v>
      </c>
      <c r="G203" s="217" t="s">
        <v>211</v>
      </c>
      <c r="H203" s="218">
        <v>163.93299999999999</v>
      </c>
      <c r="I203" s="219"/>
      <c r="J203" s="220">
        <f>ROUND(I203*H203,2)</f>
        <v>0</v>
      </c>
      <c r="K203" s="216" t="s">
        <v>147</v>
      </c>
      <c r="L203" s="46"/>
      <c r="M203" s="221" t="s">
        <v>19</v>
      </c>
      <c r="N203" s="222" t="s">
        <v>48</v>
      </c>
      <c r="O203" s="86"/>
      <c r="P203" s="223">
        <f>O203*H203</f>
        <v>0</v>
      </c>
      <c r="Q203" s="223">
        <v>0</v>
      </c>
      <c r="R203" s="223">
        <f>Q203*H203</f>
        <v>0</v>
      </c>
      <c r="S203" s="223">
        <v>0</v>
      </c>
      <c r="T203" s="224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25" t="s">
        <v>148</v>
      </c>
      <c r="AT203" s="225" t="s">
        <v>143</v>
      </c>
      <c r="AU203" s="225" t="s">
        <v>86</v>
      </c>
      <c r="AY203" s="19" t="s">
        <v>141</v>
      </c>
      <c r="BE203" s="226">
        <f>IF(N203="základní",J203,0)</f>
        <v>0</v>
      </c>
      <c r="BF203" s="226">
        <f>IF(N203="snížená",J203,0)</f>
        <v>0</v>
      </c>
      <c r="BG203" s="226">
        <f>IF(N203="zákl. přenesená",J203,0)</f>
        <v>0</v>
      </c>
      <c r="BH203" s="226">
        <f>IF(N203="sníž. přenesená",J203,0)</f>
        <v>0</v>
      </c>
      <c r="BI203" s="226">
        <f>IF(N203="nulová",J203,0)</f>
        <v>0</v>
      </c>
      <c r="BJ203" s="19" t="s">
        <v>84</v>
      </c>
      <c r="BK203" s="226">
        <f>ROUND(I203*H203,2)</f>
        <v>0</v>
      </c>
      <c r="BL203" s="19" t="s">
        <v>148</v>
      </c>
      <c r="BM203" s="225" t="s">
        <v>677</v>
      </c>
    </row>
    <row r="204" s="2" customFormat="1">
      <c r="A204" s="40"/>
      <c r="B204" s="41"/>
      <c r="C204" s="42"/>
      <c r="D204" s="227" t="s">
        <v>150</v>
      </c>
      <c r="E204" s="42"/>
      <c r="F204" s="228" t="s">
        <v>546</v>
      </c>
      <c r="G204" s="42"/>
      <c r="H204" s="42"/>
      <c r="I204" s="229"/>
      <c r="J204" s="42"/>
      <c r="K204" s="42"/>
      <c r="L204" s="46"/>
      <c r="M204" s="230"/>
      <c r="N204" s="231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150</v>
      </c>
      <c r="AU204" s="19" t="s">
        <v>86</v>
      </c>
    </row>
    <row r="205" s="2" customFormat="1">
      <c r="A205" s="40"/>
      <c r="B205" s="41"/>
      <c r="C205" s="42"/>
      <c r="D205" s="232" t="s">
        <v>152</v>
      </c>
      <c r="E205" s="42"/>
      <c r="F205" s="233" t="s">
        <v>547</v>
      </c>
      <c r="G205" s="42"/>
      <c r="H205" s="42"/>
      <c r="I205" s="229"/>
      <c r="J205" s="42"/>
      <c r="K205" s="42"/>
      <c r="L205" s="46"/>
      <c r="M205" s="277"/>
      <c r="N205" s="278"/>
      <c r="O205" s="279"/>
      <c r="P205" s="279"/>
      <c r="Q205" s="279"/>
      <c r="R205" s="279"/>
      <c r="S205" s="279"/>
      <c r="T205" s="28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152</v>
      </c>
      <c r="AU205" s="19" t="s">
        <v>86</v>
      </c>
    </row>
    <row r="206" s="2" customFormat="1" ht="6.96" customHeight="1">
      <c r="A206" s="40"/>
      <c r="B206" s="61"/>
      <c r="C206" s="62"/>
      <c r="D206" s="62"/>
      <c r="E206" s="62"/>
      <c r="F206" s="62"/>
      <c r="G206" s="62"/>
      <c r="H206" s="62"/>
      <c r="I206" s="62"/>
      <c r="J206" s="62"/>
      <c r="K206" s="62"/>
      <c r="L206" s="46"/>
      <c r="M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</row>
  </sheetData>
  <sheetProtection sheet="1" autoFilter="0" formatColumns="0" formatRows="0" objects="1" scenarios="1" spinCount="100000" saltValue="Xz/E0rccMSsNhlQHnxlw/2850kPT/9B629RUWdYUCg3pskgHeAXISPAWY/E5Q8yiIm8RU9WD99kwZl78zbZ20Q==" hashValue="P5O03iyP05Az63sYu4VE+TmdJTlQI6BTPTvbilc9CY6AgmEW5C+ywNAyRhAGW8pEAE/BrO2qteTBZ4Ze5wKNrw==" algorithmName="SHA-512" password="CB6D"/>
  <autoFilter ref="C91:K205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0:H80"/>
    <mergeCell ref="E82:H82"/>
    <mergeCell ref="E84:H84"/>
    <mergeCell ref="L2:V2"/>
  </mergeCells>
  <hyperlinks>
    <hyperlink ref="F97" r:id="rId1" display="https://podminky.urs.cz/item/CS_URS_2024_01/181351003"/>
    <hyperlink ref="F106" r:id="rId2" display="https://podminky.urs.cz/item/CS_URS_2024_01/181411131"/>
    <hyperlink ref="F112" r:id="rId3" display="https://podminky.urs.cz/item/CS_URS_2024_01/181951112"/>
    <hyperlink ref="F119" r:id="rId4" display="https://podminky.urs.cz/item/CS_URS_2024_01/274313811"/>
    <hyperlink ref="F122" r:id="rId5" display="https://podminky.urs.cz/item/CS_URS_2024_01/274323511"/>
    <hyperlink ref="F126" r:id="rId6" display="https://podminky.urs.cz/item/CS_URS_2024_01/274351121"/>
    <hyperlink ref="F130" r:id="rId7" display="https://podminky.urs.cz/item/CS_URS_2024_01/274351122"/>
    <hyperlink ref="F133" r:id="rId8" display="https://podminky.urs.cz/item/CS_URS_2024_01/274362021"/>
    <hyperlink ref="F139" r:id="rId9" display="https://podminky.urs.cz/item/CS_URS_2024_01/564211011"/>
    <hyperlink ref="F145" r:id="rId10" display="https://podminky.urs.cz/item/CS_URS_2024_01/564751101"/>
    <hyperlink ref="F151" r:id="rId11" display="https://podminky.urs.cz/item/CS_URS_2024_01/564851011"/>
    <hyperlink ref="F157" r:id="rId12" display="https://podminky.urs.cz/item/CS_URS_2024_01/564851111"/>
    <hyperlink ref="F163" r:id="rId13" display="https://podminky.urs.cz/item/CS_URS_2024_01/596211112"/>
    <hyperlink ref="F173" r:id="rId14" display="https://podminky.urs.cz/item/CS_URS_2024_01/911111111"/>
    <hyperlink ref="F184" r:id="rId15" display="https://podminky.urs.cz/item/CS_URS_2024_01/981011112"/>
    <hyperlink ref="F191" r:id="rId16" display="https://podminky.urs.cz/item/CS_URS_2024_01/997013631"/>
    <hyperlink ref="F194" r:id="rId17" display="https://podminky.urs.cz/item/CS_URS_2024_01/997221561"/>
    <hyperlink ref="F197" r:id="rId18" display="https://podminky.urs.cz/item/CS_URS_2024_01/997221569"/>
    <hyperlink ref="F201" r:id="rId19" display="https://podminky.urs.cz/item/CS_URS_2024_01/997221611"/>
    <hyperlink ref="F205" r:id="rId20" display="https://podminky.urs.cz/item/CS_URS_2024_01/9982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.667969" style="1" customWidth="1"/>
    <col min="13" max="13" width="10.83203" style="1" customWidth="1"/>
    <col min="15" max="15" width="14.16016" style="1" customWidth="1"/>
    <col min="16" max="16" width="14.16016" style="1" customWidth="1"/>
    <col min="17" max="17" width="14.16016" style="1" customWidth="1"/>
    <col min="18" max="18" width="14.16016" style="1" customWidth="1"/>
    <col min="19" max="19" width="14.16016" style="1" customWidth="1"/>
    <col min="20" max="20" width="14.16016" style="1" customWidth="1"/>
    <col min="21" max="21" width="16.33203" style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97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86</v>
      </c>
    </row>
    <row r="4" s="1" customFormat="1" ht="24.96" customHeight="1">
      <c r="B4" s="22"/>
      <c r="D4" s="142" t="s">
        <v>106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26.25" customHeight="1">
      <c r="B7" s="22"/>
      <c r="E7" s="145" t="str">
        <f>'Rekapitulace stavby'!K6</f>
        <v>Řešení nástupišť zastávek a míst pro přecházení přes I/13 v Kamenické Nové Vísce a přes II/263 v ul. Bezručova</v>
      </c>
      <c r="F7" s="144"/>
      <c r="G7" s="144"/>
      <c r="H7" s="144"/>
      <c r="L7" s="22"/>
    </row>
    <row r="8" s="1" customFormat="1" ht="12" customHeight="1">
      <c r="B8" s="22"/>
      <c r="D8" s="144" t="s">
        <v>107</v>
      </c>
      <c r="L8" s="22"/>
    </row>
    <row r="9" s="2" customFormat="1" ht="23.25" customHeight="1">
      <c r="A9" s="40"/>
      <c r="B9" s="46"/>
      <c r="C9" s="40"/>
      <c r="D9" s="40"/>
      <c r="E9" s="145" t="s">
        <v>108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109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678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25. 7. 2023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27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28</v>
      </c>
      <c r="F17" s="40"/>
      <c r="G17" s="40"/>
      <c r="H17" s="40"/>
      <c r="I17" s="144" t="s">
        <v>29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30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29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32</v>
      </c>
      <c r="E22" s="40"/>
      <c r="F22" s="40"/>
      <c r="G22" s="40"/>
      <c r="H22" s="40"/>
      <c r="I22" s="144" t="s">
        <v>26</v>
      </c>
      <c r="J22" s="135" t="s">
        <v>33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34</v>
      </c>
      <c r="F23" s="40"/>
      <c r="G23" s="40"/>
      <c r="H23" s="40"/>
      <c r="I23" s="144" t="s">
        <v>29</v>
      </c>
      <c r="J23" s="135" t="s">
        <v>35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37</v>
      </c>
      <c r="E25" s="40"/>
      <c r="F25" s="40"/>
      <c r="G25" s="40"/>
      <c r="H25" s="40"/>
      <c r="I25" s="144" t="s">
        <v>26</v>
      </c>
      <c r="J25" s="135" t="s">
        <v>38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39</v>
      </c>
      <c r="F26" s="40"/>
      <c r="G26" s="40"/>
      <c r="H26" s="40"/>
      <c r="I26" s="144" t="s">
        <v>29</v>
      </c>
      <c r="J26" s="135" t="s">
        <v>40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41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43</v>
      </c>
      <c r="E32" s="40"/>
      <c r="F32" s="40"/>
      <c r="G32" s="40"/>
      <c r="H32" s="40"/>
      <c r="I32" s="40"/>
      <c r="J32" s="155">
        <f>ROUND(J92,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45</v>
      </c>
      <c r="G34" s="40"/>
      <c r="H34" s="40"/>
      <c r="I34" s="156" t="s">
        <v>44</v>
      </c>
      <c r="J34" s="156" t="s">
        <v>46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47</v>
      </c>
      <c r="E35" s="144" t="s">
        <v>48</v>
      </c>
      <c r="F35" s="158">
        <f>ROUND((SUM(BE92:BE238)),  2)</f>
        <v>0</v>
      </c>
      <c r="G35" s="40"/>
      <c r="H35" s="40"/>
      <c r="I35" s="159">
        <v>0.20999999999999999</v>
      </c>
      <c r="J35" s="158">
        <f>ROUND(((SUM(BE92:BE238))*I35),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49</v>
      </c>
      <c r="F36" s="158">
        <f>ROUND((SUM(BF92:BF238)),  2)</f>
        <v>0</v>
      </c>
      <c r="G36" s="40"/>
      <c r="H36" s="40"/>
      <c r="I36" s="159">
        <v>0.12</v>
      </c>
      <c r="J36" s="158">
        <f>ROUND(((SUM(BF92:BF238))*I36),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50</v>
      </c>
      <c r="F37" s="158">
        <f>ROUND((SUM(BG92:BG238)),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51</v>
      </c>
      <c r="F38" s="158">
        <f>ROUND((SUM(BH92:BH238)),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52</v>
      </c>
      <c r="F39" s="158">
        <f>ROUND((SUM(BI92:BI238)),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53</v>
      </c>
      <c r="E41" s="162"/>
      <c r="F41" s="162"/>
      <c r="G41" s="163" t="s">
        <v>54</v>
      </c>
      <c r="H41" s="164" t="s">
        <v>55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111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26.25" customHeight="1">
      <c r="A50" s="40"/>
      <c r="B50" s="41"/>
      <c r="C50" s="42"/>
      <c r="D50" s="42"/>
      <c r="E50" s="171" t="str">
        <f>E7</f>
        <v>Řešení nástupišť zastávek a míst pro přecházení přes I/13 v Kamenické Nové Vísce a přes II/263 v ul. Bezručova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107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23.25" customHeight="1">
      <c r="A52" s="40"/>
      <c r="B52" s="41"/>
      <c r="C52" s="42"/>
      <c r="D52" s="42"/>
      <c r="E52" s="171" t="s">
        <v>108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109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IO 102 - Odvodnění – přeložka a zatrubnění příkopu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Kamenická Nová Víska</v>
      </c>
      <c r="G56" s="42"/>
      <c r="H56" s="42"/>
      <c r="I56" s="34" t="s">
        <v>23</v>
      </c>
      <c r="J56" s="74" t="str">
        <f>IF(J14="","",J14)</f>
        <v>25. 7. 2023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Město Česká Kamenice</v>
      </c>
      <c r="G58" s="42"/>
      <c r="H58" s="42"/>
      <c r="I58" s="34" t="s">
        <v>32</v>
      </c>
      <c r="J58" s="38" t="str">
        <f>E23</f>
        <v>IQ PROJEKT s.r.o.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5.65" customHeight="1">
      <c r="A59" s="40"/>
      <c r="B59" s="41"/>
      <c r="C59" s="34" t="s">
        <v>30</v>
      </c>
      <c r="D59" s="42"/>
      <c r="E59" s="42"/>
      <c r="F59" s="29" t="str">
        <f>IF(E20="","",E20)</f>
        <v>Vyplň údaj</v>
      </c>
      <c r="G59" s="42"/>
      <c r="H59" s="42"/>
      <c r="I59" s="34" t="s">
        <v>37</v>
      </c>
      <c r="J59" s="38" t="str">
        <f>E26</f>
        <v>Ing. Kateřina Tumpachová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112</v>
      </c>
      <c r="D61" s="173"/>
      <c r="E61" s="173"/>
      <c r="F61" s="173"/>
      <c r="G61" s="173"/>
      <c r="H61" s="173"/>
      <c r="I61" s="173"/>
      <c r="J61" s="174" t="s">
        <v>113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75</v>
      </c>
      <c r="D63" s="42"/>
      <c r="E63" s="42"/>
      <c r="F63" s="42"/>
      <c r="G63" s="42"/>
      <c r="H63" s="42"/>
      <c r="I63" s="42"/>
      <c r="J63" s="104">
        <f>J92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114</v>
      </c>
    </row>
    <row r="64" s="9" customFormat="1" ht="24.96" customHeight="1">
      <c r="A64" s="9"/>
      <c r="B64" s="176"/>
      <c r="C64" s="177"/>
      <c r="D64" s="178" t="s">
        <v>115</v>
      </c>
      <c r="E64" s="179"/>
      <c r="F64" s="179"/>
      <c r="G64" s="179"/>
      <c r="H64" s="179"/>
      <c r="I64" s="179"/>
      <c r="J64" s="180">
        <f>J93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116</v>
      </c>
      <c r="E65" s="184"/>
      <c r="F65" s="184"/>
      <c r="G65" s="184"/>
      <c r="H65" s="184"/>
      <c r="I65" s="184"/>
      <c r="J65" s="185">
        <f>J94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119</v>
      </c>
      <c r="E66" s="184"/>
      <c r="F66" s="184"/>
      <c r="G66" s="184"/>
      <c r="H66" s="184"/>
      <c r="I66" s="184"/>
      <c r="J66" s="185">
        <f>J182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121</v>
      </c>
      <c r="E67" s="184"/>
      <c r="F67" s="184"/>
      <c r="G67" s="184"/>
      <c r="H67" s="184"/>
      <c r="I67" s="184"/>
      <c r="J67" s="185">
        <f>J192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123</v>
      </c>
      <c r="E68" s="184"/>
      <c r="F68" s="184"/>
      <c r="G68" s="184"/>
      <c r="H68" s="184"/>
      <c r="I68" s="184"/>
      <c r="J68" s="185">
        <f>J230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76"/>
      <c r="C69" s="177"/>
      <c r="D69" s="178" t="s">
        <v>124</v>
      </c>
      <c r="E69" s="179"/>
      <c r="F69" s="179"/>
      <c r="G69" s="179"/>
      <c r="H69" s="179"/>
      <c r="I69" s="179"/>
      <c r="J69" s="180">
        <f>J234</f>
        <v>0</v>
      </c>
      <c r="K69" s="177"/>
      <c r="L69" s="181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82"/>
      <c r="C70" s="127"/>
      <c r="D70" s="183" t="s">
        <v>125</v>
      </c>
      <c r="E70" s="184"/>
      <c r="F70" s="184"/>
      <c r="G70" s="184"/>
      <c r="H70" s="184"/>
      <c r="I70" s="184"/>
      <c r="J70" s="185">
        <f>J235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126</v>
      </c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16</v>
      </c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26.25" customHeight="1">
      <c r="A80" s="40"/>
      <c r="B80" s="41"/>
      <c r="C80" s="42"/>
      <c r="D80" s="42"/>
      <c r="E80" s="171" t="str">
        <f>E7</f>
        <v>Řešení nástupišť zastávek a míst pro přecházení přes I/13 v Kamenické Nové Vísce a přes II/263 v ul. Bezručova</v>
      </c>
      <c r="F80" s="34"/>
      <c r="G80" s="34"/>
      <c r="H80" s="34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" customFormat="1" ht="12" customHeight="1">
      <c r="B81" s="23"/>
      <c r="C81" s="34" t="s">
        <v>107</v>
      </c>
      <c r="D81" s="24"/>
      <c r="E81" s="24"/>
      <c r="F81" s="24"/>
      <c r="G81" s="24"/>
      <c r="H81" s="24"/>
      <c r="I81" s="24"/>
      <c r="J81" s="24"/>
      <c r="K81" s="24"/>
      <c r="L81" s="22"/>
    </row>
    <row r="82" s="2" customFormat="1" ht="23.25" customHeight="1">
      <c r="A82" s="40"/>
      <c r="B82" s="41"/>
      <c r="C82" s="42"/>
      <c r="D82" s="42"/>
      <c r="E82" s="171" t="s">
        <v>108</v>
      </c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109</v>
      </c>
      <c r="D83" s="42"/>
      <c r="E83" s="42"/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6.5" customHeight="1">
      <c r="A84" s="40"/>
      <c r="B84" s="41"/>
      <c r="C84" s="42"/>
      <c r="D84" s="42"/>
      <c r="E84" s="71" t="str">
        <f>E11</f>
        <v>IO 102 - Odvodnění – přeložka a zatrubnění příkopu</v>
      </c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21</v>
      </c>
      <c r="D86" s="42"/>
      <c r="E86" s="42"/>
      <c r="F86" s="29" t="str">
        <f>F14</f>
        <v>Kamenická Nová Víska</v>
      </c>
      <c r="G86" s="42"/>
      <c r="H86" s="42"/>
      <c r="I86" s="34" t="s">
        <v>23</v>
      </c>
      <c r="J86" s="74" t="str">
        <f>IF(J14="","",J14)</f>
        <v>25. 7. 2023</v>
      </c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4" t="s">
        <v>25</v>
      </c>
      <c r="D88" s="42"/>
      <c r="E88" s="42"/>
      <c r="F88" s="29" t="str">
        <f>E17</f>
        <v>Město Česká Kamenice</v>
      </c>
      <c r="G88" s="42"/>
      <c r="H88" s="42"/>
      <c r="I88" s="34" t="s">
        <v>32</v>
      </c>
      <c r="J88" s="38" t="str">
        <f>E23</f>
        <v>IQ PROJEKT s.r.o.</v>
      </c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25.65" customHeight="1">
      <c r="A89" s="40"/>
      <c r="B89" s="41"/>
      <c r="C89" s="34" t="s">
        <v>30</v>
      </c>
      <c r="D89" s="42"/>
      <c r="E89" s="42"/>
      <c r="F89" s="29" t="str">
        <f>IF(E20="","",E20)</f>
        <v>Vyplň údaj</v>
      </c>
      <c r="G89" s="42"/>
      <c r="H89" s="42"/>
      <c r="I89" s="34" t="s">
        <v>37</v>
      </c>
      <c r="J89" s="38" t="str">
        <f>E26</f>
        <v>Ing. Kateřina Tumpachová</v>
      </c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0.32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11" customFormat="1" ht="29.28" customHeight="1">
      <c r="A91" s="187"/>
      <c r="B91" s="188"/>
      <c r="C91" s="189" t="s">
        <v>127</v>
      </c>
      <c r="D91" s="190" t="s">
        <v>62</v>
      </c>
      <c r="E91" s="190" t="s">
        <v>58</v>
      </c>
      <c r="F91" s="190" t="s">
        <v>59</v>
      </c>
      <c r="G91" s="190" t="s">
        <v>128</v>
      </c>
      <c r="H91" s="190" t="s">
        <v>129</v>
      </c>
      <c r="I91" s="190" t="s">
        <v>130</v>
      </c>
      <c r="J91" s="190" t="s">
        <v>113</v>
      </c>
      <c r="K91" s="191" t="s">
        <v>131</v>
      </c>
      <c r="L91" s="192"/>
      <c r="M91" s="94" t="s">
        <v>19</v>
      </c>
      <c r="N91" s="95" t="s">
        <v>47</v>
      </c>
      <c r="O91" s="95" t="s">
        <v>132</v>
      </c>
      <c r="P91" s="95" t="s">
        <v>133</v>
      </c>
      <c r="Q91" s="95" t="s">
        <v>134</v>
      </c>
      <c r="R91" s="95" t="s">
        <v>135</v>
      </c>
      <c r="S91" s="95" t="s">
        <v>136</v>
      </c>
      <c r="T91" s="96" t="s">
        <v>137</v>
      </c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</row>
    <row r="92" s="2" customFormat="1" ht="22.8" customHeight="1">
      <c r="A92" s="40"/>
      <c r="B92" s="41"/>
      <c r="C92" s="101" t="s">
        <v>138</v>
      </c>
      <c r="D92" s="42"/>
      <c r="E92" s="42"/>
      <c r="F92" s="42"/>
      <c r="G92" s="42"/>
      <c r="H92" s="42"/>
      <c r="I92" s="42"/>
      <c r="J92" s="193">
        <f>BK92</f>
        <v>0</v>
      </c>
      <c r="K92" s="42"/>
      <c r="L92" s="46"/>
      <c r="M92" s="97"/>
      <c r="N92" s="194"/>
      <c r="O92" s="98"/>
      <c r="P92" s="195">
        <f>P93+P234</f>
        <v>0</v>
      </c>
      <c r="Q92" s="98"/>
      <c r="R92" s="195">
        <f>R93+R234</f>
        <v>19.842201199999998</v>
      </c>
      <c r="S92" s="98"/>
      <c r="T92" s="196">
        <f>T93+T234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76</v>
      </c>
      <c r="AU92" s="19" t="s">
        <v>114</v>
      </c>
      <c r="BK92" s="197">
        <f>BK93+BK234</f>
        <v>0</v>
      </c>
    </row>
    <row r="93" s="12" customFormat="1" ht="25.92" customHeight="1">
      <c r="A93" s="12"/>
      <c r="B93" s="198"/>
      <c r="C93" s="199"/>
      <c r="D93" s="200" t="s">
        <v>76</v>
      </c>
      <c r="E93" s="201" t="s">
        <v>139</v>
      </c>
      <c r="F93" s="201" t="s">
        <v>140</v>
      </c>
      <c r="G93" s="199"/>
      <c r="H93" s="199"/>
      <c r="I93" s="202"/>
      <c r="J93" s="203">
        <f>BK93</f>
        <v>0</v>
      </c>
      <c r="K93" s="199"/>
      <c r="L93" s="204"/>
      <c r="M93" s="205"/>
      <c r="N93" s="206"/>
      <c r="O93" s="206"/>
      <c r="P93" s="207">
        <f>P94+P182+P192+P230</f>
        <v>0</v>
      </c>
      <c r="Q93" s="206"/>
      <c r="R93" s="207">
        <f>R94+R182+R192+R230</f>
        <v>19.842201199999998</v>
      </c>
      <c r="S93" s="206"/>
      <c r="T93" s="208">
        <f>T94+T182+T192+T230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9" t="s">
        <v>84</v>
      </c>
      <c r="AT93" s="210" t="s">
        <v>76</v>
      </c>
      <c r="AU93" s="210" t="s">
        <v>77</v>
      </c>
      <c r="AY93" s="209" t="s">
        <v>141</v>
      </c>
      <c r="BK93" s="211">
        <f>BK94+BK182+BK192+BK230</f>
        <v>0</v>
      </c>
    </row>
    <row r="94" s="12" customFormat="1" ht="22.8" customHeight="1">
      <c r="A94" s="12"/>
      <c r="B94" s="198"/>
      <c r="C94" s="199"/>
      <c r="D94" s="200" t="s">
        <v>76</v>
      </c>
      <c r="E94" s="212" t="s">
        <v>84</v>
      </c>
      <c r="F94" s="212" t="s">
        <v>142</v>
      </c>
      <c r="G94" s="199"/>
      <c r="H94" s="199"/>
      <c r="I94" s="202"/>
      <c r="J94" s="213">
        <f>BK94</f>
        <v>0</v>
      </c>
      <c r="K94" s="199"/>
      <c r="L94" s="204"/>
      <c r="M94" s="205"/>
      <c r="N94" s="206"/>
      <c r="O94" s="206"/>
      <c r="P94" s="207">
        <f>SUM(P95:P181)</f>
        <v>0</v>
      </c>
      <c r="Q94" s="206"/>
      <c r="R94" s="207">
        <f>SUM(R95:R181)</f>
        <v>0.30371399999999998</v>
      </c>
      <c r="S94" s="206"/>
      <c r="T94" s="208">
        <f>SUM(T95:T181)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9" t="s">
        <v>84</v>
      </c>
      <c r="AT94" s="210" t="s">
        <v>76</v>
      </c>
      <c r="AU94" s="210" t="s">
        <v>84</v>
      </c>
      <c r="AY94" s="209" t="s">
        <v>141</v>
      </c>
      <c r="BK94" s="211">
        <f>SUM(BK95:BK181)</f>
        <v>0</v>
      </c>
    </row>
    <row r="95" s="2" customFormat="1" ht="24.15" customHeight="1">
      <c r="A95" s="40"/>
      <c r="B95" s="41"/>
      <c r="C95" s="214" t="s">
        <v>84</v>
      </c>
      <c r="D95" s="214" t="s">
        <v>143</v>
      </c>
      <c r="E95" s="215" t="s">
        <v>679</v>
      </c>
      <c r="F95" s="216" t="s">
        <v>680</v>
      </c>
      <c r="G95" s="217" t="s">
        <v>171</v>
      </c>
      <c r="H95" s="218">
        <v>106</v>
      </c>
      <c r="I95" s="219"/>
      <c r="J95" s="220">
        <f>ROUND(I95*H95,2)</f>
        <v>0</v>
      </c>
      <c r="K95" s="216" t="s">
        <v>147</v>
      </c>
      <c r="L95" s="46"/>
      <c r="M95" s="221" t="s">
        <v>19</v>
      </c>
      <c r="N95" s="222" t="s">
        <v>48</v>
      </c>
      <c r="O95" s="86"/>
      <c r="P95" s="223">
        <f>O95*H95</f>
        <v>0</v>
      </c>
      <c r="Q95" s="223">
        <v>0</v>
      </c>
      <c r="R95" s="223">
        <f>Q95*H95</f>
        <v>0</v>
      </c>
      <c r="S95" s="223">
        <v>0</v>
      </c>
      <c r="T95" s="224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25" t="s">
        <v>148</v>
      </c>
      <c r="AT95" s="225" t="s">
        <v>143</v>
      </c>
      <c r="AU95" s="225" t="s">
        <v>86</v>
      </c>
      <c r="AY95" s="19" t="s">
        <v>141</v>
      </c>
      <c r="BE95" s="226">
        <f>IF(N95="základní",J95,0)</f>
        <v>0</v>
      </c>
      <c r="BF95" s="226">
        <f>IF(N95="snížená",J95,0)</f>
        <v>0</v>
      </c>
      <c r="BG95" s="226">
        <f>IF(N95="zákl. přenesená",J95,0)</f>
        <v>0</v>
      </c>
      <c r="BH95" s="226">
        <f>IF(N95="sníž. přenesená",J95,0)</f>
        <v>0</v>
      </c>
      <c r="BI95" s="226">
        <f>IF(N95="nulová",J95,0)</f>
        <v>0</v>
      </c>
      <c r="BJ95" s="19" t="s">
        <v>84</v>
      </c>
      <c r="BK95" s="226">
        <f>ROUND(I95*H95,2)</f>
        <v>0</v>
      </c>
      <c r="BL95" s="19" t="s">
        <v>148</v>
      </c>
      <c r="BM95" s="225" t="s">
        <v>681</v>
      </c>
    </row>
    <row r="96" s="2" customFormat="1">
      <c r="A96" s="40"/>
      <c r="B96" s="41"/>
      <c r="C96" s="42"/>
      <c r="D96" s="227" t="s">
        <v>150</v>
      </c>
      <c r="E96" s="42"/>
      <c r="F96" s="228" t="s">
        <v>682</v>
      </c>
      <c r="G96" s="42"/>
      <c r="H96" s="42"/>
      <c r="I96" s="229"/>
      <c r="J96" s="42"/>
      <c r="K96" s="42"/>
      <c r="L96" s="46"/>
      <c r="M96" s="230"/>
      <c r="N96" s="231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150</v>
      </c>
      <c r="AU96" s="19" t="s">
        <v>86</v>
      </c>
    </row>
    <row r="97" s="2" customFormat="1">
      <c r="A97" s="40"/>
      <c r="B97" s="41"/>
      <c r="C97" s="42"/>
      <c r="D97" s="232" t="s">
        <v>152</v>
      </c>
      <c r="E97" s="42"/>
      <c r="F97" s="233" t="s">
        <v>683</v>
      </c>
      <c r="G97" s="42"/>
      <c r="H97" s="42"/>
      <c r="I97" s="229"/>
      <c r="J97" s="42"/>
      <c r="K97" s="42"/>
      <c r="L97" s="46"/>
      <c r="M97" s="230"/>
      <c r="N97" s="231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152</v>
      </c>
      <c r="AU97" s="19" t="s">
        <v>86</v>
      </c>
    </row>
    <row r="98" s="13" customFormat="1">
      <c r="A98" s="13"/>
      <c r="B98" s="234"/>
      <c r="C98" s="235"/>
      <c r="D98" s="227" t="s">
        <v>154</v>
      </c>
      <c r="E98" s="236" t="s">
        <v>19</v>
      </c>
      <c r="F98" s="237" t="s">
        <v>684</v>
      </c>
      <c r="G98" s="235"/>
      <c r="H98" s="236" t="s">
        <v>19</v>
      </c>
      <c r="I98" s="238"/>
      <c r="J98" s="235"/>
      <c r="K98" s="235"/>
      <c r="L98" s="239"/>
      <c r="M98" s="240"/>
      <c r="N98" s="241"/>
      <c r="O98" s="241"/>
      <c r="P98" s="241"/>
      <c r="Q98" s="241"/>
      <c r="R98" s="241"/>
      <c r="S98" s="241"/>
      <c r="T98" s="242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3" t="s">
        <v>154</v>
      </c>
      <c r="AU98" s="243" t="s">
        <v>86</v>
      </c>
      <c r="AV98" s="13" t="s">
        <v>84</v>
      </c>
      <c r="AW98" s="13" t="s">
        <v>36</v>
      </c>
      <c r="AX98" s="13" t="s">
        <v>77</v>
      </c>
      <c r="AY98" s="243" t="s">
        <v>141</v>
      </c>
    </row>
    <row r="99" s="14" customFormat="1">
      <c r="A99" s="14"/>
      <c r="B99" s="244"/>
      <c r="C99" s="245"/>
      <c r="D99" s="227" t="s">
        <v>154</v>
      </c>
      <c r="E99" s="246" t="s">
        <v>19</v>
      </c>
      <c r="F99" s="247" t="s">
        <v>685</v>
      </c>
      <c r="G99" s="245"/>
      <c r="H99" s="248">
        <v>106</v>
      </c>
      <c r="I99" s="249"/>
      <c r="J99" s="245"/>
      <c r="K99" s="245"/>
      <c r="L99" s="250"/>
      <c r="M99" s="251"/>
      <c r="N99" s="252"/>
      <c r="O99" s="252"/>
      <c r="P99" s="252"/>
      <c r="Q99" s="252"/>
      <c r="R99" s="252"/>
      <c r="S99" s="252"/>
      <c r="T99" s="253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54" t="s">
        <v>154</v>
      </c>
      <c r="AU99" s="254" t="s">
        <v>86</v>
      </c>
      <c r="AV99" s="14" t="s">
        <v>86</v>
      </c>
      <c r="AW99" s="14" t="s">
        <v>36</v>
      </c>
      <c r="AX99" s="14" t="s">
        <v>84</v>
      </c>
      <c r="AY99" s="254" t="s">
        <v>141</v>
      </c>
    </row>
    <row r="100" s="2" customFormat="1" ht="33" customHeight="1">
      <c r="A100" s="40"/>
      <c r="B100" s="41"/>
      <c r="C100" s="214" t="s">
        <v>86</v>
      </c>
      <c r="D100" s="214" t="s">
        <v>143</v>
      </c>
      <c r="E100" s="215" t="s">
        <v>686</v>
      </c>
      <c r="F100" s="216" t="s">
        <v>687</v>
      </c>
      <c r="G100" s="217" t="s">
        <v>146</v>
      </c>
      <c r="H100" s="218">
        <v>70</v>
      </c>
      <c r="I100" s="219"/>
      <c r="J100" s="220">
        <f>ROUND(I100*H100,2)</f>
        <v>0</v>
      </c>
      <c r="K100" s="216" t="s">
        <v>147</v>
      </c>
      <c r="L100" s="46"/>
      <c r="M100" s="221" t="s">
        <v>19</v>
      </c>
      <c r="N100" s="222" t="s">
        <v>48</v>
      </c>
      <c r="O100" s="86"/>
      <c r="P100" s="223">
        <f>O100*H100</f>
        <v>0</v>
      </c>
      <c r="Q100" s="223">
        <v>0</v>
      </c>
      <c r="R100" s="223">
        <f>Q100*H100</f>
        <v>0</v>
      </c>
      <c r="S100" s="223">
        <v>0</v>
      </c>
      <c r="T100" s="224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5" t="s">
        <v>148</v>
      </c>
      <c r="AT100" s="225" t="s">
        <v>143</v>
      </c>
      <c r="AU100" s="225" t="s">
        <v>86</v>
      </c>
      <c r="AY100" s="19" t="s">
        <v>141</v>
      </c>
      <c r="BE100" s="226">
        <f>IF(N100="základní",J100,0)</f>
        <v>0</v>
      </c>
      <c r="BF100" s="226">
        <f>IF(N100="snížená",J100,0)</f>
        <v>0</v>
      </c>
      <c r="BG100" s="226">
        <f>IF(N100="zákl. přenesená",J100,0)</f>
        <v>0</v>
      </c>
      <c r="BH100" s="226">
        <f>IF(N100="sníž. přenesená",J100,0)</f>
        <v>0</v>
      </c>
      <c r="BI100" s="226">
        <f>IF(N100="nulová",J100,0)</f>
        <v>0</v>
      </c>
      <c r="BJ100" s="19" t="s">
        <v>84</v>
      </c>
      <c r="BK100" s="226">
        <f>ROUND(I100*H100,2)</f>
        <v>0</v>
      </c>
      <c r="BL100" s="19" t="s">
        <v>148</v>
      </c>
      <c r="BM100" s="225" t="s">
        <v>688</v>
      </c>
    </row>
    <row r="101" s="2" customFormat="1">
      <c r="A101" s="40"/>
      <c r="B101" s="41"/>
      <c r="C101" s="42"/>
      <c r="D101" s="227" t="s">
        <v>150</v>
      </c>
      <c r="E101" s="42"/>
      <c r="F101" s="228" t="s">
        <v>689</v>
      </c>
      <c r="G101" s="42"/>
      <c r="H101" s="42"/>
      <c r="I101" s="229"/>
      <c r="J101" s="42"/>
      <c r="K101" s="42"/>
      <c r="L101" s="46"/>
      <c r="M101" s="230"/>
      <c r="N101" s="231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150</v>
      </c>
      <c r="AU101" s="19" t="s">
        <v>86</v>
      </c>
    </row>
    <row r="102" s="2" customFormat="1">
      <c r="A102" s="40"/>
      <c r="B102" s="41"/>
      <c r="C102" s="42"/>
      <c r="D102" s="232" t="s">
        <v>152</v>
      </c>
      <c r="E102" s="42"/>
      <c r="F102" s="233" t="s">
        <v>690</v>
      </c>
      <c r="G102" s="42"/>
      <c r="H102" s="42"/>
      <c r="I102" s="229"/>
      <c r="J102" s="42"/>
      <c r="K102" s="42"/>
      <c r="L102" s="46"/>
      <c r="M102" s="230"/>
      <c r="N102" s="231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152</v>
      </c>
      <c r="AU102" s="19" t="s">
        <v>86</v>
      </c>
    </row>
    <row r="103" s="13" customFormat="1">
      <c r="A103" s="13"/>
      <c r="B103" s="234"/>
      <c r="C103" s="235"/>
      <c r="D103" s="227" t="s">
        <v>154</v>
      </c>
      <c r="E103" s="236" t="s">
        <v>19</v>
      </c>
      <c r="F103" s="237" t="s">
        <v>691</v>
      </c>
      <c r="G103" s="235"/>
      <c r="H103" s="236" t="s">
        <v>19</v>
      </c>
      <c r="I103" s="238"/>
      <c r="J103" s="235"/>
      <c r="K103" s="235"/>
      <c r="L103" s="239"/>
      <c r="M103" s="240"/>
      <c r="N103" s="241"/>
      <c r="O103" s="241"/>
      <c r="P103" s="241"/>
      <c r="Q103" s="241"/>
      <c r="R103" s="241"/>
      <c r="S103" s="241"/>
      <c r="T103" s="242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3" t="s">
        <v>154</v>
      </c>
      <c r="AU103" s="243" t="s">
        <v>86</v>
      </c>
      <c r="AV103" s="13" t="s">
        <v>84</v>
      </c>
      <c r="AW103" s="13" t="s">
        <v>36</v>
      </c>
      <c r="AX103" s="13" t="s">
        <v>77</v>
      </c>
      <c r="AY103" s="243" t="s">
        <v>141</v>
      </c>
    </row>
    <row r="104" s="14" customFormat="1">
      <c r="A104" s="14"/>
      <c r="B104" s="244"/>
      <c r="C104" s="245"/>
      <c r="D104" s="227" t="s">
        <v>154</v>
      </c>
      <c r="E104" s="246" t="s">
        <v>19</v>
      </c>
      <c r="F104" s="247" t="s">
        <v>692</v>
      </c>
      <c r="G104" s="245"/>
      <c r="H104" s="248">
        <v>70</v>
      </c>
      <c r="I104" s="249"/>
      <c r="J104" s="245"/>
      <c r="K104" s="245"/>
      <c r="L104" s="250"/>
      <c r="M104" s="251"/>
      <c r="N104" s="252"/>
      <c r="O104" s="252"/>
      <c r="P104" s="252"/>
      <c r="Q104" s="252"/>
      <c r="R104" s="252"/>
      <c r="S104" s="252"/>
      <c r="T104" s="253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4" t="s">
        <v>154</v>
      </c>
      <c r="AU104" s="254" t="s">
        <v>86</v>
      </c>
      <c r="AV104" s="14" t="s">
        <v>86</v>
      </c>
      <c r="AW104" s="14" t="s">
        <v>36</v>
      </c>
      <c r="AX104" s="14" t="s">
        <v>84</v>
      </c>
      <c r="AY104" s="254" t="s">
        <v>141</v>
      </c>
    </row>
    <row r="105" s="2" customFormat="1" ht="33" customHeight="1">
      <c r="A105" s="40"/>
      <c r="B105" s="41"/>
      <c r="C105" s="214" t="s">
        <v>168</v>
      </c>
      <c r="D105" s="214" t="s">
        <v>143</v>
      </c>
      <c r="E105" s="215" t="s">
        <v>693</v>
      </c>
      <c r="F105" s="216" t="s">
        <v>694</v>
      </c>
      <c r="G105" s="217" t="s">
        <v>146</v>
      </c>
      <c r="H105" s="218">
        <v>211.31999999999999</v>
      </c>
      <c r="I105" s="219"/>
      <c r="J105" s="220">
        <f>ROUND(I105*H105,2)</f>
        <v>0</v>
      </c>
      <c r="K105" s="216" t="s">
        <v>147</v>
      </c>
      <c r="L105" s="46"/>
      <c r="M105" s="221" t="s">
        <v>19</v>
      </c>
      <c r="N105" s="222" t="s">
        <v>48</v>
      </c>
      <c r="O105" s="86"/>
      <c r="P105" s="223">
        <f>O105*H105</f>
        <v>0</v>
      </c>
      <c r="Q105" s="223">
        <v>0</v>
      </c>
      <c r="R105" s="223">
        <f>Q105*H105</f>
        <v>0</v>
      </c>
      <c r="S105" s="223">
        <v>0</v>
      </c>
      <c r="T105" s="224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5" t="s">
        <v>148</v>
      </c>
      <c r="AT105" s="225" t="s">
        <v>143</v>
      </c>
      <c r="AU105" s="225" t="s">
        <v>86</v>
      </c>
      <c r="AY105" s="19" t="s">
        <v>141</v>
      </c>
      <c r="BE105" s="226">
        <f>IF(N105="základní",J105,0)</f>
        <v>0</v>
      </c>
      <c r="BF105" s="226">
        <f>IF(N105="snížená",J105,0)</f>
        <v>0</v>
      </c>
      <c r="BG105" s="226">
        <f>IF(N105="zákl. přenesená",J105,0)</f>
        <v>0</v>
      </c>
      <c r="BH105" s="226">
        <f>IF(N105="sníž. přenesená",J105,0)</f>
        <v>0</v>
      </c>
      <c r="BI105" s="226">
        <f>IF(N105="nulová",J105,0)</f>
        <v>0</v>
      </c>
      <c r="BJ105" s="19" t="s">
        <v>84</v>
      </c>
      <c r="BK105" s="226">
        <f>ROUND(I105*H105,2)</f>
        <v>0</v>
      </c>
      <c r="BL105" s="19" t="s">
        <v>148</v>
      </c>
      <c r="BM105" s="225" t="s">
        <v>695</v>
      </c>
    </row>
    <row r="106" s="2" customFormat="1">
      <c r="A106" s="40"/>
      <c r="B106" s="41"/>
      <c r="C106" s="42"/>
      <c r="D106" s="227" t="s">
        <v>150</v>
      </c>
      <c r="E106" s="42"/>
      <c r="F106" s="228" t="s">
        <v>696</v>
      </c>
      <c r="G106" s="42"/>
      <c r="H106" s="42"/>
      <c r="I106" s="229"/>
      <c r="J106" s="42"/>
      <c r="K106" s="42"/>
      <c r="L106" s="46"/>
      <c r="M106" s="230"/>
      <c r="N106" s="231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150</v>
      </c>
      <c r="AU106" s="19" t="s">
        <v>86</v>
      </c>
    </row>
    <row r="107" s="2" customFormat="1">
      <c r="A107" s="40"/>
      <c r="B107" s="41"/>
      <c r="C107" s="42"/>
      <c r="D107" s="232" t="s">
        <v>152</v>
      </c>
      <c r="E107" s="42"/>
      <c r="F107" s="233" t="s">
        <v>697</v>
      </c>
      <c r="G107" s="42"/>
      <c r="H107" s="42"/>
      <c r="I107" s="229"/>
      <c r="J107" s="42"/>
      <c r="K107" s="42"/>
      <c r="L107" s="46"/>
      <c r="M107" s="230"/>
      <c r="N107" s="231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152</v>
      </c>
      <c r="AU107" s="19" t="s">
        <v>86</v>
      </c>
    </row>
    <row r="108" s="14" customFormat="1">
      <c r="A108" s="14"/>
      <c r="B108" s="244"/>
      <c r="C108" s="245"/>
      <c r="D108" s="227" t="s">
        <v>154</v>
      </c>
      <c r="E108" s="246" t="s">
        <v>19</v>
      </c>
      <c r="F108" s="247" t="s">
        <v>698</v>
      </c>
      <c r="G108" s="245"/>
      <c r="H108" s="248">
        <v>211.31999999999999</v>
      </c>
      <c r="I108" s="249"/>
      <c r="J108" s="245"/>
      <c r="K108" s="245"/>
      <c r="L108" s="250"/>
      <c r="M108" s="251"/>
      <c r="N108" s="252"/>
      <c r="O108" s="252"/>
      <c r="P108" s="252"/>
      <c r="Q108" s="252"/>
      <c r="R108" s="252"/>
      <c r="S108" s="252"/>
      <c r="T108" s="253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4" t="s">
        <v>154</v>
      </c>
      <c r="AU108" s="254" t="s">
        <v>86</v>
      </c>
      <c r="AV108" s="14" t="s">
        <v>86</v>
      </c>
      <c r="AW108" s="14" t="s">
        <v>36</v>
      </c>
      <c r="AX108" s="14" t="s">
        <v>84</v>
      </c>
      <c r="AY108" s="254" t="s">
        <v>141</v>
      </c>
    </row>
    <row r="109" s="2" customFormat="1" ht="21.75" customHeight="1">
      <c r="A109" s="40"/>
      <c r="B109" s="41"/>
      <c r="C109" s="214" t="s">
        <v>148</v>
      </c>
      <c r="D109" s="214" t="s">
        <v>143</v>
      </c>
      <c r="E109" s="215" t="s">
        <v>169</v>
      </c>
      <c r="F109" s="216" t="s">
        <v>170</v>
      </c>
      <c r="G109" s="217" t="s">
        <v>171</v>
      </c>
      <c r="H109" s="218">
        <v>352.19999999999999</v>
      </c>
      <c r="I109" s="219"/>
      <c r="J109" s="220">
        <f>ROUND(I109*H109,2)</f>
        <v>0</v>
      </c>
      <c r="K109" s="216" t="s">
        <v>147</v>
      </c>
      <c r="L109" s="46"/>
      <c r="M109" s="221" t="s">
        <v>19</v>
      </c>
      <c r="N109" s="222" t="s">
        <v>48</v>
      </c>
      <c r="O109" s="86"/>
      <c r="P109" s="223">
        <f>O109*H109</f>
        <v>0</v>
      </c>
      <c r="Q109" s="223">
        <v>0.00084000000000000003</v>
      </c>
      <c r="R109" s="223">
        <f>Q109*H109</f>
        <v>0.295848</v>
      </c>
      <c r="S109" s="223">
        <v>0</v>
      </c>
      <c r="T109" s="224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25" t="s">
        <v>148</v>
      </c>
      <c r="AT109" s="225" t="s">
        <v>143</v>
      </c>
      <c r="AU109" s="225" t="s">
        <v>86</v>
      </c>
      <c r="AY109" s="19" t="s">
        <v>141</v>
      </c>
      <c r="BE109" s="226">
        <f>IF(N109="základní",J109,0)</f>
        <v>0</v>
      </c>
      <c r="BF109" s="226">
        <f>IF(N109="snížená",J109,0)</f>
        <v>0</v>
      </c>
      <c r="BG109" s="226">
        <f>IF(N109="zákl. přenesená",J109,0)</f>
        <v>0</v>
      </c>
      <c r="BH109" s="226">
        <f>IF(N109="sníž. přenesená",J109,0)</f>
        <v>0</v>
      </c>
      <c r="BI109" s="226">
        <f>IF(N109="nulová",J109,0)</f>
        <v>0</v>
      </c>
      <c r="BJ109" s="19" t="s">
        <v>84</v>
      </c>
      <c r="BK109" s="226">
        <f>ROUND(I109*H109,2)</f>
        <v>0</v>
      </c>
      <c r="BL109" s="19" t="s">
        <v>148</v>
      </c>
      <c r="BM109" s="225" t="s">
        <v>699</v>
      </c>
    </row>
    <row r="110" s="2" customFormat="1">
      <c r="A110" s="40"/>
      <c r="B110" s="41"/>
      <c r="C110" s="42"/>
      <c r="D110" s="227" t="s">
        <v>150</v>
      </c>
      <c r="E110" s="42"/>
      <c r="F110" s="228" t="s">
        <v>173</v>
      </c>
      <c r="G110" s="42"/>
      <c r="H110" s="42"/>
      <c r="I110" s="229"/>
      <c r="J110" s="42"/>
      <c r="K110" s="42"/>
      <c r="L110" s="46"/>
      <c r="M110" s="230"/>
      <c r="N110" s="231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150</v>
      </c>
      <c r="AU110" s="19" t="s">
        <v>86</v>
      </c>
    </row>
    <row r="111" s="2" customFormat="1">
      <c r="A111" s="40"/>
      <c r="B111" s="41"/>
      <c r="C111" s="42"/>
      <c r="D111" s="232" t="s">
        <v>152</v>
      </c>
      <c r="E111" s="42"/>
      <c r="F111" s="233" t="s">
        <v>174</v>
      </c>
      <c r="G111" s="42"/>
      <c r="H111" s="42"/>
      <c r="I111" s="229"/>
      <c r="J111" s="42"/>
      <c r="K111" s="42"/>
      <c r="L111" s="46"/>
      <c r="M111" s="230"/>
      <c r="N111" s="231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152</v>
      </c>
      <c r="AU111" s="19" t="s">
        <v>86</v>
      </c>
    </row>
    <row r="112" s="14" customFormat="1">
      <c r="A112" s="14"/>
      <c r="B112" s="244"/>
      <c r="C112" s="245"/>
      <c r="D112" s="227" t="s">
        <v>154</v>
      </c>
      <c r="E112" s="246" t="s">
        <v>19</v>
      </c>
      <c r="F112" s="247" t="s">
        <v>700</v>
      </c>
      <c r="G112" s="245"/>
      <c r="H112" s="248">
        <v>352.19999999999999</v>
      </c>
      <c r="I112" s="249"/>
      <c r="J112" s="245"/>
      <c r="K112" s="245"/>
      <c r="L112" s="250"/>
      <c r="M112" s="251"/>
      <c r="N112" s="252"/>
      <c r="O112" s="252"/>
      <c r="P112" s="252"/>
      <c r="Q112" s="252"/>
      <c r="R112" s="252"/>
      <c r="S112" s="252"/>
      <c r="T112" s="253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4" t="s">
        <v>154</v>
      </c>
      <c r="AU112" s="254" t="s">
        <v>86</v>
      </c>
      <c r="AV112" s="14" t="s">
        <v>86</v>
      </c>
      <c r="AW112" s="14" t="s">
        <v>36</v>
      </c>
      <c r="AX112" s="14" t="s">
        <v>77</v>
      </c>
      <c r="AY112" s="254" t="s">
        <v>141</v>
      </c>
    </row>
    <row r="113" s="15" customFormat="1">
      <c r="A113" s="15"/>
      <c r="B113" s="255"/>
      <c r="C113" s="256"/>
      <c r="D113" s="227" t="s">
        <v>154</v>
      </c>
      <c r="E113" s="257" t="s">
        <v>19</v>
      </c>
      <c r="F113" s="258" t="s">
        <v>161</v>
      </c>
      <c r="G113" s="256"/>
      <c r="H113" s="259">
        <v>352.19999999999999</v>
      </c>
      <c r="I113" s="260"/>
      <c r="J113" s="256"/>
      <c r="K113" s="256"/>
      <c r="L113" s="261"/>
      <c r="M113" s="262"/>
      <c r="N113" s="263"/>
      <c r="O113" s="263"/>
      <c r="P113" s="263"/>
      <c r="Q113" s="263"/>
      <c r="R113" s="263"/>
      <c r="S113" s="263"/>
      <c r="T113" s="264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T113" s="265" t="s">
        <v>154</v>
      </c>
      <c r="AU113" s="265" t="s">
        <v>86</v>
      </c>
      <c r="AV113" s="15" t="s">
        <v>148</v>
      </c>
      <c r="AW113" s="15" t="s">
        <v>36</v>
      </c>
      <c r="AX113" s="15" t="s">
        <v>84</v>
      </c>
      <c r="AY113" s="265" t="s">
        <v>141</v>
      </c>
    </row>
    <row r="114" s="2" customFormat="1" ht="24.15" customHeight="1">
      <c r="A114" s="40"/>
      <c r="B114" s="41"/>
      <c r="C114" s="214" t="s">
        <v>181</v>
      </c>
      <c r="D114" s="214" t="s">
        <v>143</v>
      </c>
      <c r="E114" s="215" t="s">
        <v>176</v>
      </c>
      <c r="F114" s="216" t="s">
        <v>177</v>
      </c>
      <c r="G114" s="217" t="s">
        <v>171</v>
      </c>
      <c r="H114" s="218">
        <v>352.19999999999999</v>
      </c>
      <c r="I114" s="219"/>
      <c r="J114" s="220">
        <f>ROUND(I114*H114,2)</f>
        <v>0</v>
      </c>
      <c r="K114" s="216" t="s">
        <v>147</v>
      </c>
      <c r="L114" s="46"/>
      <c r="M114" s="221" t="s">
        <v>19</v>
      </c>
      <c r="N114" s="222" t="s">
        <v>48</v>
      </c>
      <c r="O114" s="86"/>
      <c r="P114" s="223">
        <f>O114*H114</f>
        <v>0</v>
      </c>
      <c r="Q114" s="223">
        <v>0</v>
      </c>
      <c r="R114" s="223">
        <f>Q114*H114</f>
        <v>0</v>
      </c>
      <c r="S114" s="223">
        <v>0</v>
      </c>
      <c r="T114" s="224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25" t="s">
        <v>148</v>
      </c>
      <c r="AT114" s="225" t="s">
        <v>143</v>
      </c>
      <c r="AU114" s="225" t="s">
        <v>86</v>
      </c>
      <c r="AY114" s="19" t="s">
        <v>141</v>
      </c>
      <c r="BE114" s="226">
        <f>IF(N114="základní",J114,0)</f>
        <v>0</v>
      </c>
      <c r="BF114" s="226">
        <f>IF(N114="snížená",J114,0)</f>
        <v>0</v>
      </c>
      <c r="BG114" s="226">
        <f>IF(N114="zákl. přenesená",J114,0)</f>
        <v>0</v>
      </c>
      <c r="BH114" s="226">
        <f>IF(N114="sníž. přenesená",J114,0)</f>
        <v>0</v>
      </c>
      <c r="BI114" s="226">
        <f>IF(N114="nulová",J114,0)</f>
        <v>0</v>
      </c>
      <c r="BJ114" s="19" t="s">
        <v>84</v>
      </c>
      <c r="BK114" s="226">
        <f>ROUND(I114*H114,2)</f>
        <v>0</v>
      </c>
      <c r="BL114" s="19" t="s">
        <v>148</v>
      </c>
      <c r="BM114" s="225" t="s">
        <v>701</v>
      </c>
    </row>
    <row r="115" s="2" customFormat="1">
      <c r="A115" s="40"/>
      <c r="B115" s="41"/>
      <c r="C115" s="42"/>
      <c r="D115" s="227" t="s">
        <v>150</v>
      </c>
      <c r="E115" s="42"/>
      <c r="F115" s="228" t="s">
        <v>179</v>
      </c>
      <c r="G115" s="42"/>
      <c r="H115" s="42"/>
      <c r="I115" s="229"/>
      <c r="J115" s="42"/>
      <c r="K115" s="42"/>
      <c r="L115" s="46"/>
      <c r="M115" s="230"/>
      <c r="N115" s="231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150</v>
      </c>
      <c r="AU115" s="19" t="s">
        <v>86</v>
      </c>
    </row>
    <row r="116" s="2" customFormat="1">
      <c r="A116" s="40"/>
      <c r="B116" s="41"/>
      <c r="C116" s="42"/>
      <c r="D116" s="232" t="s">
        <v>152</v>
      </c>
      <c r="E116" s="42"/>
      <c r="F116" s="233" t="s">
        <v>180</v>
      </c>
      <c r="G116" s="42"/>
      <c r="H116" s="42"/>
      <c r="I116" s="229"/>
      <c r="J116" s="42"/>
      <c r="K116" s="42"/>
      <c r="L116" s="46"/>
      <c r="M116" s="230"/>
      <c r="N116" s="231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152</v>
      </c>
      <c r="AU116" s="19" t="s">
        <v>86</v>
      </c>
    </row>
    <row r="117" s="2" customFormat="1" ht="37.8" customHeight="1">
      <c r="A117" s="40"/>
      <c r="B117" s="41"/>
      <c r="C117" s="214" t="s">
        <v>187</v>
      </c>
      <c r="D117" s="214" t="s">
        <v>143</v>
      </c>
      <c r="E117" s="215" t="s">
        <v>182</v>
      </c>
      <c r="F117" s="216" t="s">
        <v>183</v>
      </c>
      <c r="G117" s="217" t="s">
        <v>146</v>
      </c>
      <c r="H117" s="218">
        <v>31.800000000000001</v>
      </c>
      <c r="I117" s="219"/>
      <c r="J117" s="220">
        <f>ROUND(I117*H117,2)</f>
        <v>0</v>
      </c>
      <c r="K117" s="216" t="s">
        <v>147</v>
      </c>
      <c r="L117" s="46"/>
      <c r="M117" s="221" t="s">
        <v>19</v>
      </c>
      <c r="N117" s="222" t="s">
        <v>48</v>
      </c>
      <c r="O117" s="86"/>
      <c r="P117" s="223">
        <f>O117*H117</f>
        <v>0</v>
      </c>
      <c r="Q117" s="223">
        <v>0</v>
      </c>
      <c r="R117" s="223">
        <f>Q117*H117</f>
        <v>0</v>
      </c>
      <c r="S117" s="223">
        <v>0</v>
      </c>
      <c r="T117" s="224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5" t="s">
        <v>148</v>
      </c>
      <c r="AT117" s="225" t="s">
        <v>143</v>
      </c>
      <c r="AU117" s="225" t="s">
        <v>86</v>
      </c>
      <c r="AY117" s="19" t="s">
        <v>141</v>
      </c>
      <c r="BE117" s="226">
        <f>IF(N117="základní",J117,0)</f>
        <v>0</v>
      </c>
      <c r="BF117" s="226">
        <f>IF(N117="snížená",J117,0)</f>
        <v>0</v>
      </c>
      <c r="BG117" s="226">
        <f>IF(N117="zákl. přenesená",J117,0)</f>
        <v>0</v>
      </c>
      <c r="BH117" s="226">
        <f>IF(N117="sníž. přenesená",J117,0)</f>
        <v>0</v>
      </c>
      <c r="BI117" s="226">
        <f>IF(N117="nulová",J117,0)</f>
        <v>0</v>
      </c>
      <c r="BJ117" s="19" t="s">
        <v>84</v>
      </c>
      <c r="BK117" s="226">
        <f>ROUND(I117*H117,2)</f>
        <v>0</v>
      </c>
      <c r="BL117" s="19" t="s">
        <v>148</v>
      </c>
      <c r="BM117" s="225" t="s">
        <v>702</v>
      </c>
    </row>
    <row r="118" s="2" customFormat="1">
      <c r="A118" s="40"/>
      <c r="B118" s="41"/>
      <c r="C118" s="42"/>
      <c r="D118" s="227" t="s">
        <v>150</v>
      </c>
      <c r="E118" s="42"/>
      <c r="F118" s="228" t="s">
        <v>185</v>
      </c>
      <c r="G118" s="42"/>
      <c r="H118" s="42"/>
      <c r="I118" s="229"/>
      <c r="J118" s="42"/>
      <c r="K118" s="42"/>
      <c r="L118" s="46"/>
      <c r="M118" s="230"/>
      <c r="N118" s="231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150</v>
      </c>
      <c r="AU118" s="19" t="s">
        <v>86</v>
      </c>
    </row>
    <row r="119" s="2" customFormat="1">
      <c r="A119" s="40"/>
      <c r="B119" s="41"/>
      <c r="C119" s="42"/>
      <c r="D119" s="232" t="s">
        <v>152</v>
      </c>
      <c r="E119" s="42"/>
      <c r="F119" s="233" t="s">
        <v>186</v>
      </c>
      <c r="G119" s="42"/>
      <c r="H119" s="42"/>
      <c r="I119" s="229"/>
      <c r="J119" s="42"/>
      <c r="K119" s="42"/>
      <c r="L119" s="46"/>
      <c r="M119" s="230"/>
      <c r="N119" s="231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152</v>
      </c>
      <c r="AU119" s="19" t="s">
        <v>86</v>
      </c>
    </row>
    <row r="120" s="13" customFormat="1">
      <c r="A120" s="13"/>
      <c r="B120" s="234"/>
      <c r="C120" s="235"/>
      <c r="D120" s="227" t="s">
        <v>154</v>
      </c>
      <c r="E120" s="236" t="s">
        <v>19</v>
      </c>
      <c r="F120" s="237" t="s">
        <v>703</v>
      </c>
      <c r="G120" s="235"/>
      <c r="H120" s="236" t="s">
        <v>19</v>
      </c>
      <c r="I120" s="238"/>
      <c r="J120" s="235"/>
      <c r="K120" s="235"/>
      <c r="L120" s="239"/>
      <c r="M120" s="240"/>
      <c r="N120" s="241"/>
      <c r="O120" s="241"/>
      <c r="P120" s="241"/>
      <c r="Q120" s="241"/>
      <c r="R120" s="241"/>
      <c r="S120" s="241"/>
      <c r="T120" s="242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3" t="s">
        <v>154</v>
      </c>
      <c r="AU120" s="243" t="s">
        <v>86</v>
      </c>
      <c r="AV120" s="13" t="s">
        <v>84</v>
      </c>
      <c r="AW120" s="13" t="s">
        <v>36</v>
      </c>
      <c r="AX120" s="13" t="s">
        <v>77</v>
      </c>
      <c r="AY120" s="243" t="s">
        <v>141</v>
      </c>
    </row>
    <row r="121" s="14" customFormat="1">
      <c r="A121" s="14"/>
      <c r="B121" s="244"/>
      <c r="C121" s="245"/>
      <c r="D121" s="227" t="s">
        <v>154</v>
      </c>
      <c r="E121" s="246" t="s">
        <v>19</v>
      </c>
      <c r="F121" s="247" t="s">
        <v>704</v>
      </c>
      <c r="G121" s="245"/>
      <c r="H121" s="248">
        <v>15.9</v>
      </c>
      <c r="I121" s="249"/>
      <c r="J121" s="245"/>
      <c r="K121" s="245"/>
      <c r="L121" s="250"/>
      <c r="M121" s="251"/>
      <c r="N121" s="252"/>
      <c r="O121" s="252"/>
      <c r="P121" s="252"/>
      <c r="Q121" s="252"/>
      <c r="R121" s="252"/>
      <c r="S121" s="252"/>
      <c r="T121" s="253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54" t="s">
        <v>154</v>
      </c>
      <c r="AU121" s="254" t="s">
        <v>86</v>
      </c>
      <c r="AV121" s="14" t="s">
        <v>86</v>
      </c>
      <c r="AW121" s="14" t="s">
        <v>36</v>
      </c>
      <c r="AX121" s="14" t="s">
        <v>77</v>
      </c>
      <c r="AY121" s="254" t="s">
        <v>141</v>
      </c>
    </row>
    <row r="122" s="13" customFormat="1">
      <c r="A122" s="13"/>
      <c r="B122" s="234"/>
      <c r="C122" s="235"/>
      <c r="D122" s="227" t="s">
        <v>154</v>
      </c>
      <c r="E122" s="236" t="s">
        <v>19</v>
      </c>
      <c r="F122" s="237" t="s">
        <v>705</v>
      </c>
      <c r="G122" s="235"/>
      <c r="H122" s="236" t="s">
        <v>19</v>
      </c>
      <c r="I122" s="238"/>
      <c r="J122" s="235"/>
      <c r="K122" s="235"/>
      <c r="L122" s="239"/>
      <c r="M122" s="240"/>
      <c r="N122" s="241"/>
      <c r="O122" s="241"/>
      <c r="P122" s="241"/>
      <c r="Q122" s="241"/>
      <c r="R122" s="241"/>
      <c r="S122" s="241"/>
      <c r="T122" s="242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3" t="s">
        <v>154</v>
      </c>
      <c r="AU122" s="243" t="s">
        <v>86</v>
      </c>
      <c r="AV122" s="13" t="s">
        <v>84</v>
      </c>
      <c r="AW122" s="13" t="s">
        <v>36</v>
      </c>
      <c r="AX122" s="13" t="s">
        <v>77</v>
      </c>
      <c r="AY122" s="243" t="s">
        <v>141</v>
      </c>
    </row>
    <row r="123" s="14" customFormat="1">
      <c r="A123" s="14"/>
      <c r="B123" s="244"/>
      <c r="C123" s="245"/>
      <c r="D123" s="227" t="s">
        <v>154</v>
      </c>
      <c r="E123" s="246" t="s">
        <v>19</v>
      </c>
      <c r="F123" s="247" t="s">
        <v>704</v>
      </c>
      <c r="G123" s="245"/>
      <c r="H123" s="248">
        <v>15.9</v>
      </c>
      <c r="I123" s="249"/>
      <c r="J123" s="245"/>
      <c r="K123" s="245"/>
      <c r="L123" s="250"/>
      <c r="M123" s="251"/>
      <c r="N123" s="252"/>
      <c r="O123" s="252"/>
      <c r="P123" s="252"/>
      <c r="Q123" s="252"/>
      <c r="R123" s="252"/>
      <c r="S123" s="252"/>
      <c r="T123" s="253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4" t="s">
        <v>154</v>
      </c>
      <c r="AU123" s="254" t="s">
        <v>86</v>
      </c>
      <c r="AV123" s="14" t="s">
        <v>86</v>
      </c>
      <c r="AW123" s="14" t="s">
        <v>36</v>
      </c>
      <c r="AX123" s="14" t="s">
        <v>77</v>
      </c>
      <c r="AY123" s="254" t="s">
        <v>141</v>
      </c>
    </row>
    <row r="124" s="15" customFormat="1">
      <c r="A124" s="15"/>
      <c r="B124" s="255"/>
      <c r="C124" s="256"/>
      <c r="D124" s="227" t="s">
        <v>154</v>
      </c>
      <c r="E124" s="257" t="s">
        <v>19</v>
      </c>
      <c r="F124" s="258" t="s">
        <v>161</v>
      </c>
      <c r="G124" s="256"/>
      <c r="H124" s="259">
        <v>31.800000000000001</v>
      </c>
      <c r="I124" s="260"/>
      <c r="J124" s="256"/>
      <c r="K124" s="256"/>
      <c r="L124" s="261"/>
      <c r="M124" s="262"/>
      <c r="N124" s="263"/>
      <c r="O124" s="263"/>
      <c r="P124" s="263"/>
      <c r="Q124" s="263"/>
      <c r="R124" s="263"/>
      <c r="S124" s="263"/>
      <c r="T124" s="264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65" t="s">
        <v>154</v>
      </c>
      <c r="AU124" s="265" t="s">
        <v>86</v>
      </c>
      <c r="AV124" s="15" t="s">
        <v>148</v>
      </c>
      <c r="AW124" s="15" t="s">
        <v>36</v>
      </c>
      <c r="AX124" s="15" t="s">
        <v>84</v>
      </c>
      <c r="AY124" s="265" t="s">
        <v>141</v>
      </c>
    </row>
    <row r="125" s="2" customFormat="1" ht="37.8" customHeight="1">
      <c r="A125" s="40"/>
      <c r="B125" s="41"/>
      <c r="C125" s="214" t="s">
        <v>194</v>
      </c>
      <c r="D125" s="214" t="s">
        <v>143</v>
      </c>
      <c r="E125" s="215" t="s">
        <v>706</v>
      </c>
      <c r="F125" s="216" t="s">
        <v>707</v>
      </c>
      <c r="G125" s="217" t="s">
        <v>146</v>
      </c>
      <c r="H125" s="218">
        <v>70</v>
      </c>
      <c r="I125" s="219"/>
      <c r="J125" s="220">
        <f>ROUND(I125*H125,2)</f>
        <v>0</v>
      </c>
      <c r="K125" s="216" t="s">
        <v>147</v>
      </c>
      <c r="L125" s="46"/>
      <c r="M125" s="221" t="s">
        <v>19</v>
      </c>
      <c r="N125" s="222" t="s">
        <v>48</v>
      </c>
      <c r="O125" s="86"/>
      <c r="P125" s="223">
        <f>O125*H125</f>
        <v>0</v>
      </c>
      <c r="Q125" s="223">
        <v>0</v>
      </c>
      <c r="R125" s="223">
        <f>Q125*H125</f>
        <v>0</v>
      </c>
      <c r="S125" s="223">
        <v>0</v>
      </c>
      <c r="T125" s="224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25" t="s">
        <v>148</v>
      </c>
      <c r="AT125" s="225" t="s">
        <v>143</v>
      </c>
      <c r="AU125" s="225" t="s">
        <v>86</v>
      </c>
      <c r="AY125" s="19" t="s">
        <v>141</v>
      </c>
      <c r="BE125" s="226">
        <f>IF(N125="základní",J125,0)</f>
        <v>0</v>
      </c>
      <c r="BF125" s="226">
        <f>IF(N125="snížená",J125,0)</f>
        <v>0</v>
      </c>
      <c r="BG125" s="226">
        <f>IF(N125="zákl. přenesená",J125,0)</f>
        <v>0</v>
      </c>
      <c r="BH125" s="226">
        <f>IF(N125="sníž. přenesená",J125,0)</f>
        <v>0</v>
      </c>
      <c r="BI125" s="226">
        <f>IF(N125="nulová",J125,0)</f>
        <v>0</v>
      </c>
      <c r="BJ125" s="19" t="s">
        <v>84</v>
      </c>
      <c r="BK125" s="226">
        <f>ROUND(I125*H125,2)</f>
        <v>0</v>
      </c>
      <c r="BL125" s="19" t="s">
        <v>148</v>
      </c>
      <c r="BM125" s="225" t="s">
        <v>708</v>
      </c>
    </row>
    <row r="126" s="2" customFormat="1">
      <c r="A126" s="40"/>
      <c r="B126" s="41"/>
      <c r="C126" s="42"/>
      <c r="D126" s="227" t="s">
        <v>150</v>
      </c>
      <c r="E126" s="42"/>
      <c r="F126" s="228" t="s">
        <v>709</v>
      </c>
      <c r="G126" s="42"/>
      <c r="H126" s="42"/>
      <c r="I126" s="229"/>
      <c r="J126" s="42"/>
      <c r="K126" s="42"/>
      <c r="L126" s="46"/>
      <c r="M126" s="230"/>
      <c r="N126" s="231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150</v>
      </c>
      <c r="AU126" s="19" t="s">
        <v>86</v>
      </c>
    </row>
    <row r="127" s="2" customFormat="1">
      <c r="A127" s="40"/>
      <c r="B127" s="41"/>
      <c r="C127" s="42"/>
      <c r="D127" s="232" t="s">
        <v>152</v>
      </c>
      <c r="E127" s="42"/>
      <c r="F127" s="233" t="s">
        <v>710</v>
      </c>
      <c r="G127" s="42"/>
      <c r="H127" s="42"/>
      <c r="I127" s="229"/>
      <c r="J127" s="42"/>
      <c r="K127" s="42"/>
      <c r="L127" s="46"/>
      <c r="M127" s="230"/>
      <c r="N127" s="231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152</v>
      </c>
      <c r="AU127" s="19" t="s">
        <v>86</v>
      </c>
    </row>
    <row r="128" s="2" customFormat="1" ht="37.8" customHeight="1">
      <c r="A128" s="40"/>
      <c r="B128" s="41"/>
      <c r="C128" s="214" t="s">
        <v>201</v>
      </c>
      <c r="D128" s="214" t="s">
        <v>143</v>
      </c>
      <c r="E128" s="215" t="s">
        <v>188</v>
      </c>
      <c r="F128" s="216" t="s">
        <v>189</v>
      </c>
      <c r="G128" s="217" t="s">
        <v>146</v>
      </c>
      <c r="H128" s="218">
        <v>67.183999999999998</v>
      </c>
      <c r="I128" s="219"/>
      <c r="J128" s="220">
        <f>ROUND(I128*H128,2)</f>
        <v>0</v>
      </c>
      <c r="K128" s="216" t="s">
        <v>147</v>
      </c>
      <c r="L128" s="46"/>
      <c r="M128" s="221" t="s">
        <v>19</v>
      </c>
      <c r="N128" s="222" t="s">
        <v>48</v>
      </c>
      <c r="O128" s="86"/>
      <c r="P128" s="223">
        <f>O128*H128</f>
        <v>0</v>
      </c>
      <c r="Q128" s="223">
        <v>0</v>
      </c>
      <c r="R128" s="223">
        <f>Q128*H128</f>
        <v>0</v>
      </c>
      <c r="S128" s="223">
        <v>0</v>
      </c>
      <c r="T128" s="224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25" t="s">
        <v>148</v>
      </c>
      <c r="AT128" s="225" t="s">
        <v>143</v>
      </c>
      <c r="AU128" s="225" t="s">
        <v>86</v>
      </c>
      <c r="AY128" s="19" t="s">
        <v>141</v>
      </c>
      <c r="BE128" s="226">
        <f>IF(N128="základní",J128,0)</f>
        <v>0</v>
      </c>
      <c r="BF128" s="226">
        <f>IF(N128="snížená",J128,0)</f>
        <v>0</v>
      </c>
      <c r="BG128" s="226">
        <f>IF(N128="zákl. přenesená",J128,0)</f>
        <v>0</v>
      </c>
      <c r="BH128" s="226">
        <f>IF(N128="sníž. přenesená",J128,0)</f>
        <v>0</v>
      </c>
      <c r="BI128" s="226">
        <f>IF(N128="nulová",J128,0)</f>
        <v>0</v>
      </c>
      <c r="BJ128" s="19" t="s">
        <v>84</v>
      </c>
      <c r="BK128" s="226">
        <f>ROUND(I128*H128,2)</f>
        <v>0</v>
      </c>
      <c r="BL128" s="19" t="s">
        <v>148</v>
      </c>
      <c r="BM128" s="225" t="s">
        <v>711</v>
      </c>
    </row>
    <row r="129" s="2" customFormat="1">
      <c r="A129" s="40"/>
      <c r="B129" s="41"/>
      <c r="C129" s="42"/>
      <c r="D129" s="227" t="s">
        <v>150</v>
      </c>
      <c r="E129" s="42"/>
      <c r="F129" s="228" t="s">
        <v>192</v>
      </c>
      <c r="G129" s="42"/>
      <c r="H129" s="42"/>
      <c r="I129" s="229"/>
      <c r="J129" s="42"/>
      <c r="K129" s="42"/>
      <c r="L129" s="46"/>
      <c r="M129" s="230"/>
      <c r="N129" s="231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150</v>
      </c>
      <c r="AU129" s="19" t="s">
        <v>86</v>
      </c>
    </row>
    <row r="130" s="2" customFormat="1">
      <c r="A130" s="40"/>
      <c r="B130" s="41"/>
      <c r="C130" s="42"/>
      <c r="D130" s="232" t="s">
        <v>152</v>
      </c>
      <c r="E130" s="42"/>
      <c r="F130" s="233" t="s">
        <v>712</v>
      </c>
      <c r="G130" s="42"/>
      <c r="H130" s="42"/>
      <c r="I130" s="229"/>
      <c r="J130" s="42"/>
      <c r="K130" s="42"/>
      <c r="L130" s="46"/>
      <c r="M130" s="230"/>
      <c r="N130" s="231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152</v>
      </c>
      <c r="AU130" s="19" t="s">
        <v>86</v>
      </c>
    </row>
    <row r="131" s="2" customFormat="1" ht="37.8" customHeight="1">
      <c r="A131" s="40"/>
      <c r="B131" s="41"/>
      <c r="C131" s="214" t="s">
        <v>207</v>
      </c>
      <c r="D131" s="214" t="s">
        <v>143</v>
      </c>
      <c r="E131" s="215" t="s">
        <v>195</v>
      </c>
      <c r="F131" s="216" t="s">
        <v>196</v>
      </c>
      <c r="G131" s="217" t="s">
        <v>146</v>
      </c>
      <c r="H131" s="218">
        <v>335.92000000000002</v>
      </c>
      <c r="I131" s="219"/>
      <c r="J131" s="220">
        <f>ROUND(I131*H131,2)</f>
        <v>0</v>
      </c>
      <c r="K131" s="216" t="s">
        <v>147</v>
      </c>
      <c r="L131" s="46"/>
      <c r="M131" s="221" t="s">
        <v>19</v>
      </c>
      <c r="N131" s="222" t="s">
        <v>48</v>
      </c>
      <c r="O131" s="86"/>
      <c r="P131" s="223">
        <f>O131*H131</f>
        <v>0</v>
      </c>
      <c r="Q131" s="223">
        <v>0</v>
      </c>
      <c r="R131" s="223">
        <f>Q131*H131</f>
        <v>0</v>
      </c>
      <c r="S131" s="223">
        <v>0</v>
      </c>
      <c r="T131" s="224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25" t="s">
        <v>148</v>
      </c>
      <c r="AT131" s="225" t="s">
        <v>143</v>
      </c>
      <c r="AU131" s="225" t="s">
        <v>86</v>
      </c>
      <c r="AY131" s="19" t="s">
        <v>141</v>
      </c>
      <c r="BE131" s="226">
        <f>IF(N131="základní",J131,0)</f>
        <v>0</v>
      </c>
      <c r="BF131" s="226">
        <f>IF(N131="snížená",J131,0)</f>
        <v>0</v>
      </c>
      <c r="BG131" s="226">
        <f>IF(N131="zákl. přenesená",J131,0)</f>
        <v>0</v>
      </c>
      <c r="BH131" s="226">
        <f>IF(N131="sníž. přenesená",J131,0)</f>
        <v>0</v>
      </c>
      <c r="BI131" s="226">
        <f>IF(N131="nulová",J131,0)</f>
        <v>0</v>
      </c>
      <c r="BJ131" s="19" t="s">
        <v>84</v>
      </c>
      <c r="BK131" s="226">
        <f>ROUND(I131*H131,2)</f>
        <v>0</v>
      </c>
      <c r="BL131" s="19" t="s">
        <v>148</v>
      </c>
      <c r="BM131" s="225" t="s">
        <v>713</v>
      </c>
    </row>
    <row r="132" s="2" customFormat="1">
      <c r="A132" s="40"/>
      <c r="B132" s="41"/>
      <c r="C132" s="42"/>
      <c r="D132" s="227" t="s">
        <v>150</v>
      </c>
      <c r="E132" s="42"/>
      <c r="F132" s="228" t="s">
        <v>198</v>
      </c>
      <c r="G132" s="42"/>
      <c r="H132" s="42"/>
      <c r="I132" s="229"/>
      <c r="J132" s="42"/>
      <c r="K132" s="42"/>
      <c r="L132" s="46"/>
      <c r="M132" s="230"/>
      <c r="N132" s="231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150</v>
      </c>
      <c r="AU132" s="19" t="s">
        <v>86</v>
      </c>
    </row>
    <row r="133" s="2" customFormat="1">
      <c r="A133" s="40"/>
      <c r="B133" s="41"/>
      <c r="C133" s="42"/>
      <c r="D133" s="232" t="s">
        <v>152</v>
      </c>
      <c r="E133" s="42"/>
      <c r="F133" s="233" t="s">
        <v>714</v>
      </c>
      <c r="G133" s="42"/>
      <c r="H133" s="42"/>
      <c r="I133" s="229"/>
      <c r="J133" s="42"/>
      <c r="K133" s="42"/>
      <c r="L133" s="46"/>
      <c r="M133" s="230"/>
      <c r="N133" s="231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152</v>
      </c>
      <c r="AU133" s="19" t="s">
        <v>86</v>
      </c>
    </row>
    <row r="134" s="14" customFormat="1">
      <c r="A134" s="14"/>
      <c r="B134" s="244"/>
      <c r="C134" s="245"/>
      <c r="D134" s="227" t="s">
        <v>154</v>
      </c>
      <c r="E134" s="245"/>
      <c r="F134" s="247" t="s">
        <v>715</v>
      </c>
      <c r="G134" s="245"/>
      <c r="H134" s="248">
        <v>335.92000000000002</v>
      </c>
      <c r="I134" s="249"/>
      <c r="J134" s="245"/>
      <c r="K134" s="245"/>
      <c r="L134" s="250"/>
      <c r="M134" s="251"/>
      <c r="N134" s="252"/>
      <c r="O134" s="252"/>
      <c r="P134" s="252"/>
      <c r="Q134" s="252"/>
      <c r="R134" s="252"/>
      <c r="S134" s="252"/>
      <c r="T134" s="253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4" t="s">
        <v>154</v>
      </c>
      <c r="AU134" s="254" t="s">
        <v>86</v>
      </c>
      <c r="AV134" s="14" t="s">
        <v>86</v>
      </c>
      <c r="AW134" s="14" t="s">
        <v>4</v>
      </c>
      <c r="AX134" s="14" t="s">
        <v>84</v>
      </c>
      <c r="AY134" s="254" t="s">
        <v>141</v>
      </c>
    </row>
    <row r="135" s="2" customFormat="1" ht="24.15" customHeight="1">
      <c r="A135" s="40"/>
      <c r="B135" s="41"/>
      <c r="C135" s="214" t="s">
        <v>215</v>
      </c>
      <c r="D135" s="214" t="s">
        <v>143</v>
      </c>
      <c r="E135" s="215" t="s">
        <v>716</v>
      </c>
      <c r="F135" s="216" t="s">
        <v>717</v>
      </c>
      <c r="G135" s="217" t="s">
        <v>146</v>
      </c>
      <c r="H135" s="218">
        <v>15.9</v>
      </c>
      <c r="I135" s="219"/>
      <c r="J135" s="220">
        <f>ROUND(I135*H135,2)</f>
        <v>0</v>
      </c>
      <c r="K135" s="216" t="s">
        <v>147</v>
      </c>
      <c r="L135" s="46"/>
      <c r="M135" s="221" t="s">
        <v>19</v>
      </c>
      <c r="N135" s="222" t="s">
        <v>48</v>
      </c>
      <c r="O135" s="86"/>
      <c r="P135" s="223">
        <f>O135*H135</f>
        <v>0</v>
      </c>
      <c r="Q135" s="223">
        <v>0</v>
      </c>
      <c r="R135" s="223">
        <f>Q135*H135</f>
        <v>0</v>
      </c>
      <c r="S135" s="223">
        <v>0</v>
      </c>
      <c r="T135" s="224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25" t="s">
        <v>148</v>
      </c>
      <c r="AT135" s="225" t="s">
        <v>143</v>
      </c>
      <c r="AU135" s="225" t="s">
        <v>86</v>
      </c>
      <c r="AY135" s="19" t="s">
        <v>141</v>
      </c>
      <c r="BE135" s="226">
        <f>IF(N135="základní",J135,0)</f>
        <v>0</v>
      </c>
      <c r="BF135" s="226">
        <f>IF(N135="snížená",J135,0)</f>
        <v>0</v>
      </c>
      <c r="BG135" s="226">
        <f>IF(N135="zákl. přenesená",J135,0)</f>
        <v>0</v>
      </c>
      <c r="BH135" s="226">
        <f>IF(N135="sníž. přenesená",J135,0)</f>
        <v>0</v>
      </c>
      <c r="BI135" s="226">
        <f>IF(N135="nulová",J135,0)</f>
        <v>0</v>
      </c>
      <c r="BJ135" s="19" t="s">
        <v>84</v>
      </c>
      <c r="BK135" s="226">
        <f>ROUND(I135*H135,2)</f>
        <v>0</v>
      </c>
      <c r="BL135" s="19" t="s">
        <v>148</v>
      </c>
      <c r="BM135" s="225" t="s">
        <v>718</v>
      </c>
    </row>
    <row r="136" s="2" customFormat="1">
      <c r="A136" s="40"/>
      <c r="B136" s="41"/>
      <c r="C136" s="42"/>
      <c r="D136" s="227" t="s">
        <v>150</v>
      </c>
      <c r="E136" s="42"/>
      <c r="F136" s="228" t="s">
        <v>719</v>
      </c>
      <c r="G136" s="42"/>
      <c r="H136" s="42"/>
      <c r="I136" s="229"/>
      <c r="J136" s="42"/>
      <c r="K136" s="42"/>
      <c r="L136" s="46"/>
      <c r="M136" s="230"/>
      <c r="N136" s="231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150</v>
      </c>
      <c r="AU136" s="19" t="s">
        <v>86</v>
      </c>
    </row>
    <row r="137" s="2" customFormat="1">
      <c r="A137" s="40"/>
      <c r="B137" s="41"/>
      <c r="C137" s="42"/>
      <c r="D137" s="232" t="s">
        <v>152</v>
      </c>
      <c r="E137" s="42"/>
      <c r="F137" s="233" t="s">
        <v>720</v>
      </c>
      <c r="G137" s="42"/>
      <c r="H137" s="42"/>
      <c r="I137" s="229"/>
      <c r="J137" s="42"/>
      <c r="K137" s="42"/>
      <c r="L137" s="46"/>
      <c r="M137" s="230"/>
      <c r="N137" s="231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152</v>
      </c>
      <c r="AU137" s="19" t="s">
        <v>86</v>
      </c>
    </row>
    <row r="138" s="13" customFormat="1">
      <c r="A138" s="13"/>
      <c r="B138" s="234"/>
      <c r="C138" s="235"/>
      <c r="D138" s="227" t="s">
        <v>154</v>
      </c>
      <c r="E138" s="236" t="s">
        <v>19</v>
      </c>
      <c r="F138" s="237" t="s">
        <v>705</v>
      </c>
      <c r="G138" s="235"/>
      <c r="H138" s="236" t="s">
        <v>19</v>
      </c>
      <c r="I138" s="238"/>
      <c r="J138" s="235"/>
      <c r="K138" s="235"/>
      <c r="L138" s="239"/>
      <c r="M138" s="240"/>
      <c r="N138" s="241"/>
      <c r="O138" s="241"/>
      <c r="P138" s="241"/>
      <c r="Q138" s="241"/>
      <c r="R138" s="241"/>
      <c r="S138" s="241"/>
      <c r="T138" s="24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3" t="s">
        <v>154</v>
      </c>
      <c r="AU138" s="243" t="s">
        <v>86</v>
      </c>
      <c r="AV138" s="13" t="s">
        <v>84</v>
      </c>
      <c r="AW138" s="13" t="s">
        <v>36</v>
      </c>
      <c r="AX138" s="13" t="s">
        <v>77</v>
      </c>
      <c r="AY138" s="243" t="s">
        <v>141</v>
      </c>
    </row>
    <row r="139" s="14" customFormat="1">
      <c r="A139" s="14"/>
      <c r="B139" s="244"/>
      <c r="C139" s="245"/>
      <c r="D139" s="227" t="s">
        <v>154</v>
      </c>
      <c r="E139" s="246" t="s">
        <v>19</v>
      </c>
      <c r="F139" s="247" t="s">
        <v>704</v>
      </c>
      <c r="G139" s="245"/>
      <c r="H139" s="248">
        <v>15.9</v>
      </c>
      <c r="I139" s="249"/>
      <c r="J139" s="245"/>
      <c r="K139" s="245"/>
      <c r="L139" s="250"/>
      <c r="M139" s="251"/>
      <c r="N139" s="252"/>
      <c r="O139" s="252"/>
      <c r="P139" s="252"/>
      <c r="Q139" s="252"/>
      <c r="R139" s="252"/>
      <c r="S139" s="252"/>
      <c r="T139" s="253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4" t="s">
        <v>154</v>
      </c>
      <c r="AU139" s="254" t="s">
        <v>86</v>
      </c>
      <c r="AV139" s="14" t="s">
        <v>86</v>
      </c>
      <c r="AW139" s="14" t="s">
        <v>36</v>
      </c>
      <c r="AX139" s="14" t="s">
        <v>84</v>
      </c>
      <c r="AY139" s="254" t="s">
        <v>141</v>
      </c>
    </row>
    <row r="140" s="2" customFormat="1" ht="33" customHeight="1">
      <c r="A140" s="40"/>
      <c r="B140" s="41"/>
      <c r="C140" s="214" t="s">
        <v>222</v>
      </c>
      <c r="D140" s="214" t="s">
        <v>143</v>
      </c>
      <c r="E140" s="215" t="s">
        <v>216</v>
      </c>
      <c r="F140" s="216" t="s">
        <v>217</v>
      </c>
      <c r="G140" s="217" t="s">
        <v>211</v>
      </c>
      <c r="H140" s="218">
        <v>120.931</v>
      </c>
      <c r="I140" s="219"/>
      <c r="J140" s="220">
        <f>ROUND(I140*H140,2)</f>
        <v>0</v>
      </c>
      <c r="K140" s="216" t="s">
        <v>147</v>
      </c>
      <c r="L140" s="46"/>
      <c r="M140" s="221" t="s">
        <v>19</v>
      </c>
      <c r="N140" s="222" t="s">
        <v>48</v>
      </c>
      <c r="O140" s="86"/>
      <c r="P140" s="223">
        <f>O140*H140</f>
        <v>0</v>
      </c>
      <c r="Q140" s="223">
        <v>0</v>
      </c>
      <c r="R140" s="223">
        <f>Q140*H140</f>
        <v>0</v>
      </c>
      <c r="S140" s="223">
        <v>0</v>
      </c>
      <c r="T140" s="224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25" t="s">
        <v>148</v>
      </c>
      <c r="AT140" s="225" t="s">
        <v>143</v>
      </c>
      <c r="AU140" s="225" t="s">
        <v>86</v>
      </c>
      <c r="AY140" s="19" t="s">
        <v>141</v>
      </c>
      <c r="BE140" s="226">
        <f>IF(N140="základní",J140,0)</f>
        <v>0</v>
      </c>
      <c r="BF140" s="226">
        <f>IF(N140="snížená",J140,0)</f>
        <v>0</v>
      </c>
      <c r="BG140" s="226">
        <f>IF(N140="zákl. přenesená",J140,0)</f>
        <v>0</v>
      </c>
      <c r="BH140" s="226">
        <f>IF(N140="sníž. přenesená",J140,0)</f>
        <v>0</v>
      </c>
      <c r="BI140" s="226">
        <f>IF(N140="nulová",J140,0)</f>
        <v>0</v>
      </c>
      <c r="BJ140" s="19" t="s">
        <v>84</v>
      </c>
      <c r="BK140" s="226">
        <f>ROUND(I140*H140,2)</f>
        <v>0</v>
      </c>
      <c r="BL140" s="19" t="s">
        <v>148</v>
      </c>
      <c r="BM140" s="225" t="s">
        <v>721</v>
      </c>
    </row>
    <row r="141" s="2" customFormat="1">
      <c r="A141" s="40"/>
      <c r="B141" s="41"/>
      <c r="C141" s="42"/>
      <c r="D141" s="227" t="s">
        <v>150</v>
      </c>
      <c r="E141" s="42"/>
      <c r="F141" s="228" t="s">
        <v>219</v>
      </c>
      <c r="G141" s="42"/>
      <c r="H141" s="42"/>
      <c r="I141" s="229"/>
      <c r="J141" s="42"/>
      <c r="K141" s="42"/>
      <c r="L141" s="46"/>
      <c r="M141" s="230"/>
      <c r="N141" s="231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150</v>
      </c>
      <c r="AU141" s="19" t="s">
        <v>86</v>
      </c>
    </row>
    <row r="142" s="2" customFormat="1">
      <c r="A142" s="40"/>
      <c r="B142" s="41"/>
      <c r="C142" s="42"/>
      <c r="D142" s="232" t="s">
        <v>152</v>
      </c>
      <c r="E142" s="42"/>
      <c r="F142" s="233" t="s">
        <v>722</v>
      </c>
      <c r="G142" s="42"/>
      <c r="H142" s="42"/>
      <c r="I142" s="229"/>
      <c r="J142" s="42"/>
      <c r="K142" s="42"/>
      <c r="L142" s="46"/>
      <c r="M142" s="230"/>
      <c r="N142" s="231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152</v>
      </c>
      <c r="AU142" s="19" t="s">
        <v>86</v>
      </c>
    </row>
    <row r="143" s="14" customFormat="1">
      <c r="A143" s="14"/>
      <c r="B143" s="244"/>
      <c r="C143" s="245"/>
      <c r="D143" s="227" t="s">
        <v>154</v>
      </c>
      <c r="E143" s="245"/>
      <c r="F143" s="247" t="s">
        <v>723</v>
      </c>
      <c r="G143" s="245"/>
      <c r="H143" s="248">
        <v>120.931</v>
      </c>
      <c r="I143" s="249"/>
      <c r="J143" s="245"/>
      <c r="K143" s="245"/>
      <c r="L143" s="250"/>
      <c r="M143" s="251"/>
      <c r="N143" s="252"/>
      <c r="O143" s="252"/>
      <c r="P143" s="252"/>
      <c r="Q143" s="252"/>
      <c r="R143" s="252"/>
      <c r="S143" s="252"/>
      <c r="T143" s="253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4" t="s">
        <v>154</v>
      </c>
      <c r="AU143" s="254" t="s">
        <v>86</v>
      </c>
      <c r="AV143" s="14" t="s">
        <v>86</v>
      </c>
      <c r="AW143" s="14" t="s">
        <v>4</v>
      </c>
      <c r="AX143" s="14" t="s">
        <v>84</v>
      </c>
      <c r="AY143" s="254" t="s">
        <v>141</v>
      </c>
    </row>
    <row r="144" s="2" customFormat="1" ht="16.5" customHeight="1">
      <c r="A144" s="40"/>
      <c r="B144" s="41"/>
      <c r="C144" s="214" t="s">
        <v>8</v>
      </c>
      <c r="D144" s="214" t="s">
        <v>143</v>
      </c>
      <c r="E144" s="215" t="s">
        <v>223</v>
      </c>
      <c r="F144" s="216" t="s">
        <v>224</v>
      </c>
      <c r="G144" s="217" t="s">
        <v>146</v>
      </c>
      <c r="H144" s="218">
        <v>67.183999999999998</v>
      </c>
      <c r="I144" s="219"/>
      <c r="J144" s="220">
        <f>ROUND(I144*H144,2)</f>
        <v>0</v>
      </c>
      <c r="K144" s="216" t="s">
        <v>147</v>
      </c>
      <c r="L144" s="46"/>
      <c r="M144" s="221" t="s">
        <v>19</v>
      </c>
      <c r="N144" s="222" t="s">
        <v>48</v>
      </c>
      <c r="O144" s="86"/>
      <c r="P144" s="223">
        <f>O144*H144</f>
        <v>0</v>
      </c>
      <c r="Q144" s="223">
        <v>0</v>
      </c>
      <c r="R144" s="223">
        <f>Q144*H144</f>
        <v>0</v>
      </c>
      <c r="S144" s="223">
        <v>0</v>
      </c>
      <c r="T144" s="224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25" t="s">
        <v>148</v>
      </c>
      <c r="AT144" s="225" t="s">
        <v>143</v>
      </c>
      <c r="AU144" s="225" t="s">
        <v>86</v>
      </c>
      <c r="AY144" s="19" t="s">
        <v>141</v>
      </c>
      <c r="BE144" s="226">
        <f>IF(N144="základní",J144,0)</f>
        <v>0</v>
      </c>
      <c r="BF144" s="226">
        <f>IF(N144="snížená",J144,0)</f>
        <v>0</v>
      </c>
      <c r="BG144" s="226">
        <f>IF(N144="zákl. přenesená",J144,0)</f>
        <v>0</v>
      </c>
      <c r="BH144" s="226">
        <f>IF(N144="sníž. přenesená",J144,0)</f>
        <v>0</v>
      </c>
      <c r="BI144" s="226">
        <f>IF(N144="nulová",J144,0)</f>
        <v>0</v>
      </c>
      <c r="BJ144" s="19" t="s">
        <v>84</v>
      </c>
      <c r="BK144" s="226">
        <f>ROUND(I144*H144,2)</f>
        <v>0</v>
      </c>
      <c r="BL144" s="19" t="s">
        <v>148</v>
      </c>
      <c r="BM144" s="225" t="s">
        <v>724</v>
      </c>
    </row>
    <row r="145" s="2" customFormat="1">
      <c r="A145" s="40"/>
      <c r="B145" s="41"/>
      <c r="C145" s="42"/>
      <c r="D145" s="227" t="s">
        <v>150</v>
      </c>
      <c r="E145" s="42"/>
      <c r="F145" s="228" t="s">
        <v>226</v>
      </c>
      <c r="G145" s="42"/>
      <c r="H145" s="42"/>
      <c r="I145" s="229"/>
      <c r="J145" s="42"/>
      <c r="K145" s="42"/>
      <c r="L145" s="46"/>
      <c r="M145" s="230"/>
      <c r="N145" s="231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150</v>
      </c>
      <c r="AU145" s="19" t="s">
        <v>86</v>
      </c>
    </row>
    <row r="146" s="2" customFormat="1">
      <c r="A146" s="40"/>
      <c r="B146" s="41"/>
      <c r="C146" s="42"/>
      <c r="D146" s="232" t="s">
        <v>152</v>
      </c>
      <c r="E146" s="42"/>
      <c r="F146" s="233" t="s">
        <v>725</v>
      </c>
      <c r="G146" s="42"/>
      <c r="H146" s="42"/>
      <c r="I146" s="229"/>
      <c r="J146" s="42"/>
      <c r="K146" s="42"/>
      <c r="L146" s="46"/>
      <c r="M146" s="230"/>
      <c r="N146" s="231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152</v>
      </c>
      <c r="AU146" s="19" t="s">
        <v>86</v>
      </c>
    </row>
    <row r="147" s="14" customFormat="1">
      <c r="A147" s="14"/>
      <c r="B147" s="244"/>
      <c r="C147" s="245"/>
      <c r="D147" s="227" t="s">
        <v>154</v>
      </c>
      <c r="E147" s="246" t="s">
        <v>19</v>
      </c>
      <c r="F147" s="247" t="s">
        <v>726</v>
      </c>
      <c r="G147" s="245"/>
      <c r="H147" s="248">
        <v>67.183999999999998</v>
      </c>
      <c r="I147" s="249"/>
      <c r="J147" s="245"/>
      <c r="K147" s="245"/>
      <c r="L147" s="250"/>
      <c r="M147" s="251"/>
      <c r="N147" s="252"/>
      <c r="O147" s="252"/>
      <c r="P147" s="252"/>
      <c r="Q147" s="252"/>
      <c r="R147" s="252"/>
      <c r="S147" s="252"/>
      <c r="T147" s="253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4" t="s">
        <v>154</v>
      </c>
      <c r="AU147" s="254" t="s">
        <v>86</v>
      </c>
      <c r="AV147" s="14" t="s">
        <v>86</v>
      </c>
      <c r="AW147" s="14" t="s">
        <v>36</v>
      </c>
      <c r="AX147" s="14" t="s">
        <v>84</v>
      </c>
      <c r="AY147" s="254" t="s">
        <v>141</v>
      </c>
    </row>
    <row r="148" s="2" customFormat="1" ht="24.15" customHeight="1">
      <c r="A148" s="40"/>
      <c r="B148" s="41"/>
      <c r="C148" s="214" t="s">
        <v>237</v>
      </c>
      <c r="D148" s="214" t="s">
        <v>143</v>
      </c>
      <c r="E148" s="215" t="s">
        <v>238</v>
      </c>
      <c r="F148" s="216" t="s">
        <v>239</v>
      </c>
      <c r="G148" s="217" t="s">
        <v>146</v>
      </c>
      <c r="H148" s="218">
        <v>56.351999999999997</v>
      </c>
      <c r="I148" s="219"/>
      <c r="J148" s="220">
        <f>ROUND(I148*H148,2)</f>
        <v>0</v>
      </c>
      <c r="K148" s="216" t="s">
        <v>147</v>
      </c>
      <c r="L148" s="46"/>
      <c r="M148" s="221" t="s">
        <v>19</v>
      </c>
      <c r="N148" s="222" t="s">
        <v>48</v>
      </c>
      <c r="O148" s="86"/>
      <c r="P148" s="223">
        <f>O148*H148</f>
        <v>0</v>
      </c>
      <c r="Q148" s="223">
        <v>0</v>
      </c>
      <c r="R148" s="223">
        <f>Q148*H148</f>
        <v>0</v>
      </c>
      <c r="S148" s="223">
        <v>0</v>
      </c>
      <c r="T148" s="224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25" t="s">
        <v>148</v>
      </c>
      <c r="AT148" s="225" t="s">
        <v>143</v>
      </c>
      <c r="AU148" s="225" t="s">
        <v>86</v>
      </c>
      <c r="AY148" s="19" t="s">
        <v>141</v>
      </c>
      <c r="BE148" s="226">
        <f>IF(N148="základní",J148,0)</f>
        <v>0</v>
      </c>
      <c r="BF148" s="226">
        <f>IF(N148="snížená",J148,0)</f>
        <v>0</v>
      </c>
      <c r="BG148" s="226">
        <f>IF(N148="zákl. přenesená",J148,0)</f>
        <v>0</v>
      </c>
      <c r="BH148" s="226">
        <f>IF(N148="sníž. přenesená",J148,0)</f>
        <v>0</v>
      </c>
      <c r="BI148" s="226">
        <f>IF(N148="nulová",J148,0)</f>
        <v>0</v>
      </c>
      <c r="BJ148" s="19" t="s">
        <v>84</v>
      </c>
      <c r="BK148" s="226">
        <f>ROUND(I148*H148,2)</f>
        <v>0</v>
      </c>
      <c r="BL148" s="19" t="s">
        <v>148</v>
      </c>
      <c r="BM148" s="225" t="s">
        <v>727</v>
      </c>
    </row>
    <row r="149" s="2" customFormat="1">
      <c r="A149" s="40"/>
      <c r="B149" s="41"/>
      <c r="C149" s="42"/>
      <c r="D149" s="227" t="s">
        <v>150</v>
      </c>
      <c r="E149" s="42"/>
      <c r="F149" s="228" t="s">
        <v>241</v>
      </c>
      <c r="G149" s="42"/>
      <c r="H149" s="42"/>
      <c r="I149" s="229"/>
      <c r="J149" s="42"/>
      <c r="K149" s="42"/>
      <c r="L149" s="46"/>
      <c r="M149" s="230"/>
      <c r="N149" s="231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150</v>
      </c>
      <c r="AU149" s="19" t="s">
        <v>86</v>
      </c>
    </row>
    <row r="150" s="2" customFormat="1">
      <c r="A150" s="40"/>
      <c r="B150" s="41"/>
      <c r="C150" s="42"/>
      <c r="D150" s="232" t="s">
        <v>152</v>
      </c>
      <c r="E150" s="42"/>
      <c r="F150" s="233" t="s">
        <v>242</v>
      </c>
      <c r="G150" s="42"/>
      <c r="H150" s="42"/>
      <c r="I150" s="229"/>
      <c r="J150" s="42"/>
      <c r="K150" s="42"/>
      <c r="L150" s="46"/>
      <c r="M150" s="230"/>
      <c r="N150" s="231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152</v>
      </c>
      <c r="AU150" s="19" t="s">
        <v>86</v>
      </c>
    </row>
    <row r="151" s="14" customFormat="1">
      <c r="A151" s="14"/>
      <c r="B151" s="244"/>
      <c r="C151" s="245"/>
      <c r="D151" s="227" t="s">
        <v>154</v>
      </c>
      <c r="E151" s="246" t="s">
        <v>19</v>
      </c>
      <c r="F151" s="247" t="s">
        <v>728</v>
      </c>
      <c r="G151" s="245"/>
      <c r="H151" s="248">
        <v>56.351999999999997</v>
      </c>
      <c r="I151" s="249"/>
      <c r="J151" s="245"/>
      <c r="K151" s="245"/>
      <c r="L151" s="250"/>
      <c r="M151" s="251"/>
      <c r="N151" s="252"/>
      <c r="O151" s="252"/>
      <c r="P151" s="252"/>
      <c r="Q151" s="252"/>
      <c r="R151" s="252"/>
      <c r="S151" s="252"/>
      <c r="T151" s="253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4" t="s">
        <v>154</v>
      </c>
      <c r="AU151" s="254" t="s">
        <v>86</v>
      </c>
      <c r="AV151" s="14" t="s">
        <v>86</v>
      </c>
      <c r="AW151" s="14" t="s">
        <v>36</v>
      </c>
      <c r="AX151" s="14" t="s">
        <v>77</v>
      </c>
      <c r="AY151" s="254" t="s">
        <v>141</v>
      </c>
    </row>
    <row r="152" s="15" customFormat="1">
      <c r="A152" s="15"/>
      <c r="B152" s="255"/>
      <c r="C152" s="256"/>
      <c r="D152" s="227" t="s">
        <v>154</v>
      </c>
      <c r="E152" s="257" t="s">
        <v>19</v>
      </c>
      <c r="F152" s="258" t="s">
        <v>161</v>
      </c>
      <c r="G152" s="256"/>
      <c r="H152" s="259">
        <v>56.351999999999997</v>
      </c>
      <c r="I152" s="260"/>
      <c r="J152" s="256"/>
      <c r="K152" s="256"/>
      <c r="L152" s="261"/>
      <c r="M152" s="262"/>
      <c r="N152" s="263"/>
      <c r="O152" s="263"/>
      <c r="P152" s="263"/>
      <c r="Q152" s="263"/>
      <c r="R152" s="263"/>
      <c r="S152" s="263"/>
      <c r="T152" s="264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65" t="s">
        <v>154</v>
      </c>
      <c r="AU152" s="265" t="s">
        <v>86</v>
      </c>
      <c r="AV152" s="15" t="s">
        <v>148</v>
      </c>
      <c r="AW152" s="15" t="s">
        <v>36</v>
      </c>
      <c r="AX152" s="15" t="s">
        <v>84</v>
      </c>
      <c r="AY152" s="265" t="s">
        <v>141</v>
      </c>
    </row>
    <row r="153" s="2" customFormat="1" ht="16.5" customHeight="1">
      <c r="A153" s="40"/>
      <c r="B153" s="41"/>
      <c r="C153" s="266" t="s">
        <v>244</v>
      </c>
      <c r="D153" s="266" t="s">
        <v>208</v>
      </c>
      <c r="E153" s="267" t="s">
        <v>245</v>
      </c>
      <c r="F153" s="268" t="s">
        <v>246</v>
      </c>
      <c r="G153" s="269" t="s">
        <v>211</v>
      </c>
      <c r="H153" s="270">
        <v>112.70399999999999</v>
      </c>
      <c r="I153" s="271"/>
      <c r="J153" s="272">
        <f>ROUND(I153*H153,2)</f>
        <v>0</v>
      </c>
      <c r="K153" s="268" t="s">
        <v>147</v>
      </c>
      <c r="L153" s="273"/>
      <c r="M153" s="274" t="s">
        <v>19</v>
      </c>
      <c r="N153" s="275" t="s">
        <v>48</v>
      </c>
      <c r="O153" s="86"/>
      <c r="P153" s="223">
        <f>O153*H153</f>
        <v>0</v>
      </c>
      <c r="Q153" s="223">
        <v>0</v>
      </c>
      <c r="R153" s="223">
        <f>Q153*H153</f>
        <v>0</v>
      </c>
      <c r="S153" s="223">
        <v>0</v>
      </c>
      <c r="T153" s="224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25" t="s">
        <v>201</v>
      </c>
      <c r="AT153" s="225" t="s">
        <v>208</v>
      </c>
      <c r="AU153" s="225" t="s">
        <v>86</v>
      </c>
      <c r="AY153" s="19" t="s">
        <v>141</v>
      </c>
      <c r="BE153" s="226">
        <f>IF(N153="základní",J153,0)</f>
        <v>0</v>
      </c>
      <c r="BF153" s="226">
        <f>IF(N153="snížená",J153,0)</f>
        <v>0</v>
      </c>
      <c r="BG153" s="226">
        <f>IF(N153="zákl. přenesená",J153,0)</f>
        <v>0</v>
      </c>
      <c r="BH153" s="226">
        <f>IF(N153="sníž. přenesená",J153,0)</f>
        <v>0</v>
      </c>
      <c r="BI153" s="226">
        <f>IF(N153="nulová",J153,0)</f>
        <v>0</v>
      </c>
      <c r="BJ153" s="19" t="s">
        <v>84</v>
      </c>
      <c r="BK153" s="226">
        <f>ROUND(I153*H153,2)</f>
        <v>0</v>
      </c>
      <c r="BL153" s="19" t="s">
        <v>148</v>
      </c>
      <c r="BM153" s="225" t="s">
        <v>729</v>
      </c>
    </row>
    <row r="154" s="2" customFormat="1">
      <c r="A154" s="40"/>
      <c r="B154" s="41"/>
      <c r="C154" s="42"/>
      <c r="D154" s="227" t="s">
        <v>150</v>
      </c>
      <c r="E154" s="42"/>
      <c r="F154" s="228" t="s">
        <v>246</v>
      </c>
      <c r="G154" s="42"/>
      <c r="H154" s="42"/>
      <c r="I154" s="229"/>
      <c r="J154" s="42"/>
      <c r="K154" s="42"/>
      <c r="L154" s="46"/>
      <c r="M154" s="230"/>
      <c r="N154" s="231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150</v>
      </c>
      <c r="AU154" s="19" t="s">
        <v>86</v>
      </c>
    </row>
    <row r="155" s="14" customFormat="1">
      <c r="A155" s="14"/>
      <c r="B155" s="244"/>
      <c r="C155" s="245"/>
      <c r="D155" s="227" t="s">
        <v>154</v>
      </c>
      <c r="E155" s="245"/>
      <c r="F155" s="247" t="s">
        <v>730</v>
      </c>
      <c r="G155" s="245"/>
      <c r="H155" s="248">
        <v>112.70399999999999</v>
      </c>
      <c r="I155" s="249"/>
      <c r="J155" s="245"/>
      <c r="K155" s="245"/>
      <c r="L155" s="250"/>
      <c r="M155" s="251"/>
      <c r="N155" s="252"/>
      <c r="O155" s="252"/>
      <c r="P155" s="252"/>
      <c r="Q155" s="252"/>
      <c r="R155" s="252"/>
      <c r="S155" s="252"/>
      <c r="T155" s="253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4" t="s">
        <v>154</v>
      </c>
      <c r="AU155" s="254" t="s">
        <v>86</v>
      </c>
      <c r="AV155" s="14" t="s">
        <v>86</v>
      </c>
      <c r="AW155" s="14" t="s">
        <v>4</v>
      </c>
      <c r="AX155" s="14" t="s">
        <v>84</v>
      </c>
      <c r="AY155" s="254" t="s">
        <v>141</v>
      </c>
    </row>
    <row r="156" s="2" customFormat="1" ht="24.15" customHeight="1">
      <c r="A156" s="40"/>
      <c r="B156" s="41"/>
      <c r="C156" s="214" t="s">
        <v>249</v>
      </c>
      <c r="D156" s="214" t="s">
        <v>143</v>
      </c>
      <c r="E156" s="215" t="s">
        <v>731</v>
      </c>
      <c r="F156" s="216" t="s">
        <v>732</v>
      </c>
      <c r="G156" s="217" t="s">
        <v>171</v>
      </c>
      <c r="H156" s="218">
        <v>466.66699999999997</v>
      </c>
      <c r="I156" s="219"/>
      <c r="J156" s="220">
        <f>ROUND(I156*H156,2)</f>
        <v>0</v>
      </c>
      <c r="K156" s="216" t="s">
        <v>147</v>
      </c>
      <c r="L156" s="46"/>
      <c r="M156" s="221" t="s">
        <v>19</v>
      </c>
      <c r="N156" s="222" t="s">
        <v>48</v>
      </c>
      <c r="O156" s="86"/>
      <c r="P156" s="223">
        <f>O156*H156</f>
        <v>0</v>
      </c>
      <c r="Q156" s="223">
        <v>0</v>
      </c>
      <c r="R156" s="223">
        <f>Q156*H156</f>
        <v>0</v>
      </c>
      <c r="S156" s="223">
        <v>0</v>
      </c>
      <c r="T156" s="224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25" t="s">
        <v>148</v>
      </c>
      <c r="AT156" s="225" t="s">
        <v>143</v>
      </c>
      <c r="AU156" s="225" t="s">
        <v>86</v>
      </c>
      <c r="AY156" s="19" t="s">
        <v>141</v>
      </c>
      <c r="BE156" s="226">
        <f>IF(N156="základní",J156,0)</f>
        <v>0</v>
      </c>
      <c r="BF156" s="226">
        <f>IF(N156="snížená",J156,0)</f>
        <v>0</v>
      </c>
      <c r="BG156" s="226">
        <f>IF(N156="zákl. přenesená",J156,0)</f>
        <v>0</v>
      </c>
      <c r="BH156" s="226">
        <f>IF(N156="sníž. přenesená",J156,0)</f>
        <v>0</v>
      </c>
      <c r="BI156" s="226">
        <f>IF(N156="nulová",J156,0)</f>
        <v>0</v>
      </c>
      <c r="BJ156" s="19" t="s">
        <v>84</v>
      </c>
      <c r="BK156" s="226">
        <f>ROUND(I156*H156,2)</f>
        <v>0</v>
      </c>
      <c r="BL156" s="19" t="s">
        <v>148</v>
      </c>
      <c r="BM156" s="225" t="s">
        <v>733</v>
      </c>
    </row>
    <row r="157" s="2" customFormat="1">
      <c r="A157" s="40"/>
      <c r="B157" s="41"/>
      <c r="C157" s="42"/>
      <c r="D157" s="227" t="s">
        <v>150</v>
      </c>
      <c r="E157" s="42"/>
      <c r="F157" s="228" t="s">
        <v>734</v>
      </c>
      <c r="G157" s="42"/>
      <c r="H157" s="42"/>
      <c r="I157" s="229"/>
      <c r="J157" s="42"/>
      <c r="K157" s="42"/>
      <c r="L157" s="46"/>
      <c r="M157" s="230"/>
      <c r="N157" s="231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150</v>
      </c>
      <c r="AU157" s="19" t="s">
        <v>86</v>
      </c>
    </row>
    <row r="158" s="2" customFormat="1">
      <c r="A158" s="40"/>
      <c r="B158" s="41"/>
      <c r="C158" s="42"/>
      <c r="D158" s="232" t="s">
        <v>152</v>
      </c>
      <c r="E158" s="42"/>
      <c r="F158" s="233" t="s">
        <v>735</v>
      </c>
      <c r="G158" s="42"/>
      <c r="H158" s="42"/>
      <c r="I158" s="229"/>
      <c r="J158" s="42"/>
      <c r="K158" s="42"/>
      <c r="L158" s="46"/>
      <c r="M158" s="230"/>
      <c r="N158" s="231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152</v>
      </c>
      <c r="AU158" s="19" t="s">
        <v>86</v>
      </c>
    </row>
    <row r="159" s="14" customFormat="1">
      <c r="A159" s="14"/>
      <c r="B159" s="244"/>
      <c r="C159" s="245"/>
      <c r="D159" s="227" t="s">
        <v>154</v>
      </c>
      <c r="E159" s="246" t="s">
        <v>19</v>
      </c>
      <c r="F159" s="247" t="s">
        <v>736</v>
      </c>
      <c r="G159" s="245"/>
      <c r="H159" s="248">
        <v>466.66699999999997</v>
      </c>
      <c r="I159" s="249"/>
      <c r="J159" s="245"/>
      <c r="K159" s="245"/>
      <c r="L159" s="250"/>
      <c r="M159" s="251"/>
      <c r="N159" s="252"/>
      <c r="O159" s="252"/>
      <c r="P159" s="252"/>
      <c r="Q159" s="252"/>
      <c r="R159" s="252"/>
      <c r="S159" s="252"/>
      <c r="T159" s="253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4" t="s">
        <v>154</v>
      </c>
      <c r="AU159" s="254" t="s">
        <v>86</v>
      </c>
      <c r="AV159" s="14" t="s">
        <v>86</v>
      </c>
      <c r="AW159" s="14" t="s">
        <v>36</v>
      </c>
      <c r="AX159" s="14" t="s">
        <v>84</v>
      </c>
      <c r="AY159" s="254" t="s">
        <v>141</v>
      </c>
    </row>
    <row r="160" s="2" customFormat="1" ht="24.15" customHeight="1">
      <c r="A160" s="40"/>
      <c r="B160" s="41"/>
      <c r="C160" s="214" t="s">
        <v>266</v>
      </c>
      <c r="D160" s="214" t="s">
        <v>143</v>
      </c>
      <c r="E160" s="215" t="s">
        <v>566</v>
      </c>
      <c r="F160" s="216" t="s">
        <v>567</v>
      </c>
      <c r="G160" s="217" t="s">
        <v>171</v>
      </c>
      <c r="H160" s="218">
        <v>106</v>
      </c>
      <c r="I160" s="219"/>
      <c r="J160" s="220">
        <f>ROUND(I160*H160,2)</f>
        <v>0</v>
      </c>
      <c r="K160" s="216" t="s">
        <v>147</v>
      </c>
      <c r="L160" s="46"/>
      <c r="M160" s="221" t="s">
        <v>19</v>
      </c>
      <c r="N160" s="222" t="s">
        <v>48</v>
      </c>
      <c r="O160" s="86"/>
      <c r="P160" s="223">
        <f>O160*H160</f>
        <v>0</v>
      </c>
      <c r="Q160" s="223">
        <v>0</v>
      </c>
      <c r="R160" s="223">
        <f>Q160*H160</f>
        <v>0</v>
      </c>
      <c r="S160" s="223">
        <v>0</v>
      </c>
      <c r="T160" s="224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25" t="s">
        <v>148</v>
      </c>
      <c r="AT160" s="225" t="s">
        <v>143</v>
      </c>
      <c r="AU160" s="225" t="s">
        <v>86</v>
      </c>
      <c r="AY160" s="19" t="s">
        <v>141</v>
      </c>
      <c r="BE160" s="226">
        <f>IF(N160="základní",J160,0)</f>
        <v>0</v>
      </c>
      <c r="BF160" s="226">
        <f>IF(N160="snížená",J160,0)</f>
        <v>0</v>
      </c>
      <c r="BG160" s="226">
        <f>IF(N160="zákl. přenesená",J160,0)</f>
        <v>0</v>
      </c>
      <c r="BH160" s="226">
        <f>IF(N160="sníž. přenesená",J160,0)</f>
        <v>0</v>
      </c>
      <c r="BI160" s="226">
        <f>IF(N160="nulová",J160,0)</f>
        <v>0</v>
      </c>
      <c r="BJ160" s="19" t="s">
        <v>84</v>
      </c>
      <c r="BK160" s="226">
        <f>ROUND(I160*H160,2)</f>
        <v>0</v>
      </c>
      <c r="BL160" s="19" t="s">
        <v>148</v>
      </c>
      <c r="BM160" s="225" t="s">
        <v>737</v>
      </c>
    </row>
    <row r="161" s="2" customFormat="1">
      <c r="A161" s="40"/>
      <c r="B161" s="41"/>
      <c r="C161" s="42"/>
      <c r="D161" s="227" t="s">
        <v>150</v>
      </c>
      <c r="E161" s="42"/>
      <c r="F161" s="228" t="s">
        <v>569</v>
      </c>
      <c r="G161" s="42"/>
      <c r="H161" s="42"/>
      <c r="I161" s="229"/>
      <c r="J161" s="42"/>
      <c r="K161" s="42"/>
      <c r="L161" s="46"/>
      <c r="M161" s="230"/>
      <c r="N161" s="231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150</v>
      </c>
      <c r="AU161" s="19" t="s">
        <v>86</v>
      </c>
    </row>
    <row r="162" s="2" customFormat="1">
      <c r="A162" s="40"/>
      <c r="B162" s="41"/>
      <c r="C162" s="42"/>
      <c r="D162" s="232" t="s">
        <v>152</v>
      </c>
      <c r="E162" s="42"/>
      <c r="F162" s="233" t="s">
        <v>570</v>
      </c>
      <c r="G162" s="42"/>
      <c r="H162" s="42"/>
      <c r="I162" s="229"/>
      <c r="J162" s="42"/>
      <c r="K162" s="42"/>
      <c r="L162" s="46"/>
      <c r="M162" s="230"/>
      <c r="N162" s="231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152</v>
      </c>
      <c r="AU162" s="19" t="s">
        <v>86</v>
      </c>
    </row>
    <row r="163" s="2" customFormat="1" ht="24.15" customHeight="1">
      <c r="A163" s="40"/>
      <c r="B163" s="41"/>
      <c r="C163" s="214" t="s">
        <v>275</v>
      </c>
      <c r="D163" s="214" t="s">
        <v>143</v>
      </c>
      <c r="E163" s="215" t="s">
        <v>738</v>
      </c>
      <c r="F163" s="216" t="s">
        <v>739</v>
      </c>
      <c r="G163" s="217" t="s">
        <v>171</v>
      </c>
      <c r="H163" s="218">
        <v>106</v>
      </c>
      <c r="I163" s="219"/>
      <c r="J163" s="220">
        <f>ROUND(I163*H163,2)</f>
        <v>0</v>
      </c>
      <c r="K163" s="216" t="s">
        <v>147</v>
      </c>
      <c r="L163" s="46"/>
      <c r="M163" s="221" t="s">
        <v>19</v>
      </c>
      <c r="N163" s="222" t="s">
        <v>48</v>
      </c>
      <c r="O163" s="86"/>
      <c r="P163" s="223">
        <f>O163*H163</f>
        <v>0</v>
      </c>
      <c r="Q163" s="223">
        <v>0</v>
      </c>
      <c r="R163" s="223">
        <f>Q163*H163</f>
        <v>0</v>
      </c>
      <c r="S163" s="223">
        <v>0</v>
      </c>
      <c r="T163" s="224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25" t="s">
        <v>148</v>
      </c>
      <c r="AT163" s="225" t="s">
        <v>143</v>
      </c>
      <c r="AU163" s="225" t="s">
        <v>86</v>
      </c>
      <c r="AY163" s="19" t="s">
        <v>141</v>
      </c>
      <c r="BE163" s="226">
        <f>IF(N163="základní",J163,0)</f>
        <v>0</v>
      </c>
      <c r="BF163" s="226">
        <f>IF(N163="snížená",J163,0)</f>
        <v>0</v>
      </c>
      <c r="BG163" s="226">
        <f>IF(N163="zákl. přenesená",J163,0)</f>
        <v>0</v>
      </c>
      <c r="BH163" s="226">
        <f>IF(N163="sníž. přenesená",J163,0)</f>
        <v>0</v>
      </c>
      <c r="BI163" s="226">
        <f>IF(N163="nulová",J163,0)</f>
        <v>0</v>
      </c>
      <c r="BJ163" s="19" t="s">
        <v>84</v>
      </c>
      <c r="BK163" s="226">
        <f>ROUND(I163*H163,2)</f>
        <v>0</v>
      </c>
      <c r="BL163" s="19" t="s">
        <v>148</v>
      </c>
      <c r="BM163" s="225" t="s">
        <v>740</v>
      </c>
    </row>
    <row r="164" s="2" customFormat="1">
      <c r="A164" s="40"/>
      <c r="B164" s="41"/>
      <c r="C164" s="42"/>
      <c r="D164" s="227" t="s">
        <v>150</v>
      </c>
      <c r="E164" s="42"/>
      <c r="F164" s="228" t="s">
        <v>741</v>
      </c>
      <c r="G164" s="42"/>
      <c r="H164" s="42"/>
      <c r="I164" s="229"/>
      <c r="J164" s="42"/>
      <c r="K164" s="42"/>
      <c r="L164" s="46"/>
      <c r="M164" s="230"/>
      <c r="N164" s="231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150</v>
      </c>
      <c r="AU164" s="19" t="s">
        <v>86</v>
      </c>
    </row>
    <row r="165" s="2" customFormat="1">
      <c r="A165" s="40"/>
      <c r="B165" s="41"/>
      <c r="C165" s="42"/>
      <c r="D165" s="232" t="s">
        <v>152</v>
      </c>
      <c r="E165" s="42"/>
      <c r="F165" s="233" t="s">
        <v>742</v>
      </c>
      <c r="G165" s="42"/>
      <c r="H165" s="42"/>
      <c r="I165" s="229"/>
      <c r="J165" s="42"/>
      <c r="K165" s="42"/>
      <c r="L165" s="46"/>
      <c r="M165" s="230"/>
      <c r="N165" s="231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152</v>
      </c>
      <c r="AU165" s="19" t="s">
        <v>86</v>
      </c>
    </row>
    <row r="166" s="2" customFormat="1" ht="16.5" customHeight="1">
      <c r="A166" s="40"/>
      <c r="B166" s="41"/>
      <c r="C166" s="266" t="s">
        <v>293</v>
      </c>
      <c r="D166" s="266" t="s">
        <v>208</v>
      </c>
      <c r="E166" s="267" t="s">
        <v>743</v>
      </c>
      <c r="F166" s="268" t="s">
        <v>744</v>
      </c>
      <c r="G166" s="269" t="s">
        <v>448</v>
      </c>
      <c r="H166" s="270">
        <v>3.71</v>
      </c>
      <c r="I166" s="271"/>
      <c r="J166" s="272">
        <f>ROUND(I166*H166,2)</f>
        <v>0</v>
      </c>
      <c r="K166" s="268" t="s">
        <v>147</v>
      </c>
      <c r="L166" s="273"/>
      <c r="M166" s="274" t="s">
        <v>19</v>
      </c>
      <c r="N166" s="275" t="s">
        <v>48</v>
      </c>
      <c r="O166" s="86"/>
      <c r="P166" s="223">
        <f>O166*H166</f>
        <v>0</v>
      </c>
      <c r="Q166" s="223">
        <v>0.001</v>
      </c>
      <c r="R166" s="223">
        <f>Q166*H166</f>
        <v>0.0037100000000000002</v>
      </c>
      <c r="S166" s="223">
        <v>0</v>
      </c>
      <c r="T166" s="224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25" t="s">
        <v>201</v>
      </c>
      <c r="AT166" s="225" t="s">
        <v>208</v>
      </c>
      <c r="AU166" s="225" t="s">
        <v>86</v>
      </c>
      <c r="AY166" s="19" t="s">
        <v>141</v>
      </c>
      <c r="BE166" s="226">
        <f>IF(N166="základní",J166,0)</f>
        <v>0</v>
      </c>
      <c r="BF166" s="226">
        <f>IF(N166="snížená",J166,0)</f>
        <v>0</v>
      </c>
      <c r="BG166" s="226">
        <f>IF(N166="zákl. přenesená",J166,0)</f>
        <v>0</v>
      </c>
      <c r="BH166" s="226">
        <f>IF(N166="sníž. přenesená",J166,0)</f>
        <v>0</v>
      </c>
      <c r="BI166" s="226">
        <f>IF(N166="nulová",J166,0)</f>
        <v>0</v>
      </c>
      <c r="BJ166" s="19" t="s">
        <v>84</v>
      </c>
      <c r="BK166" s="226">
        <f>ROUND(I166*H166,2)</f>
        <v>0</v>
      </c>
      <c r="BL166" s="19" t="s">
        <v>148</v>
      </c>
      <c r="BM166" s="225" t="s">
        <v>745</v>
      </c>
    </row>
    <row r="167" s="2" customFormat="1">
      <c r="A167" s="40"/>
      <c r="B167" s="41"/>
      <c r="C167" s="42"/>
      <c r="D167" s="227" t="s">
        <v>150</v>
      </c>
      <c r="E167" s="42"/>
      <c r="F167" s="228" t="s">
        <v>744</v>
      </c>
      <c r="G167" s="42"/>
      <c r="H167" s="42"/>
      <c r="I167" s="229"/>
      <c r="J167" s="42"/>
      <c r="K167" s="42"/>
      <c r="L167" s="46"/>
      <c r="M167" s="230"/>
      <c r="N167" s="231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150</v>
      </c>
      <c r="AU167" s="19" t="s">
        <v>86</v>
      </c>
    </row>
    <row r="168" s="14" customFormat="1">
      <c r="A168" s="14"/>
      <c r="B168" s="244"/>
      <c r="C168" s="245"/>
      <c r="D168" s="227" t="s">
        <v>154</v>
      </c>
      <c r="E168" s="245"/>
      <c r="F168" s="247" t="s">
        <v>746</v>
      </c>
      <c r="G168" s="245"/>
      <c r="H168" s="248">
        <v>3.71</v>
      </c>
      <c r="I168" s="249"/>
      <c r="J168" s="245"/>
      <c r="K168" s="245"/>
      <c r="L168" s="250"/>
      <c r="M168" s="251"/>
      <c r="N168" s="252"/>
      <c r="O168" s="252"/>
      <c r="P168" s="252"/>
      <c r="Q168" s="252"/>
      <c r="R168" s="252"/>
      <c r="S168" s="252"/>
      <c r="T168" s="253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4" t="s">
        <v>154</v>
      </c>
      <c r="AU168" s="254" t="s">
        <v>86</v>
      </c>
      <c r="AV168" s="14" t="s">
        <v>86</v>
      </c>
      <c r="AW168" s="14" t="s">
        <v>4</v>
      </c>
      <c r="AX168" s="14" t="s">
        <v>84</v>
      </c>
      <c r="AY168" s="254" t="s">
        <v>141</v>
      </c>
    </row>
    <row r="169" s="2" customFormat="1" ht="24.15" customHeight="1">
      <c r="A169" s="40"/>
      <c r="B169" s="41"/>
      <c r="C169" s="214" t="s">
        <v>302</v>
      </c>
      <c r="D169" s="214" t="s">
        <v>143</v>
      </c>
      <c r="E169" s="215" t="s">
        <v>747</v>
      </c>
      <c r="F169" s="216" t="s">
        <v>748</v>
      </c>
      <c r="G169" s="217" t="s">
        <v>171</v>
      </c>
      <c r="H169" s="218">
        <v>118.75</v>
      </c>
      <c r="I169" s="219"/>
      <c r="J169" s="220">
        <f>ROUND(I169*H169,2)</f>
        <v>0</v>
      </c>
      <c r="K169" s="216" t="s">
        <v>147</v>
      </c>
      <c r="L169" s="46"/>
      <c r="M169" s="221" t="s">
        <v>19</v>
      </c>
      <c r="N169" s="222" t="s">
        <v>48</v>
      </c>
      <c r="O169" s="86"/>
      <c r="P169" s="223">
        <f>O169*H169</f>
        <v>0</v>
      </c>
      <c r="Q169" s="223">
        <v>0</v>
      </c>
      <c r="R169" s="223">
        <f>Q169*H169</f>
        <v>0</v>
      </c>
      <c r="S169" s="223">
        <v>0</v>
      </c>
      <c r="T169" s="224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25" t="s">
        <v>148</v>
      </c>
      <c r="AT169" s="225" t="s">
        <v>143</v>
      </c>
      <c r="AU169" s="225" t="s">
        <v>86</v>
      </c>
      <c r="AY169" s="19" t="s">
        <v>141</v>
      </c>
      <c r="BE169" s="226">
        <f>IF(N169="základní",J169,0)</f>
        <v>0</v>
      </c>
      <c r="BF169" s="226">
        <f>IF(N169="snížená",J169,0)</f>
        <v>0</v>
      </c>
      <c r="BG169" s="226">
        <f>IF(N169="zákl. přenesená",J169,0)</f>
        <v>0</v>
      </c>
      <c r="BH169" s="226">
        <f>IF(N169="sníž. přenesená",J169,0)</f>
        <v>0</v>
      </c>
      <c r="BI169" s="226">
        <f>IF(N169="nulová",J169,0)</f>
        <v>0</v>
      </c>
      <c r="BJ169" s="19" t="s">
        <v>84</v>
      </c>
      <c r="BK169" s="226">
        <f>ROUND(I169*H169,2)</f>
        <v>0</v>
      </c>
      <c r="BL169" s="19" t="s">
        <v>148</v>
      </c>
      <c r="BM169" s="225" t="s">
        <v>749</v>
      </c>
    </row>
    <row r="170" s="2" customFormat="1">
      <c r="A170" s="40"/>
      <c r="B170" s="41"/>
      <c r="C170" s="42"/>
      <c r="D170" s="227" t="s">
        <v>150</v>
      </c>
      <c r="E170" s="42"/>
      <c r="F170" s="228" t="s">
        <v>750</v>
      </c>
      <c r="G170" s="42"/>
      <c r="H170" s="42"/>
      <c r="I170" s="229"/>
      <c r="J170" s="42"/>
      <c r="K170" s="42"/>
      <c r="L170" s="46"/>
      <c r="M170" s="230"/>
      <c r="N170" s="231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150</v>
      </c>
      <c r="AU170" s="19" t="s">
        <v>86</v>
      </c>
    </row>
    <row r="171" s="2" customFormat="1">
      <c r="A171" s="40"/>
      <c r="B171" s="41"/>
      <c r="C171" s="42"/>
      <c r="D171" s="232" t="s">
        <v>152</v>
      </c>
      <c r="E171" s="42"/>
      <c r="F171" s="233" t="s">
        <v>751</v>
      </c>
      <c r="G171" s="42"/>
      <c r="H171" s="42"/>
      <c r="I171" s="229"/>
      <c r="J171" s="42"/>
      <c r="K171" s="42"/>
      <c r="L171" s="46"/>
      <c r="M171" s="230"/>
      <c r="N171" s="231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152</v>
      </c>
      <c r="AU171" s="19" t="s">
        <v>86</v>
      </c>
    </row>
    <row r="172" s="13" customFormat="1">
      <c r="A172" s="13"/>
      <c r="B172" s="234"/>
      <c r="C172" s="235"/>
      <c r="D172" s="227" t="s">
        <v>154</v>
      </c>
      <c r="E172" s="236" t="s">
        <v>19</v>
      </c>
      <c r="F172" s="237" t="s">
        <v>691</v>
      </c>
      <c r="G172" s="235"/>
      <c r="H172" s="236" t="s">
        <v>19</v>
      </c>
      <c r="I172" s="238"/>
      <c r="J172" s="235"/>
      <c r="K172" s="235"/>
      <c r="L172" s="239"/>
      <c r="M172" s="240"/>
      <c r="N172" s="241"/>
      <c r="O172" s="241"/>
      <c r="P172" s="241"/>
      <c r="Q172" s="241"/>
      <c r="R172" s="241"/>
      <c r="S172" s="241"/>
      <c r="T172" s="24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3" t="s">
        <v>154</v>
      </c>
      <c r="AU172" s="243" t="s">
        <v>86</v>
      </c>
      <c r="AV172" s="13" t="s">
        <v>84</v>
      </c>
      <c r="AW172" s="13" t="s">
        <v>36</v>
      </c>
      <c r="AX172" s="13" t="s">
        <v>77</v>
      </c>
      <c r="AY172" s="243" t="s">
        <v>141</v>
      </c>
    </row>
    <row r="173" s="14" customFormat="1">
      <c r="A173" s="14"/>
      <c r="B173" s="244"/>
      <c r="C173" s="245"/>
      <c r="D173" s="227" t="s">
        <v>154</v>
      </c>
      <c r="E173" s="246" t="s">
        <v>19</v>
      </c>
      <c r="F173" s="247" t="s">
        <v>752</v>
      </c>
      <c r="G173" s="245"/>
      <c r="H173" s="248">
        <v>118.75</v>
      </c>
      <c r="I173" s="249"/>
      <c r="J173" s="245"/>
      <c r="K173" s="245"/>
      <c r="L173" s="250"/>
      <c r="M173" s="251"/>
      <c r="N173" s="252"/>
      <c r="O173" s="252"/>
      <c r="P173" s="252"/>
      <c r="Q173" s="252"/>
      <c r="R173" s="252"/>
      <c r="S173" s="252"/>
      <c r="T173" s="253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4" t="s">
        <v>154</v>
      </c>
      <c r="AU173" s="254" t="s">
        <v>86</v>
      </c>
      <c r="AV173" s="14" t="s">
        <v>86</v>
      </c>
      <c r="AW173" s="14" t="s">
        <v>36</v>
      </c>
      <c r="AX173" s="14" t="s">
        <v>84</v>
      </c>
      <c r="AY173" s="254" t="s">
        <v>141</v>
      </c>
    </row>
    <row r="174" s="2" customFormat="1" ht="16.5" customHeight="1">
      <c r="A174" s="40"/>
      <c r="B174" s="41"/>
      <c r="C174" s="266" t="s">
        <v>309</v>
      </c>
      <c r="D174" s="266" t="s">
        <v>208</v>
      </c>
      <c r="E174" s="267" t="s">
        <v>753</v>
      </c>
      <c r="F174" s="268" t="s">
        <v>754</v>
      </c>
      <c r="G174" s="269" t="s">
        <v>448</v>
      </c>
      <c r="H174" s="270">
        <v>4.1559999999999997</v>
      </c>
      <c r="I174" s="271"/>
      <c r="J174" s="272">
        <f>ROUND(I174*H174,2)</f>
        <v>0</v>
      </c>
      <c r="K174" s="268" t="s">
        <v>147</v>
      </c>
      <c r="L174" s="273"/>
      <c r="M174" s="274" t="s">
        <v>19</v>
      </c>
      <c r="N174" s="275" t="s">
        <v>48</v>
      </c>
      <c r="O174" s="86"/>
      <c r="P174" s="223">
        <f>O174*H174</f>
        <v>0</v>
      </c>
      <c r="Q174" s="223">
        <v>0.001</v>
      </c>
      <c r="R174" s="223">
        <f>Q174*H174</f>
        <v>0.004156</v>
      </c>
      <c r="S174" s="223">
        <v>0</v>
      </c>
      <c r="T174" s="224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25" t="s">
        <v>201</v>
      </c>
      <c r="AT174" s="225" t="s">
        <v>208</v>
      </c>
      <c r="AU174" s="225" t="s">
        <v>86</v>
      </c>
      <c r="AY174" s="19" t="s">
        <v>141</v>
      </c>
      <c r="BE174" s="226">
        <f>IF(N174="základní",J174,0)</f>
        <v>0</v>
      </c>
      <c r="BF174" s="226">
        <f>IF(N174="snížená",J174,0)</f>
        <v>0</v>
      </c>
      <c r="BG174" s="226">
        <f>IF(N174="zákl. přenesená",J174,0)</f>
        <v>0</v>
      </c>
      <c r="BH174" s="226">
        <f>IF(N174="sníž. přenesená",J174,0)</f>
        <v>0</v>
      </c>
      <c r="BI174" s="226">
        <f>IF(N174="nulová",J174,0)</f>
        <v>0</v>
      </c>
      <c r="BJ174" s="19" t="s">
        <v>84</v>
      </c>
      <c r="BK174" s="226">
        <f>ROUND(I174*H174,2)</f>
        <v>0</v>
      </c>
      <c r="BL174" s="19" t="s">
        <v>148</v>
      </c>
      <c r="BM174" s="225" t="s">
        <v>755</v>
      </c>
    </row>
    <row r="175" s="2" customFormat="1">
      <c r="A175" s="40"/>
      <c r="B175" s="41"/>
      <c r="C175" s="42"/>
      <c r="D175" s="227" t="s">
        <v>150</v>
      </c>
      <c r="E175" s="42"/>
      <c r="F175" s="228" t="s">
        <v>754</v>
      </c>
      <c r="G175" s="42"/>
      <c r="H175" s="42"/>
      <c r="I175" s="229"/>
      <c r="J175" s="42"/>
      <c r="K175" s="42"/>
      <c r="L175" s="46"/>
      <c r="M175" s="230"/>
      <c r="N175" s="231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150</v>
      </c>
      <c r="AU175" s="19" t="s">
        <v>86</v>
      </c>
    </row>
    <row r="176" s="14" customFormat="1">
      <c r="A176" s="14"/>
      <c r="B176" s="244"/>
      <c r="C176" s="245"/>
      <c r="D176" s="227" t="s">
        <v>154</v>
      </c>
      <c r="E176" s="245"/>
      <c r="F176" s="247" t="s">
        <v>756</v>
      </c>
      <c r="G176" s="245"/>
      <c r="H176" s="248">
        <v>4.1559999999999997</v>
      </c>
      <c r="I176" s="249"/>
      <c r="J176" s="245"/>
      <c r="K176" s="245"/>
      <c r="L176" s="250"/>
      <c r="M176" s="251"/>
      <c r="N176" s="252"/>
      <c r="O176" s="252"/>
      <c r="P176" s="252"/>
      <c r="Q176" s="252"/>
      <c r="R176" s="252"/>
      <c r="S176" s="252"/>
      <c r="T176" s="253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4" t="s">
        <v>154</v>
      </c>
      <c r="AU176" s="254" t="s">
        <v>86</v>
      </c>
      <c r="AV176" s="14" t="s">
        <v>86</v>
      </c>
      <c r="AW176" s="14" t="s">
        <v>4</v>
      </c>
      <c r="AX176" s="14" t="s">
        <v>84</v>
      </c>
      <c r="AY176" s="254" t="s">
        <v>141</v>
      </c>
    </row>
    <row r="177" s="2" customFormat="1" ht="24.15" customHeight="1">
      <c r="A177" s="40"/>
      <c r="B177" s="41"/>
      <c r="C177" s="214" t="s">
        <v>7</v>
      </c>
      <c r="D177" s="214" t="s">
        <v>143</v>
      </c>
      <c r="E177" s="215" t="s">
        <v>757</v>
      </c>
      <c r="F177" s="216" t="s">
        <v>758</v>
      </c>
      <c r="G177" s="217" t="s">
        <v>171</v>
      </c>
      <c r="H177" s="218">
        <v>118.75</v>
      </c>
      <c r="I177" s="219"/>
      <c r="J177" s="220">
        <f>ROUND(I177*H177,2)</f>
        <v>0</v>
      </c>
      <c r="K177" s="216" t="s">
        <v>147</v>
      </c>
      <c r="L177" s="46"/>
      <c r="M177" s="221" t="s">
        <v>19</v>
      </c>
      <c r="N177" s="222" t="s">
        <v>48</v>
      </c>
      <c r="O177" s="86"/>
      <c r="P177" s="223">
        <f>O177*H177</f>
        <v>0</v>
      </c>
      <c r="Q177" s="223">
        <v>0</v>
      </c>
      <c r="R177" s="223">
        <f>Q177*H177</f>
        <v>0</v>
      </c>
      <c r="S177" s="223">
        <v>0</v>
      </c>
      <c r="T177" s="224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25" t="s">
        <v>148</v>
      </c>
      <c r="AT177" s="225" t="s">
        <v>143</v>
      </c>
      <c r="AU177" s="225" t="s">
        <v>86</v>
      </c>
      <c r="AY177" s="19" t="s">
        <v>141</v>
      </c>
      <c r="BE177" s="226">
        <f>IF(N177="základní",J177,0)</f>
        <v>0</v>
      </c>
      <c r="BF177" s="226">
        <f>IF(N177="snížená",J177,0)</f>
        <v>0</v>
      </c>
      <c r="BG177" s="226">
        <f>IF(N177="zákl. přenesená",J177,0)</f>
        <v>0</v>
      </c>
      <c r="BH177" s="226">
        <f>IF(N177="sníž. přenesená",J177,0)</f>
        <v>0</v>
      </c>
      <c r="BI177" s="226">
        <f>IF(N177="nulová",J177,0)</f>
        <v>0</v>
      </c>
      <c r="BJ177" s="19" t="s">
        <v>84</v>
      </c>
      <c r="BK177" s="226">
        <f>ROUND(I177*H177,2)</f>
        <v>0</v>
      </c>
      <c r="BL177" s="19" t="s">
        <v>148</v>
      </c>
      <c r="BM177" s="225" t="s">
        <v>759</v>
      </c>
    </row>
    <row r="178" s="2" customFormat="1">
      <c r="A178" s="40"/>
      <c r="B178" s="41"/>
      <c r="C178" s="42"/>
      <c r="D178" s="227" t="s">
        <v>150</v>
      </c>
      <c r="E178" s="42"/>
      <c r="F178" s="228" t="s">
        <v>760</v>
      </c>
      <c r="G178" s="42"/>
      <c r="H178" s="42"/>
      <c r="I178" s="229"/>
      <c r="J178" s="42"/>
      <c r="K178" s="42"/>
      <c r="L178" s="46"/>
      <c r="M178" s="230"/>
      <c r="N178" s="231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150</v>
      </c>
      <c r="AU178" s="19" t="s">
        <v>86</v>
      </c>
    </row>
    <row r="179" s="2" customFormat="1">
      <c r="A179" s="40"/>
      <c r="B179" s="41"/>
      <c r="C179" s="42"/>
      <c r="D179" s="232" t="s">
        <v>152</v>
      </c>
      <c r="E179" s="42"/>
      <c r="F179" s="233" t="s">
        <v>761</v>
      </c>
      <c r="G179" s="42"/>
      <c r="H179" s="42"/>
      <c r="I179" s="229"/>
      <c r="J179" s="42"/>
      <c r="K179" s="42"/>
      <c r="L179" s="46"/>
      <c r="M179" s="230"/>
      <c r="N179" s="231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152</v>
      </c>
      <c r="AU179" s="19" t="s">
        <v>86</v>
      </c>
    </row>
    <row r="180" s="13" customFormat="1">
      <c r="A180" s="13"/>
      <c r="B180" s="234"/>
      <c r="C180" s="235"/>
      <c r="D180" s="227" t="s">
        <v>154</v>
      </c>
      <c r="E180" s="236" t="s">
        <v>19</v>
      </c>
      <c r="F180" s="237" t="s">
        <v>691</v>
      </c>
      <c r="G180" s="235"/>
      <c r="H180" s="236" t="s">
        <v>19</v>
      </c>
      <c r="I180" s="238"/>
      <c r="J180" s="235"/>
      <c r="K180" s="235"/>
      <c r="L180" s="239"/>
      <c r="M180" s="240"/>
      <c r="N180" s="241"/>
      <c r="O180" s="241"/>
      <c r="P180" s="241"/>
      <c r="Q180" s="241"/>
      <c r="R180" s="241"/>
      <c r="S180" s="241"/>
      <c r="T180" s="242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3" t="s">
        <v>154</v>
      </c>
      <c r="AU180" s="243" t="s">
        <v>86</v>
      </c>
      <c r="AV180" s="13" t="s">
        <v>84</v>
      </c>
      <c r="AW180" s="13" t="s">
        <v>36</v>
      </c>
      <c r="AX180" s="13" t="s">
        <v>77</v>
      </c>
      <c r="AY180" s="243" t="s">
        <v>141</v>
      </c>
    </row>
    <row r="181" s="14" customFormat="1">
      <c r="A181" s="14"/>
      <c r="B181" s="244"/>
      <c r="C181" s="245"/>
      <c r="D181" s="227" t="s">
        <v>154</v>
      </c>
      <c r="E181" s="246" t="s">
        <v>19</v>
      </c>
      <c r="F181" s="247" t="s">
        <v>752</v>
      </c>
      <c r="G181" s="245"/>
      <c r="H181" s="248">
        <v>118.75</v>
      </c>
      <c r="I181" s="249"/>
      <c r="J181" s="245"/>
      <c r="K181" s="245"/>
      <c r="L181" s="250"/>
      <c r="M181" s="251"/>
      <c r="N181" s="252"/>
      <c r="O181" s="252"/>
      <c r="P181" s="252"/>
      <c r="Q181" s="252"/>
      <c r="R181" s="252"/>
      <c r="S181" s="252"/>
      <c r="T181" s="253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4" t="s">
        <v>154</v>
      </c>
      <c r="AU181" s="254" t="s">
        <v>86</v>
      </c>
      <c r="AV181" s="14" t="s">
        <v>86</v>
      </c>
      <c r="AW181" s="14" t="s">
        <v>36</v>
      </c>
      <c r="AX181" s="14" t="s">
        <v>84</v>
      </c>
      <c r="AY181" s="254" t="s">
        <v>141</v>
      </c>
    </row>
    <row r="182" s="12" customFormat="1" ht="22.8" customHeight="1">
      <c r="A182" s="12"/>
      <c r="B182" s="198"/>
      <c r="C182" s="199"/>
      <c r="D182" s="200" t="s">
        <v>76</v>
      </c>
      <c r="E182" s="212" t="s">
        <v>148</v>
      </c>
      <c r="F182" s="212" t="s">
        <v>301</v>
      </c>
      <c r="G182" s="199"/>
      <c r="H182" s="199"/>
      <c r="I182" s="202"/>
      <c r="J182" s="213">
        <f>BK182</f>
        <v>0</v>
      </c>
      <c r="K182" s="199"/>
      <c r="L182" s="204"/>
      <c r="M182" s="205"/>
      <c r="N182" s="206"/>
      <c r="O182" s="206"/>
      <c r="P182" s="207">
        <f>SUM(P183:P191)</f>
        <v>0</v>
      </c>
      <c r="Q182" s="206"/>
      <c r="R182" s="207">
        <f>SUM(R183:R191)</f>
        <v>0</v>
      </c>
      <c r="S182" s="206"/>
      <c r="T182" s="208">
        <f>SUM(T183:T191)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09" t="s">
        <v>84</v>
      </c>
      <c r="AT182" s="210" t="s">
        <v>76</v>
      </c>
      <c r="AU182" s="210" t="s">
        <v>84</v>
      </c>
      <c r="AY182" s="209" t="s">
        <v>141</v>
      </c>
      <c r="BK182" s="211">
        <f>SUM(BK183:BK191)</f>
        <v>0</v>
      </c>
    </row>
    <row r="183" s="2" customFormat="1" ht="16.5" customHeight="1">
      <c r="A183" s="40"/>
      <c r="B183" s="41"/>
      <c r="C183" s="214" t="s">
        <v>319</v>
      </c>
      <c r="D183" s="214" t="s">
        <v>143</v>
      </c>
      <c r="E183" s="215" t="s">
        <v>762</v>
      </c>
      <c r="F183" s="216" t="s">
        <v>763</v>
      </c>
      <c r="G183" s="217" t="s">
        <v>146</v>
      </c>
      <c r="H183" s="218">
        <v>1.44</v>
      </c>
      <c r="I183" s="219"/>
      <c r="J183" s="220">
        <f>ROUND(I183*H183,2)</f>
        <v>0</v>
      </c>
      <c r="K183" s="216" t="s">
        <v>147</v>
      </c>
      <c r="L183" s="46"/>
      <c r="M183" s="221" t="s">
        <v>19</v>
      </c>
      <c r="N183" s="222" t="s">
        <v>48</v>
      </c>
      <c r="O183" s="86"/>
      <c r="P183" s="223">
        <f>O183*H183</f>
        <v>0</v>
      </c>
      <c r="Q183" s="223">
        <v>0</v>
      </c>
      <c r="R183" s="223">
        <f>Q183*H183</f>
        <v>0</v>
      </c>
      <c r="S183" s="223">
        <v>0</v>
      </c>
      <c r="T183" s="224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25" t="s">
        <v>148</v>
      </c>
      <c r="AT183" s="225" t="s">
        <v>143</v>
      </c>
      <c r="AU183" s="225" t="s">
        <v>86</v>
      </c>
      <c r="AY183" s="19" t="s">
        <v>141</v>
      </c>
      <c r="BE183" s="226">
        <f>IF(N183="základní",J183,0)</f>
        <v>0</v>
      </c>
      <c r="BF183" s="226">
        <f>IF(N183="snížená",J183,0)</f>
        <v>0</v>
      </c>
      <c r="BG183" s="226">
        <f>IF(N183="zákl. přenesená",J183,0)</f>
        <v>0</v>
      </c>
      <c r="BH183" s="226">
        <f>IF(N183="sníž. přenesená",J183,0)</f>
        <v>0</v>
      </c>
      <c r="BI183" s="226">
        <f>IF(N183="nulová",J183,0)</f>
        <v>0</v>
      </c>
      <c r="BJ183" s="19" t="s">
        <v>84</v>
      </c>
      <c r="BK183" s="226">
        <f>ROUND(I183*H183,2)</f>
        <v>0</v>
      </c>
      <c r="BL183" s="19" t="s">
        <v>148</v>
      </c>
      <c r="BM183" s="225" t="s">
        <v>764</v>
      </c>
    </row>
    <row r="184" s="2" customFormat="1">
      <c r="A184" s="40"/>
      <c r="B184" s="41"/>
      <c r="C184" s="42"/>
      <c r="D184" s="227" t="s">
        <v>150</v>
      </c>
      <c r="E184" s="42"/>
      <c r="F184" s="228" t="s">
        <v>765</v>
      </c>
      <c r="G184" s="42"/>
      <c r="H184" s="42"/>
      <c r="I184" s="229"/>
      <c r="J184" s="42"/>
      <c r="K184" s="42"/>
      <c r="L184" s="46"/>
      <c r="M184" s="230"/>
      <c r="N184" s="231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150</v>
      </c>
      <c r="AU184" s="19" t="s">
        <v>86</v>
      </c>
    </row>
    <row r="185" s="2" customFormat="1">
      <c r="A185" s="40"/>
      <c r="B185" s="41"/>
      <c r="C185" s="42"/>
      <c r="D185" s="232" t="s">
        <v>152</v>
      </c>
      <c r="E185" s="42"/>
      <c r="F185" s="233" t="s">
        <v>766</v>
      </c>
      <c r="G185" s="42"/>
      <c r="H185" s="42"/>
      <c r="I185" s="229"/>
      <c r="J185" s="42"/>
      <c r="K185" s="42"/>
      <c r="L185" s="46"/>
      <c r="M185" s="230"/>
      <c r="N185" s="231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152</v>
      </c>
      <c r="AU185" s="19" t="s">
        <v>86</v>
      </c>
    </row>
    <row r="186" s="13" customFormat="1">
      <c r="A186" s="13"/>
      <c r="B186" s="234"/>
      <c r="C186" s="235"/>
      <c r="D186" s="227" t="s">
        <v>154</v>
      </c>
      <c r="E186" s="236" t="s">
        <v>19</v>
      </c>
      <c r="F186" s="237" t="s">
        <v>767</v>
      </c>
      <c r="G186" s="235"/>
      <c r="H186" s="236" t="s">
        <v>19</v>
      </c>
      <c r="I186" s="238"/>
      <c r="J186" s="235"/>
      <c r="K186" s="235"/>
      <c r="L186" s="239"/>
      <c r="M186" s="240"/>
      <c r="N186" s="241"/>
      <c r="O186" s="241"/>
      <c r="P186" s="241"/>
      <c r="Q186" s="241"/>
      <c r="R186" s="241"/>
      <c r="S186" s="241"/>
      <c r="T186" s="242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3" t="s">
        <v>154</v>
      </c>
      <c r="AU186" s="243" t="s">
        <v>86</v>
      </c>
      <c r="AV186" s="13" t="s">
        <v>84</v>
      </c>
      <c r="AW186" s="13" t="s">
        <v>36</v>
      </c>
      <c r="AX186" s="13" t="s">
        <v>77</v>
      </c>
      <c r="AY186" s="243" t="s">
        <v>141</v>
      </c>
    </row>
    <row r="187" s="14" customFormat="1">
      <c r="A187" s="14"/>
      <c r="B187" s="244"/>
      <c r="C187" s="245"/>
      <c r="D187" s="227" t="s">
        <v>154</v>
      </c>
      <c r="E187" s="246" t="s">
        <v>19</v>
      </c>
      <c r="F187" s="247" t="s">
        <v>768</v>
      </c>
      <c r="G187" s="245"/>
      <c r="H187" s="248">
        <v>1.44</v>
      </c>
      <c r="I187" s="249"/>
      <c r="J187" s="245"/>
      <c r="K187" s="245"/>
      <c r="L187" s="250"/>
      <c r="M187" s="251"/>
      <c r="N187" s="252"/>
      <c r="O187" s="252"/>
      <c r="P187" s="252"/>
      <c r="Q187" s="252"/>
      <c r="R187" s="252"/>
      <c r="S187" s="252"/>
      <c r="T187" s="253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4" t="s">
        <v>154</v>
      </c>
      <c r="AU187" s="254" t="s">
        <v>86</v>
      </c>
      <c r="AV187" s="14" t="s">
        <v>86</v>
      </c>
      <c r="AW187" s="14" t="s">
        <v>36</v>
      </c>
      <c r="AX187" s="14" t="s">
        <v>84</v>
      </c>
      <c r="AY187" s="254" t="s">
        <v>141</v>
      </c>
    </row>
    <row r="188" s="2" customFormat="1" ht="16.5" customHeight="1">
      <c r="A188" s="40"/>
      <c r="B188" s="41"/>
      <c r="C188" s="214" t="s">
        <v>324</v>
      </c>
      <c r="D188" s="214" t="s">
        <v>143</v>
      </c>
      <c r="E188" s="215" t="s">
        <v>303</v>
      </c>
      <c r="F188" s="216" t="s">
        <v>304</v>
      </c>
      <c r="G188" s="217" t="s">
        <v>146</v>
      </c>
      <c r="H188" s="218">
        <v>9.3919999999999995</v>
      </c>
      <c r="I188" s="219"/>
      <c r="J188" s="220">
        <f>ROUND(I188*H188,2)</f>
        <v>0</v>
      </c>
      <c r="K188" s="216" t="s">
        <v>147</v>
      </c>
      <c r="L188" s="46"/>
      <c r="M188" s="221" t="s">
        <v>19</v>
      </c>
      <c r="N188" s="222" t="s">
        <v>48</v>
      </c>
      <c r="O188" s="86"/>
      <c r="P188" s="223">
        <f>O188*H188</f>
        <v>0</v>
      </c>
      <c r="Q188" s="223">
        <v>0</v>
      </c>
      <c r="R188" s="223">
        <f>Q188*H188</f>
        <v>0</v>
      </c>
      <c r="S188" s="223">
        <v>0</v>
      </c>
      <c r="T188" s="224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25" t="s">
        <v>148</v>
      </c>
      <c r="AT188" s="225" t="s">
        <v>143</v>
      </c>
      <c r="AU188" s="225" t="s">
        <v>86</v>
      </c>
      <c r="AY188" s="19" t="s">
        <v>141</v>
      </c>
      <c r="BE188" s="226">
        <f>IF(N188="základní",J188,0)</f>
        <v>0</v>
      </c>
      <c r="BF188" s="226">
        <f>IF(N188="snížená",J188,0)</f>
        <v>0</v>
      </c>
      <c r="BG188" s="226">
        <f>IF(N188="zákl. přenesená",J188,0)</f>
        <v>0</v>
      </c>
      <c r="BH188" s="226">
        <f>IF(N188="sníž. přenesená",J188,0)</f>
        <v>0</v>
      </c>
      <c r="BI188" s="226">
        <f>IF(N188="nulová",J188,0)</f>
        <v>0</v>
      </c>
      <c r="BJ188" s="19" t="s">
        <v>84</v>
      </c>
      <c r="BK188" s="226">
        <f>ROUND(I188*H188,2)</f>
        <v>0</v>
      </c>
      <c r="BL188" s="19" t="s">
        <v>148</v>
      </c>
      <c r="BM188" s="225" t="s">
        <v>769</v>
      </c>
    </row>
    <row r="189" s="2" customFormat="1">
      <c r="A189" s="40"/>
      <c r="B189" s="41"/>
      <c r="C189" s="42"/>
      <c r="D189" s="227" t="s">
        <v>150</v>
      </c>
      <c r="E189" s="42"/>
      <c r="F189" s="228" t="s">
        <v>306</v>
      </c>
      <c r="G189" s="42"/>
      <c r="H189" s="42"/>
      <c r="I189" s="229"/>
      <c r="J189" s="42"/>
      <c r="K189" s="42"/>
      <c r="L189" s="46"/>
      <c r="M189" s="230"/>
      <c r="N189" s="231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150</v>
      </c>
      <c r="AU189" s="19" t="s">
        <v>86</v>
      </c>
    </row>
    <row r="190" s="2" customFormat="1">
      <c r="A190" s="40"/>
      <c r="B190" s="41"/>
      <c r="C190" s="42"/>
      <c r="D190" s="232" t="s">
        <v>152</v>
      </c>
      <c r="E190" s="42"/>
      <c r="F190" s="233" t="s">
        <v>307</v>
      </c>
      <c r="G190" s="42"/>
      <c r="H190" s="42"/>
      <c r="I190" s="229"/>
      <c r="J190" s="42"/>
      <c r="K190" s="42"/>
      <c r="L190" s="46"/>
      <c r="M190" s="230"/>
      <c r="N190" s="231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152</v>
      </c>
      <c r="AU190" s="19" t="s">
        <v>86</v>
      </c>
    </row>
    <row r="191" s="14" customFormat="1">
      <c r="A191" s="14"/>
      <c r="B191" s="244"/>
      <c r="C191" s="245"/>
      <c r="D191" s="227" t="s">
        <v>154</v>
      </c>
      <c r="E191" s="246" t="s">
        <v>19</v>
      </c>
      <c r="F191" s="247" t="s">
        <v>770</v>
      </c>
      <c r="G191" s="245"/>
      <c r="H191" s="248">
        <v>9.3919999999999995</v>
      </c>
      <c r="I191" s="249"/>
      <c r="J191" s="245"/>
      <c r="K191" s="245"/>
      <c r="L191" s="250"/>
      <c r="M191" s="251"/>
      <c r="N191" s="252"/>
      <c r="O191" s="252"/>
      <c r="P191" s="252"/>
      <c r="Q191" s="252"/>
      <c r="R191" s="252"/>
      <c r="S191" s="252"/>
      <c r="T191" s="253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4" t="s">
        <v>154</v>
      </c>
      <c r="AU191" s="254" t="s">
        <v>86</v>
      </c>
      <c r="AV191" s="14" t="s">
        <v>86</v>
      </c>
      <c r="AW191" s="14" t="s">
        <v>36</v>
      </c>
      <c r="AX191" s="14" t="s">
        <v>84</v>
      </c>
      <c r="AY191" s="254" t="s">
        <v>141</v>
      </c>
    </row>
    <row r="192" s="12" customFormat="1" ht="22.8" customHeight="1">
      <c r="A192" s="12"/>
      <c r="B192" s="198"/>
      <c r="C192" s="199"/>
      <c r="D192" s="200" t="s">
        <v>76</v>
      </c>
      <c r="E192" s="212" t="s">
        <v>201</v>
      </c>
      <c r="F192" s="212" t="s">
        <v>368</v>
      </c>
      <c r="G192" s="199"/>
      <c r="H192" s="199"/>
      <c r="I192" s="202"/>
      <c r="J192" s="213">
        <f>BK192</f>
        <v>0</v>
      </c>
      <c r="K192" s="199"/>
      <c r="L192" s="204"/>
      <c r="M192" s="205"/>
      <c r="N192" s="206"/>
      <c r="O192" s="206"/>
      <c r="P192" s="207">
        <f>SUM(P193:P229)</f>
        <v>0</v>
      </c>
      <c r="Q192" s="206"/>
      <c r="R192" s="207">
        <f>SUM(R193:R229)</f>
        <v>19.538487199999999</v>
      </c>
      <c r="S192" s="206"/>
      <c r="T192" s="208">
        <f>SUM(T193:T229)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09" t="s">
        <v>84</v>
      </c>
      <c r="AT192" s="210" t="s">
        <v>76</v>
      </c>
      <c r="AU192" s="210" t="s">
        <v>84</v>
      </c>
      <c r="AY192" s="209" t="s">
        <v>141</v>
      </c>
      <c r="BK192" s="211">
        <f>SUM(BK193:BK229)</f>
        <v>0</v>
      </c>
    </row>
    <row r="193" s="2" customFormat="1" ht="24.15" customHeight="1">
      <c r="A193" s="40"/>
      <c r="B193" s="41"/>
      <c r="C193" s="214" t="s">
        <v>330</v>
      </c>
      <c r="D193" s="214" t="s">
        <v>143</v>
      </c>
      <c r="E193" s="215" t="s">
        <v>771</v>
      </c>
      <c r="F193" s="216" t="s">
        <v>772</v>
      </c>
      <c r="G193" s="217" t="s">
        <v>372</v>
      </c>
      <c r="H193" s="218">
        <v>117.40000000000001</v>
      </c>
      <c r="I193" s="219"/>
      <c r="J193" s="220">
        <f>ROUND(I193*H193,2)</f>
        <v>0</v>
      </c>
      <c r="K193" s="216" t="s">
        <v>147</v>
      </c>
      <c r="L193" s="46"/>
      <c r="M193" s="221" t="s">
        <v>19</v>
      </c>
      <c r="N193" s="222" t="s">
        <v>48</v>
      </c>
      <c r="O193" s="86"/>
      <c r="P193" s="223">
        <f>O193*H193</f>
        <v>0</v>
      </c>
      <c r="Q193" s="223">
        <v>2.0000000000000002E-05</v>
      </c>
      <c r="R193" s="223">
        <f>Q193*H193</f>
        <v>0.0023480000000000003</v>
      </c>
      <c r="S193" s="223">
        <v>0</v>
      </c>
      <c r="T193" s="224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25" t="s">
        <v>148</v>
      </c>
      <c r="AT193" s="225" t="s">
        <v>143</v>
      </c>
      <c r="AU193" s="225" t="s">
        <v>86</v>
      </c>
      <c r="AY193" s="19" t="s">
        <v>141</v>
      </c>
      <c r="BE193" s="226">
        <f>IF(N193="základní",J193,0)</f>
        <v>0</v>
      </c>
      <c r="BF193" s="226">
        <f>IF(N193="snížená",J193,0)</f>
        <v>0</v>
      </c>
      <c r="BG193" s="226">
        <f>IF(N193="zákl. přenesená",J193,0)</f>
        <v>0</v>
      </c>
      <c r="BH193" s="226">
        <f>IF(N193="sníž. přenesená",J193,0)</f>
        <v>0</v>
      </c>
      <c r="BI193" s="226">
        <f>IF(N193="nulová",J193,0)</f>
        <v>0</v>
      </c>
      <c r="BJ193" s="19" t="s">
        <v>84</v>
      </c>
      <c r="BK193" s="226">
        <f>ROUND(I193*H193,2)</f>
        <v>0</v>
      </c>
      <c r="BL193" s="19" t="s">
        <v>148</v>
      </c>
      <c r="BM193" s="225" t="s">
        <v>773</v>
      </c>
    </row>
    <row r="194" s="2" customFormat="1">
      <c r="A194" s="40"/>
      <c r="B194" s="41"/>
      <c r="C194" s="42"/>
      <c r="D194" s="227" t="s">
        <v>150</v>
      </c>
      <c r="E194" s="42"/>
      <c r="F194" s="228" t="s">
        <v>774</v>
      </c>
      <c r="G194" s="42"/>
      <c r="H194" s="42"/>
      <c r="I194" s="229"/>
      <c r="J194" s="42"/>
      <c r="K194" s="42"/>
      <c r="L194" s="46"/>
      <c r="M194" s="230"/>
      <c r="N194" s="231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150</v>
      </c>
      <c r="AU194" s="19" t="s">
        <v>86</v>
      </c>
    </row>
    <row r="195" s="2" customFormat="1">
      <c r="A195" s="40"/>
      <c r="B195" s="41"/>
      <c r="C195" s="42"/>
      <c r="D195" s="232" t="s">
        <v>152</v>
      </c>
      <c r="E195" s="42"/>
      <c r="F195" s="233" t="s">
        <v>775</v>
      </c>
      <c r="G195" s="42"/>
      <c r="H195" s="42"/>
      <c r="I195" s="229"/>
      <c r="J195" s="42"/>
      <c r="K195" s="42"/>
      <c r="L195" s="46"/>
      <c r="M195" s="230"/>
      <c r="N195" s="231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152</v>
      </c>
      <c r="AU195" s="19" t="s">
        <v>86</v>
      </c>
    </row>
    <row r="196" s="2" customFormat="1" ht="24.15" customHeight="1">
      <c r="A196" s="40"/>
      <c r="B196" s="41"/>
      <c r="C196" s="266" t="s">
        <v>336</v>
      </c>
      <c r="D196" s="266" t="s">
        <v>208</v>
      </c>
      <c r="E196" s="267" t="s">
        <v>776</v>
      </c>
      <c r="F196" s="268" t="s">
        <v>777</v>
      </c>
      <c r="G196" s="269" t="s">
        <v>372</v>
      </c>
      <c r="H196" s="270">
        <v>123.27</v>
      </c>
      <c r="I196" s="271"/>
      <c r="J196" s="272">
        <f>ROUND(I196*H196,2)</f>
        <v>0</v>
      </c>
      <c r="K196" s="268" t="s">
        <v>147</v>
      </c>
      <c r="L196" s="273"/>
      <c r="M196" s="274" t="s">
        <v>19</v>
      </c>
      <c r="N196" s="275" t="s">
        <v>48</v>
      </c>
      <c r="O196" s="86"/>
      <c r="P196" s="223">
        <f>O196*H196</f>
        <v>0</v>
      </c>
      <c r="Q196" s="223">
        <v>0.015959999999999998</v>
      </c>
      <c r="R196" s="223">
        <f>Q196*H196</f>
        <v>1.9673891999999997</v>
      </c>
      <c r="S196" s="223">
        <v>0</v>
      </c>
      <c r="T196" s="224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25" t="s">
        <v>201</v>
      </c>
      <c r="AT196" s="225" t="s">
        <v>208</v>
      </c>
      <c r="AU196" s="225" t="s">
        <v>86</v>
      </c>
      <c r="AY196" s="19" t="s">
        <v>141</v>
      </c>
      <c r="BE196" s="226">
        <f>IF(N196="základní",J196,0)</f>
        <v>0</v>
      </c>
      <c r="BF196" s="226">
        <f>IF(N196="snížená",J196,0)</f>
        <v>0</v>
      </c>
      <c r="BG196" s="226">
        <f>IF(N196="zákl. přenesená",J196,0)</f>
        <v>0</v>
      </c>
      <c r="BH196" s="226">
        <f>IF(N196="sníž. přenesená",J196,0)</f>
        <v>0</v>
      </c>
      <c r="BI196" s="226">
        <f>IF(N196="nulová",J196,0)</f>
        <v>0</v>
      </c>
      <c r="BJ196" s="19" t="s">
        <v>84</v>
      </c>
      <c r="BK196" s="226">
        <f>ROUND(I196*H196,2)</f>
        <v>0</v>
      </c>
      <c r="BL196" s="19" t="s">
        <v>148</v>
      </c>
      <c r="BM196" s="225" t="s">
        <v>778</v>
      </c>
    </row>
    <row r="197" s="2" customFormat="1">
      <c r="A197" s="40"/>
      <c r="B197" s="41"/>
      <c r="C197" s="42"/>
      <c r="D197" s="227" t="s">
        <v>150</v>
      </c>
      <c r="E197" s="42"/>
      <c r="F197" s="228" t="s">
        <v>777</v>
      </c>
      <c r="G197" s="42"/>
      <c r="H197" s="42"/>
      <c r="I197" s="229"/>
      <c r="J197" s="42"/>
      <c r="K197" s="42"/>
      <c r="L197" s="46"/>
      <c r="M197" s="230"/>
      <c r="N197" s="231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150</v>
      </c>
      <c r="AU197" s="19" t="s">
        <v>86</v>
      </c>
    </row>
    <row r="198" s="14" customFormat="1">
      <c r="A198" s="14"/>
      <c r="B198" s="244"/>
      <c r="C198" s="245"/>
      <c r="D198" s="227" t="s">
        <v>154</v>
      </c>
      <c r="E198" s="245"/>
      <c r="F198" s="247" t="s">
        <v>779</v>
      </c>
      <c r="G198" s="245"/>
      <c r="H198" s="248">
        <v>123.27</v>
      </c>
      <c r="I198" s="249"/>
      <c r="J198" s="245"/>
      <c r="K198" s="245"/>
      <c r="L198" s="250"/>
      <c r="M198" s="251"/>
      <c r="N198" s="252"/>
      <c r="O198" s="252"/>
      <c r="P198" s="252"/>
      <c r="Q198" s="252"/>
      <c r="R198" s="252"/>
      <c r="S198" s="252"/>
      <c r="T198" s="253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4" t="s">
        <v>154</v>
      </c>
      <c r="AU198" s="254" t="s">
        <v>86</v>
      </c>
      <c r="AV198" s="14" t="s">
        <v>86</v>
      </c>
      <c r="AW198" s="14" t="s">
        <v>4</v>
      </c>
      <c r="AX198" s="14" t="s">
        <v>84</v>
      </c>
      <c r="AY198" s="254" t="s">
        <v>141</v>
      </c>
    </row>
    <row r="199" s="2" customFormat="1" ht="24.15" customHeight="1">
      <c r="A199" s="40"/>
      <c r="B199" s="41"/>
      <c r="C199" s="214" t="s">
        <v>341</v>
      </c>
      <c r="D199" s="214" t="s">
        <v>143</v>
      </c>
      <c r="E199" s="215" t="s">
        <v>780</v>
      </c>
      <c r="F199" s="216" t="s">
        <v>781</v>
      </c>
      <c r="G199" s="217" t="s">
        <v>312</v>
      </c>
      <c r="H199" s="218">
        <v>4</v>
      </c>
      <c r="I199" s="219"/>
      <c r="J199" s="220">
        <f>ROUND(I199*H199,2)</f>
        <v>0</v>
      </c>
      <c r="K199" s="216" t="s">
        <v>147</v>
      </c>
      <c r="L199" s="46"/>
      <c r="M199" s="221" t="s">
        <v>19</v>
      </c>
      <c r="N199" s="222" t="s">
        <v>48</v>
      </c>
      <c r="O199" s="86"/>
      <c r="P199" s="223">
        <f>O199*H199</f>
        <v>0</v>
      </c>
      <c r="Q199" s="223">
        <v>0.41948000000000002</v>
      </c>
      <c r="R199" s="223">
        <f>Q199*H199</f>
        <v>1.6779200000000001</v>
      </c>
      <c r="S199" s="223">
        <v>0</v>
      </c>
      <c r="T199" s="224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25" t="s">
        <v>148</v>
      </c>
      <c r="AT199" s="225" t="s">
        <v>143</v>
      </c>
      <c r="AU199" s="225" t="s">
        <v>86</v>
      </c>
      <c r="AY199" s="19" t="s">
        <v>141</v>
      </c>
      <c r="BE199" s="226">
        <f>IF(N199="základní",J199,0)</f>
        <v>0</v>
      </c>
      <c r="BF199" s="226">
        <f>IF(N199="snížená",J199,0)</f>
        <v>0</v>
      </c>
      <c r="BG199" s="226">
        <f>IF(N199="zákl. přenesená",J199,0)</f>
        <v>0</v>
      </c>
      <c r="BH199" s="226">
        <f>IF(N199="sníž. přenesená",J199,0)</f>
        <v>0</v>
      </c>
      <c r="BI199" s="226">
        <f>IF(N199="nulová",J199,0)</f>
        <v>0</v>
      </c>
      <c r="BJ199" s="19" t="s">
        <v>84</v>
      </c>
      <c r="BK199" s="226">
        <f>ROUND(I199*H199,2)</f>
        <v>0</v>
      </c>
      <c r="BL199" s="19" t="s">
        <v>148</v>
      </c>
      <c r="BM199" s="225" t="s">
        <v>782</v>
      </c>
    </row>
    <row r="200" s="2" customFormat="1">
      <c r="A200" s="40"/>
      <c r="B200" s="41"/>
      <c r="C200" s="42"/>
      <c r="D200" s="227" t="s">
        <v>150</v>
      </c>
      <c r="E200" s="42"/>
      <c r="F200" s="228" t="s">
        <v>783</v>
      </c>
      <c r="G200" s="42"/>
      <c r="H200" s="42"/>
      <c r="I200" s="229"/>
      <c r="J200" s="42"/>
      <c r="K200" s="42"/>
      <c r="L200" s="46"/>
      <c r="M200" s="230"/>
      <c r="N200" s="231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150</v>
      </c>
      <c r="AU200" s="19" t="s">
        <v>86</v>
      </c>
    </row>
    <row r="201" s="2" customFormat="1">
      <c r="A201" s="40"/>
      <c r="B201" s="41"/>
      <c r="C201" s="42"/>
      <c r="D201" s="232" t="s">
        <v>152</v>
      </c>
      <c r="E201" s="42"/>
      <c r="F201" s="233" t="s">
        <v>784</v>
      </c>
      <c r="G201" s="42"/>
      <c r="H201" s="42"/>
      <c r="I201" s="229"/>
      <c r="J201" s="42"/>
      <c r="K201" s="42"/>
      <c r="L201" s="46"/>
      <c r="M201" s="230"/>
      <c r="N201" s="231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152</v>
      </c>
      <c r="AU201" s="19" t="s">
        <v>86</v>
      </c>
    </row>
    <row r="202" s="2" customFormat="1" ht="21.75" customHeight="1">
      <c r="A202" s="40"/>
      <c r="B202" s="41"/>
      <c r="C202" s="266" t="s">
        <v>346</v>
      </c>
      <c r="D202" s="266" t="s">
        <v>208</v>
      </c>
      <c r="E202" s="267" t="s">
        <v>785</v>
      </c>
      <c r="F202" s="268" t="s">
        <v>786</v>
      </c>
      <c r="G202" s="269" t="s">
        <v>312</v>
      </c>
      <c r="H202" s="270">
        <v>4</v>
      </c>
      <c r="I202" s="271"/>
      <c r="J202" s="272">
        <f>ROUND(I202*H202,2)</f>
        <v>0</v>
      </c>
      <c r="K202" s="268" t="s">
        <v>147</v>
      </c>
      <c r="L202" s="273"/>
      <c r="M202" s="274" t="s">
        <v>19</v>
      </c>
      <c r="N202" s="275" t="s">
        <v>48</v>
      </c>
      <c r="O202" s="86"/>
      <c r="P202" s="223">
        <f>O202*H202</f>
        <v>0</v>
      </c>
      <c r="Q202" s="223">
        <v>1.8700000000000001</v>
      </c>
      <c r="R202" s="223">
        <f>Q202*H202</f>
        <v>7.4800000000000004</v>
      </c>
      <c r="S202" s="223">
        <v>0</v>
      </c>
      <c r="T202" s="224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25" t="s">
        <v>201</v>
      </c>
      <c r="AT202" s="225" t="s">
        <v>208</v>
      </c>
      <c r="AU202" s="225" t="s">
        <v>86</v>
      </c>
      <c r="AY202" s="19" t="s">
        <v>141</v>
      </c>
      <c r="BE202" s="226">
        <f>IF(N202="základní",J202,0)</f>
        <v>0</v>
      </c>
      <c r="BF202" s="226">
        <f>IF(N202="snížená",J202,0)</f>
        <v>0</v>
      </c>
      <c r="BG202" s="226">
        <f>IF(N202="zákl. přenesená",J202,0)</f>
        <v>0</v>
      </c>
      <c r="BH202" s="226">
        <f>IF(N202="sníž. přenesená",J202,0)</f>
        <v>0</v>
      </c>
      <c r="BI202" s="226">
        <f>IF(N202="nulová",J202,0)</f>
        <v>0</v>
      </c>
      <c r="BJ202" s="19" t="s">
        <v>84</v>
      </c>
      <c r="BK202" s="226">
        <f>ROUND(I202*H202,2)</f>
        <v>0</v>
      </c>
      <c r="BL202" s="19" t="s">
        <v>148</v>
      </c>
      <c r="BM202" s="225" t="s">
        <v>787</v>
      </c>
    </row>
    <row r="203" s="2" customFormat="1">
      <c r="A203" s="40"/>
      <c r="B203" s="41"/>
      <c r="C203" s="42"/>
      <c r="D203" s="227" t="s">
        <v>150</v>
      </c>
      <c r="E203" s="42"/>
      <c r="F203" s="228" t="s">
        <v>786</v>
      </c>
      <c r="G203" s="42"/>
      <c r="H203" s="42"/>
      <c r="I203" s="229"/>
      <c r="J203" s="42"/>
      <c r="K203" s="42"/>
      <c r="L203" s="46"/>
      <c r="M203" s="230"/>
      <c r="N203" s="231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150</v>
      </c>
      <c r="AU203" s="19" t="s">
        <v>86</v>
      </c>
    </row>
    <row r="204" s="2" customFormat="1" ht="24.15" customHeight="1">
      <c r="A204" s="40"/>
      <c r="B204" s="41"/>
      <c r="C204" s="214" t="s">
        <v>351</v>
      </c>
      <c r="D204" s="214" t="s">
        <v>143</v>
      </c>
      <c r="E204" s="215" t="s">
        <v>788</v>
      </c>
      <c r="F204" s="216" t="s">
        <v>789</v>
      </c>
      <c r="G204" s="217" t="s">
        <v>312</v>
      </c>
      <c r="H204" s="218">
        <v>1</v>
      </c>
      <c r="I204" s="219"/>
      <c r="J204" s="220">
        <f>ROUND(I204*H204,2)</f>
        <v>0</v>
      </c>
      <c r="K204" s="216" t="s">
        <v>147</v>
      </c>
      <c r="L204" s="46"/>
      <c r="M204" s="221" t="s">
        <v>19</v>
      </c>
      <c r="N204" s="222" t="s">
        <v>48</v>
      </c>
      <c r="O204" s="86"/>
      <c r="P204" s="223">
        <f>O204*H204</f>
        <v>0</v>
      </c>
      <c r="Q204" s="223">
        <v>0.41948000000000002</v>
      </c>
      <c r="R204" s="223">
        <f>Q204*H204</f>
        <v>0.41948000000000002</v>
      </c>
      <c r="S204" s="223">
        <v>0</v>
      </c>
      <c r="T204" s="224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25" t="s">
        <v>148</v>
      </c>
      <c r="AT204" s="225" t="s">
        <v>143</v>
      </c>
      <c r="AU204" s="225" t="s">
        <v>86</v>
      </c>
      <c r="AY204" s="19" t="s">
        <v>141</v>
      </c>
      <c r="BE204" s="226">
        <f>IF(N204="základní",J204,0)</f>
        <v>0</v>
      </c>
      <c r="BF204" s="226">
        <f>IF(N204="snížená",J204,0)</f>
        <v>0</v>
      </c>
      <c r="BG204" s="226">
        <f>IF(N204="zákl. přenesená",J204,0)</f>
        <v>0</v>
      </c>
      <c r="BH204" s="226">
        <f>IF(N204="sníž. přenesená",J204,0)</f>
        <v>0</v>
      </c>
      <c r="BI204" s="226">
        <f>IF(N204="nulová",J204,0)</f>
        <v>0</v>
      </c>
      <c r="BJ204" s="19" t="s">
        <v>84</v>
      </c>
      <c r="BK204" s="226">
        <f>ROUND(I204*H204,2)</f>
        <v>0</v>
      </c>
      <c r="BL204" s="19" t="s">
        <v>148</v>
      </c>
      <c r="BM204" s="225" t="s">
        <v>790</v>
      </c>
    </row>
    <row r="205" s="2" customFormat="1">
      <c r="A205" s="40"/>
      <c r="B205" s="41"/>
      <c r="C205" s="42"/>
      <c r="D205" s="227" t="s">
        <v>150</v>
      </c>
      <c r="E205" s="42"/>
      <c r="F205" s="228" t="s">
        <v>791</v>
      </c>
      <c r="G205" s="42"/>
      <c r="H205" s="42"/>
      <c r="I205" s="229"/>
      <c r="J205" s="42"/>
      <c r="K205" s="42"/>
      <c r="L205" s="46"/>
      <c r="M205" s="230"/>
      <c r="N205" s="231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150</v>
      </c>
      <c r="AU205" s="19" t="s">
        <v>86</v>
      </c>
    </row>
    <row r="206" s="2" customFormat="1">
      <c r="A206" s="40"/>
      <c r="B206" s="41"/>
      <c r="C206" s="42"/>
      <c r="D206" s="232" t="s">
        <v>152</v>
      </c>
      <c r="E206" s="42"/>
      <c r="F206" s="233" t="s">
        <v>792</v>
      </c>
      <c r="G206" s="42"/>
      <c r="H206" s="42"/>
      <c r="I206" s="229"/>
      <c r="J206" s="42"/>
      <c r="K206" s="42"/>
      <c r="L206" s="46"/>
      <c r="M206" s="230"/>
      <c r="N206" s="231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152</v>
      </c>
      <c r="AU206" s="19" t="s">
        <v>86</v>
      </c>
    </row>
    <row r="207" s="2" customFormat="1" ht="24.15" customHeight="1">
      <c r="A207" s="40"/>
      <c r="B207" s="41"/>
      <c r="C207" s="266" t="s">
        <v>357</v>
      </c>
      <c r="D207" s="266" t="s">
        <v>208</v>
      </c>
      <c r="E207" s="267" t="s">
        <v>793</v>
      </c>
      <c r="F207" s="268" t="s">
        <v>794</v>
      </c>
      <c r="G207" s="269" t="s">
        <v>312</v>
      </c>
      <c r="H207" s="270">
        <v>1</v>
      </c>
      <c r="I207" s="271"/>
      <c r="J207" s="272">
        <f>ROUND(I207*H207,2)</f>
        <v>0</v>
      </c>
      <c r="K207" s="268" t="s">
        <v>147</v>
      </c>
      <c r="L207" s="273"/>
      <c r="M207" s="274" t="s">
        <v>19</v>
      </c>
      <c r="N207" s="275" t="s">
        <v>48</v>
      </c>
      <c r="O207" s="86"/>
      <c r="P207" s="223">
        <f>O207*H207</f>
        <v>0</v>
      </c>
      <c r="Q207" s="223">
        <v>2.5899999999999999</v>
      </c>
      <c r="R207" s="223">
        <f>Q207*H207</f>
        <v>2.5899999999999999</v>
      </c>
      <c r="S207" s="223">
        <v>0</v>
      </c>
      <c r="T207" s="224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25" t="s">
        <v>201</v>
      </c>
      <c r="AT207" s="225" t="s">
        <v>208</v>
      </c>
      <c r="AU207" s="225" t="s">
        <v>86</v>
      </c>
      <c r="AY207" s="19" t="s">
        <v>141</v>
      </c>
      <c r="BE207" s="226">
        <f>IF(N207="základní",J207,0)</f>
        <v>0</v>
      </c>
      <c r="BF207" s="226">
        <f>IF(N207="snížená",J207,0)</f>
        <v>0</v>
      </c>
      <c r="BG207" s="226">
        <f>IF(N207="zákl. přenesená",J207,0)</f>
        <v>0</v>
      </c>
      <c r="BH207" s="226">
        <f>IF(N207="sníž. přenesená",J207,0)</f>
        <v>0</v>
      </c>
      <c r="BI207" s="226">
        <f>IF(N207="nulová",J207,0)</f>
        <v>0</v>
      </c>
      <c r="BJ207" s="19" t="s">
        <v>84</v>
      </c>
      <c r="BK207" s="226">
        <f>ROUND(I207*H207,2)</f>
        <v>0</v>
      </c>
      <c r="BL207" s="19" t="s">
        <v>148</v>
      </c>
      <c r="BM207" s="225" t="s">
        <v>795</v>
      </c>
    </row>
    <row r="208" s="2" customFormat="1">
      <c r="A208" s="40"/>
      <c r="B208" s="41"/>
      <c r="C208" s="42"/>
      <c r="D208" s="227" t="s">
        <v>150</v>
      </c>
      <c r="E208" s="42"/>
      <c r="F208" s="228" t="s">
        <v>794</v>
      </c>
      <c r="G208" s="42"/>
      <c r="H208" s="42"/>
      <c r="I208" s="229"/>
      <c r="J208" s="42"/>
      <c r="K208" s="42"/>
      <c r="L208" s="46"/>
      <c r="M208" s="230"/>
      <c r="N208" s="231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150</v>
      </c>
      <c r="AU208" s="19" t="s">
        <v>86</v>
      </c>
    </row>
    <row r="209" s="2" customFormat="1">
      <c r="A209" s="40"/>
      <c r="B209" s="41"/>
      <c r="C209" s="42"/>
      <c r="D209" s="227" t="s">
        <v>298</v>
      </c>
      <c r="E209" s="42"/>
      <c r="F209" s="276" t="s">
        <v>796</v>
      </c>
      <c r="G209" s="42"/>
      <c r="H209" s="42"/>
      <c r="I209" s="229"/>
      <c r="J209" s="42"/>
      <c r="K209" s="42"/>
      <c r="L209" s="46"/>
      <c r="M209" s="230"/>
      <c r="N209" s="231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298</v>
      </c>
      <c r="AU209" s="19" t="s">
        <v>86</v>
      </c>
    </row>
    <row r="210" s="2" customFormat="1" ht="24.15" customHeight="1">
      <c r="A210" s="40"/>
      <c r="B210" s="41"/>
      <c r="C210" s="214" t="s">
        <v>363</v>
      </c>
      <c r="D210" s="214" t="s">
        <v>143</v>
      </c>
      <c r="E210" s="215" t="s">
        <v>797</v>
      </c>
      <c r="F210" s="216" t="s">
        <v>798</v>
      </c>
      <c r="G210" s="217" t="s">
        <v>312</v>
      </c>
      <c r="H210" s="218">
        <v>3</v>
      </c>
      <c r="I210" s="219"/>
      <c r="J210" s="220">
        <f>ROUND(I210*H210,2)</f>
        <v>0</v>
      </c>
      <c r="K210" s="216" t="s">
        <v>147</v>
      </c>
      <c r="L210" s="46"/>
      <c r="M210" s="221" t="s">
        <v>19</v>
      </c>
      <c r="N210" s="222" t="s">
        <v>48</v>
      </c>
      <c r="O210" s="86"/>
      <c r="P210" s="223">
        <f>O210*H210</f>
        <v>0</v>
      </c>
      <c r="Q210" s="223">
        <v>0.0098899999999999995</v>
      </c>
      <c r="R210" s="223">
        <f>Q210*H210</f>
        <v>0.029669999999999998</v>
      </c>
      <c r="S210" s="223">
        <v>0</v>
      </c>
      <c r="T210" s="224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25" t="s">
        <v>148</v>
      </c>
      <c r="AT210" s="225" t="s">
        <v>143</v>
      </c>
      <c r="AU210" s="225" t="s">
        <v>86</v>
      </c>
      <c r="AY210" s="19" t="s">
        <v>141</v>
      </c>
      <c r="BE210" s="226">
        <f>IF(N210="základní",J210,0)</f>
        <v>0</v>
      </c>
      <c r="BF210" s="226">
        <f>IF(N210="snížená",J210,0)</f>
        <v>0</v>
      </c>
      <c r="BG210" s="226">
        <f>IF(N210="zákl. přenesená",J210,0)</f>
        <v>0</v>
      </c>
      <c r="BH210" s="226">
        <f>IF(N210="sníž. přenesená",J210,0)</f>
        <v>0</v>
      </c>
      <c r="BI210" s="226">
        <f>IF(N210="nulová",J210,0)</f>
        <v>0</v>
      </c>
      <c r="BJ210" s="19" t="s">
        <v>84</v>
      </c>
      <c r="BK210" s="226">
        <f>ROUND(I210*H210,2)</f>
        <v>0</v>
      </c>
      <c r="BL210" s="19" t="s">
        <v>148</v>
      </c>
      <c r="BM210" s="225" t="s">
        <v>799</v>
      </c>
    </row>
    <row r="211" s="2" customFormat="1">
      <c r="A211" s="40"/>
      <c r="B211" s="41"/>
      <c r="C211" s="42"/>
      <c r="D211" s="227" t="s">
        <v>150</v>
      </c>
      <c r="E211" s="42"/>
      <c r="F211" s="228" t="s">
        <v>800</v>
      </c>
      <c r="G211" s="42"/>
      <c r="H211" s="42"/>
      <c r="I211" s="229"/>
      <c r="J211" s="42"/>
      <c r="K211" s="42"/>
      <c r="L211" s="46"/>
      <c r="M211" s="230"/>
      <c r="N211" s="231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150</v>
      </c>
      <c r="AU211" s="19" t="s">
        <v>86</v>
      </c>
    </row>
    <row r="212" s="2" customFormat="1">
      <c r="A212" s="40"/>
      <c r="B212" s="41"/>
      <c r="C212" s="42"/>
      <c r="D212" s="232" t="s">
        <v>152</v>
      </c>
      <c r="E212" s="42"/>
      <c r="F212" s="233" t="s">
        <v>801</v>
      </c>
      <c r="G212" s="42"/>
      <c r="H212" s="42"/>
      <c r="I212" s="229"/>
      <c r="J212" s="42"/>
      <c r="K212" s="42"/>
      <c r="L212" s="46"/>
      <c r="M212" s="230"/>
      <c r="N212" s="231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152</v>
      </c>
      <c r="AU212" s="19" t="s">
        <v>86</v>
      </c>
    </row>
    <row r="213" s="2" customFormat="1" ht="16.5" customHeight="1">
      <c r="A213" s="40"/>
      <c r="B213" s="41"/>
      <c r="C213" s="266" t="s">
        <v>369</v>
      </c>
      <c r="D213" s="266" t="s">
        <v>208</v>
      </c>
      <c r="E213" s="267" t="s">
        <v>802</v>
      </c>
      <c r="F213" s="268" t="s">
        <v>803</v>
      </c>
      <c r="G213" s="269" t="s">
        <v>312</v>
      </c>
      <c r="H213" s="270">
        <v>3</v>
      </c>
      <c r="I213" s="271"/>
      <c r="J213" s="272">
        <f>ROUND(I213*H213,2)</f>
        <v>0</v>
      </c>
      <c r="K213" s="268" t="s">
        <v>147</v>
      </c>
      <c r="L213" s="273"/>
      <c r="M213" s="274" t="s">
        <v>19</v>
      </c>
      <c r="N213" s="275" t="s">
        <v>48</v>
      </c>
      <c r="O213" s="86"/>
      <c r="P213" s="223">
        <f>O213*H213</f>
        <v>0</v>
      </c>
      <c r="Q213" s="223">
        <v>0.26200000000000001</v>
      </c>
      <c r="R213" s="223">
        <f>Q213*H213</f>
        <v>0.78600000000000003</v>
      </c>
      <c r="S213" s="223">
        <v>0</v>
      </c>
      <c r="T213" s="224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25" t="s">
        <v>201</v>
      </c>
      <c r="AT213" s="225" t="s">
        <v>208</v>
      </c>
      <c r="AU213" s="225" t="s">
        <v>86</v>
      </c>
      <c r="AY213" s="19" t="s">
        <v>141</v>
      </c>
      <c r="BE213" s="226">
        <f>IF(N213="základní",J213,0)</f>
        <v>0</v>
      </c>
      <c r="BF213" s="226">
        <f>IF(N213="snížená",J213,0)</f>
        <v>0</v>
      </c>
      <c r="BG213" s="226">
        <f>IF(N213="zákl. přenesená",J213,0)</f>
        <v>0</v>
      </c>
      <c r="BH213" s="226">
        <f>IF(N213="sníž. přenesená",J213,0)</f>
        <v>0</v>
      </c>
      <c r="BI213" s="226">
        <f>IF(N213="nulová",J213,0)</f>
        <v>0</v>
      </c>
      <c r="BJ213" s="19" t="s">
        <v>84</v>
      </c>
      <c r="BK213" s="226">
        <f>ROUND(I213*H213,2)</f>
        <v>0</v>
      </c>
      <c r="BL213" s="19" t="s">
        <v>148</v>
      </c>
      <c r="BM213" s="225" t="s">
        <v>804</v>
      </c>
    </row>
    <row r="214" s="2" customFormat="1">
      <c r="A214" s="40"/>
      <c r="B214" s="41"/>
      <c r="C214" s="42"/>
      <c r="D214" s="227" t="s">
        <v>150</v>
      </c>
      <c r="E214" s="42"/>
      <c r="F214" s="228" t="s">
        <v>803</v>
      </c>
      <c r="G214" s="42"/>
      <c r="H214" s="42"/>
      <c r="I214" s="229"/>
      <c r="J214" s="42"/>
      <c r="K214" s="42"/>
      <c r="L214" s="46"/>
      <c r="M214" s="230"/>
      <c r="N214" s="231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150</v>
      </c>
      <c r="AU214" s="19" t="s">
        <v>86</v>
      </c>
    </row>
    <row r="215" s="2" customFormat="1" ht="24.15" customHeight="1">
      <c r="A215" s="40"/>
      <c r="B215" s="41"/>
      <c r="C215" s="214" t="s">
        <v>376</v>
      </c>
      <c r="D215" s="214" t="s">
        <v>143</v>
      </c>
      <c r="E215" s="215" t="s">
        <v>805</v>
      </c>
      <c r="F215" s="216" t="s">
        <v>806</v>
      </c>
      <c r="G215" s="217" t="s">
        <v>312</v>
      </c>
      <c r="H215" s="218">
        <v>1</v>
      </c>
      <c r="I215" s="219"/>
      <c r="J215" s="220">
        <f>ROUND(I215*H215,2)</f>
        <v>0</v>
      </c>
      <c r="K215" s="216" t="s">
        <v>147</v>
      </c>
      <c r="L215" s="46"/>
      <c r="M215" s="221" t="s">
        <v>19</v>
      </c>
      <c r="N215" s="222" t="s">
        <v>48</v>
      </c>
      <c r="O215" s="86"/>
      <c r="P215" s="223">
        <f>O215*H215</f>
        <v>0</v>
      </c>
      <c r="Q215" s="223">
        <v>0.0098899999999999995</v>
      </c>
      <c r="R215" s="223">
        <f>Q215*H215</f>
        <v>0.0098899999999999995</v>
      </c>
      <c r="S215" s="223">
        <v>0</v>
      </c>
      <c r="T215" s="224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25" t="s">
        <v>148</v>
      </c>
      <c r="AT215" s="225" t="s">
        <v>143</v>
      </c>
      <c r="AU215" s="225" t="s">
        <v>86</v>
      </c>
      <c r="AY215" s="19" t="s">
        <v>141</v>
      </c>
      <c r="BE215" s="226">
        <f>IF(N215="základní",J215,0)</f>
        <v>0</v>
      </c>
      <c r="BF215" s="226">
        <f>IF(N215="snížená",J215,0)</f>
        <v>0</v>
      </c>
      <c r="BG215" s="226">
        <f>IF(N215="zákl. přenesená",J215,0)</f>
        <v>0</v>
      </c>
      <c r="BH215" s="226">
        <f>IF(N215="sníž. přenesená",J215,0)</f>
        <v>0</v>
      </c>
      <c r="BI215" s="226">
        <f>IF(N215="nulová",J215,0)</f>
        <v>0</v>
      </c>
      <c r="BJ215" s="19" t="s">
        <v>84</v>
      </c>
      <c r="BK215" s="226">
        <f>ROUND(I215*H215,2)</f>
        <v>0</v>
      </c>
      <c r="BL215" s="19" t="s">
        <v>148</v>
      </c>
      <c r="BM215" s="225" t="s">
        <v>807</v>
      </c>
    </row>
    <row r="216" s="2" customFormat="1">
      <c r="A216" s="40"/>
      <c r="B216" s="41"/>
      <c r="C216" s="42"/>
      <c r="D216" s="227" t="s">
        <v>150</v>
      </c>
      <c r="E216" s="42"/>
      <c r="F216" s="228" t="s">
        <v>808</v>
      </c>
      <c r="G216" s="42"/>
      <c r="H216" s="42"/>
      <c r="I216" s="229"/>
      <c r="J216" s="42"/>
      <c r="K216" s="42"/>
      <c r="L216" s="46"/>
      <c r="M216" s="230"/>
      <c r="N216" s="231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150</v>
      </c>
      <c r="AU216" s="19" t="s">
        <v>86</v>
      </c>
    </row>
    <row r="217" s="2" customFormat="1">
      <c r="A217" s="40"/>
      <c r="B217" s="41"/>
      <c r="C217" s="42"/>
      <c r="D217" s="232" t="s">
        <v>152</v>
      </c>
      <c r="E217" s="42"/>
      <c r="F217" s="233" t="s">
        <v>809</v>
      </c>
      <c r="G217" s="42"/>
      <c r="H217" s="42"/>
      <c r="I217" s="229"/>
      <c r="J217" s="42"/>
      <c r="K217" s="42"/>
      <c r="L217" s="46"/>
      <c r="M217" s="230"/>
      <c r="N217" s="231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152</v>
      </c>
      <c r="AU217" s="19" t="s">
        <v>86</v>
      </c>
    </row>
    <row r="218" s="2" customFormat="1" ht="16.5" customHeight="1">
      <c r="A218" s="40"/>
      <c r="B218" s="41"/>
      <c r="C218" s="266" t="s">
        <v>381</v>
      </c>
      <c r="D218" s="266" t="s">
        <v>208</v>
      </c>
      <c r="E218" s="267" t="s">
        <v>810</v>
      </c>
      <c r="F218" s="268" t="s">
        <v>811</v>
      </c>
      <c r="G218" s="269" t="s">
        <v>312</v>
      </c>
      <c r="H218" s="270">
        <v>1</v>
      </c>
      <c r="I218" s="271"/>
      <c r="J218" s="272">
        <f>ROUND(I218*H218,2)</f>
        <v>0</v>
      </c>
      <c r="K218" s="268" t="s">
        <v>147</v>
      </c>
      <c r="L218" s="273"/>
      <c r="M218" s="274" t="s">
        <v>19</v>
      </c>
      <c r="N218" s="275" t="s">
        <v>48</v>
      </c>
      <c r="O218" s="86"/>
      <c r="P218" s="223">
        <f>O218*H218</f>
        <v>0</v>
      </c>
      <c r="Q218" s="223">
        <v>0.52600000000000002</v>
      </c>
      <c r="R218" s="223">
        <f>Q218*H218</f>
        <v>0.52600000000000002</v>
      </c>
      <c r="S218" s="223">
        <v>0</v>
      </c>
      <c r="T218" s="224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25" t="s">
        <v>201</v>
      </c>
      <c r="AT218" s="225" t="s">
        <v>208</v>
      </c>
      <c r="AU218" s="225" t="s">
        <v>86</v>
      </c>
      <c r="AY218" s="19" t="s">
        <v>141</v>
      </c>
      <c r="BE218" s="226">
        <f>IF(N218="základní",J218,0)</f>
        <v>0</v>
      </c>
      <c r="BF218" s="226">
        <f>IF(N218="snížená",J218,0)</f>
        <v>0</v>
      </c>
      <c r="BG218" s="226">
        <f>IF(N218="zákl. přenesená",J218,0)</f>
        <v>0</v>
      </c>
      <c r="BH218" s="226">
        <f>IF(N218="sníž. přenesená",J218,0)</f>
        <v>0</v>
      </c>
      <c r="BI218" s="226">
        <f>IF(N218="nulová",J218,0)</f>
        <v>0</v>
      </c>
      <c r="BJ218" s="19" t="s">
        <v>84</v>
      </c>
      <c r="BK218" s="226">
        <f>ROUND(I218*H218,2)</f>
        <v>0</v>
      </c>
      <c r="BL218" s="19" t="s">
        <v>148</v>
      </c>
      <c r="BM218" s="225" t="s">
        <v>812</v>
      </c>
    </row>
    <row r="219" s="2" customFormat="1">
      <c r="A219" s="40"/>
      <c r="B219" s="41"/>
      <c r="C219" s="42"/>
      <c r="D219" s="227" t="s">
        <v>150</v>
      </c>
      <c r="E219" s="42"/>
      <c r="F219" s="228" t="s">
        <v>811</v>
      </c>
      <c r="G219" s="42"/>
      <c r="H219" s="42"/>
      <c r="I219" s="229"/>
      <c r="J219" s="42"/>
      <c r="K219" s="42"/>
      <c r="L219" s="46"/>
      <c r="M219" s="230"/>
      <c r="N219" s="231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150</v>
      </c>
      <c r="AU219" s="19" t="s">
        <v>86</v>
      </c>
    </row>
    <row r="220" s="2" customFormat="1" ht="24.15" customHeight="1">
      <c r="A220" s="40"/>
      <c r="B220" s="41"/>
      <c r="C220" s="214" t="s">
        <v>387</v>
      </c>
      <c r="D220" s="214" t="s">
        <v>143</v>
      </c>
      <c r="E220" s="215" t="s">
        <v>813</v>
      </c>
      <c r="F220" s="216" t="s">
        <v>814</v>
      </c>
      <c r="G220" s="217" t="s">
        <v>312</v>
      </c>
      <c r="H220" s="218">
        <v>1</v>
      </c>
      <c r="I220" s="219"/>
      <c r="J220" s="220">
        <f>ROUND(I220*H220,2)</f>
        <v>0</v>
      </c>
      <c r="K220" s="216" t="s">
        <v>147</v>
      </c>
      <c r="L220" s="46"/>
      <c r="M220" s="221" t="s">
        <v>19</v>
      </c>
      <c r="N220" s="222" t="s">
        <v>48</v>
      </c>
      <c r="O220" s="86"/>
      <c r="P220" s="223">
        <f>O220*H220</f>
        <v>0</v>
      </c>
      <c r="Q220" s="223">
        <v>0.0098899999999999995</v>
      </c>
      <c r="R220" s="223">
        <f>Q220*H220</f>
        <v>0.0098899999999999995</v>
      </c>
      <c r="S220" s="223">
        <v>0</v>
      </c>
      <c r="T220" s="224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25" t="s">
        <v>148</v>
      </c>
      <c r="AT220" s="225" t="s">
        <v>143</v>
      </c>
      <c r="AU220" s="225" t="s">
        <v>86</v>
      </c>
      <c r="AY220" s="19" t="s">
        <v>141</v>
      </c>
      <c r="BE220" s="226">
        <f>IF(N220="základní",J220,0)</f>
        <v>0</v>
      </c>
      <c r="BF220" s="226">
        <f>IF(N220="snížená",J220,0)</f>
        <v>0</v>
      </c>
      <c r="BG220" s="226">
        <f>IF(N220="zákl. přenesená",J220,0)</f>
        <v>0</v>
      </c>
      <c r="BH220" s="226">
        <f>IF(N220="sníž. přenesená",J220,0)</f>
        <v>0</v>
      </c>
      <c r="BI220" s="226">
        <f>IF(N220="nulová",J220,0)</f>
        <v>0</v>
      </c>
      <c r="BJ220" s="19" t="s">
        <v>84</v>
      </c>
      <c r="BK220" s="226">
        <f>ROUND(I220*H220,2)</f>
        <v>0</v>
      </c>
      <c r="BL220" s="19" t="s">
        <v>148</v>
      </c>
      <c r="BM220" s="225" t="s">
        <v>815</v>
      </c>
    </row>
    <row r="221" s="2" customFormat="1">
      <c r="A221" s="40"/>
      <c r="B221" s="41"/>
      <c r="C221" s="42"/>
      <c r="D221" s="227" t="s">
        <v>150</v>
      </c>
      <c r="E221" s="42"/>
      <c r="F221" s="228" t="s">
        <v>816</v>
      </c>
      <c r="G221" s="42"/>
      <c r="H221" s="42"/>
      <c r="I221" s="229"/>
      <c r="J221" s="42"/>
      <c r="K221" s="42"/>
      <c r="L221" s="46"/>
      <c r="M221" s="230"/>
      <c r="N221" s="231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150</v>
      </c>
      <c r="AU221" s="19" t="s">
        <v>86</v>
      </c>
    </row>
    <row r="222" s="2" customFormat="1">
      <c r="A222" s="40"/>
      <c r="B222" s="41"/>
      <c r="C222" s="42"/>
      <c r="D222" s="232" t="s">
        <v>152</v>
      </c>
      <c r="E222" s="42"/>
      <c r="F222" s="233" t="s">
        <v>817</v>
      </c>
      <c r="G222" s="42"/>
      <c r="H222" s="42"/>
      <c r="I222" s="229"/>
      <c r="J222" s="42"/>
      <c r="K222" s="42"/>
      <c r="L222" s="46"/>
      <c r="M222" s="230"/>
      <c r="N222" s="231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152</v>
      </c>
      <c r="AU222" s="19" t="s">
        <v>86</v>
      </c>
    </row>
    <row r="223" s="2" customFormat="1" ht="21.75" customHeight="1">
      <c r="A223" s="40"/>
      <c r="B223" s="41"/>
      <c r="C223" s="266" t="s">
        <v>391</v>
      </c>
      <c r="D223" s="266" t="s">
        <v>208</v>
      </c>
      <c r="E223" s="267" t="s">
        <v>818</v>
      </c>
      <c r="F223" s="268" t="s">
        <v>819</v>
      </c>
      <c r="G223" s="269" t="s">
        <v>312</v>
      </c>
      <c r="H223" s="270">
        <v>1</v>
      </c>
      <c r="I223" s="271"/>
      <c r="J223" s="272">
        <f>ROUND(I223*H223,2)</f>
        <v>0</v>
      </c>
      <c r="K223" s="268" t="s">
        <v>147</v>
      </c>
      <c r="L223" s="273"/>
      <c r="M223" s="274" t="s">
        <v>19</v>
      </c>
      <c r="N223" s="275" t="s">
        <v>48</v>
      </c>
      <c r="O223" s="86"/>
      <c r="P223" s="223">
        <f>O223*H223</f>
        <v>0</v>
      </c>
      <c r="Q223" s="223">
        <v>1.0540000000000001</v>
      </c>
      <c r="R223" s="223">
        <f>Q223*H223</f>
        <v>1.0540000000000001</v>
      </c>
      <c r="S223" s="223">
        <v>0</v>
      </c>
      <c r="T223" s="224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25" t="s">
        <v>201</v>
      </c>
      <c r="AT223" s="225" t="s">
        <v>208</v>
      </c>
      <c r="AU223" s="225" t="s">
        <v>86</v>
      </c>
      <c r="AY223" s="19" t="s">
        <v>141</v>
      </c>
      <c r="BE223" s="226">
        <f>IF(N223="základní",J223,0)</f>
        <v>0</v>
      </c>
      <c r="BF223" s="226">
        <f>IF(N223="snížená",J223,0)</f>
        <v>0</v>
      </c>
      <c r="BG223" s="226">
        <f>IF(N223="zákl. přenesená",J223,0)</f>
        <v>0</v>
      </c>
      <c r="BH223" s="226">
        <f>IF(N223="sníž. přenesená",J223,0)</f>
        <v>0</v>
      </c>
      <c r="BI223" s="226">
        <f>IF(N223="nulová",J223,0)</f>
        <v>0</v>
      </c>
      <c r="BJ223" s="19" t="s">
        <v>84</v>
      </c>
      <c r="BK223" s="226">
        <f>ROUND(I223*H223,2)</f>
        <v>0</v>
      </c>
      <c r="BL223" s="19" t="s">
        <v>148</v>
      </c>
      <c r="BM223" s="225" t="s">
        <v>820</v>
      </c>
    </row>
    <row r="224" s="2" customFormat="1">
      <c r="A224" s="40"/>
      <c r="B224" s="41"/>
      <c r="C224" s="42"/>
      <c r="D224" s="227" t="s">
        <v>150</v>
      </c>
      <c r="E224" s="42"/>
      <c r="F224" s="228" t="s">
        <v>819</v>
      </c>
      <c r="G224" s="42"/>
      <c r="H224" s="42"/>
      <c r="I224" s="229"/>
      <c r="J224" s="42"/>
      <c r="K224" s="42"/>
      <c r="L224" s="46"/>
      <c r="M224" s="230"/>
      <c r="N224" s="231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150</v>
      </c>
      <c r="AU224" s="19" t="s">
        <v>86</v>
      </c>
    </row>
    <row r="225" s="2" customFormat="1" ht="24.15" customHeight="1">
      <c r="A225" s="40"/>
      <c r="B225" s="41"/>
      <c r="C225" s="214" t="s">
        <v>397</v>
      </c>
      <c r="D225" s="214" t="s">
        <v>143</v>
      </c>
      <c r="E225" s="215" t="s">
        <v>821</v>
      </c>
      <c r="F225" s="216" t="s">
        <v>822</v>
      </c>
      <c r="G225" s="217" t="s">
        <v>312</v>
      </c>
      <c r="H225" s="218">
        <v>5</v>
      </c>
      <c r="I225" s="219"/>
      <c r="J225" s="220">
        <f>ROUND(I225*H225,2)</f>
        <v>0</v>
      </c>
      <c r="K225" s="216" t="s">
        <v>147</v>
      </c>
      <c r="L225" s="46"/>
      <c r="M225" s="221" t="s">
        <v>19</v>
      </c>
      <c r="N225" s="222" t="s">
        <v>48</v>
      </c>
      <c r="O225" s="86"/>
      <c r="P225" s="223">
        <f>O225*H225</f>
        <v>0</v>
      </c>
      <c r="Q225" s="223">
        <v>0.01218</v>
      </c>
      <c r="R225" s="223">
        <f>Q225*H225</f>
        <v>0.060899999999999996</v>
      </c>
      <c r="S225" s="223">
        <v>0</v>
      </c>
      <c r="T225" s="224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25" t="s">
        <v>148</v>
      </c>
      <c r="AT225" s="225" t="s">
        <v>143</v>
      </c>
      <c r="AU225" s="225" t="s">
        <v>86</v>
      </c>
      <c r="AY225" s="19" t="s">
        <v>141</v>
      </c>
      <c r="BE225" s="226">
        <f>IF(N225="základní",J225,0)</f>
        <v>0</v>
      </c>
      <c r="BF225" s="226">
        <f>IF(N225="snížená",J225,0)</f>
        <v>0</v>
      </c>
      <c r="BG225" s="226">
        <f>IF(N225="zákl. přenesená",J225,0)</f>
        <v>0</v>
      </c>
      <c r="BH225" s="226">
        <f>IF(N225="sníž. přenesená",J225,0)</f>
        <v>0</v>
      </c>
      <c r="BI225" s="226">
        <f>IF(N225="nulová",J225,0)</f>
        <v>0</v>
      </c>
      <c r="BJ225" s="19" t="s">
        <v>84</v>
      </c>
      <c r="BK225" s="226">
        <f>ROUND(I225*H225,2)</f>
        <v>0</v>
      </c>
      <c r="BL225" s="19" t="s">
        <v>148</v>
      </c>
      <c r="BM225" s="225" t="s">
        <v>823</v>
      </c>
    </row>
    <row r="226" s="2" customFormat="1">
      <c r="A226" s="40"/>
      <c r="B226" s="41"/>
      <c r="C226" s="42"/>
      <c r="D226" s="227" t="s">
        <v>150</v>
      </c>
      <c r="E226" s="42"/>
      <c r="F226" s="228" t="s">
        <v>824</v>
      </c>
      <c r="G226" s="42"/>
      <c r="H226" s="42"/>
      <c r="I226" s="229"/>
      <c r="J226" s="42"/>
      <c r="K226" s="42"/>
      <c r="L226" s="46"/>
      <c r="M226" s="230"/>
      <c r="N226" s="231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150</v>
      </c>
      <c r="AU226" s="19" t="s">
        <v>86</v>
      </c>
    </row>
    <row r="227" s="2" customFormat="1">
      <c r="A227" s="40"/>
      <c r="B227" s="41"/>
      <c r="C227" s="42"/>
      <c r="D227" s="232" t="s">
        <v>152</v>
      </c>
      <c r="E227" s="42"/>
      <c r="F227" s="233" t="s">
        <v>825</v>
      </c>
      <c r="G227" s="42"/>
      <c r="H227" s="42"/>
      <c r="I227" s="229"/>
      <c r="J227" s="42"/>
      <c r="K227" s="42"/>
      <c r="L227" s="46"/>
      <c r="M227" s="230"/>
      <c r="N227" s="231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152</v>
      </c>
      <c r="AU227" s="19" t="s">
        <v>86</v>
      </c>
    </row>
    <row r="228" s="2" customFormat="1" ht="24.15" customHeight="1">
      <c r="A228" s="40"/>
      <c r="B228" s="41"/>
      <c r="C228" s="266" t="s">
        <v>401</v>
      </c>
      <c r="D228" s="266" t="s">
        <v>208</v>
      </c>
      <c r="E228" s="267" t="s">
        <v>826</v>
      </c>
      <c r="F228" s="268" t="s">
        <v>827</v>
      </c>
      <c r="G228" s="269" t="s">
        <v>312</v>
      </c>
      <c r="H228" s="270">
        <v>5</v>
      </c>
      <c r="I228" s="271"/>
      <c r="J228" s="272">
        <f>ROUND(I228*H228,2)</f>
        <v>0</v>
      </c>
      <c r="K228" s="268" t="s">
        <v>147</v>
      </c>
      <c r="L228" s="273"/>
      <c r="M228" s="274" t="s">
        <v>19</v>
      </c>
      <c r="N228" s="275" t="s">
        <v>48</v>
      </c>
      <c r="O228" s="86"/>
      <c r="P228" s="223">
        <f>O228*H228</f>
        <v>0</v>
      </c>
      <c r="Q228" s="223">
        <v>0.58499999999999996</v>
      </c>
      <c r="R228" s="223">
        <f>Q228*H228</f>
        <v>2.9249999999999998</v>
      </c>
      <c r="S228" s="223">
        <v>0</v>
      </c>
      <c r="T228" s="224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25" t="s">
        <v>201</v>
      </c>
      <c r="AT228" s="225" t="s">
        <v>208</v>
      </c>
      <c r="AU228" s="225" t="s">
        <v>86</v>
      </c>
      <c r="AY228" s="19" t="s">
        <v>141</v>
      </c>
      <c r="BE228" s="226">
        <f>IF(N228="základní",J228,0)</f>
        <v>0</v>
      </c>
      <c r="BF228" s="226">
        <f>IF(N228="snížená",J228,0)</f>
        <v>0</v>
      </c>
      <c r="BG228" s="226">
        <f>IF(N228="zákl. přenesená",J228,0)</f>
        <v>0</v>
      </c>
      <c r="BH228" s="226">
        <f>IF(N228="sníž. přenesená",J228,0)</f>
        <v>0</v>
      </c>
      <c r="BI228" s="226">
        <f>IF(N228="nulová",J228,0)</f>
        <v>0</v>
      </c>
      <c r="BJ228" s="19" t="s">
        <v>84</v>
      </c>
      <c r="BK228" s="226">
        <f>ROUND(I228*H228,2)</f>
        <v>0</v>
      </c>
      <c r="BL228" s="19" t="s">
        <v>148</v>
      </c>
      <c r="BM228" s="225" t="s">
        <v>828</v>
      </c>
    </row>
    <row r="229" s="2" customFormat="1">
      <c r="A229" s="40"/>
      <c r="B229" s="41"/>
      <c r="C229" s="42"/>
      <c r="D229" s="227" t="s">
        <v>150</v>
      </c>
      <c r="E229" s="42"/>
      <c r="F229" s="228" t="s">
        <v>827</v>
      </c>
      <c r="G229" s="42"/>
      <c r="H229" s="42"/>
      <c r="I229" s="229"/>
      <c r="J229" s="42"/>
      <c r="K229" s="42"/>
      <c r="L229" s="46"/>
      <c r="M229" s="230"/>
      <c r="N229" s="231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150</v>
      </c>
      <c r="AU229" s="19" t="s">
        <v>86</v>
      </c>
    </row>
    <row r="230" s="12" customFormat="1" ht="22.8" customHeight="1">
      <c r="A230" s="12"/>
      <c r="B230" s="198"/>
      <c r="C230" s="199"/>
      <c r="D230" s="200" t="s">
        <v>76</v>
      </c>
      <c r="E230" s="212" t="s">
        <v>540</v>
      </c>
      <c r="F230" s="212" t="s">
        <v>541</v>
      </c>
      <c r="G230" s="199"/>
      <c r="H230" s="199"/>
      <c r="I230" s="202"/>
      <c r="J230" s="213">
        <f>BK230</f>
        <v>0</v>
      </c>
      <c r="K230" s="199"/>
      <c r="L230" s="204"/>
      <c r="M230" s="205"/>
      <c r="N230" s="206"/>
      <c r="O230" s="206"/>
      <c r="P230" s="207">
        <f>SUM(P231:P233)</f>
        <v>0</v>
      </c>
      <c r="Q230" s="206"/>
      <c r="R230" s="207">
        <f>SUM(R231:R233)</f>
        <v>0</v>
      </c>
      <c r="S230" s="206"/>
      <c r="T230" s="208">
        <f>SUM(T231:T233)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09" t="s">
        <v>84</v>
      </c>
      <c r="AT230" s="210" t="s">
        <v>76</v>
      </c>
      <c r="AU230" s="210" t="s">
        <v>84</v>
      </c>
      <c r="AY230" s="209" t="s">
        <v>141</v>
      </c>
      <c r="BK230" s="211">
        <f>SUM(BK231:BK233)</f>
        <v>0</v>
      </c>
    </row>
    <row r="231" s="2" customFormat="1" ht="24.15" customHeight="1">
      <c r="A231" s="40"/>
      <c r="B231" s="41"/>
      <c r="C231" s="214" t="s">
        <v>407</v>
      </c>
      <c r="D231" s="214" t="s">
        <v>143</v>
      </c>
      <c r="E231" s="215" t="s">
        <v>549</v>
      </c>
      <c r="F231" s="216" t="s">
        <v>550</v>
      </c>
      <c r="G231" s="217" t="s">
        <v>211</v>
      </c>
      <c r="H231" s="218">
        <v>19.841999999999999</v>
      </c>
      <c r="I231" s="219"/>
      <c r="J231" s="220">
        <f>ROUND(I231*H231,2)</f>
        <v>0</v>
      </c>
      <c r="K231" s="216" t="s">
        <v>147</v>
      </c>
      <c r="L231" s="46"/>
      <c r="M231" s="221" t="s">
        <v>19</v>
      </c>
      <c r="N231" s="222" t="s">
        <v>48</v>
      </c>
      <c r="O231" s="86"/>
      <c r="P231" s="223">
        <f>O231*H231</f>
        <v>0</v>
      </c>
      <c r="Q231" s="223">
        <v>0</v>
      </c>
      <c r="R231" s="223">
        <f>Q231*H231</f>
        <v>0</v>
      </c>
      <c r="S231" s="223">
        <v>0</v>
      </c>
      <c r="T231" s="224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25" t="s">
        <v>148</v>
      </c>
      <c r="AT231" s="225" t="s">
        <v>143</v>
      </c>
      <c r="AU231" s="225" t="s">
        <v>86</v>
      </c>
      <c r="AY231" s="19" t="s">
        <v>141</v>
      </c>
      <c r="BE231" s="226">
        <f>IF(N231="základní",J231,0)</f>
        <v>0</v>
      </c>
      <c r="BF231" s="226">
        <f>IF(N231="snížená",J231,0)</f>
        <v>0</v>
      </c>
      <c r="BG231" s="226">
        <f>IF(N231="zákl. přenesená",J231,0)</f>
        <v>0</v>
      </c>
      <c r="BH231" s="226">
        <f>IF(N231="sníž. přenesená",J231,0)</f>
        <v>0</v>
      </c>
      <c r="BI231" s="226">
        <f>IF(N231="nulová",J231,0)</f>
        <v>0</v>
      </c>
      <c r="BJ231" s="19" t="s">
        <v>84</v>
      </c>
      <c r="BK231" s="226">
        <f>ROUND(I231*H231,2)</f>
        <v>0</v>
      </c>
      <c r="BL231" s="19" t="s">
        <v>148</v>
      </c>
      <c r="BM231" s="225" t="s">
        <v>829</v>
      </c>
    </row>
    <row r="232" s="2" customFormat="1">
      <c r="A232" s="40"/>
      <c r="B232" s="41"/>
      <c r="C232" s="42"/>
      <c r="D232" s="227" t="s">
        <v>150</v>
      </c>
      <c r="E232" s="42"/>
      <c r="F232" s="228" t="s">
        <v>552</v>
      </c>
      <c r="G232" s="42"/>
      <c r="H232" s="42"/>
      <c r="I232" s="229"/>
      <c r="J232" s="42"/>
      <c r="K232" s="42"/>
      <c r="L232" s="46"/>
      <c r="M232" s="230"/>
      <c r="N232" s="231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150</v>
      </c>
      <c r="AU232" s="19" t="s">
        <v>86</v>
      </c>
    </row>
    <row r="233" s="2" customFormat="1">
      <c r="A233" s="40"/>
      <c r="B233" s="41"/>
      <c r="C233" s="42"/>
      <c r="D233" s="232" t="s">
        <v>152</v>
      </c>
      <c r="E233" s="42"/>
      <c r="F233" s="233" t="s">
        <v>553</v>
      </c>
      <c r="G233" s="42"/>
      <c r="H233" s="42"/>
      <c r="I233" s="229"/>
      <c r="J233" s="42"/>
      <c r="K233" s="42"/>
      <c r="L233" s="46"/>
      <c r="M233" s="230"/>
      <c r="N233" s="231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152</v>
      </c>
      <c r="AU233" s="19" t="s">
        <v>86</v>
      </c>
    </row>
    <row r="234" s="12" customFormat="1" ht="25.92" customHeight="1">
      <c r="A234" s="12"/>
      <c r="B234" s="198"/>
      <c r="C234" s="199"/>
      <c r="D234" s="200" t="s">
        <v>76</v>
      </c>
      <c r="E234" s="201" t="s">
        <v>208</v>
      </c>
      <c r="F234" s="201" t="s">
        <v>554</v>
      </c>
      <c r="G234" s="199"/>
      <c r="H234" s="199"/>
      <c r="I234" s="202"/>
      <c r="J234" s="203">
        <f>BK234</f>
        <v>0</v>
      </c>
      <c r="K234" s="199"/>
      <c r="L234" s="204"/>
      <c r="M234" s="205"/>
      <c r="N234" s="206"/>
      <c r="O234" s="206"/>
      <c r="P234" s="207">
        <f>P235</f>
        <v>0</v>
      </c>
      <c r="Q234" s="206"/>
      <c r="R234" s="207">
        <f>R235</f>
        <v>0</v>
      </c>
      <c r="S234" s="206"/>
      <c r="T234" s="208">
        <f>T235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209" t="s">
        <v>168</v>
      </c>
      <c r="AT234" s="210" t="s">
        <v>76</v>
      </c>
      <c r="AU234" s="210" t="s">
        <v>77</v>
      </c>
      <c r="AY234" s="209" t="s">
        <v>141</v>
      </c>
      <c r="BK234" s="211">
        <f>BK235</f>
        <v>0</v>
      </c>
    </row>
    <row r="235" s="12" customFormat="1" ht="22.8" customHeight="1">
      <c r="A235" s="12"/>
      <c r="B235" s="198"/>
      <c r="C235" s="199"/>
      <c r="D235" s="200" t="s">
        <v>76</v>
      </c>
      <c r="E235" s="212" t="s">
        <v>555</v>
      </c>
      <c r="F235" s="212" t="s">
        <v>556</v>
      </c>
      <c r="G235" s="199"/>
      <c r="H235" s="199"/>
      <c r="I235" s="202"/>
      <c r="J235" s="213">
        <f>BK235</f>
        <v>0</v>
      </c>
      <c r="K235" s="199"/>
      <c r="L235" s="204"/>
      <c r="M235" s="205"/>
      <c r="N235" s="206"/>
      <c r="O235" s="206"/>
      <c r="P235" s="207">
        <f>SUM(P236:P238)</f>
        <v>0</v>
      </c>
      <c r="Q235" s="206"/>
      <c r="R235" s="207">
        <f>SUM(R236:R238)</f>
        <v>0</v>
      </c>
      <c r="S235" s="206"/>
      <c r="T235" s="208">
        <f>SUM(T236:T238)</f>
        <v>0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209" t="s">
        <v>168</v>
      </c>
      <c r="AT235" s="210" t="s">
        <v>76</v>
      </c>
      <c r="AU235" s="210" t="s">
        <v>84</v>
      </c>
      <c r="AY235" s="209" t="s">
        <v>141</v>
      </c>
      <c r="BK235" s="211">
        <f>SUM(BK236:BK238)</f>
        <v>0</v>
      </c>
    </row>
    <row r="236" s="2" customFormat="1" ht="24.15" customHeight="1">
      <c r="A236" s="40"/>
      <c r="B236" s="41"/>
      <c r="C236" s="214" t="s">
        <v>411</v>
      </c>
      <c r="D236" s="214" t="s">
        <v>143</v>
      </c>
      <c r="E236" s="215" t="s">
        <v>830</v>
      </c>
      <c r="F236" s="216" t="s">
        <v>831</v>
      </c>
      <c r="G236" s="217" t="s">
        <v>372</v>
      </c>
      <c r="H236" s="218">
        <v>117.40000000000001</v>
      </c>
      <c r="I236" s="219"/>
      <c r="J236" s="220">
        <f>ROUND(I236*H236,2)</f>
        <v>0</v>
      </c>
      <c r="K236" s="216" t="s">
        <v>147</v>
      </c>
      <c r="L236" s="46"/>
      <c r="M236" s="221" t="s">
        <v>19</v>
      </c>
      <c r="N236" s="222" t="s">
        <v>48</v>
      </c>
      <c r="O236" s="86"/>
      <c r="P236" s="223">
        <f>O236*H236</f>
        <v>0</v>
      </c>
      <c r="Q236" s="223">
        <v>0</v>
      </c>
      <c r="R236" s="223">
        <f>Q236*H236</f>
        <v>0</v>
      </c>
      <c r="S236" s="223">
        <v>0</v>
      </c>
      <c r="T236" s="224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25" t="s">
        <v>560</v>
      </c>
      <c r="AT236" s="225" t="s">
        <v>143</v>
      </c>
      <c r="AU236" s="225" t="s">
        <v>86</v>
      </c>
      <c r="AY236" s="19" t="s">
        <v>141</v>
      </c>
      <c r="BE236" s="226">
        <f>IF(N236="základní",J236,0)</f>
        <v>0</v>
      </c>
      <c r="BF236" s="226">
        <f>IF(N236="snížená",J236,0)</f>
        <v>0</v>
      </c>
      <c r="BG236" s="226">
        <f>IF(N236="zákl. přenesená",J236,0)</f>
        <v>0</v>
      </c>
      <c r="BH236" s="226">
        <f>IF(N236="sníž. přenesená",J236,0)</f>
        <v>0</v>
      </c>
      <c r="BI236" s="226">
        <f>IF(N236="nulová",J236,0)</f>
        <v>0</v>
      </c>
      <c r="BJ236" s="19" t="s">
        <v>84</v>
      </c>
      <c r="BK236" s="226">
        <f>ROUND(I236*H236,2)</f>
        <v>0</v>
      </c>
      <c r="BL236" s="19" t="s">
        <v>560</v>
      </c>
      <c r="BM236" s="225" t="s">
        <v>832</v>
      </c>
    </row>
    <row r="237" s="2" customFormat="1">
      <c r="A237" s="40"/>
      <c r="B237" s="41"/>
      <c r="C237" s="42"/>
      <c r="D237" s="227" t="s">
        <v>150</v>
      </c>
      <c r="E237" s="42"/>
      <c r="F237" s="228" t="s">
        <v>833</v>
      </c>
      <c r="G237" s="42"/>
      <c r="H237" s="42"/>
      <c r="I237" s="229"/>
      <c r="J237" s="42"/>
      <c r="K237" s="42"/>
      <c r="L237" s="46"/>
      <c r="M237" s="230"/>
      <c r="N237" s="231"/>
      <c r="O237" s="86"/>
      <c r="P237" s="86"/>
      <c r="Q237" s="86"/>
      <c r="R237" s="86"/>
      <c r="S237" s="86"/>
      <c r="T237" s="87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19" t="s">
        <v>150</v>
      </c>
      <c r="AU237" s="19" t="s">
        <v>86</v>
      </c>
    </row>
    <row r="238" s="2" customFormat="1">
      <c r="A238" s="40"/>
      <c r="B238" s="41"/>
      <c r="C238" s="42"/>
      <c r="D238" s="232" t="s">
        <v>152</v>
      </c>
      <c r="E238" s="42"/>
      <c r="F238" s="233" t="s">
        <v>834</v>
      </c>
      <c r="G238" s="42"/>
      <c r="H238" s="42"/>
      <c r="I238" s="229"/>
      <c r="J238" s="42"/>
      <c r="K238" s="42"/>
      <c r="L238" s="46"/>
      <c r="M238" s="277"/>
      <c r="N238" s="278"/>
      <c r="O238" s="279"/>
      <c r="P238" s="279"/>
      <c r="Q238" s="279"/>
      <c r="R238" s="279"/>
      <c r="S238" s="279"/>
      <c r="T238" s="280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152</v>
      </c>
      <c r="AU238" s="19" t="s">
        <v>86</v>
      </c>
    </row>
    <row r="239" s="2" customFormat="1" ht="6.96" customHeight="1">
      <c r="A239" s="40"/>
      <c r="B239" s="61"/>
      <c r="C239" s="62"/>
      <c r="D239" s="62"/>
      <c r="E239" s="62"/>
      <c r="F239" s="62"/>
      <c r="G239" s="62"/>
      <c r="H239" s="62"/>
      <c r="I239" s="62"/>
      <c r="J239" s="62"/>
      <c r="K239" s="62"/>
      <c r="L239" s="46"/>
      <c r="M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</row>
  </sheetData>
  <sheetProtection sheet="1" autoFilter="0" formatColumns="0" formatRows="0" objects="1" scenarios="1" spinCount="100000" saltValue="1vDwronb+C3yrzasBDk/HOg1crKI21WW231C8WAmvWQcj4jlVty5mmFFYAQ3bcuQgEarA8i2SEK9OpeUn/JRgw==" hashValue="bF+xaD58iyrajPT3lX/NM0AkTBcrCPmcmRUtcLGGqZRU2hSfha3T2VfwUzeoKGrxfUMvx5VXE6isuDLysjCWnQ==" algorithmName="SHA-512" password="CB6D"/>
  <autoFilter ref="C91:K238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0:H80"/>
    <mergeCell ref="E82:H82"/>
    <mergeCell ref="E84:H84"/>
    <mergeCell ref="L2:V2"/>
  </mergeCells>
  <hyperlinks>
    <hyperlink ref="F97" r:id="rId1" display="https://podminky.urs.cz/item/CS_URS_2024_01/121151103"/>
    <hyperlink ref="F102" r:id="rId2" display="https://podminky.urs.cz/item/CS_URS_2024_01/131251103"/>
    <hyperlink ref="F107" r:id="rId3" display="https://podminky.urs.cz/item/CS_URS_2024_01/132254204"/>
    <hyperlink ref="F111" r:id="rId4" display="https://podminky.urs.cz/item/CS_URS_2024_01/151101101"/>
    <hyperlink ref="F116" r:id="rId5" display="https://podminky.urs.cz/item/CS_URS_2024_01/151101111"/>
    <hyperlink ref="F119" r:id="rId6" display="https://podminky.urs.cz/item/CS_URS_2024_01/162251102"/>
    <hyperlink ref="F127" r:id="rId7" display="https://podminky.urs.cz/item/CS_URS_2024_01/162351103"/>
    <hyperlink ref="F130" r:id="rId8" display="https://podminky.urs.cz/item/CS_URS_2024_01/162751117"/>
    <hyperlink ref="F133" r:id="rId9" display="https://podminky.urs.cz/item/CS_URS_2024_01/162751119"/>
    <hyperlink ref="F137" r:id="rId10" display="https://podminky.urs.cz/item/CS_URS_2024_01/167111101"/>
    <hyperlink ref="F142" r:id="rId11" display="https://podminky.urs.cz/item/CS_URS_2024_01/171201231"/>
    <hyperlink ref="F146" r:id="rId12" display="https://podminky.urs.cz/item/CS_URS_2024_01/171251201"/>
    <hyperlink ref="F150" r:id="rId13" display="https://podminky.urs.cz/item/CS_URS_2024_01/175151101"/>
    <hyperlink ref="F158" r:id="rId14" display="https://podminky.urs.cz/item/CS_URS_2024_01/181006112"/>
    <hyperlink ref="F162" r:id="rId15" display="https://podminky.urs.cz/item/CS_URS_2024_01/181351003"/>
    <hyperlink ref="F165" r:id="rId16" display="https://podminky.urs.cz/item/CS_URS_2024_01/181411121"/>
    <hyperlink ref="F171" r:id="rId17" display="https://podminky.urs.cz/item/CS_URS_2024_01/181411123"/>
    <hyperlink ref="F179" r:id="rId18" display="https://podminky.urs.cz/item/CS_URS_2024_01/182151111"/>
    <hyperlink ref="F185" r:id="rId19" display="https://podminky.urs.cz/item/CS_URS_2024_01/451541111"/>
    <hyperlink ref="F190" r:id="rId20" display="https://podminky.urs.cz/item/CS_URS_2024_01/451573111"/>
    <hyperlink ref="F195" r:id="rId21" display="https://podminky.urs.cz/item/CS_URS_2024_01/871373122"/>
    <hyperlink ref="F201" r:id="rId22" display="https://podminky.urs.cz/item/CS_URS_2024_01/894410102"/>
    <hyperlink ref="F206" r:id="rId23" display="https://podminky.urs.cz/item/CS_URS_2024_01/894410103"/>
    <hyperlink ref="F212" r:id="rId24" display="https://podminky.urs.cz/item/CS_URS_2024_01/894410211"/>
    <hyperlink ref="F217" r:id="rId25" display="https://podminky.urs.cz/item/CS_URS_2024_01/894410212"/>
    <hyperlink ref="F222" r:id="rId26" display="https://podminky.urs.cz/item/CS_URS_2024_01/894410213"/>
    <hyperlink ref="F227" r:id="rId27" display="https://podminky.urs.cz/item/CS_URS_2024_01/894410232"/>
    <hyperlink ref="F233" r:id="rId28" display="https://podminky.urs.cz/item/CS_URS_2024_01/998276101"/>
    <hyperlink ref="F238" r:id="rId29" display="https://podminky.urs.cz/item/CS_URS_2024_01/230170015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0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.667969" style="1" customWidth="1"/>
    <col min="13" max="13" width="10.83203" style="1" customWidth="1"/>
    <col min="15" max="15" width="14.16016" style="1" customWidth="1"/>
    <col min="16" max="16" width="14.16016" style="1" customWidth="1"/>
    <col min="17" max="17" width="14.16016" style="1" customWidth="1"/>
    <col min="18" max="18" width="14.16016" style="1" customWidth="1"/>
    <col min="19" max="19" width="14.16016" style="1" customWidth="1"/>
    <col min="20" max="20" width="14.16016" style="1" customWidth="1"/>
    <col min="21" max="21" width="16.33203" style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100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86</v>
      </c>
    </row>
    <row r="4" s="1" customFormat="1" ht="24.96" customHeight="1">
      <c r="B4" s="22"/>
      <c r="D4" s="142" t="s">
        <v>106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26.25" customHeight="1">
      <c r="B7" s="22"/>
      <c r="E7" s="145" t="str">
        <f>'Rekapitulace stavby'!K6</f>
        <v>Řešení nástupišť zastávek a míst pro přecházení přes I/13 v Kamenické Nové Vísce a přes II/263 v ul. Bezručova</v>
      </c>
      <c r="F7" s="144"/>
      <c r="G7" s="144"/>
      <c r="H7" s="144"/>
      <c r="L7" s="22"/>
    </row>
    <row r="8" s="1" customFormat="1" ht="12" customHeight="1">
      <c r="B8" s="22"/>
      <c r="D8" s="144" t="s">
        <v>107</v>
      </c>
      <c r="L8" s="22"/>
    </row>
    <row r="9" s="2" customFormat="1" ht="23.25" customHeight="1">
      <c r="A9" s="40"/>
      <c r="B9" s="46"/>
      <c r="C9" s="40"/>
      <c r="D9" s="40"/>
      <c r="E9" s="145" t="s">
        <v>108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109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835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25. 7. 2023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27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28</v>
      </c>
      <c r="F17" s="40"/>
      <c r="G17" s="40"/>
      <c r="H17" s="40"/>
      <c r="I17" s="144" t="s">
        <v>29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30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29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32</v>
      </c>
      <c r="E22" s="40"/>
      <c r="F22" s="40"/>
      <c r="G22" s="40"/>
      <c r="H22" s="40"/>
      <c r="I22" s="144" t="s">
        <v>26</v>
      </c>
      <c r="J22" s="135" t="s">
        <v>33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34</v>
      </c>
      <c r="F23" s="40"/>
      <c r="G23" s="40"/>
      <c r="H23" s="40"/>
      <c r="I23" s="144" t="s">
        <v>29</v>
      </c>
      <c r="J23" s="135" t="s">
        <v>35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37</v>
      </c>
      <c r="E25" s="40"/>
      <c r="F25" s="40"/>
      <c r="G25" s="40"/>
      <c r="H25" s="40"/>
      <c r="I25" s="144" t="s">
        <v>26</v>
      </c>
      <c r="J25" s="135" t="s">
        <v>38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39</v>
      </c>
      <c r="F26" s="40"/>
      <c r="G26" s="40"/>
      <c r="H26" s="40"/>
      <c r="I26" s="144" t="s">
        <v>29</v>
      </c>
      <c r="J26" s="135" t="s">
        <v>40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41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43</v>
      </c>
      <c r="E32" s="40"/>
      <c r="F32" s="40"/>
      <c r="G32" s="40"/>
      <c r="H32" s="40"/>
      <c r="I32" s="40"/>
      <c r="J32" s="155">
        <f>ROUND(J89,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45</v>
      </c>
      <c r="G34" s="40"/>
      <c r="H34" s="40"/>
      <c r="I34" s="156" t="s">
        <v>44</v>
      </c>
      <c r="J34" s="156" t="s">
        <v>46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47</v>
      </c>
      <c r="E35" s="144" t="s">
        <v>48</v>
      </c>
      <c r="F35" s="158">
        <f>ROUND((SUM(BE89:BE141)),  2)</f>
        <v>0</v>
      </c>
      <c r="G35" s="40"/>
      <c r="H35" s="40"/>
      <c r="I35" s="159">
        <v>0.20999999999999999</v>
      </c>
      <c r="J35" s="158">
        <f>ROUND(((SUM(BE89:BE141))*I35),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49</v>
      </c>
      <c r="F36" s="158">
        <f>ROUND((SUM(BF89:BF141)),  2)</f>
        <v>0</v>
      </c>
      <c r="G36" s="40"/>
      <c r="H36" s="40"/>
      <c r="I36" s="159">
        <v>0.12</v>
      </c>
      <c r="J36" s="158">
        <f>ROUND(((SUM(BF89:BF141))*I36),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50</v>
      </c>
      <c r="F37" s="158">
        <f>ROUND((SUM(BG89:BG141)),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51</v>
      </c>
      <c r="F38" s="158">
        <f>ROUND((SUM(BH89:BH141)),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52</v>
      </c>
      <c r="F39" s="158">
        <f>ROUND((SUM(BI89:BI141)),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53</v>
      </c>
      <c r="E41" s="162"/>
      <c r="F41" s="162"/>
      <c r="G41" s="163" t="s">
        <v>54</v>
      </c>
      <c r="H41" s="164" t="s">
        <v>55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111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26.25" customHeight="1">
      <c r="A50" s="40"/>
      <c r="B50" s="41"/>
      <c r="C50" s="42"/>
      <c r="D50" s="42"/>
      <c r="E50" s="171" t="str">
        <f>E7</f>
        <v>Řešení nástupišť zastávek a míst pro přecházení přes I/13 v Kamenické Nové Vísce a přes II/263 v ul. Bezručova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107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23.25" customHeight="1">
      <c r="A52" s="40"/>
      <c r="B52" s="41"/>
      <c r="C52" s="42"/>
      <c r="D52" s="42"/>
      <c r="E52" s="171" t="s">
        <v>108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109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IO 103 - Dopravní značení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Kamenická Nová Víska</v>
      </c>
      <c r="G56" s="42"/>
      <c r="H56" s="42"/>
      <c r="I56" s="34" t="s">
        <v>23</v>
      </c>
      <c r="J56" s="74" t="str">
        <f>IF(J14="","",J14)</f>
        <v>25. 7. 2023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Město Česká Kamenice</v>
      </c>
      <c r="G58" s="42"/>
      <c r="H58" s="42"/>
      <c r="I58" s="34" t="s">
        <v>32</v>
      </c>
      <c r="J58" s="38" t="str">
        <f>E23</f>
        <v>IQ PROJEKT s.r.o.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5.65" customHeight="1">
      <c r="A59" s="40"/>
      <c r="B59" s="41"/>
      <c r="C59" s="34" t="s">
        <v>30</v>
      </c>
      <c r="D59" s="42"/>
      <c r="E59" s="42"/>
      <c r="F59" s="29" t="str">
        <f>IF(E20="","",E20)</f>
        <v>Vyplň údaj</v>
      </c>
      <c r="G59" s="42"/>
      <c r="H59" s="42"/>
      <c r="I59" s="34" t="s">
        <v>37</v>
      </c>
      <c r="J59" s="38" t="str">
        <f>E26</f>
        <v>Ing. Kateřina Tumpachová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112</v>
      </c>
      <c r="D61" s="173"/>
      <c r="E61" s="173"/>
      <c r="F61" s="173"/>
      <c r="G61" s="173"/>
      <c r="H61" s="173"/>
      <c r="I61" s="173"/>
      <c r="J61" s="174" t="s">
        <v>113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75</v>
      </c>
      <c r="D63" s="42"/>
      <c r="E63" s="42"/>
      <c r="F63" s="42"/>
      <c r="G63" s="42"/>
      <c r="H63" s="42"/>
      <c r="I63" s="42"/>
      <c r="J63" s="104">
        <f>J89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114</v>
      </c>
    </row>
    <row r="64" s="9" customFormat="1" ht="24.96" customHeight="1">
      <c r="A64" s="9"/>
      <c r="B64" s="176"/>
      <c r="C64" s="177"/>
      <c r="D64" s="178" t="s">
        <v>115</v>
      </c>
      <c r="E64" s="179"/>
      <c r="F64" s="179"/>
      <c r="G64" s="179"/>
      <c r="H64" s="179"/>
      <c r="I64" s="179"/>
      <c r="J64" s="180">
        <f>J90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122</v>
      </c>
      <c r="E65" s="184"/>
      <c r="F65" s="184"/>
      <c r="G65" s="184"/>
      <c r="H65" s="184"/>
      <c r="I65" s="184"/>
      <c r="J65" s="185">
        <f>J91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565</v>
      </c>
      <c r="E66" s="184"/>
      <c r="F66" s="184"/>
      <c r="G66" s="184"/>
      <c r="H66" s="184"/>
      <c r="I66" s="184"/>
      <c r="J66" s="185">
        <f>J124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123</v>
      </c>
      <c r="E67" s="184"/>
      <c r="F67" s="184"/>
      <c r="G67" s="184"/>
      <c r="H67" s="184"/>
      <c r="I67" s="184"/>
      <c r="J67" s="185">
        <f>J138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4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4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3" s="2" customFormat="1" ht="6.96" customHeight="1">
      <c r="A73" s="40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4.96" customHeight="1">
      <c r="A74" s="40"/>
      <c r="B74" s="41"/>
      <c r="C74" s="25" t="s">
        <v>126</v>
      </c>
      <c r="D74" s="42"/>
      <c r="E74" s="42"/>
      <c r="F74" s="42"/>
      <c r="G74" s="42"/>
      <c r="H74" s="42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16</v>
      </c>
      <c r="D76" s="42"/>
      <c r="E76" s="42"/>
      <c r="F76" s="42"/>
      <c r="G76" s="42"/>
      <c r="H76" s="42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6.25" customHeight="1">
      <c r="A77" s="40"/>
      <c r="B77" s="41"/>
      <c r="C77" s="42"/>
      <c r="D77" s="42"/>
      <c r="E77" s="171" t="str">
        <f>E7</f>
        <v>Řešení nástupišť zastávek a míst pro přecházení přes I/13 v Kamenické Nové Vísce a přes II/263 v ul. Bezručova</v>
      </c>
      <c r="F77" s="34"/>
      <c r="G77" s="34"/>
      <c r="H77" s="34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1" customFormat="1" ht="12" customHeight="1">
      <c r="B78" s="23"/>
      <c r="C78" s="34" t="s">
        <v>107</v>
      </c>
      <c r="D78" s="24"/>
      <c r="E78" s="24"/>
      <c r="F78" s="24"/>
      <c r="G78" s="24"/>
      <c r="H78" s="24"/>
      <c r="I78" s="24"/>
      <c r="J78" s="24"/>
      <c r="K78" s="24"/>
      <c r="L78" s="22"/>
    </row>
    <row r="79" s="2" customFormat="1" ht="23.25" customHeight="1">
      <c r="A79" s="40"/>
      <c r="B79" s="41"/>
      <c r="C79" s="42"/>
      <c r="D79" s="42"/>
      <c r="E79" s="171" t="s">
        <v>108</v>
      </c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109</v>
      </c>
      <c r="D80" s="42"/>
      <c r="E80" s="42"/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71" t="str">
        <f>E11</f>
        <v>IO 103 - Dopravní značení</v>
      </c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21</v>
      </c>
      <c r="D83" s="42"/>
      <c r="E83" s="42"/>
      <c r="F83" s="29" t="str">
        <f>F14</f>
        <v>Kamenická Nová Víska</v>
      </c>
      <c r="G83" s="42"/>
      <c r="H83" s="42"/>
      <c r="I83" s="34" t="s">
        <v>23</v>
      </c>
      <c r="J83" s="74" t="str">
        <f>IF(J14="","",J14)</f>
        <v>25. 7. 2023</v>
      </c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25</v>
      </c>
      <c r="D85" s="42"/>
      <c r="E85" s="42"/>
      <c r="F85" s="29" t="str">
        <f>E17</f>
        <v>Město Česká Kamenice</v>
      </c>
      <c r="G85" s="42"/>
      <c r="H85" s="42"/>
      <c r="I85" s="34" t="s">
        <v>32</v>
      </c>
      <c r="J85" s="38" t="str">
        <f>E23</f>
        <v>IQ PROJEKT s.r.o.</v>
      </c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25.65" customHeight="1">
      <c r="A86" s="40"/>
      <c r="B86" s="41"/>
      <c r="C86" s="34" t="s">
        <v>30</v>
      </c>
      <c r="D86" s="42"/>
      <c r="E86" s="42"/>
      <c r="F86" s="29" t="str">
        <f>IF(E20="","",E20)</f>
        <v>Vyplň údaj</v>
      </c>
      <c r="G86" s="42"/>
      <c r="H86" s="42"/>
      <c r="I86" s="34" t="s">
        <v>37</v>
      </c>
      <c r="J86" s="38" t="str">
        <f>E26</f>
        <v>Ing. Kateřina Tumpachová</v>
      </c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0.32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11" customFormat="1" ht="29.28" customHeight="1">
      <c r="A88" s="187"/>
      <c r="B88" s="188"/>
      <c r="C88" s="189" t="s">
        <v>127</v>
      </c>
      <c r="D88" s="190" t="s">
        <v>62</v>
      </c>
      <c r="E88" s="190" t="s">
        <v>58</v>
      </c>
      <c r="F88" s="190" t="s">
        <v>59</v>
      </c>
      <c r="G88" s="190" t="s">
        <v>128</v>
      </c>
      <c r="H88" s="190" t="s">
        <v>129</v>
      </c>
      <c r="I88" s="190" t="s">
        <v>130</v>
      </c>
      <c r="J88" s="190" t="s">
        <v>113</v>
      </c>
      <c r="K88" s="191" t="s">
        <v>131</v>
      </c>
      <c r="L88" s="192"/>
      <c r="M88" s="94" t="s">
        <v>19</v>
      </c>
      <c r="N88" s="95" t="s">
        <v>47</v>
      </c>
      <c r="O88" s="95" t="s">
        <v>132</v>
      </c>
      <c r="P88" s="95" t="s">
        <v>133</v>
      </c>
      <c r="Q88" s="95" t="s">
        <v>134</v>
      </c>
      <c r="R88" s="95" t="s">
        <v>135</v>
      </c>
      <c r="S88" s="95" t="s">
        <v>136</v>
      </c>
      <c r="T88" s="96" t="s">
        <v>137</v>
      </c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</row>
    <row r="89" s="2" customFormat="1" ht="22.8" customHeight="1">
      <c r="A89" s="40"/>
      <c r="B89" s="41"/>
      <c r="C89" s="101" t="s">
        <v>138</v>
      </c>
      <c r="D89" s="42"/>
      <c r="E89" s="42"/>
      <c r="F89" s="42"/>
      <c r="G89" s="42"/>
      <c r="H89" s="42"/>
      <c r="I89" s="42"/>
      <c r="J89" s="193">
        <f>BK89</f>
        <v>0</v>
      </c>
      <c r="K89" s="42"/>
      <c r="L89" s="46"/>
      <c r="M89" s="97"/>
      <c r="N89" s="194"/>
      <c r="O89" s="98"/>
      <c r="P89" s="195">
        <f>P90</f>
        <v>0</v>
      </c>
      <c r="Q89" s="98"/>
      <c r="R89" s="195">
        <f>R90</f>
        <v>0.17994380000000002</v>
      </c>
      <c r="S89" s="98"/>
      <c r="T89" s="196">
        <f>T90</f>
        <v>0.082000000000000003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76</v>
      </c>
      <c r="AU89" s="19" t="s">
        <v>114</v>
      </c>
      <c r="BK89" s="197">
        <f>BK90</f>
        <v>0</v>
      </c>
    </row>
    <row r="90" s="12" customFormat="1" ht="25.92" customHeight="1">
      <c r="A90" s="12"/>
      <c r="B90" s="198"/>
      <c r="C90" s="199"/>
      <c r="D90" s="200" t="s">
        <v>76</v>
      </c>
      <c r="E90" s="201" t="s">
        <v>139</v>
      </c>
      <c r="F90" s="201" t="s">
        <v>140</v>
      </c>
      <c r="G90" s="199"/>
      <c r="H90" s="199"/>
      <c r="I90" s="202"/>
      <c r="J90" s="203">
        <f>BK90</f>
        <v>0</v>
      </c>
      <c r="K90" s="199"/>
      <c r="L90" s="204"/>
      <c r="M90" s="205"/>
      <c r="N90" s="206"/>
      <c r="O90" s="206"/>
      <c r="P90" s="207">
        <f>P91+P124+P138</f>
        <v>0</v>
      </c>
      <c r="Q90" s="206"/>
      <c r="R90" s="207">
        <f>R91+R124+R138</f>
        <v>0.17994380000000002</v>
      </c>
      <c r="S90" s="206"/>
      <c r="T90" s="208">
        <f>T91+T124+T138</f>
        <v>0.082000000000000003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9" t="s">
        <v>84</v>
      </c>
      <c r="AT90" s="210" t="s">
        <v>76</v>
      </c>
      <c r="AU90" s="210" t="s">
        <v>77</v>
      </c>
      <c r="AY90" s="209" t="s">
        <v>141</v>
      </c>
      <c r="BK90" s="211">
        <f>BK91+BK124+BK138</f>
        <v>0</v>
      </c>
    </row>
    <row r="91" s="12" customFormat="1" ht="22.8" customHeight="1">
      <c r="A91" s="12"/>
      <c r="B91" s="198"/>
      <c r="C91" s="199"/>
      <c r="D91" s="200" t="s">
        <v>76</v>
      </c>
      <c r="E91" s="212" t="s">
        <v>207</v>
      </c>
      <c r="F91" s="212" t="s">
        <v>437</v>
      </c>
      <c r="G91" s="199"/>
      <c r="H91" s="199"/>
      <c r="I91" s="202"/>
      <c r="J91" s="213">
        <f>BK91</f>
        <v>0</v>
      </c>
      <c r="K91" s="199"/>
      <c r="L91" s="204"/>
      <c r="M91" s="205"/>
      <c r="N91" s="206"/>
      <c r="O91" s="206"/>
      <c r="P91" s="207">
        <f>SUM(P92:P123)</f>
        <v>0</v>
      </c>
      <c r="Q91" s="206"/>
      <c r="R91" s="207">
        <f>SUM(R92:R123)</f>
        <v>0.17994380000000002</v>
      </c>
      <c r="S91" s="206"/>
      <c r="T91" s="208">
        <f>SUM(T92:T123)</f>
        <v>0.082000000000000003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9" t="s">
        <v>84</v>
      </c>
      <c r="AT91" s="210" t="s">
        <v>76</v>
      </c>
      <c r="AU91" s="210" t="s">
        <v>84</v>
      </c>
      <c r="AY91" s="209" t="s">
        <v>141</v>
      </c>
      <c r="BK91" s="211">
        <f>SUM(BK92:BK123)</f>
        <v>0</v>
      </c>
    </row>
    <row r="92" s="2" customFormat="1" ht="24.15" customHeight="1">
      <c r="A92" s="40"/>
      <c r="B92" s="41"/>
      <c r="C92" s="214" t="s">
        <v>84</v>
      </c>
      <c r="D92" s="214" t="s">
        <v>143</v>
      </c>
      <c r="E92" s="215" t="s">
        <v>836</v>
      </c>
      <c r="F92" s="216" t="s">
        <v>837</v>
      </c>
      <c r="G92" s="217" t="s">
        <v>312</v>
      </c>
      <c r="H92" s="218">
        <v>1</v>
      </c>
      <c r="I92" s="219"/>
      <c r="J92" s="220">
        <f>ROUND(I92*H92,2)</f>
        <v>0</v>
      </c>
      <c r="K92" s="216" t="s">
        <v>147</v>
      </c>
      <c r="L92" s="46"/>
      <c r="M92" s="221" t="s">
        <v>19</v>
      </c>
      <c r="N92" s="222" t="s">
        <v>48</v>
      </c>
      <c r="O92" s="86"/>
      <c r="P92" s="223">
        <f>O92*H92</f>
        <v>0</v>
      </c>
      <c r="Q92" s="223">
        <v>0.00069999999999999999</v>
      </c>
      <c r="R92" s="223">
        <f>Q92*H92</f>
        <v>0.00069999999999999999</v>
      </c>
      <c r="S92" s="223">
        <v>0</v>
      </c>
      <c r="T92" s="224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25" t="s">
        <v>148</v>
      </c>
      <c r="AT92" s="225" t="s">
        <v>143</v>
      </c>
      <c r="AU92" s="225" t="s">
        <v>86</v>
      </c>
      <c r="AY92" s="19" t="s">
        <v>141</v>
      </c>
      <c r="BE92" s="226">
        <f>IF(N92="základní",J92,0)</f>
        <v>0</v>
      </c>
      <c r="BF92" s="226">
        <f>IF(N92="snížená",J92,0)</f>
        <v>0</v>
      </c>
      <c r="BG92" s="226">
        <f>IF(N92="zákl. přenesená",J92,0)</f>
        <v>0</v>
      </c>
      <c r="BH92" s="226">
        <f>IF(N92="sníž. přenesená",J92,0)</f>
        <v>0</v>
      </c>
      <c r="BI92" s="226">
        <f>IF(N92="nulová",J92,0)</f>
        <v>0</v>
      </c>
      <c r="BJ92" s="19" t="s">
        <v>84</v>
      </c>
      <c r="BK92" s="226">
        <f>ROUND(I92*H92,2)</f>
        <v>0</v>
      </c>
      <c r="BL92" s="19" t="s">
        <v>148</v>
      </c>
      <c r="BM92" s="225" t="s">
        <v>838</v>
      </c>
    </row>
    <row r="93" s="2" customFormat="1">
      <c r="A93" s="40"/>
      <c r="B93" s="41"/>
      <c r="C93" s="42"/>
      <c r="D93" s="227" t="s">
        <v>150</v>
      </c>
      <c r="E93" s="42"/>
      <c r="F93" s="228" t="s">
        <v>839</v>
      </c>
      <c r="G93" s="42"/>
      <c r="H93" s="42"/>
      <c r="I93" s="229"/>
      <c r="J93" s="42"/>
      <c r="K93" s="42"/>
      <c r="L93" s="46"/>
      <c r="M93" s="230"/>
      <c r="N93" s="231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150</v>
      </c>
      <c r="AU93" s="19" t="s">
        <v>86</v>
      </c>
    </row>
    <row r="94" s="2" customFormat="1">
      <c r="A94" s="40"/>
      <c r="B94" s="41"/>
      <c r="C94" s="42"/>
      <c r="D94" s="232" t="s">
        <v>152</v>
      </c>
      <c r="E94" s="42"/>
      <c r="F94" s="233" t="s">
        <v>840</v>
      </c>
      <c r="G94" s="42"/>
      <c r="H94" s="42"/>
      <c r="I94" s="229"/>
      <c r="J94" s="42"/>
      <c r="K94" s="42"/>
      <c r="L94" s="46"/>
      <c r="M94" s="230"/>
      <c r="N94" s="231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152</v>
      </c>
      <c r="AU94" s="19" t="s">
        <v>86</v>
      </c>
    </row>
    <row r="95" s="13" customFormat="1">
      <c r="A95" s="13"/>
      <c r="B95" s="234"/>
      <c r="C95" s="235"/>
      <c r="D95" s="227" t="s">
        <v>154</v>
      </c>
      <c r="E95" s="236" t="s">
        <v>19</v>
      </c>
      <c r="F95" s="237" t="s">
        <v>841</v>
      </c>
      <c r="G95" s="235"/>
      <c r="H95" s="236" t="s">
        <v>19</v>
      </c>
      <c r="I95" s="238"/>
      <c r="J95" s="235"/>
      <c r="K95" s="235"/>
      <c r="L95" s="239"/>
      <c r="M95" s="240"/>
      <c r="N95" s="241"/>
      <c r="O95" s="241"/>
      <c r="P95" s="241"/>
      <c r="Q95" s="241"/>
      <c r="R95" s="241"/>
      <c r="S95" s="241"/>
      <c r="T95" s="242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43" t="s">
        <v>154</v>
      </c>
      <c r="AU95" s="243" t="s">
        <v>86</v>
      </c>
      <c r="AV95" s="13" t="s">
        <v>84</v>
      </c>
      <c r="AW95" s="13" t="s">
        <v>36</v>
      </c>
      <c r="AX95" s="13" t="s">
        <v>77</v>
      </c>
      <c r="AY95" s="243" t="s">
        <v>141</v>
      </c>
    </row>
    <row r="96" s="14" customFormat="1">
      <c r="A96" s="14"/>
      <c r="B96" s="244"/>
      <c r="C96" s="245"/>
      <c r="D96" s="227" t="s">
        <v>154</v>
      </c>
      <c r="E96" s="246" t="s">
        <v>19</v>
      </c>
      <c r="F96" s="247" t="s">
        <v>84</v>
      </c>
      <c r="G96" s="245"/>
      <c r="H96" s="248">
        <v>1</v>
      </c>
      <c r="I96" s="249"/>
      <c r="J96" s="245"/>
      <c r="K96" s="245"/>
      <c r="L96" s="250"/>
      <c r="M96" s="251"/>
      <c r="N96" s="252"/>
      <c r="O96" s="252"/>
      <c r="P96" s="252"/>
      <c r="Q96" s="252"/>
      <c r="R96" s="252"/>
      <c r="S96" s="252"/>
      <c r="T96" s="253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54" t="s">
        <v>154</v>
      </c>
      <c r="AU96" s="254" t="s">
        <v>86</v>
      </c>
      <c r="AV96" s="14" t="s">
        <v>86</v>
      </c>
      <c r="AW96" s="14" t="s">
        <v>36</v>
      </c>
      <c r="AX96" s="14" t="s">
        <v>77</v>
      </c>
      <c r="AY96" s="254" t="s">
        <v>141</v>
      </c>
    </row>
    <row r="97" s="15" customFormat="1">
      <c r="A97" s="15"/>
      <c r="B97" s="255"/>
      <c r="C97" s="256"/>
      <c r="D97" s="227" t="s">
        <v>154</v>
      </c>
      <c r="E97" s="257" t="s">
        <v>19</v>
      </c>
      <c r="F97" s="258" t="s">
        <v>161</v>
      </c>
      <c r="G97" s="256"/>
      <c r="H97" s="259">
        <v>1</v>
      </c>
      <c r="I97" s="260"/>
      <c r="J97" s="256"/>
      <c r="K97" s="256"/>
      <c r="L97" s="261"/>
      <c r="M97" s="262"/>
      <c r="N97" s="263"/>
      <c r="O97" s="263"/>
      <c r="P97" s="263"/>
      <c r="Q97" s="263"/>
      <c r="R97" s="263"/>
      <c r="S97" s="263"/>
      <c r="T97" s="264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T97" s="265" t="s">
        <v>154</v>
      </c>
      <c r="AU97" s="265" t="s">
        <v>86</v>
      </c>
      <c r="AV97" s="15" t="s">
        <v>148</v>
      </c>
      <c r="AW97" s="15" t="s">
        <v>36</v>
      </c>
      <c r="AX97" s="15" t="s">
        <v>84</v>
      </c>
      <c r="AY97" s="265" t="s">
        <v>141</v>
      </c>
    </row>
    <row r="98" s="2" customFormat="1" ht="24.15" customHeight="1">
      <c r="A98" s="40"/>
      <c r="B98" s="41"/>
      <c r="C98" s="214" t="s">
        <v>86</v>
      </c>
      <c r="D98" s="214" t="s">
        <v>143</v>
      </c>
      <c r="E98" s="215" t="s">
        <v>842</v>
      </c>
      <c r="F98" s="216" t="s">
        <v>843</v>
      </c>
      <c r="G98" s="217" t="s">
        <v>312</v>
      </c>
      <c r="H98" s="218">
        <v>1</v>
      </c>
      <c r="I98" s="219"/>
      <c r="J98" s="220">
        <f>ROUND(I98*H98,2)</f>
        <v>0</v>
      </c>
      <c r="K98" s="216" t="s">
        <v>147</v>
      </c>
      <c r="L98" s="46"/>
      <c r="M98" s="221" t="s">
        <v>19</v>
      </c>
      <c r="N98" s="222" t="s">
        <v>48</v>
      </c>
      <c r="O98" s="86"/>
      <c r="P98" s="223">
        <f>O98*H98</f>
        <v>0</v>
      </c>
      <c r="Q98" s="223">
        <v>0.10940999999999999</v>
      </c>
      <c r="R98" s="223">
        <f>Q98*H98</f>
        <v>0.10940999999999999</v>
      </c>
      <c r="S98" s="223">
        <v>0</v>
      </c>
      <c r="T98" s="224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25" t="s">
        <v>148</v>
      </c>
      <c r="AT98" s="225" t="s">
        <v>143</v>
      </c>
      <c r="AU98" s="225" t="s">
        <v>86</v>
      </c>
      <c r="AY98" s="19" t="s">
        <v>141</v>
      </c>
      <c r="BE98" s="226">
        <f>IF(N98="základní",J98,0)</f>
        <v>0</v>
      </c>
      <c r="BF98" s="226">
        <f>IF(N98="snížená",J98,0)</f>
        <v>0</v>
      </c>
      <c r="BG98" s="226">
        <f>IF(N98="zákl. přenesená",J98,0)</f>
        <v>0</v>
      </c>
      <c r="BH98" s="226">
        <f>IF(N98="sníž. přenesená",J98,0)</f>
        <v>0</v>
      </c>
      <c r="BI98" s="226">
        <f>IF(N98="nulová",J98,0)</f>
        <v>0</v>
      </c>
      <c r="BJ98" s="19" t="s">
        <v>84</v>
      </c>
      <c r="BK98" s="226">
        <f>ROUND(I98*H98,2)</f>
        <v>0</v>
      </c>
      <c r="BL98" s="19" t="s">
        <v>148</v>
      </c>
      <c r="BM98" s="225" t="s">
        <v>844</v>
      </c>
    </row>
    <row r="99" s="2" customFormat="1">
      <c r="A99" s="40"/>
      <c r="B99" s="41"/>
      <c r="C99" s="42"/>
      <c r="D99" s="227" t="s">
        <v>150</v>
      </c>
      <c r="E99" s="42"/>
      <c r="F99" s="228" t="s">
        <v>845</v>
      </c>
      <c r="G99" s="42"/>
      <c r="H99" s="42"/>
      <c r="I99" s="229"/>
      <c r="J99" s="42"/>
      <c r="K99" s="42"/>
      <c r="L99" s="46"/>
      <c r="M99" s="230"/>
      <c r="N99" s="231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150</v>
      </c>
      <c r="AU99" s="19" t="s">
        <v>86</v>
      </c>
    </row>
    <row r="100" s="2" customFormat="1">
      <c r="A100" s="40"/>
      <c r="B100" s="41"/>
      <c r="C100" s="42"/>
      <c r="D100" s="232" t="s">
        <v>152</v>
      </c>
      <c r="E100" s="42"/>
      <c r="F100" s="233" t="s">
        <v>846</v>
      </c>
      <c r="G100" s="42"/>
      <c r="H100" s="42"/>
      <c r="I100" s="229"/>
      <c r="J100" s="42"/>
      <c r="K100" s="42"/>
      <c r="L100" s="46"/>
      <c r="M100" s="230"/>
      <c r="N100" s="231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152</v>
      </c>
      <c r="AU100" s="19" t="s">
        <v>86</v>
      </c>
    </row>
    <row r="101" s="2" customFormat="1" ht="21.75" customHeight="1">
      <c r="A101" s="40"/>
      <c r="B101" s="41"/>
      <c r="C101" s="266" t="s">
        <v>168</v>
      </c>
      <c r="D101" s="266" t="s">
        <v>208</v>
      </c>
      <c r="E101" s="267" t="s">
        <v>847</v>
      </c>
      <c r="F101" s="268" t="s">
        <v>848</v>
      </c>
      <c r="G101" s="269" t="s">
        <v>312</v>
      </c>
      <c r="H101" s="270">
        <v>1</v>
      </c>
      <c r="I101" s="271"/>
      <c r="J101" s="272">
        <f>ROUND(I101*H101,2)</f>
        <v>0</v>
      </c>
      <c r="K101" s="268" t="s">
        <v>147</v>
      </c>
      <c r="L101" s="273"/>
      <c r="M101" s="274" t="s">
        <v>19</v>
      </c>
      <c r="N101" s="275" t="s">
        <v>48</v>
      </c>
      <c r="O101" s="86"/>
      <c r="P101" s="223">
        <f>O101*H101</f>
        <v>0</v>
      </c>
      <c r="Q101" s="223">
        <v>0.0061000000000000004</v>
      </c>
      <c r="R101" s="223">
        <f>Q101*H101</f>
        <v>0.0061000000000000004</v>
      </c>
      <c r="S101" s="223">
        <v>0</v>
      </c>
      <c r="T101" s="224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25" t="s">
        <v>201</v>
      </c>
      <c r="AT101" s="225" t="s">
        <v>208</v>
      </c>
      <c r="AU101" s="225" t="s">
        <v>86</v>
      </c>
      <c r="AY101" s="19" t="s">
        <v>141</v>
      </c>
      <c r="BE101" s="226">
        <f>IF(N101="základní",J101,0)</f>
        <v>0</v>
      </c>
      <c r="BF101" s="226">
        <f>IF(N101="snížená",J101,0)</f>
        <v>0</v>
      </c>
      <c r="BG101" s="226">
        <f>IF(N101="zákl. přenesená",J101,0)</f>
        <v>0</v>
      </c>
      <c r="BH101" s="226">
        <f>IF(N101="sníž. přenesená",J101,0)</f>
        <v>0</v>
      </c>
      <c r="BI101" s="226">
        <f>IF(N101="nulová",J101,0)</f>
        <v>0</v>
      </c>
      <c r="BJ101" s="19" t="s">
        <v>84</v>
      </c>
      <c r="BK101" s="226">
        <f>ROUND(I101*H101,2)</f>
        <v>0</v>
      </c>
      <c r="BL101" s="19" t="s">
        <v>148</v>
      </c>
      <c r="BM101" s="225" t="s">
        <v>849</v>
      </c>
    </row>
    <row r="102" s="2" customFormat="1">
      <c r="A102" s="40"/>
      <c r="B102" s="41"/>
      <c r="C102" s="42"/>
      <c r="D102" s="227" t="s">
        <v>150</v>
      </c>
      <c r="E102" s="42"/>
      <c r="F102" s="228" t="s">
        <v>848</v>
      </c>
      <c r="G102" s="42"/>
      <c r="H102" s="42"/>
      <c r="I102" s="229"/>
      <c r="J102" s="42"/>
      <c r="K102" s="42"/>
      <c r="L102" s="46"/>
      <c r="M102" s="230"/>
      <c r="N102" s="231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150</v>
      </c>
      <c r="AU102" s="19" t="s">
        <v>86</v>
      </c>
    </row>
    <row r="103" s="2" customFormat="1" ht="21.75" customHeight="1">
      <c r="A103" s="40"/>
      <c r="B103" s="41"/>
      <c r="C103" s="266" t="s">
        <v>148</v>
      </c>
      <c r="D103" s="266" t="s">
        <v>208</v>
      </c>
      <c r="E103" s="267" t="s">
        <v>850</v>
      </c>
      <c r="F103" s="268" t="s">
        <v>851</v>
      </c>
      <c r="G103" s="269" t="s">
        <v>312</v>
      </c>
      <c r="H103" s="270">
        <v>1</v>
      </c>
      <c r="I103" s="271"/>
      <c r="J103" s="272">
        <f>ROUND(I103*H103,2)</f>
        <v>0</v>
      </c>
      <c r="K103" s="268" t="s">
        <v>190</v>
      </c>
      <c r="L103" s="273"/>
      <c r="M103" s="274" t="s">
        <v>19</v>
      </c>
      <c r="N103" s="275" t="s">
        <v>48</v>
      </c>
      <c r="O103" s="86"/>
      <c r="P103" s="223">
        <f>O103*H103</f>
        <v>0</v>
      </c>
      <c r="Q103" s="223">
        <v>0.00035</v>
      </c>
      <c r="R103" s="223">
        <f>Q103*H103</f>
        <v>0.00035</v>
      </c>
      <c r="S103" s="223">
        <v>0</v>
      </c>
      <c r="T103" s="224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5" t="s">
        <v>201</v>
      </c>
      <c r="AT103" s="225" t="s">
        <v>208</v>
      </c>
      <c r="AU103" s="225" t="s">
        <v>86</v>
      </c>
      <c r="AY103" s="19" t="s">
        <v>141</v>
      </c>
      <c r="BE103" s="226">
        <f>IF(N103="základní",J103,0)</f>
        <v>0</v>
      </c>
      <c r="BF103" s="226">
        <f>IF(N103="snížená",J103,0)</f>
        <v>0</v>
      </c>
      <c r="BG103" s="226">
        <f>IF(N103="zákl. přenesená",J103,0)</f>
        <v>0</v>
      </c>
      <c r="BH103" s="226">
        <f>IF(N103="sníž. přenesená",J103,0)</f>
        <v>0</v>
      </c>
      <c r="BI103" s="226">
        <f>IF(N103="nulová",J103,0)</f>
        <v>0</v>
      </c>
      <c r="BJ103" s="19" t="s">
        <v>84</v>
      </c>
      <c r="BK103" s="226">
        <f>ROUND(I103*H103,2)</f>
        <v>0</v>
      </c>
      <c r="BL103" s="19" t="s">
        <v>148</v>
      </c>
      <c r="BM103" s="225" t="s">
        <v>852</v>
      </c>
    </row>
    <row r="104" s="2" customFormat="1">
      <c r="A104" s="40"/>
      <c r="B104" s="41"/>
      <c r="C104" s="42"/>
      <c r="D104" s="227" t="s">
        <v>150</v>
      </c>
      <c r="E104" s="42"/>
      <c r="F104" s="228" t="s">
        <v>851</v>
      </c>
      <c r="G104" s="42"/>
      <c r="H104" s="42"/>
      <c r="I104" s="229"/>
      <c r="J104" s="42"/>
      <c r="K104" s="42"/>
      <c r="L104" s="46"/>
      <c r="M104" s="230"/>
      <c r="N104" s="231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150</v>
      </c>
      <c r="AU104" s="19" t="s">
        <v>86</v>
      </c>
    </row>
    <row r="105" s="2" customFormat="1" ht="16.5" customHeight="1">
      <c r="A105" s="40"/>
      <c r="B105" s="41"/>
      <c r="C105" s="266" t="s">
        <v>181</v>
      </c>
      <c r="D105" s="266" t="s">
        <v>208</v>
      </c>
      <c r="E105" s="267" t="s">
        <v>853</v>
      </c>
      <c r="F105" s="268" t="s">
        <v>854</v>
      </c>
      <c r="G105" s="269" t="s">
        <v>312</v>
      </c>
      <c r="H105" s="270">
        <v>1</v>
      </c>
      <c r="I105" s="271"/>
      <c r="J105" s="272">
        <f>ROUND(I105*H105,2)</f>
        <v>0</v>
      </c>
      <c r="K105" s="268" t="s">
        <v>190</v>
      </c>
      <c r="L105" s="273"/>
      <c r="M105" s="274" t="s">
        <v>19</v>
      </c>
      <c r="N105" s="275" t="s">
        <v>48</v>
      </c>
      <c r="O105" s="86"/>
      <c r="P105" s="223">
        <f>O105*H105</f>
        <v>0</v>
      </c>
      <c r="Q105" s="223">
        <v>0.00010000000000000001</v>
      </c>
      <c r="R105" s="223">
        <f>Q105*H105</f>
        <v>0.00010000000000000001</v>
      </c>
      <c r="S105" s="223">
        <v>0</v>
      </c>
      <c r="T105" s="224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5" t="s">
        <v>201</v>
      </c>
      <c r="AT105" s="225" t="s">
        <v>208</v>
      </c>
      <c r="AU105" s="225" t="s">
        <v>86</v>
      </c>
      <c r="AY105" s="19" t="s">
        <v>141</v>
      </c>
      <c r="BE105" s="226">
        <f>IF(N105="základní",J105,0)</f>
        <v>0</v>
      </c>
      <c r="BF105" s="226">
        <f>IF(N105="snížená",J105,0)</f>
        <v>0</v>
      </c>
      <c r="BG105" s="226">
        <f>IF(N105="zákl. přenesená",J105,0)</f>
        <v>0</v>
      </c>
      <c r="BH105" s="226">
        <f>IF(N105="sníž. přenesená",J105,0)</f>
        <v>0</v>
      </c>
      <c r="BI105" s="226">
        <f>IF(N105="nulová",J105,0)</f>
        <v>0</v>
      </c>
      <c r="BJ105" s="19" t="s">
        <v>84</v>
      </c>
      <c r="BK105" s="226">
        <f>ROUND(I105*H105,2)</f>
        <v>0</v>
      </c>
      <c r="BL105" s="19" t="s">
        <v>148</v>
      </c>
      <c r="BM105" s="225" t="s">
        <v>855</v>
      </c>
    </row>
    <row r="106" s="2" customFormat="1">
      <c r="A106" s="40"/>
      <c r="B106" s="41"/>
      <c r="C106" s="42"/>
      <c r="D106" s="227" t="s">
        <v>150</v>
      </c>
      <c r="E106" s="42"/>
      <c r="F106" s="228" t="s">
        <v>854</v>
      </c>
      <c r="G106" s="42"/>
      <c r="H106" s="42"/>
      <c r="I106" s="229"/>
      <c r="J106" s="42"/>
      <c r="K106" s="42"/>
      <c r="L106" s="46"/>
      <c r="M106" s="230"/>
      <c r="N106" s="231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150</v>
      </c>
      <c r="AU106" s="19" t="s">
        <v>86</v>
      </c>
    </row>
    <row r="107" s="2" customFormat="1" ht="24.15" customHeight="1">
      <c r="A107" s="40"/>
      <c r="B107" s="41"/>
      <c r="C107" s="214" t="s">
        <v>187</v>
      </c>
      <c r="D107" s="214" t="s">
        <v>143</v>
      </c>
      <c r="E107" s="215" t="s">
        <v>856</v>
      </c>
      <c r="F107" s="216" t="s">
        <v>857</v>
      </c>
      <c r="G107" s="217" t="s">
        <v>372</v>
      </c>
      <c r="H107" s="218">
        <v>96.859999999999999</v>
      </c>
      <c r="I107" s="219"/>
      <c r="J107" s="220">
        <f>ROUND(I107*H107,2)</f>
        <v>0</v>
      </c>
      <c r="K107" s="216" t="s">
        <v>147</v>
      </c>
      <c r="L107" s="46"/>
      <c r="M107" s="221" t="s">
        <v>19</v>
      </c>
      <c r="N107" s="222" t="s">
        <v>48</v>
      </c>
      <c r="O107" s="86"/>
      <c r="P107" s="223">
        <f>O107*H107</f>
        <v>0</v>
      </c>
      <c r="Q107" s="223">
        <v>0.00033</v>
      </c>
      <c r="R107" s="223">
        <f>Q107*H107</f>
        <v>0.031963800000000001</v>
      </c>
      <c r="S107" s="223">
        <v>0</v>
      </c>
      <c r="T107" s="224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5" t="s">
        <v>148</v>
      </c>
      <c r="AT107" s="225" t="s">
        <v>143</v>
      </c>
      <c r="AU107" s="225" t="s">
        <v>86</v>
      </c>
      <c r="AY107" s="19" t="s">
        <v>141</v>
      </c>
      <c r="BE107" s="226">
        <f>IF(N107="základní",J107,0)</f>
        <v>0</v>
      </c>
      <c r="BF107" s="226">
        <f>IF(N107="snížená",J107,0)</f>
        <v>0</v>
      </c>
      <c r="BG107" s="226">
        <f>IF(N107="zákl. přenesená",J107,0)</f>
        <v>0</v>
      </c>
      <c r="BH107" s="226">
        <f>IF(N107="sníž. přenesená",J107,0)</f>
        <v>0</v>
      </c>
      <c r="BI107" s="226">
        <f>IF(N107="nulová",J107,0)</f>
        <v>0</v>
      </c>
      <c r="BJ107" s="19" t="s">
        <v>84</v>
      </c>
      <c r="BK107" s="226">
        <f>ROUND(I107*H107,2)</f>
        <v>0</v>
      </c>
      <c r="BL107" s="19" t="s">
        <v>148</v>
      </c>
      <c r="BM107" s="225" t="s">
        <v>858</v>
      </c>
    </row>
    <row r="108" s="2" customFormat="1">
      <c r="A108" s="40"/>
      <c r="B108" s="41"/>
      <c r="C108" s="42"/>
      <c r="D108" s="227" t="s">
        <v>150</v>
      </c>
      <c r="E108" s="42"/>
      <c r="F108" s="228" t="s">
        <v>859</v>
      </c>
      <c r="G108" s="42"/>
      <c r="H108" s="42"/>
      <c r="I108" s="229"/>
      <c r="J108" s="42"/>
      <c r="K108" s="42"/>
      <c r="L108" s="46"/>
      <c r="M108" s="230"/>
      <c r="N108" s="231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150</v>
      </c>
      <c r="AU108" s="19" t="s">
        <v>86</v>
      </c>
    </row>
    <row r="109" s="2" customFormat="1">
      <c r="A109" s="40"/>
      <c r="B109" s="41"/>
      <c r="C109" s="42"/>
      <c r="D109" s="232" t="s">
        <v>152</v>
      </c>
      <c r="E109" s="42"/>
      <c r="F109" s="233" t="s">
        <v>860</v>
      </c>
      <c r="G109" s="42"/>
      <c r="H109" s="42"/>
      <c r="I109" s="229"/>
      <c r="J109" s="42"/>
      <c r="K109" s="42"/>
      <c r="L109" s="46"/>
      <c r="M109" s="230"/>
      <c r="N109" s="231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152</v>
      </c>
      <c r="AU109" s="19" t="s">
        <v>86</v>
      </c>
    </row>
    <row r="110" s="2" customFormat="1" ht="24.15" customHeight="1">
      <c r="A110" s="40"/>
      <c r="B110" s="41"/>
      <c r="C110" s="214" t="s">
        <v>194</v>
      </c>
      <c r="D110" s="214" t="s">
        <v>143</v>
      </c>
      <c r="E110" s="215" t="s">
        <v>861</v>
      </c>
      <c r="F110" s="216" t="s">
        <v>862</v>
      </c>
      <c r="G110" s="217" t="s">
        <v>171</v>
      </c>
      <c r="H110" s="218">
        <v>12</v>
      </c>
      <c r="I110" s="219"/>
      <c r="J110" s="220">
        <f>ROUND(I110*H110,2)</f>
        <v>0</v>
      </c>
      <c r="K110" s="216" t="s">
        <v>147</v>
      </c>
      <c r="L110" s="46"/>
      <c r="M110" s="221" t="s">
        <v>19</v>
      </c>
      <c r="N110" s="222" t="s">
        <v>48</v>
      </c>
      <c r="O110" s="86"/>
      <c r="P110" s="223">
        <f>O110*H110</f>
        <v>0</v>
      </c>
      <c r="Q110" s="223">
        <v>0.0025999999999999999</v>
      </c>
      <c r="R110" s="223">
        <f>Q110*H110</f>
        <v>0.031199999999999999</v>
      </c>
      <c r="S110" s="223">
        <v>0</v>
      </c>
      <c r="T110" s="224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25" t="s">
        <v>148</v>
      </c>
      <c r="AT110" s="225" t="s">
        <v>143</v>
      </c>
      <c r="AU110" s="225" t="s">
        <v>86</v>
      </c>
      <c r="AY110" s="19" t="s">
        <v>141</v>
      </c>
      <c r="BE110" s="226">
        <f>IF(N110="základní",J110,0)</f>
        <v>0</v>
      </c>
      <c r="BF110" s="226">
        <f>IF(N110="snížená",J110,0)</f>
        <v>0</v>
      </c>
      <c r="BG110" s="226">
        <f>IF(N110="zákl. přenesená",J110,0)</f>
        <v>0</v>
      </c>
      <c r="BH110" s="226">
        <f>IF(N110="sníž. přenesená",J110,0)</f>
        <v>0</v>
      </c>
      <c r="BI110" s="226">
        <f>IF(N110="nulová",J110,0)</f>
        <v>0</v>
      </c>
      <c r="BJ110" s="19" t="s">
        <v>84</v>
      </c>
      <c r="BK110" s="226">
        <f>ROUND(I110*H110,2)</f>
        <v>0</v>
      </c>
      <c r="BL110" s="19" t="s">
        <v>148</v>
      </c>
      <c r="BM110" s="225" t="s">
        <v>863</v>
      </c>
    </row>
    <row r="111" s="2" customFormat="1">
      <c r="A111" s="40"/>
      <c r="B111" s="41"/>
      <c r="C111" s="42"/>
      <c r="D111" s="227" t="s">
        <v>150</v>
      </c>
      <c r="E111" s="42"/>
      <c r="F111" s="228" t="s">
        <v>864</v>
      </c>
      <c r="G111" s="42"/>
      <c r="H111" s="42"/>
      <c r="I111" s="229"/>
      <c r="J111" s="42"/>
      <c r="K111" s="42"/>
      <c r="L111" s="46"/>
      <c r="M111" s="230"/>
      <c r="N111" s="231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150</v>
      </c>
      <c r="AU111" s="19" t="s">
        <v>86</v>
      </c>
    </row>
    <row r="112" s="2" customFormat="1">
      <c r="A112" s="40"/>
      <c r="B112" s="41"/>
      <c r="C112" s="42"/>
      <c r="D112" s="232" t="s">
        <v>152</v>
      </c>
      <c r="E112" s="42"/>
      <c r="F112" s="233" t="s">
        <v>865</v>
      </c>
      <c r="G112" s="42"/>
      <c r="H112" s="42"/>
      <c r="I112" s="229"/>
      <c r="J112" s="42"/>
      <c r="K112" s="42"/>
      <c r="L112" s="46"/>
      <c r="M112" s="230"/>
      <c r="N112" s="231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152</v>
      </c>
      <c r="AU112" s="19" t="s">
        <v>86</v>
      </c>
    </row>
    <row r="113" s="13" customFormat="1">
      <c r="A113" s="13"/>
      <c r="B113" s="234"/>
      <c r="C113" s="235"/>
      <c r="D113" s="227" t="s">
        <v>154</v>
      </c>
      <c r="E113" s="236" t="s">
        <v>19</v>
      </c>
      <c r="F113" s="237" t="s">
        <v>866</v>
      </c>
      <c r="G113" s="235"/>
      <c r="H113" s="236" t="s">
        <v>19</v>
      </c>
      <c r="I113" s="238"/>
      <c r="J113" s="235"/>
      <c r="K113" s="235"/>
      <c r="L113" s="239"/>
      <c r="M113" s="240"/>
      <c r="N113" s="241"/>
      <c r="O113" s="241"/>
      <c r="P113" s="241"/>
      <c r="Q113" s="241"/>
      <c r="R113" s="241"/>
      <c r="S113" s="241"/>
      <c r="T113" s="242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3" t="s">
        <v>154</v>
      </c>
      <c r="AU113" s="243" t="s">
        <v>86</v>
      </c>
      <c r="AV113" s="13" t="s">
        <v>84</v>
      </c>
      <c r="AW113" s="13" t="s">
        <v>36</v>
      </c>
      <c r="AX113" s="13" t="s">
        <v>77</v>
      </c>
      <c r="AY113" s="243" t="s">
        <v>141</v>
      </c>
    </row>
    <row r="114" s="14" customFormat="1">
      <c r="A114" s="14"/>
      <c r="B114" s="244"/>
      <c r="C114" s="245"/>
      <c r="D114" s="227" t="s">
        <v>154</v>
      </c>
      <c r="E114" s="246" t="s">
        <v>19</v>
      </c>
      <c r="F114" s="247" t="s">
        <v>867</v>
      </c>
      <c r="G114" s="245"/>
      <c r="H114" s="248">
        <v>12</v>
      </c>
      <c r="I114" s="249"/>
      <c r="J114" s="245"/>
      <c r="K114" s="245"/>
      <c r="L114" s="250"/>
      <c r="M114" s="251"/>
      <c r="N114" s="252"/>
      <c r="O114" s="252"/>
      <c r="P114" s="252"/>
      <c r="Q114" s="252"/>
      <c r="R114" s="252"/>
      <c r="S114" s="252"/>
      <c r="T114" s="253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54" t="s">
        <v>154</v>
      </c>
      <c r="AU114" s="254" t="s">
        <v>86</v>
      </c>
      <c r="AV114" s="14" t="s">
        <v>86</v>
      </c>
      <c r="AW114" s="14" t="s">
        <v>36</v>
      </c>
      <c r="AX114" s="14" t="s">
        <v>84</v>
      </c>
      <c r="AY114" s="254" t="s">
        <v>141</v>
      </c>
    </row>
    <row r="115" s="2" customFormat="1" ht="16.5" customHeight="1">
      <c r="A115" s="40"/>
      <c r="B115" s="41"/>
      <c r="C115" s="214" t="s">
        <v>201</v>
      </c>
      <c r="D115" s="214" t="s">
        <v>143</v>
      </c>
      <c r="E115" s="215" t="s">
        <v>868</v>
      </c>
      <c r="F115" s="216" t="s">
        <v>869</v>
      </c>
      <c r="G115" s="217" t="s">
        <v>372</v>
      </c>
      <c r="H115" s="218">
        <v>96.859999999999999</v>
      </c>
      <c r="I115" s="219"/>
      <c r="J115" s="220">
        <f>ROUND(I115*H115,2)</f>
        <v>0</v>
      </c>
      <c r="K115" s="216" t="s">
        <v>147</v>
      </c>
      <c r="L115" s="46"/>
      <c r="M115" s="221" t="s">
        <v>19</v>
      </c>
      <c r="N115" s="222" t="s">
        <v>48</v>
      </c>
      <c r="O115" s="86"/>
      <c r="P115" s="223">
        <f>O115*H115</f>
        <v>0</v>
      </c>
      <c r="Q115" s="223">
        <v>0</v>
      </c>
      <c r="R115" s="223">
        <f>Q115*H115</f>
        <v>0</v>
      </c>
      <c r="S115" s="223">
        <v>0</v>
      </c>
      <c r="T115" s="224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25" t="s">
        <v>148</v>
      </c>
      <c r="AT115" s="225" t="s">
        <v>143</v>
      </c>
      <c r="AU115" s="225" t="s">
        <v>86</v>
      </c>
      <c r="AY115" s="19" t="s">
        <v>141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19" t="s">
        <v>84</v>
      </c>
      <c r="BK115" s="226">
        <f>ROUND(I115*H115,2)</f>
        <v>0</v>
      </c>
      <c r="BL115" s="19" t="s">
        <v>148</v>
      </c>
      <c r="BM115" s="225" t="s">
        <v>870</v>
      </c>
    </row>
    <row r="116" s="2" customFormat="1">
      <c r="A116" s="40"/>
      <c r="B116" s="41"/>
      <c r="C116" s="42"/>
      <c r="D116" s="227" t="s">
        <v>150</v>
      </c>
      <c r="E116" s="42"/>
      <c r="F116" s="228" t="s">
        <v>871</v>
      </c>
      <c r="G116" s="42"/>
      <c r="H116" s="42"/>
      <c r="I116" s="229"/>
      <c r="J116" s="42"/>
      <c r="K116" s="42"/>
      <c r="L116" s="46"/>
      <c r="M116" s="230"/>
      <c r="N116" s="231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150</v>
      </c>
      <c r="AU116" s="19" t="s">
        <v>86</v>
      </c>
    </row>
    <row r="117" s="2" customFormat="1">
      <c r="A117" s="40"/>
      <c r="B117" s="41"/>
      <c r="C117" s="42"/>
      <c r="D117" s="232" t="s">
        <v>152</v>
      </c>
      <c r="E117" s="42"/>
      <c r="F117" s="233" t="s">
        <v>872</v>
      </c>
      <c r="G117" s="42"/>
      <c r="H117" s="42"/>
      <c r="I117" s="229"/>
      <c r="J117" s="42"/>
      <c r="K117" s="42"/>
      <c r="L117" s="46"/>
      <c r="M117" s="230"/>
      <c r="N117" s="231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152</v>
      </c>
      <c r="AU117" s="19" t="s">
        <v>86</v>
      </c>
    </row>
    <row r="118" s="2" customFormat="1" ht="16.5" customHeight="1">
      <c r="A118" s="40"/>
      <c r="B118" s="41"/>
      <c r="C118" s="214" t="s">
        <v>207</v>
      </c>
      <c r="D118" s="214" t="s">
        <v>143</v>
      </c>
      <c r="E118" s="215" t="s">
        <v>873</v>
      </c>
      <c r="F118" s="216" t="s">
        <v>874</v>
      </c>
      <c r="G118" s="217" t="s">
        <v>171</v>
      </c>
      <c r="H118" s="218">
        <v>12</v>
      </c>
      <c r="I118" s="219"/>
      <c r="J118" s="220">
        <f>ROUND(I118*H118,2)</f>
        <v>0</v>
      </c>
      <c r="K118" s="216" t="s">
        <v>147</v>
      </c>
      <c r="L118" s="46"/>
      <c r="M118" s="221" t="s">
        <v>19</v>
      </c>
      <c r="N118" s="222" t="s">
        <v>48</v>
      </c>
      <c r="O118" s="86"/>
      <c r="P118" s="223">
        <f>O118*H118</f>
        <v>0</v>
      </c>
      <c r="Q118" s="223">
        <v>1.0000000000000001E-05</v>
      </c>
      <c r="R118" s="223">
        <f>Q118*H118</f>
        <v>0.00012000000000000002</v>
      </c>
      <c r="S118" s="223">
        <v>0</v>
      </c>
      <c r="T118" s="224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25" t="s">
        <v>148</v>
      </c>
      <c r="AT118" s="225" t="s">
        <v>143</v>
      </c>
      <c r="AU118" s="225" t="s">
        <v>86</v>
      </c>
      <c r="AY118" s="19" t="s">
        <v>141</v>
      </c>
      <c r="BE118" s="226">
        <f>IF(N118="základní",J118,0)</f>
        <v>0</v>
      </c>
      <c r="BF118" s="226">
        <f>IF(N118="snížená",J118,0)</f>
        <v>0</v>
      </c>
      <c r="BG118" s="226">
        <f>IF(N118="zákl. přenesená",J118,0)</f>
        <v>0</v>
      </c>
      <c r="BH118" s="226">
        <f>IF(N118="sníž. přenesená",J118,0)</f>
        <v>0</v>
      </c>
      <c r="BI118" s="226">
        <f>IF(N118="nulová",J118,0)</f>
        <v>0</v>
      </c>
      <c r="BJ118" s="19" t="s">
        <v>84</v>
      </c>
      <c r="BK118" s="226">
        <f>ROUND(I118*H118,2)</f>
        <v>0</v>
      </c>
      <c r="BL118" s="19" t="s">
        <v>148</v>
      </c>
      <c r="BM118" s="225" t="s">
        <v>875</v>
      </c>
    </row>
    <row r="119" s="2" customFormat="1">
      <c r="A119" s="40"/>
      <c r="B119" s="41"/>
      <c r="C119" s="42"/>
      <c r="D119" s="227" t="s">
        <v>150</v>
      </c>
      <c r="E119" s="42"/>
      <c r="F119" s="228" t="s">
        <v>876</v>
      </c>
      <c r="G119" s="42"/>
      <c r="H119" s="42"/>
      <c r="I119" s="229"/>
      <c r="J119" s="42"/>
      <c r="K119" s="42"/>
      <c r="L119" s="46"/>
      <c r="M119" s="230"/>
      <c r="N119" s="231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150</v>
      </c>
      <c r="AU119" s="19" t="s">
        <v>86</v>
      </c>
    </row>
    <row r="120" s="2" customFormat="1">
      <c r="A120" s="40"/>
      <c r="B120" s="41"/>
      <c r="C120" s="42"/>
      <c r="D120" s="232" t="s">
        <v>152</v>
      </c>
      <c r="E120" s="42"/>
      <c r="F120" s="233" t="s">
        <v>877</v>
      </c>
      <c r="G120" s="42"/>
      <c r="H120" s="42"/>
      <c r="I120" s="229"/>
      <c r="J120" s="42"/>
      <c r="K120" s="42"/>
      <c r="L120" s="46"/>
      <c r="M120" s="230"/>
      <c r="N120" s="231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152</v>
      </c>
      <c r="AU120" s="19" t="s">
        <v>86</v>
      </c>
    </row>
    <row r="121" s="2" customFormat="1" ht="24.15" customHeight="1">
      <c r="A121" s="40"/>
      <c r="B121" s="41"/>
      <c r="C121" s="214" t="s">
        <v>215</v>
      </c>
      <c r="D121" s="214" t="s">
        <v>143</v>
      </c>
      <c r="E121" s="215" t="s">
        <v>878</v>
      </c>
      <c r="F121" s="216" t="s">
        <v>879</v>
      </c>
      <c r="G121" s="217" t="s">
        <v>312</v>
      </c>
      <c r="H121" s="218">
        <v>1</v>
      </c>
      <c r="I121" s="219"/>
      <c r="J121" s="220">
        <f>ROUND(I121*H121,2)</f>
        <v>0</v>
      </c>
      <c r="K121" s="216" t="s">
        <v>147</v>
      </c>
      <c r="L121" s="46"/>
      <c r="M121" s="221" t="s">
        <v>19</v>
      </c>
      <c r="N121" s="222" t="s">
        <v>48</v>
      </c>
      <c r="O121" s="86"/>
      <c r="P121" s="223">
        <f>O121*H121</f>
        <v>0</v>
      </c>
      <c r="Q121" s="223">
        <v>0</v>
      </c>
      <c r="R121" s="223">
        <f>Q121*H121</f>
        <v>0</v>
      </c>
      <c r="S121" s="223">
        <v>0.082000000000000003</v>
      </c>
      <c r="T121" s="224">
        <f>S121*H121</f>
        <v>0.082000000000000003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25" t="s">
        <v>148</v>
      </c>
      <c r="AT121" s="225" t="s">
        <v>143</v>
      </c>
      <c r="AU121" s="225" t="s">
        <v>86</v>
      </c>
      <c r="AY121" s="19" t="s">
        <v>141</v>
      </c>
      <c r="BE121" s="226">
        <f>IF(N121="základní",J121,0)</f>
        <v>0</v>
      </c>
      <c r="BF121" s="226">
        <f>IF(N121="snížená",J121,0)</f>
        <v>0</v>
      </c>
      <c r="BG121" s="226">
        <f>IF(N121="zákl. přenesená",J121,0)</f>
        <v>0</v>
      </c>
      <c r="BH121" s="226">
        <f>IF(N121="sníž. přenesená",J121,0)</f>
        <v>0</v>
      </c>
      <c r="BI121" s="226">
        <f>IF(N121="nulová",J121,0)</f>
        <v>0</v>
      </c>
      <c r="BJ121" s="19" t="s">
        <v>84</v>
      </c>
      <c r="BK121" s="226">
        <f>ROUND(I121*H121,2)</f>
        <v>0</v>
      </c>
      <c r="BL121" s="19" t="s">
        <v>148</v>
      </c>
      <c r="BM121" s="225" t="s">
        <v>880</v>
      </c>
    </row>
    <row r="122" s="2" customFormat="1">
      <c r="A122" s="40"/>
      <c r="B122" s="41"/>
      <c r="C122" s="42"/>
      <c r="D122" s="227" t="s">
        <v>150</v>
      </c>
      <c r="E122" s="42"/>
      <c r="F122" s="228" t="s">
        <v>881</v>
      </c>
      <c r="G122" s="42"/>
      <c r="H122" s="42"/>
      <c r="I122" s="229"/>
      <c r="J122" s="42"/>
      <c r="K122" s="42"/>
      <c r="L122" s="46"/>
      <c r="M122" s="230"/>
      <c r="N122" s="231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150</v>
      </c>
      <c r="AU122" s="19" t="s">
        <v>86</v>
      </c>
    </row>
    <row r="123" s="2" customFormat="1">
      <c r="A123" s="40"/>
      <c r="B123" s="41"/>
      <c r="C123" s="42"/>
      <c r="D123" s="232" t="s">
        <v>152</v>
      </c>
      <c r="E123" s="42"/>
      <c r="F123" s="233" t="s">
        <v>882</v>
      </c>
      <c r="G123" s="42"/>
      <c r="H123" s="42"/>
      <c r="I123" s="229"/>
      <c r="J123" s="42"/>
      <c r="K123" s="42"/>
      <c r="L123" s="46"/>
      <c r="M123" s="230"/>
      <c r="N123" s="231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152</v>
      </c>
      <c r="AU123" s="19" t="s">
        <v>86</v>
      </c>
    </row>
    <row r="124" s="12" customFormat="1" ht="22.8" customHeight="1">
      <c r="A124" s="12"/>
      <c r="B124" s="198"/>
      <c r="C124" s="199"/>
      <c r="D124" s="200" t="s">
        <v>76</v>
      </c>
      <c r="E124" s="212" t="s">
        <v>654</v>
      </c>
      <c r="F124" s="212" t="s">
        <v>655</v>
      </c>
      <c r="G124" s="199"/>
      <c r="H124" s="199"/>
      <c r="I124" s="202"/>
      <c r="J124" s="213">
        <f>BK124</f>
        <v>0</v>
      </c>
      <c r="K124" s="199"/>
      <c r="L124" s="204"/>
      <c r="M124" s="205"/>
      <c r="N124" s="206"/>
      <c r="O124" s="206"/>
      <c r="P124" s="207">
        <f>SUM(P125:P137)</f>
        <v>0</v>
      </c>
      <c r="Q124" s="206"/>
      <c r="R124" s="207">
        <f>SUM(R125:R137)</f>
        <v>0</v>
      </c>
      <c r="S124" s="206"/>
      <c r="T124" s="208">
        <f>SUM(T125:T137)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9" t="s">
        <v>84</v>
      </c>
      <c r="AT124" s="210" t="s">
        <v>76</v>
      </c>
      <c r="AU124" s="210" t="s">
        <v>84</v>
      </c>
      <c r="AY124" s="209" t="s">
        <v>141</v>
      </c>
      <c r="BK124" s="211">
        <f>SUM(BK125:BK137)</f>
        <v>0</v>
      </c>
    </row>
    <row r="125" s="2" customFormat="1" ht="33" customHeight="1">
      <c r="A125" s="40"/>
      <c r="B125" s="41"/>
      <c r="C125" s="214" t="s">
        <v>222</v>
      </c>
      <c r="D125" s="214" t="s">
        <v>143</v>
      </c>
      <c r="E125" s="215" t="s">
        <v>656</v>
      </c>
      <c r="F125" s="216" t="s">
        <v>657</v>
      </c>
      <c r="G125" s="217" t="s">
        <v>211</v>
      </c>
      <c r="H125" s="218">
        <v>0.082000000000000003</v>
      </c>
      <c r="I125" s="219"/>
      <c r="J125" s="220">
        <f>ROUND(I125*H125,2)</f>
        <v>0</v>
      </c>
      <c r="K125" s="216" t="s">
        <v>147</v>
      </c>
      <c r="L125" s="46"/>
      <c r="M125" s="221" t="s">
        <v>19</v>
      </c>
      <c r="N125" s="222" t="s">
        <v>48</v>
      </c>
      <c r="O125" s="86"/>
      <c r="P125" s="223">
        <f>O125*H125</f>
        <v>0</v>
      </c>
      <c r="Q125" s="223">
        <v>0</v>
      </c>
      <c r="R125" s="223">
        <f>Q125*H125</f>
        <v>0</v>
      </c>
      <c r="S125" s="223">
        <v>0</v>
      </c>
      <c r="T125" s="224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25" t="s">
        <v>148</v>
      </c>
      <c r="AT125" s="225" t="s">
        <v>143</v>
      </c>
      <c r="AU125" s="225" t="s">
        <v>86</v>
      </c>
      <c r="AY125" s="19" t="s">
        <v>141</v>
      </c>
      <c r="BE125" s="226">
        <f>IF(N125="základní",J125,0)</f>
        <v>0</v>
      </c>
      <c r="BF125" s="226">
        <f>IF(N125="snížená",J125,0)</f>
        <v>0</v>
      </c>
      <c r="BG125" s="226">
        <f>IF(N125="zákl. přenesená",J125,0)</f>
        <v>0</v>
      </c>
      <c r="BH125" s="226">
        <f>IF(N125="sníž. přenesená",J125,0)</f>
        <v>0</v>
      </c>
      <c r="BI125" s="226">
        <f>IF(N125="nulová",J125,0)</f>
        <v>0</v>
      </c>
      <c r="BJ125" s="19" t="s">
        <v>84</v>
      </c>
      <c r="BK125" s="226">
        <f>ROUND(I125*H125,2)</f>
        <v>0</v>
      </c>
      <c r="BL125" s="19" t="s">
        <v>148</v>
      </c>
      <c r="BM125" s="225" t="s">
        <v>883</v>
      </c>
    </row>
    <row r="126" s="2" customFormat="1">
      <c r="A126" s="40"/>
      <c r="B126" s="41"/>
      <c r="C126" s="42"/>
      <c r="D126" s="227" t="s">
        <v>150</v>
      </c>
      <c r="E126" s="42"/>
      <c r="F126" s="228" t="s">
        <v>659</v>
      </c>
      <c r="G126" s="42"/>
      <c r="H126" s="42"/>
      <c r="I126" s="229"/>
      <c r="J126" s="42"/>
      <c r="K126" s="42"/>
      <c r="L126" s="46"/>
      <c r="M126" s="230"/>
      <c r="N126" s="231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150</v>
      </c>
      <c r="AU126" s="19" t="s">
        <v>86</v>
      </c>
    </row>
    <row r="127" s="2" customFormat="1">
      <c r="A127" s="40"/>
      <c r="B127" s="41"/>
      <c r="C127" s="42"/>
      <c r="D127" s="232" t="s">
        <v>152</v>
      </c>
      <c r="E127" s="42"/>
      <c r="F127" s="233" t="s">
        <v>660</v>
      </c>
      <c r="G127" s="42"/>
      <c r="H127" s="42"/>
      <c r="I127" s="229"/>
      <c r="J127" s="42"/>
      <c r="K127" s="42"/>
      <c r="L127" s="46"/>
      <c r="M127" s="230"/>
      <c r="N127" s="231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152</v>
      </c>
      <c r="AU127" s="19" t="s">
        <v>86</v>
      </c>
    </row>
    <row r="128" s="2" customFormat="1" ht="21.75" customHeight="1">
      <c r="A128" s="40"/>
      <c r="B128" s="41"/>
      <c r="C128" s="214" t="s">
        <v>8</v>
      </c>
      <c r="D128" s="214" t="s">
        <v>143</v>
      </c>
      <c r="E128" s="215" t="s">
        <v>661</v>
      </c>
      <c r="F128" s="216" t="s">
        <v>662</v>
      </c>
      <c r="G128" s="217" t="s">
        <v>211</v>
      </c>
      <c r="H128" s="218">
        <v>0.082000000000000003</v>
      </c>
      <c r="I128" s="219"/>
      <c r="J128" s="220">
        <f>ROUND(I128*H128,2)</f>
        <v>0</v>
      </c>
      <c r="K128" s="216" t="s">
        <v>147</v>
      </c>
      <c r="L128" s="46"/>
      <c r="M128" s="221" t="s">
        <v>19</v>
      </c>
      <c r="N128" s="222" t="s">
        <v>48</v>
      </c>
      <c r="O128" s="86"/>
      <c r="P128" s="223">
        <f>O128*H128</f>
        <v>0</v>
      </c>
      <c r="Q128" s="223">
        <v>0</v>
      </c>
      <c r="R128" s="223">
        <f>Q128*H128</f>
        <v>0</v>
      </c>
      <c r="S128" s="223">
        <v>0</v>
      </c>
      <c r="T128" s="224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25" t="s">
        <v>148</v>
      </c>
      <c r="AT128" s="225" t="s">
        <v>143</v>
      </c>
      <c r="AU128" s="225" t="s">
        <v>86</v>
      </c>
      <c r="AY128" s="19" t="s">
        <v>141</v>
      </c>
      <c r="BE128" s="226">
        <f>IF(N128="základní",J128,0)</f>
        <v>0</v>
      </c>
      <c r="BF128" s="226">
        <f>IF(N128="snížená",J128,0)</f>
        <v>0</v>
      </c>
      <c r="BG128" s="226">
        <f>IF(N128="zákl. přenesená",J128,0)</f>
        <v>0</v>
      </c>
      <c r="BH128" s="226">
        <f>IF(N128="sníž. přenesená",J128,0)</f>
        <v>0</v>
      </c>
      <c r="BI128" s="226">
        <f>IF(N128="nulová",J128,0)</f>
        <v>0</v>
      </c>
      <c r="BJ128" s="19" t="s">
        <v>84</v>
      </c>
      <c r="BK128" s="226">
        <f>ROUND(I128*H128,2)</f>
        <v>0</v>
      </c>
      <c r="BL128" s="19" t="s">
        <v>148</v>
      </c>
      <c r="BM128" s="225" t="s">
        <v>884</v>
      </c>
    </row>
    <row r="129" s="2" customFormat="1">
      <c r="A129" s="40"/>
      <c r="B129" s="41"/>
      <c r="C129" s="42"/>
      <c r="D129" s="227" t="s">
        <v>150</v>
      </c>
      <c r="E129" s="42"/>
      <c r="F129" s="228" t="s">
        <v>664</v>
      </c>
      <c r="G129" s="42"/>
      <c r="H129" s="42"/>
      <c r="I129" s="229"/>
      <c r="J129" s="42"/>
      <c r="K129" s="42"/>
      <c r="L129" s="46"/>
      <c r="M129" s="230"/>
      <c r="N129" s="231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150</v>
      </c>
      <c r="AU129" s="19" t="s">
        <v>86</v>
      </c>
    </row>
    <row r="130" s="2" customFormat="1">
      <c r="A130" s="40"/>
      <c r="B130" s="41"/>
      <c r="C130" s="42"/>
      <c r="D130" s="232" t="s">
        <v>152</v>
      </c>
      <c r="E130" s="42"/>
      <c r="F130" s="233" t="s">
        <v>665</v>
      </c>
      <c r="G130" s="42"/>
      <c r="H130" s="42"/>
      <c r="I130" s="229"/>
      <c r="J130" s="42"/>
      <c r="K130" s="42"/>
      <c r="L130" s="46"/>
      <c r="M130" s="230"/>
      <c r="N130" s="231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152</v>
      </c>
      <c r="AU130" s="19" t="s">
        <v>86</v>
      </c>
    </row>
    <row r="131" s="2" customFormat="1" ht="24.15" customHeight="1">
      <c r="A131" s="40"/>
      <c r="B131" s="41"/>
      <c r="C131" s="214" t="s">
        <v>237</v>
      </c>
      <c r="D131" s="214" t="s">
        <v>143</v>
      </c>
      <c r="E131" s="215" t="s">
        <v>666</v>
      </c>
      <c r="F131" s="216" t="s">
        <v>667</v>
      </c>
      <c r="G131" s="217" t="s">
        <v>211</v>
      </c>
      <c r="H131" s="218">
        <v>1.1479999999999999</v>
      </c>
      <c r="I131" s="219"/>
      <c r="J131" s="220">
        <f>ROUND(I131*H131,2)</f>
        <v>0</v>
      </c>
      <c r="K131" s="216" t="s">
        <v>147</v>
      </c>
      <c r="L131" s="46"/>
      <c r="M131" s="221" t="s">
        <v>19</v>
      </c>
      <c r="N131" s="222" t="s">
        <v>48</v>
      </c>
      <c r="O131" s="86"/>
      <c r="P131" s="223">
        <f>O131*H131</f>
        <v>0</v>
      </c>
      <c r="Q131" s="223">
        <v>0</v>
      </c>
      <c r="R131" s="223">
        <f>Q131*H131</f>
        <v>0</v>
      </c>
      <c r="S131" s="223">
        <v>0</v>
      </c>
      <c r="T131" s="224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25" t="s">
        <v>148</v>
      </c>
      <c r="AT131" s="225" t="s">
        <v>143</v>
      </c>
      <c r="AU131" s="225" t="s">
        <v>86</v>
      </c>
      <c r="AY131" s="19" t="s">
        <v>141</v>
      </c>
      <c r="BE131" s="226">
        <f>IF(N131="základní",J131,0)</f>
        <v>0</v>
      </c>
      <c r="BF131" s="226">
        <f>IF(N131="snížená",J131,0)</f>
        <v>0</v>
      </c>
      <c r="BG131" s="226">
        <f>IF(N131="zákl. přenesená",J131,0)</f>
        <v>0</v>
      </c>
      <c r="BH131" s="226">
        <f>IF(N131="sníž. přenesená",J131,0)</f>
        <v>0</v>
      </c>
      <c r="BI131" s="226">
        <f>IF(N131="nulová",J131,0)</f>
        <v>0</v>
      </c>
      <c r="BJ131" s="19" t="s">
        <v>84</v>
      </c>
      <c r="BK131" s="226">
        <f>ROUND(I131*H131,2)</f>
        <v>0</v>
      </c>
      <c r="BL131" s="19" t="s">
        <v>148</v>
      </c>
      <c r="BM131" s="225" t="s">
        <v>885</v>
      </c>
    </row>
    <row r="132" s="2" customFormat="1">
      <c r="A132" s="40"/>
      <c r="B132" s="41"/>
      <c r="C132" s="42"/>
      <c r="D132" s="227" t="s">
        <v>150</v>
      </c>
      <c r="E132" s="42"/>
      <c r="F132" s="228" t="s">
        <v>669</v>
      </c>
      <c r="G132" s="42"/>
      <c r="H132" s="42"/>
      <c r="I132" s="229"/>
      <c r="J132" s="42"/>
      <c r="K132" s="42"/>
      <c r="L132" s="46"/>
      <c r="M132" s="230"/>
      <c r="N132" s="231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150</v>
      </c>
      <c r="AU132" s="19" t="s">
        <v>86</v>
      </c>
    </row>
    <row r="133" s="2" customFormat="1">
      <c r="A133" s="40"/>
      <c r="B133" s="41"/>
      <c r="C133" s="42"/>
      <c r="D133" s="232" t="s">
        <v>152</v>
      </c>
      <c r="E133" s="42"/>
      <c r="F133" s="233" t="s">
        <v>670</v>
      </c>
      <c r="G133" s="42"/>
      <c r="H133" s="42"/>
      <c r="I133" s="229"/>
      <c r="J133" s="42"/>
      <c r="K133" s="42"/>
      <c r="L133" s="46"/>
      <c r="M133" s="230"/>
      <c r="N133" s="231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152</v>
      </c>
      <c r="AU133" s="19" t="s">
        <v>86</v>
      </c>
    </row>
    <row r="134" s="14" customFormat="1">
      <c r="A134" s="14"/>
      <c r="B134" s="244"/>
      <c r="C134" s="245"/>
      <c r="D134" s="227" t="s">
        <v>154</v>
      </c>
      <c r="E134" s="245"/>
      <c r="F134" s="247" t="s">
        <v>886</v>
      </c>
      <c r="G134" s="245"/>
      <c r="H134" s="248">
        <v>1.1479999999999999</v>
      </c>
      <c r="I134" s="249"/>
      <c r="J134" s="245"/>
      <c r="K134" s="245"/>
      <c r="L134" s="250"/>
      <c r="M134" s="251"/>
      <c r="N134" s="252"/>
      <c r="O134" s="252"/>
      <c r="P134" s="252"/>
      <c r="Q134" s="252"/>
      <c r="R134" s="252"/>
      <c r="S134" s="252"/>
      <c r="T134" s="253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4" t="s">
        <v>154</v>
      </c>
      <c r="AU134" s="254" t="s">
        <v>86</v>
      </c>
      <c r="AV134" s="14" t="s">
        <v>86</v>
      </c>
      <c r="AW134" s="14" t="s">
        <v>4</v>
      </c>
      <c r="AX134" s="14" t="s">
        <v>84</v>
      </c>
      <c r="AY134" s="254" t="s">
        <v>141</v>
      </c>
    </row>
    <row r="135" s="2" customFormat="1" ht="24.15" customHeight="1">
      <c r="A135" s="40"/>
      <c r="B135" s="41"/>
      <c r="C135" s="214" t="s">
        <v>244</v>
      </c>
      <c r="D135" s="214" t="s">
        <v>143</v>
      </c>
      <c r="E135" s="215" t="s">
        <v>672</v>
      </c>
      <c r="F135" s="216" t="s">
        <v>673</v>
      </c>
      <c r="G135" s="217" t="s">
        <v>211</v>
      </c>
      <c r="H135" s="218">
        <v>0.082000000000000003</v>
      </c>
      <c r="I135" s="219"/>
      <c r="J135" s="220">
        <f>ROUND(I135*H135,2)</f>
        <v>0</v>
      </c>
      <c r="K135" s="216" t="s">
        <v>147</v>
      </c>
      <c r="L135" s="46"/>
      <c r="M135" s="221" t="s">
        <v>19</v>
      </c>
      <c r="N135" s="222" t="s">
        <v>48</v>
      </c>
      <c r="O135" s="86"/>
      <c r="P135" s="223">
        <f>O135*H135</f>
        <v>0</v>
      </c>
      <c r="Q135" s="223">
        <v>0</v>
      </c>
      <c r="R135" s="223">
        <f>Q135*H135</f>
        <v>0</v>
      </c>
      <c r="S135" s="223">
        <v>0</v>
      </c>
      <c r="T135" s="224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25" t="s">
        <v>148</v>
      </c>
      <c r="AT135" s="225" t="s">
        <v>143</v>
      </c>
      <c r="AU135" s="225" t="s">
        <v>86</v>
      </c>
      <c r="AY135" s="19" t="s">
        <v>141</v>
      </c>
      <c r="BE135" s="226">
        <f>IF(N135="základní",J135,0)</f>
        <v>0</v>
      </c>
      <c r="BF135" s="226">
        <f>IF(N135="snížená",J135,0)</f>
        <v>0</v>
      </c>
      <c r="BG135" s="226">
        <f>IF(N135="zákl. přenesená",J135,0)</f>
        <v>0</v>
      </c>
      <c r="BH135" s="226">
        <f>IF(N135="sníž. přenesená",J135,0)</f>
        <v>0</v>
      </c>
      <c r="BI135" s="226">
        <f>IF(N135="nulová",J135,0)</f>
        <v>0</v>
      </c>
      <c r="BJ135" s="19" t="s">
        <v>84</v>
      </c>
      <c r="BK135" s="226">
        <f>ROUND(I135*H135,2)</f>
        <v>0</v>
      </c>
      <c r="BL135" s="19" t="s">
        <v>148</v>
      </c>
      <c r="BM135" s="225" t="s">
        <v>887</v>
      </c>
    </row>
    <row r="136" s="2" customFormat="1">
      <c r="A136" s="40"/>
      <c r="B136" s="41"/>
      <c r="C136" s="42"/>
      <c r="D136" s="227" t="s">
        <v>150</v>
      </c>
      <c r="E136" s="42"/>
      <c r="F136" s="228" t="s">
        <v>675</v>
      </c>
      <c r="G136" s="42"/>
      <c r="H136" s="42"/>
      <c r="I136" s="229"/>
      <c r="J136" s="42"/>
      <c r="K136" s="42"/>
      <c r="L136" s="46"/>
      <c r="M136" s="230"/>
      <c r="N136" s="231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150</v>
      </c>
      <c r="AU136" s="19" t="s">
        <v>86</v>
      </c>
    </row>
    <row r="137" s="2" customFormat="1">
      <c r="A137" s="40"/>
      <c r="B137" s="41"/>
      <c r="C137" s="42"/>
      <c r="D137" s="232" t="s">
        <v>152</v>
      </c>
      <c r="E137" s="42"/>
      <c r="F137" s="233" t="s">
        <v>676</v>
      </c>
      <c r="G137" s="42"/>
      <c r="H137" s="42"/>
      <c r="I137" s="229"/>
      <c r="J137" s="42"/>
      <c r="K137" s="42"/>
      <c r="L137" s="46"/>
      <c r="M137" s="230"/>
      <c r="N137" s="231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152</v>
      </c>
      <c r="AU137" s="19" t="s">
        <v>86</v>
      </c>
    </row>
    <row r="138" s="12" customFormat="1" ht="22.8" customHeight="1">
      <c r="A138" s="12"/>
      <c r="B138" s="198"/>
      <c r="C138" s="199"/>
      <c r="D138" s="200" t="s">
        <v>76</v>
      </c>
      <c r="E138" s="212" t="s">
        <v>540</v>
      </c>
      <c r="F138" s="212" t="s">
        <v>541</v>
      </c>
      <c r="G138" s="199"/>
      <c r="H138" s="199"/>
      <c r="I138" s="202"/>
      <c r="J138" s="213">
        <f>BK138</f>
        <v>0</v>
      </c>
      <c r="K138" s="199"/>
      <c r="L138" s="204"/>
      <c r="M138" s="205"/>
      <c r="N138" s="206"/>
      <c r="O138" s="206"/>
      <c r="P138" s="207">
        <f>SUM(P139:P141)</f>
        <v>0</v>
      </c>
      <c r="Q138" s="206"/>
      <c r="R138" s="207">
        <f>SUM(R139:R141)</f>
        <v>0</v>
      </c>
      <c r="S138" s="206"/>
      <c r="T138" s="208">
        <f>SUM(T139:T141)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09" t="s">
        <v>84</v>
      </c>
      <c r="AT138" s="210" t="s">
        <v>76</v>
      </c>
      <c r="AU138" s="210" t="s">
        <v>84</v>
      </c>
      <c r="AY138" s="209" t="s">
        <v>141</v>
      </c>
      <c r="BK138" s="211">
        <f>SUM(BK139:BK141)</f>
        <v>0</v>
      </c>
    </row>
    <row r="139" s="2" customFormat="1" ht="33" customHeight="1">
      <c r="A139" s="40"/>
      <c r="B139" s="41"/>
      <c r="C139" s="214" t="s">
        <v>249</v>
      </c>
      <c r="D139" s="214" t="s">
        <v>143</v>
      </c>
      <c r="E139" s="215" t="s">
        <v>888</v>
      </c>
      <c r="F139" s="216" t="s">
        <v>889</v>
      </c>
      <c r="G139" s="217" t="s">
        <v>211</v>
      </c>
      <c r="H139" s="218">
        <v>0.17999999999999999</v>
      </c>
      <c r="I139" s="219"/>
      <c r="J139" s="220">
        <f>ROUND(I139*H139,2)</f>
        <v>0</v>
      </c>
      <c r="K139" s="216" t="s">
        <v>147</v>
      </c>
      <c r="L139" s="46"/>
      <c r="M139" s="221" t="s">
        <v>19</v>
      </c>
      <c r="N139" s="222" t="s">
        <v>48</v>
      </c>
      <c r="O139" s="86"/>
      <c r="P139" s="223">
        <f>O139*H139</f>
        <v>0</v>
      </c>
      <c r="Q139" s="223">
        <v>0</v>
      </c>
      <c r="R139" s="223">
        <f>Q139*H139</f>
        <v>0</v>
      </c>
      <c r="S139" s="223">
        <v>0</v>
      </c>
      <c r="T139" s="224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25" t="s">
        <v>148</v>
      </c>
      <c r="AT139" s="225" t="s">
        <v>143</v>
      </c>
      <c r="AU139" s="225" t="s">
        <v>86</v>
      </c>
      <c r="AY139" s="19" t="s">
        <v>141</v>
      </c>
      <c r="BE139" s="226">
        <f>IF(N139="základní",J139,0)</f>
        <v>0</v>
      </c>
      <c r="BF139" s="226">
        <f>IF(N139="snížená",J139,0)</f>
        <v>0</v>
      </c>
      <c r="BG139" s="226">
        <f>IF(N139="zákl. přenesená",J139,0)</f>
        <v>0</v>
      </c>
      <c r="BH139" s="226">
        <f>IF(N139="sníž. přenesená",J139,0)</f>
        <v>0</v>
      </c>
      <c r="BI139" s="226">
        <f>IF(N139="nulová",J139,0)</f>
        <v>0</v>
      </c>
      <c r="BJ139" s="19" t="s">
        <v>84</v>
      </c>
      <c r="BK139" s="226">
        <f>ROUND(I139*H139,2)</f>
        <v>0</v>
      </c>
      <c r="BL139" s="19" t="s">
        <v>148</v>
      </c>
      <c r="BM139" s="225" t="s">
        <v>890</v>
      </c>
    </row>
    <row r="140" s="2" customFormat="1">
      <c r="A140" s="40"/>
      <c r="B140" s="41"/>
      <c r="C140" s="42"/>
      <c r="D140" s="227" t="s">
        <v>150</v>
      </c>
      <c r="E140" s="42"/>
      <c r="F140" s="228" t="s">
        <v>891</v>
      </c>
      <c r="G140" s="42"/>
      <c r="H140" s="42"/>
      <c r="I140" s="229"/>
      <c r="J140" s="42"/>
      <c r="K140" s="42"/>
      <c r="L140" s="46"/>
      <c r="M140" s="230"/>
      <c r="N140" s="231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150</v>
      </c>
      <c r="AU140" s="19" t="s">
        <v>86</v>
      </c>
    </row>
    <row r="141" s="2" customFormat="1">
      <c r="A141" s="40"/>
      <c r="B141" s="41"/>
      <c r="C141" s="42"/>
      <c r="D141" s="232" t="s">
        <v>152</v>
      </c>
      <c r="E141" s="42"/>
      <c r="F141" s="233" t="s">
        <v>892</v>
      </c>
      <c r="G141" s="42"/>
      <c r="H141" s="42"/>
      <c r="I141" s="229"/>
      <c r="J141" s="42"/>
      <c r="K141" s="42"/>
      <c r="L141" s="46"/>
      <c r="M141" s="277"/>
      <c r="N141" s="278"/>
      <c r="O141" s="279"/>
      <c r="P141" s="279"/>
      <c r="Q141" s="279"/>
      <c r="R141" s="279"/>
      <c r="S141" s="279"/>
      <c r="T141" s="28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152</v>
      </c>
      <c r="AU141" s="19" t="s">
        <v>86</v>
      </c>
    </row>
    <row r="142" s="2" customFormat="1" ht="6.96" customHeight="1">
      <c r="A142" s="40"/>
      <c r="B142" s="61"/>
      <c r="C142" s="62"/>
      <c r="D142" s="62"/>
      <c r="E142" s="62"/>
      <c r="F142" s="62"/>
      <c r="G142" s="62"/>
      <c r="H142" s="62"/>
      <c r="I142" s="62"/>
      <c r="J142" s="62"/>
      <c r="K142" s="62"/>
      <c r="L142" s="46"/>
      <c r="M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</row>
  </sheetData>
  <sheetProtection sheet="1" autoFilter="0" formatColumns="0" formatRows="0" objects="1" scenarios="1" spinCount="100000" saltValue="6v9azP4H7eYTTNlmK/mcgZEE/A0ehat1H/yiV70iwQv0HATcc59UX8R68+Ot5HNnVAJOLcJmKY31Hnfhop1HqQ==" hashValue="/lQRSyeeSYhTQvfR/SN8iIdzhN351P5FVrf47KQP4tCi4cnMYwm1yNxLgjUQO/sH2P9+XGgGxRPwfF0kJ2VyuA==" algorithmName="SHA-512" password="CB6D"/>
  <autoFilter ref="C88:K14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7:H77"/>
    <mergeCell ref="E79:H79"/>
    <mergeCell ref="E81:H81"/>
    <mergeCell ref="L2:V2"/>
  </mergeCells>
  <hyperlinks>
    <hyperlink ref="F94" r:id="rId1" display="https://podminky.urs.cz/item/CS_URS_2024_01/914111111"/>
    <hyperlink ref="F100" r:id="rId2" display="https://podminky.urs.cz/item/CS_URS_2024_01/914511111"/>
    <hyperlink ref="F109" r:id="rId3" display="https://podminky.urs.cz/item/CS_URS_2024_01/915211112"/>
    <hyperlink ref="F112" r:id="rId4" display="https://podminky.urs.cz/item/CS_URS_2024_01/915231112"/>
    <hyperlink ref="F117" r:id="rId5" display="https://podminky.urs.cz/item/CS_URS_2024_01/915611111"/>
    <hyperlink ref="F120" r:id="rId6" display="https://podminky.urs.cz/item/CS_URS_2024_01/915621111"/>
    <hyperlink ref="F123" r:id="rId7" display="https://podminky.urs.cz/item/CS_URS_2024_01/966006132"/>
    <hyperlink ref="F127" r:id="rId8" display="https://podminky.urs.cz/item/CS_URS_2024_01/997013631"/>
    <hyperlink ref="F130" r:id="rId9" display="https://podminky.urs.cz/item/CS_URS_2024_01/997221561"/>
    <hyperlink ref="F133" r:id="rId10" display="https://podminky.urs.cz/item/CS_URS_2024_01/997221569"/>
    <hyperlink ref="F137" r:id="rId11" display="https://podminky.urs.cz/item/CS_URS_2024_01/997221611"/>
    <hyperlink ref="F141" r:id="rId12" display="https://podminky.urs.cz/item/CS_URS_2024_01/998229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3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.667969" style="1" customWidth="1"/>
    <col min="13" max="13" width="10.83203" style="1" customWidth="1"/>
    <col min="15" max="15" width="14.16016" style="1" customWidth="1"/>
    <col min="16" max="16" width="14.16016" style="1" customWidth="1"/>
    <col min="17" max="17" width="14.16016" style="1" customWidth="1"/>
    <col min="18" max="18" width="14.16016" style="1" customWidth="1"/>
    <col min="19" max="19" width="14.16016" style="1" customWidth="1"/>
    <col min="20" max="20" width="14.16016" style="1" customWidth="1"/>
    <col min="21" max="21" width="16.33203" style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103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86</v>
      </c>
    </row>
    <row r="4" s="1" customFormat="1" ht="24.96" customHeight="1">
      <c r="B4" s="22"/>
      <c r="D4" s="142" t="s">
        <v>106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26.25" customHeight="1">
      <c r="B7" s="22"/>
      <c r="E7" s="145" t="str">
        <f>'Rekapitulace stavby'!K6</f>
        <v>Řešení nástupišť zastávek a míst pro přecházení přes I/13 v Kamenické Nové Vísce a přes II/263 v ul. Bezručova</v>
      </c>
      <c r="F7" s="144"/>
      <c r="G7" s="144"/>
      <c r="H7" s="144"/>
      <c r="L7" s="22"/>
    </row>
    <row r="8" s="1" customFormat="1" ht="12" customHeight="1">
      <c r="B8" s="22"/>
      <c r="D8" s="144" t="s">
        <v>107</v>
      </c>
      <c r="L8" s="22"/>
    </row>
    <row r="9" s="2" customFormat="1" ht="23.25" customHeight="1">
      <c r="A9" s="40"/>
      <c r="B9" s="46"/>
      <c r="C9" s="40"/>
      <c r="D9" s="40"/>
      <c r="E9" s="145" t="s">
        <v>108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109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893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894</v>
      </c>
      <c r="G14" s="40"/>
      <c r="H14" s="40"/>
      <c r="I14" s="144" t="s">
        <v>23</v>
      </c>
      <c r="J14" s="148" t="str">
        <f>'Rekapitulace stavby'!AN8</f>
        <v>25. 7. 2023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tr">
        <f>IF('Rekapitulace stavby'!AN10="","",'Rekapitulace stavby'!AN10)</f>
        <v>00261220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tr">
        <f>IF('Rekapitulace stavby'!E11="","",'Rekapitulace stavby'!E11)</f>
        <v>Město Česká Kamenice</v>
      </c>
      <c r="F17" s="40"/>
      <c r="G17" s="40"/>
      <c r="H17" s="40"/>
      <c r="I17" s="144" t="s">
        <v>29</v>
      </c>
      <c r="J17" s="135" t="str">
        <f>IF('Rekapitulace stavby'!AN11="","",'Rekapitulace stavby'!AN11)</f>
        <v/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30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29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32</v>
      </c>
      <c r="E22" s="40"/>
      <c r="F22" s="40"/>
      <c r="G22" s="40"/>
      <c r="H22" s="40"/>
      <c r="I22" s="144" t="s">
        <v>26</v>
      </c>
      <c r="J22" s="135" t="str">
        <f>IF('Rekapitulace stavby'!AN16="","",'Rekapitulace stavby'!AN16)</f>
        <v>03258106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tr">
        <f>IF('Rekapitulace stavby'!E17="","",'Rekapitulace stavby'!E17)</f>
        <v>IQ PROJEKT s.r.o.</v>
      </c>
      <c r="F23" s="40"/>
      <c r="G23" s="40"/>
      <c r="H23" s="40"/>
      <c r="I23" s="144" t="s">
        <v>29</v>
      </c>
      <c r="J23" s="135" t="str">
        <f>IF('Rekapitulace stavby'!AN17="","",'Rekapitulace stavby'!AN17)</f>
        <v>CZ 03258106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37</v>
      </c>
      <c r="E25" s="40"/>
      <c r="F25" s="40"/>
      <c r="G25" s="40"/>
      <c r="H25" s="40"/>
      <c r="I25" s="144" t="s">
        <v>26</v>
      </c>
      <c r="J25" s="135" t="s">
        <v>19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895</v>
      </c>
      <c r="F26" s="40"/>
      <c r="G26" s="40"/>
      <c r="H26" s="40"/>
      <c r="I26" s="144" t="s">
        <v>29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41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43</v>
      </c>
      <c r="E32" s="40"/>
      <c r="F32" s="40"/>
      <c r="G32" s="40"/>
      <c r="H32" s="40"/>
      <c r="I32" s="40"/>
      <c r="J32" s="155">
        <f>ROUND(J94,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45</v>
      </c>
      <c r="G34" s="40"/>
      <c r="H34" s="40"/>
      <c r="I34" s="156" t="s">
        <v>44</v>
      </c>
      <c r="J34" s="156" t="s">
        <v>46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47</v>
      </c>
      <c r="E35" s="144" t="s">
        <v>48</v>
      </c>
      <c r="F35" s="158">
        <f>ROUND((SUM(BE94:BE278)),  2)</f>
        <v>0</v>
      </c>
      <c r="G35" s="40"/>
      <c r="H35" s="40"/>
      <c r="I35" s="159">
        <v>0.20999999999999999</v>
      </c>
      <c r="J35" s="158">
        <f>ROUND(((SUM(BE94:BE278))*I35),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49</v>
      </c>
      <c r="F36" s="158">
        <f>ROUND((SUM(BF94:BF278)),  2)</f>
        <v>0</v>
      </c>
      <c r="G36" s="40"/>
      <c r="H36" s="40"/>
      <c r="I36" s="159">
        <v>0.12</v>
      </c>
      <c r="J36" s="158">
        <f>ROUND(((SUM(BF94:BF278))*I36),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50</v>
      </c>
      <c r="F37" s="158">
        <f>ROUND((SUM(BG94:BG278)),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51</v>
      </c>
      <c r="F38" s="158">
        <f>ROUND((SUM(BH94:BH278)),  2)</f>
        <v>0</v>
      </c>
      <c r="G38" s="40"/>
      <c r="H38" s="40"/>
      <c r="I38" s="159">
        <v>0.12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52</v>
      </c>
      <c r="F39" s="158">
        <f>ROUND((SUM(BI94:BI278)),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53</v>
      </c>
      <c r="E41" s="162"/>
      <c r="F41" s="162"/>
      <c r="G41" s="163" t="s">
        <v>54</v>
      </c>
      <c r="H41" s="164" t="s">
        <v>55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111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26.25" customHeight="1">
      <c r="A50" s="40"/>
      <c r="B50" s="41"/>
      <c r="C50" s="42"/>
      <c r="D50" s="42"/>
      <c r="E50" s="171" t="str">
        <f>E7</f>
        <v>Řešení nástupišť zastávek a míst pro přecházení přes I/13 v Kamenické Nové Vísce a přes II/263 v ul. Bezručova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107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23.25" customHeight="1">
      <c r="A52" s="40"/>
      <c r="B52" s="41"/>
      <c r="C52" s="42"/>
      <c r="D52" s="42"/>
      <c r="E52" s="171" t="s">
        <v>108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109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IO 104 - Veřejné osvětlení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Česká Kamenice</v>
      </c>
      <c r="G56" s="42"/>
      <c r="H56" s="42"/>
      <c r="I56" s="34" t="s">
        <v>23</v>
      </c>
      <c r="J56" s="74" t="str">
        <f>IF(J14="","",J14)</f>
        <v>25. 7. 2023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2"/>
      <c r="E58" s="42"/>
      <c r="F58" s="29" t="str">
        <f>E17</f>
        <v>Město Česká Kamenice</v>
      </c>
      <c r="G58" s="42"/>
      <c r="H58" s="42"/>
      <c r="I58" s="34" t="s">
        <v>32</v>
      </c>
      <c r="J58" s="38" t="str">
        <f>E23</f>
        <v>IQ PROJEKT s.r.o.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30</v>
      </c>
      <c r="D59" s="42"/>
      <c r="E59" s="42"/>
      <c r="F59" s="29" t="str">
        <f>IF(E20="","",E20)</f>
        <v>Vyplň údaj</v>
      </c>
      <c r="G59" s="42"/>
      <c r="H59" s="42"/>
      <c r="I59" s="34" t="s">
        <v>37</v>
      </c>
      <c r="J59" s="38" t="str">
        <f>E26</f>
        <v>Ing. Ivan Menhard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112</v>
      </c>
      <c r="D61" s="173"/>
      <c r="E61" s="173"/>
      <c r="F61" s="173"/>
      <c r="G61" s="173"/>
      <c r="H61" s="173"/>
      <c r="I61" s="173"/>
      <c r="J61" s="174" t="s">
        <v>113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75</v>
      </c>
      <c r="D63" s="42"/>
      <c r="E63" s="42"/>
      <c r="F63" s="42"/>
      <c r="G63" s="42"/>
      <c r="H63" s="42"/>
      <c r="I63" s="42"/>
      <c r="J63" s="104">
        <f>J94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114</v>
      </c>
    </row>
    <row r="64" s="9" customFormat="1" ht="24.96" customHeight="1">
      <c r="A64" s="9"/>
      <c r="B64" s="176"/>
      <c r="C64" s="177"/>
      <c r="D64" s="178" t="s">
        <v>896</v>
      </c>
      <c r="E64" s="179"/>
      <c r="F64" s="179"/>
      <c r="G64" s="179"/>
      <c r="H64" s="179"/>
      <c r="I64" s="179"/>
      <c r="J64" s="180">
        <f>J95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897</v>
      </c>
      <c r="E65" s="184"/>
      <c r="F65" s="184"/>
      <c r="G65" s="184"/>
      <c r="H65" s="184"/>
      <c r="I65" s="184"/>
      <c r="J65" s="185">
        <f>J96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76"/>
      <c r="C66" s="177"/>
      <c r="D66" s="178" t="s">
        <v>124</v>
      </c>
      <c r="E66" s="179"/>
      <c r="F66" s="179"/>
      <c r="G66" s="179"/>
      <c r="H66" s="179"/>
      <c r="I66" s="179"/>
      <c r="J66" s="180">
        <f>J172</f>
        <v>0</v>
      </c>
      <c r="K66" s="177"/>
      <c r="L66" s="181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82"/>
      <c r="C67" s="127"/>
      <c r="D67" s="183" t="s">
        <v>898</v>
      </c>
      <c r="E67" s="184"/>
      <c r="F67" s="184"/>
      <c r="G67" s="184"/>
      <c r="H67" s="184"/>
      <c r="I67" s="184"/>
      <c r="J67" s="185">
        <f>J173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899</v>
      </c>
      <c r="E68" s="184"/>
      <c r="F68" s="184"/>
      <c r="G68" s="184"/>
      <c r="H68" s="184"/>
      <c r="I68" s="184"/>
      <c r="J68" s="185">
        <f>J203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76"/>
      <c r="C69" s="177"/>
      <c r="D69" s="178" t="s">
        <v>900</v>
      </c>
      <c r="E69" s="179"/>
      <c r="F69" s="179"/>
      <c r="G69" s="179"/>
      <c r="H69" s="179"/>
      <c r="I69" s="179"/>
      <c r="J69" s="180">
        <f>J258</f>
        <v>0</v>
      </c>
      <c r="K69" s="177"/>
      <c r="L69" s="181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76"/>
      <c r="C70" s="177"/>
      <c r="D70" s="178" t="s">
        <v>901</v>
      </c>
      <c r="E70" s="179"/>
      <c r="F70" s="179"/>
      <c r="G70" s="179"/>
      <c r="H70" s="179"/>
      <c r="I70" s="179"/>
      <c r="J70" s="180">
        <f>J267</f>
        <v>0</v>
      </c>
      <c r="K70" s="177"/>
      <c r="L70" s="181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82"/>
      <c r="C71" s="127"/>
      <c r="D71" s="183" t="s">
        <v>902</v>
      </c>
      <c r="E71" s="184"/>
      <c r="F71" s="184"/>
      <c r="G71" s="184"/>
      <c r="H71" s="184"/>
      <c r="I71" s="184"/>
      <c r="J71" s="185">
        <f>J268</f>
        <v>0</v>
      </c>
      <c r="K71" s="127"/>
      <c r="L71" s="18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2"/>
      <c r="C72" s="127"/>
      <c r="D72" s="183" t="s">
        <v>903</v>
      </c>
      <c r="E72" s="184"/>
      <c r="F72" s="184"/>
      <c r="G72" s="184"/>
      <c r="H72" s="184"/>
      <c r="I72" s="184"/>
      <c r="J72" s="185">
        <f>J275</f>
        <v>0</v>
      </c>
      <c r="K72" s="127"/>
      <c r="L72" s="186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61"/>
      <c r="C74" s="62"/>
      <c r="D74" s="62"/>
      <c r="E74" s="62"/>
      <c r="F74" s="62"/>
      <c r="G74" s="62"/>
      <c r="H74" s="62"/>
      <c r="I74" s="62"/>
      <c r="J74" s="62"/>
      <c r="K74" s="6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8" s="2" customFormat="1" ht="6.96" customHeight="1">
      <c r="A78" s="40"/>
      <c r="B78" s="63"/>
      <c r="C78" s="64"/>
      <c r="D78" s="64"/>
      <c r="E78" s="64"/>
      <c r="F78" s="64"/>
      <c r="G78" s="64"/>
      <c r="H78" s="64"/>
      <c r="I78" s="64"/>
      <c r="J78" s="64"/>
      <c r="K78" s="64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24.96" customHeight="1">
      <c r="A79" s="40"/>
      <c r="B79" s="41"/>
      <c r="C79" s="25" t="s">
        <v>126</v>
      </c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16</v>
      </c>
      <c r="D81" s="42"/>
      <c r="E81" s="42"/>
      <c r="F81" s="42"/>
      <c r="G81" s="42"/>
      <c r="H81" s="42"/>
      <c r="I81" s="42"/>
      <c r="J81" s="42"/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6.25" customHeight="1">
      <c r="A82" s="40"/>
      <c r="B82" s="41"/>
      <c r="C82" s="42"/>
      <c r="D82" s="42"/>
      <c r="E82" s="171" t="str">
        <f>E7</f>
        <v>Řešení nástupišť zastávek a míst pro přecházení přes I/13 v Kamenické Nové Vísce a přes II/263 v ul. Bezručova</v>
      </c>
      <c r="F82" s="34"/>
      <c r="G82" s="34"/>
      <c r="H82" s="34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" customFormat="1" ht="12" customHeight="1">
      <c r="B83" s="23"/>
      <c r="C83" s="34" t="s">
        <v>107</v>
      </c>
      <c r="D83" s="24"/>
      <c r="E83" s="24"/>
      <c r="F83" s="24"/>
      <c r="G83" s="24"/>
      <c r="H83" s="24"/>
      <c r="I83" s="24"/>
      <c r="J83" s="24"/>
      <c r="K83" s="24"/>
      <c r="L83" s="22"/>
    </row>
    <row r="84" s="2" customFormat="1" ht="23.25" customHeight="1">
      <c r="A84" s="40"/>
      <c r="B84" s="41"/>
      <c r="C84" s="42"/>
      <c r="D84" s="42"/>
      <c r="E84" s="171" t="s">
        <v>108</v>
      </c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2" customHeight="1">
      <c r="A85" s="40"/>
      <c r="B85" s="41"/>
      <c r="C85" s="34" t="s">
        <v>109</v>
      </c>
      <c r="D85" s="42"/>
      <c r="E85" s="42"/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6.5" customHeight="1">
      <c r="A86" s="40"/>
      <c r="B86" s="41"/>
      <c r="C86" s="42"/>
      <c r="D86" s="42"/>
      <c r="E86" s="71" t="str">
        <f>E11</f>
        <v>IO 104 - Veřejné osvětlení</v>
      </c>
      <c r="F86" s="42"/>
      <c r="G86" s="42"/>
      <c r="H86" s="42"/>
      <c r="I86" s="42"/>
      <c r="J86" s="42"/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2" customHeight="1">
      <c r="A88" s="40"/>
      <c r="B88" s="41"/>
      <c r="C88" s="34" t="s">
        <v>21</v>
      </c>
      <c r="D88" s="42"/>
      <c r="E88" s="42"/>
      <c r="F88" s="29" t="str">
        <f>F14</f>
        <v>Česká Kamenice</v>
      </c>
      <c r="G88" s="42"/>
      <c r="H88" s="42"/>
      <c r="I88" s="34" t="s">
        <v>23</v>
      </c>
      <c r="J88" s="74" t="str">
        <f>IF(J14="","",J14)</f>
        <v>25. 7. 2023</v>
      </c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6.96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5.15" customHeight="1">
      <c r="A90" s="40"/>
      <c r="B90" s="41"/>
      <c r="C90" s="34" t="s">
        <v>25</v>
      </c>
      <c r="D90" s="42"/>
      <c r="E90" s="42"/>
      <c r="F90" s="29" t="str">
        <f>E17</f>
        <v>Město Česká Kamenice</v>
      </c>
      <c r="G90" s="42"/>
      <c r="H90" s="42"/>
      <c r="I90" s="34" t="s">
        <v>32</v>
      </c>
      <c r="J90" s="38" t="str">
        <f>E23</f>
        <v>IQ PROJEKT s.r.o.</v>
      </c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5.15" customHeight="1">
      <c r="A91" s="40"/>
      <c r="B91" s="41"/>
      <c r="C91" s="34" t="s">
        <v>30</v>
      </c>
      <c r="D91" s="42"/>
      <c r="E91" s="42"/>
      <c r="F91" s="29" t="str">
        <f>IF(E20="","",E20)</f>
        <v>Vyplň údaj</v>
      </c>
      <c r="G91" s="42"/>
      <c r="H91" s="42"/>
      <c r="I91" s="34" t="s">
        <v>37</v>
      </c>
      <c r="J91" s="38" t="str">
        <f>E26</f>
        <v>Ing. Ivan Menhard</v>
      </c>
      <c r="K91" s="42"/>
      <c r="L91" s="14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0.32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14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11" customFormat="1" ht="29.28" customHeight="1">
      <c r="A93" s="187"/>
      <c r="B93" s="188"/>
      <c r="C93" s="189" t="s">
        <v>127</v>
      </c>
      <c r="D93" s="190" t="s">
        <v>62</v>
      </c>
      <c r="E93" s="190" t="s">
        <v>58</v>
      </c>
      <c r="F93" s="190" t="s">
        <v>59</v>
      </c>
      <c r="G93" s="190" t="s">
        <v>128</v>
      </c>
      <c r="H93" s="190" t="s">
        <v>129</v>
      </c>
      <c r="I93" s="190" t="s">
        <v>130</v>
      </c>
      <c r="J93" s="190" t="s">
        <v>113</v>
      </c>
      <c r="K93" s="191" t="s">
        <v>131</v>
      </c>
      <c r="L93" s="192"/>
      <c r="M93" s="94" t="s">
        <v>19</v>
      </c>
      <c r="N93" s="95" t="s">
        <v>47</v>
      </c>
      <c r="O93" s="95" t="s">
        <v>132</v>
      </c>
      <c r="P93" s="95" t="s">
        <v>133</v>
      </c>
      <c r="Q93" s="95" t="s">
        <v>134</v>
      </c>
      <c r="R93" s="95" t="s">
        <v>135</v>
      </c>
      <c r="S93" s="95" t="s">
        <v>136</v>
      </c>
      <c r="T93" s="96" t="s">
        <v>137</v>
      </c>
      <c r="U93" s="187"/>
      <c r="V93" s="187"/>
      <c r="W93" s="187"/>
      <c r="X93" s="187"/>
      <c r="Y93" s="187"/>
      <c r="Z93" s="187"/>
      <c r="AA93" s="187"/>
      <c r="AB93" s="187"/>
      <c r="AC93" s="187"/>
      <c r="AD93" s="187"/>
      <c r="AE93" s="187"/>
    </row>
    <row r="94" s="2" customFormat="1" ht="22.8" customHeight="1">
      <c r="A94" s="40"/>
      <c r="B94" s="41"/>
      <c r="C94" s="101" t="s">
        <v>138</v>
      </c>
      <c r="D94" s="42"/>
      <c r="E94" s="42"/>
      <c r="F94" s="42"/>
      <c r="G94" s="42"/>
      <c r="H94" s="42"/>
      <c r="I94" s="42"/>
      <c r="J94" s="193">
        <f>BK94</f>
        <v>0</v>
      </c>
      <c r="K94" s="42"/>
      <c r="L94" s="46"/>
      <c r="M94" s="97"/>
      <c r="N94" s="194"/>
      <c r="O94" s="98"/>
      <c r="P94" s="195">
        <f>P95+P172+P258+P267</f>
        <v>0</v>
      </c>
      <c r="Q94" s="98"/>
      <c r="R94" s="195">
        <f>R95+R172+R258+R267</f>
        <v>0.33349174999999998</v>
      </c>
      <c r="S94" s="98"/>
      <c r="T94" s="196">
        <f>T95+T172+T258+T267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76</v>
      </c>
      <c r="AU94" s="19" t="s">
        <v>114</v>
      </c>
      <c r="BK94" s="197">
        <f>BK95+BK172+BK258+BK267</f>
        <v>0</v>
      </c>
    </row>
    <row r="95" s="12" customFormat="1" ht="25.92" customHeight="1">
      <c r="A95" s="12"/>
      <c r="B95" s="198"/>
      <c r="C95" s="199"/>
      <c r="D95" s="200" t="s">
        <v>76</v>
      </c>
      <c r="E95" s="201" t="s">
        <v>904</v>
      </c>
      <c r="F95" s="201" t="s">
        <v>905</v>
      </c>
      <c r="G95" s="199"/>
      <c r="H95" s="199"/>
      <c r="I95" s="202"/>
      <c r="J95" s="203">
        <f>BK95</f>
        <v>0</v>
      </c>
      <c r="K95" s="199"/>
      <c r="L95" s="204"/>
      <c r="M95" s="205"/>
      <c r="N95" s="206"/>
      <c r="O95" s="206"/>
      <c r="P95" s="207">
        <f>P96</f>
        <v>0</v>
      </c>
      <c r="Q95" s="206"/>
      <c r="R95" s="207">
        <f>R96</f>
        <v>0.039039500000000005</v>
      </c>
      <c r="S95" s="206"/>
      <c r="T95" s="208">
        <f>T96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9" t="s">
        <v>86</v>
      </c>
      <c r="AT95" s="210" t="s">
        <v>76</v>
      </c>
      <c r="AU95" s="210" t="s">
        <v>77</v>
      </c>
      <c r="AY95" s="209" t="s">
        <v>141</v>
      </c>
      <c r="BK95" s="211">
        <f>BK96</f>
        <v>0</v>
      </c>
    </row>
    <row r="96" s="12" customFormat="1" ht="22.8" customHeight="1">
      <c r="A96" s="12"/>
      <c r="B96" s="198"/>
      <c r="C96" s="199"/>
      <c r="D96" s="200" t="s">
        <v>76</v>
      </c>
      <c r="E96" s="212" t="s">
        <v>906</v>
      </c>
      <c r="F96" s="212" t="s">
        <v>907</v>
      </c>
      <c r="G96" s="199"/>
      <c r="H96" s="199"/>
      <c r="I96" s="202"/>
      <c r="J96" s="213">
        <f>BK96</f>
        <v>0</v>
      </c>
      <c r="K96" s="199"/>
      <c r="L96" s="204"/>
      <c r="M96" s="205"/>
      <c r="N96" s="206"/>
      <c r="O96" s="206"/>
      <c r="P96" s="207">
        <f>SUM(P97:P171)</f>
        <v>0</v>
      </c>
      <c r="Q96" s="206"/>
      <c r="R96" s="207">
        <f>SUM(R97:R171)</f>
        <v>0.039039500000000005</v>
      </c>
      <c r="S96" s="206"/>
      <c r="T96" s="208">
        <f>SUM(T97:T171)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9" t="s">
        <v>86</v>
      </c>
      <c r="AT96" s="210" t="s">
        <v>76</v>
      </c>
      <c r="AU96" s="210" t="s">
        <v>84</v>
      </c>
      <c r="AY96" s="209" t="s">
        <v>141</v>
      </c>
      <c r="BK96" s="211">
        <f>SUM(BK97:BK171)</f>
        <v>0</v>
      </c>
    </row>
    <row r="97" s="2" customFormat="1" ht="24.15" customHeight="1">
      <c r="A97" s="40"/>
      <c r="B97" s="41"/>
      <c r="C97" s="214" t="s">
        <v>84</v>
      </c>
      <c r="D97" s="214" t="s">
        <v>143</v>
      </c>
      <c r="E97" s="215" t="s">
        <v>908</v>
      </c>
      <c r="F97" s="216" t="s">
        <v>909</v>
      </c>
      <c r="G97" s="217" t="s">
        <v>312</v>
      </c>
      <c r="H97" s="218">
        <v>1</v>
      </c>
      <c r="I97" s="219"/>
      <c r="J97" s="220">
        <f>ROUND(I97*H97,2)</f>
        <v>0</v>
      </c>
      <c r="K97" s="216" t="s">
        <v>147</v>
      </c>
      <c r="L97" s="46"/>
      <c r="M97" s="221" t="s">
        <v>19</v>
      </c>
      <c r="N97" s="222" t="s">
        <v>48</v>
      </c>
      <c r="O97" s="86"/>
      <c r="P97" s="223">
        <f>O97*H97</f>
        <v>0</v>
      </c>
      <c r="Q97" s="223">
        <v>0</v>
      </c>
      <c r="R97" s="223">
        <f>Q97*H97</f>
        <v>0</v>
      </c>
      <c r="S97" s="223">
        <v>0</v>
      </c>
      <c r="T97" s="224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25" t="s">
        <v>266</v>
      </c>
      <c r="AT97" s="225" t="s">
        <v>143</v>
      </c>
      <c r="AU97" s="225" t="s">
        <v>86</v>
      </c>
      <c r="AY97" s="19" t="s">
        <v>141</v>
      </c>
      <c r="BE97" s="226">
        <f>IF(N97="základní",J97,0)</f>
        <v>0</v>
      </c>
      <c r="BF97" s="226">
        <f>IF(N97="snížená",J97,0)</f>
        <v>0</v>
      </c>
      <c r="BG97" s="226">
        <f>IF(N97="zákl. přenesená",J97,0)</f>
        <v>0</v>
      </c>
      <c r="BH97" s="226">
        <f>IF(N97="sníž. přenesená",J97,0)</f>
        <v>0</v>
      </c>
      <c r="BI97" s="226">
        <f>IF(N97="nulová",J97,0)</f>
        <v>0</v>
      </c>
      <c r="BJ97" s="19" t="s">
        <v>84</v>
      </c>
      <c r="BK97" s="226">
        <f>ROUND(I97*H97,2)</f>
        <v>0</v>
      </c>
      <c r="BL97" s="19" t="s">
        <v>266</v>
      </c>
      <c r="BM97" s="225" t="s">
        <v>910</v>
      </c>
    </row>
    <row r="98" s="2" customFormat="1">
      <c r="A98" s="40"/>
      <c r="B98" s="41"/>
      <c r="C98" s="42"/>
      <c r="D98" s="227" t="s">
        <v>150</v>
      </c>
      <c r="E98" s="42"/>
      <c r="F98" s="228" t="s">
        <v>911</v>
      </c>
      <c r="G98" s="42"/>
      <c r="H98" s="42"/>
      <c r="I98" s="229"/>
      <c r="J98" s="42"/>
      <c r="K98" s="42"/>
      <c r="L98" s="46"/>
      <c r="M98" s="230"/>
      <c r="N98" s="231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150</v>
      </c>
      <c r="AU98" s="19" t="s">
        <v>86</v>
      </c>
    </row>
    <row r="99" s="2" customFormat="1">
      <c r="A99" s="40"/>
      <c r="B99" s="41"/>
      <c r="C99" s="42"/>
      <c r="D99" s="232" t="s">
        <v>152</v>
      </c>
      <c r="E99" s="42"/>
      <c r="F99" s="233" t="s">
        <v>912</v>
      </c>
      <c r="G99" s="42"/>
      <c r="H99" s="42"/>
      <c r="I99" s="229"/>
      <c r="J99" s="42"/>
      <c r="K99" s="42"/>
      <c r="L99" s="46"/>
      <c r="M99" s="230"/>
      <c r="N99" s="231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152</v>
      </c>
      <c r="AU99" s="19" t="s">
        <v>86</v>
      </c>
    </row>
    <row r="100" s="2" customFormat="1">
      <c r="A100" s="40"/>
      <c r="B100" s="41"/>
      <c r="C100" s="42"/>
      <c r="D100" s="227" t="s">
        <v>298</v>
      </c>
      <c r="E100" s="42"/>
      <c r="F100" s="276" t="s">
        <v>913</v>
      </c>
      <c r="G100" s="42"/>
      <c r="H100" s="42"/>
      <c r="I100" s="229"/>
      <c r="J100" s="42"/>
      <c r="K100" s="42"/>
      <c r="L100" s="46"/>
      <c r="M100" s="230"/>
      <c r="N100" s="231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298</v>
      </c>
      <c r="AU100" s="19" t="s">
        <v>86</v>
      </c>
    </row>
    <row r="101" s="2" customFormat="1" ht="16.5" customHeight="1">
      <c r="A101" s="40"/>
      <c r="B101" s="41"/>
      <c r="C101" s="266" t="s">
        <v>86</v>
      </c>
      <c r="D101" s="266" t="s">
        <v>208</v>
      </c>
      <c r="E101" s="267" t="s">
        <v>914</v>
      </c>
      <c r="F101" s="268" t="s">
        <v>915</v>
      </c>
      <c r="G101" s="269" t="s">
        <v>312</v>
      </c>
      <c r="H101" s="270">
        <v>1</v>
      </c>
      <c r="I101" s="271"/>
      <c r="J101" s="272">
        <f>ROUND(I101*H101,2)</f>
        <v>0</v>
      </c>
      <c r="K101" s="268" t="s">
        <v>916</v>
      </c>
      <c r="L101" s="273"/>
      <c r="M101" s="274" t="s">
        <v>19</v>
      </c>
      <c r="N101" s="275" t="s">
        <v>48</v>
      </c>
      <c r="O101" s="86"/>
      <c r="P101" s="223">
        <f>O101*H101</f>
        <v>0</v>
      </c>
      <c r="Q101" s="223">
        <v>0.00029999999999999997</v>
      </c>
      <c r="R101" s="223">
        <f>Q101*H101</f>
        <v>0.00029999999999999997</v>
      </c>
      <c r="S101" s="223">
        <v>0</v>
      </c>
      <c r="T101" s="224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25" t="s">
        <v>376</v>
      </c>
      <c r="AT101" s="225" t="s">
        <v>208</v>
      </c>
      <c r="AU101" s="225" t="s">
        <v>86</v>
      </c>
      <c r="AY101" s="19" t="s">
        <v>141</v>
      </c>
      <c r="BE101" s="226">
        <f>IF(N101="základní",J101,0)</f>
        <v>0</v>
      </c>
      <c r="BF101" s="226">
        <f>IF(N101="snížená",J101,0)</f>
        <v>0</v>
      </c>
      <c r="BG101" s="226">
        <f>IF(N101="zákl. přenesená",J101,0)</f>
        <v>0</v>
      </c>
      <c r="BH101" s="226">
        <f>IF(N101="sníž. přenesená",J101,0)</f>
        <v>0</v>
      </c>
      <c r="BI101" s="226">
        <f>IF(N101="nulová",J101,0)</f>
        <v>0</v>
      </c>
      <c r="BJ101" s="19" t="s">
        <v>84</v>
      </c>
      <c r="BK101" s="226">
        <f>ROUND(I101*H101,2)</f>
        <v>0</v>
      </c>
      <c r="BL101" s="19" t="s">
        <v>266</v>
      </c>
      <c r="BM101" s="225" t="s">
        <v>917</v>
      </c>
    </row>
    <row r="102" s="2" customFormat="1">
      <c r="A102" s="40"/>
      <c r="B102" s="41"/>
      <c r="C102" s="42"/>
      <c r="D102" s="227" t="s">
        <v>150</v>
      </c>
      <c r="E102" s="42"/>
      <c r="F102" s="228" t="s">
        <v>915</v>
      </c>
      <c r="G102" s="42"/>
      <c r="H102" s="42"/>
      <c r="I102" s="229"/>
      <c r="J102" s="42"/>
      <c r="K102" s="42"/>
      <c r="L102" s="46"/>
      <c r="M102" s="230"/>
      <c r="N102" s="231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150</v>
      </c>
      <c r="AU102" s="19" t="s">
        <v>86</v>
      </c>
    </row>
    <row r="103" s="2" customFormat="1" ht="24.15" customHeight="1">
      <c r="A103" s="40"/>
      <c r="B103" s="41"/>
      <c r="C103" s="214" t="s">
        <v>168</v>
      </c>
      <c r="D103" s="214" t="s">
        <v>143</v>
      </c>
      <c r="E103" s="215" t="s">
        <v>918</v>
      </c>
      <c r="F103" s="216" t="s">
        <v>919</v>
      </c>
      <c r="G103" s="217" t="s">
        <v>372</v>
      </c>
      <c r="H103" s="218">
        <v>18</v>
      </c>
      <c r="I103" s="219"/>
      <c r="J103" s="220">
        <f>ROUND(I103*H103,2)</f>
        <v>0</v>
      </c>
      <c r="K103" s="216" t="s">
        <v>147</v>
      </c>
      <c r="L103" s="46"/>
      <c r="M103" s="221" t="s">
        <v>19</v>
      </c>
      <c r="N103" s="222" t="s">
        <v>48</v>
      </c>
      <c r="O103" s="86"/>
      <c r="P103" s="223">
        <f>O103*H103</f>
        <v>0</v>
      </c>
      <c r="Q103" s="223">
        <v>0</v>
      </c>
      <c r="R103" s="223">
        <f>Q103*H103</f>
        <v>0</v>
      </c>
      <c r="S103" s="223">
        <v>0</v>
      </c>
      <c r="T103" s="224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5" t="s">
        <v>266</v>
      </c>
      <c r="AT103" s="225" t="s">
        <v>143</v>
      </c>
      <c r="AU103" s="225" t="s">
        <v>86</v>
      </c>
      <c r="AY103" s="19" t="s">
        <v>141</v>
      </c>
      <c r="BE103" s="226">
        <f>IF(N103="základní",J103,0)</f>
        <v>0</v>
      </c>
      <c r="BF103" s="226">
        <f>IF(N103="snížená",J103,0)</f>
        <v>0</v>
      </c>
      <c r="BG103" s="226">
        <f>IF(N103="zákl. přenesená",J103,0)</f>
        <v>0</v>
      </c>
      <c r="BH103" s="226">
        <f>IF(N103="sníž. přenesená",J103,0)</f>
        <v>0</v>
      </c>
      <c r="BI103" s="226">
        <f>IF(N103="nulová",J103,0)</f>
        <v>0</v>
      </c>
      <c r="BJ103" s="19" t="s">
        <v>84</v>
      </c>
      <c r="BK103" s="226">
        <f>ROUND(I103*H103,2)</f>
        <v>0</v>
      </c>
      <c r="BL103" s="19" t="s">
        <v>266</v>
      </c>
      <c r="BM103" s="225" t="s">
        <v>920</v>
      </c>
    </row>
    <row r="104" s="2" customFormat="1">
      <c r="A104" s="40"/>
      <c r="B104" s="41"/>
      <c r="C104" s="42"/>
      <c r="D104" s="227" t="s">
        <v>150</v>
      </c>
      <c r="E104" s="42"/>
      <c r="F104" s="228" t="s">
        <v>921</v>
      </c>
      <c r="G104" s="42"/>
      <c r="H104" s="42"/>
      <c r="I104" s="229"/>
      <c r="J104" s="42"/>
      <c r="K104" s="42"/>
      <c r="L104" s="46"/>
      <c r="M104" s="230"/>
      <c r="N104" s="231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150</v>
      </c>
      <c r="AU104" s="19" t="s">
        <v>86</v>
      </c>
    </row>
    <row r="105" s="2" customFormat="1">
      <c r="A105" s="40"/>
      <c r="B105" s="41"/>
      <c r="C105" s="42"/>
      <c r="D105" s="232" t="s">
        <v>152</v>
      </c>
      <c r="E105" s="42"/>
      <c r="F105" s="233" t="s">
        <v>922</v>
      </c>
      <c r="G105" s="42"/>
      <c r="H105" s="42"/>
      <c r="I105" s="229"/>
      <c r="J105" s="42"/>
      <c r="K105" s="42"/>
      <c r="L105" s="46"/>
      <c r="M105" s="230"/>
      <c r="N105" s="231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152</v>
      </c>
      <c r="AU105" s="19" t="s">
        <v>86</v>
      </c>
    </row>
    <row r="106" s="2" customFormat="1">
      <c r="A106" s="40"/>
      <c r="B106" s="41"/>
      <c r="C106" s="42"/>
      <c r="D106" s="227" t="s">
        <v>298</v>
      </c>
      <c r="E106" s="42"/>
      <c r="F106" s="276" t="s">
        <v>923</v>
      </c>
      <c r="G106" s="42"/>
      <c r="H106" s="42"/>
      <c r="I106" s="229"/>
      <c r="J106" s="42"/>
      <c r="K106" s="42"/>
      <c r="L106" s="46"/>
      <c r="M106" s="230"/>
      <c r="N106" s="231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298</v>
      </c>
      <c r="AU106" s="19" t="s">
        <v>86</v>
      </c>
    </row>
    <row r="107" s="2" customFormat="1" ht="24.15" customHeight="1">
      <c r="A107" s="40"/>
      <c r="B107" s="41"/>
      <c r="C107" s="266" t="s">
        <v>148</v>
      </c>
      <c r="D107" s="266" t="s">
        <v>208</v>
      </c>
      <c r="E107" s="267" t="s">
        <v>924</v>
      </c>
      <c r="F107" s="268" t="s">
        <v>925</v>
      </c>
      <c r="G107" s="269" t="s">
        <v>372</v>
      </c>
      <c r="H107" s="270">
        <v>20.699999999999999</v>
      </c>
      <c r="I107" s="271"/>
      <c r="J107" s="272">
        <f>ROUND(I107*H107,2)</f>
        <v>0</v>
      </c>
      <c r="K107" s="268" t="s">
        <v>147</v>
      </c>
      <c r="L107" s="273"/>
      <c r="M107" s="274" t="s">
        <v>19</v>
      </c>
      <c r="N107" s="275" t="s">
        <v>48</v>
      </c>
      <c r="O107" s="86"/>
      <c r="P107" s="223">
        <f>O107*H107</f>
        <v>0</v>
      </c>
      <c r="Q107" s="223">
        <v>0.00012</v>
      </c>
      <c r="R107" s="223">
        <f>Q107*H107</f>
        <v>0.0024840000000000001</v>
      </c>
      <c r="S107" s="223">
        <v>0</v>
      </c>
      <c r="T107" s="224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25" t="s">
        <v>376</v>
      </c>
      <c r="AT107" s="225" t="s">
        <v>208</v>
      </c>
      <c r="AU107" s="225" t="s">
        <v>86</v>
      </c>
      <c r="AY107" s="19" t="s">
        <v>141</v>
      </c>
      <c r="BE107" s="226">
        <f>IF(N107="základní",J107,0)</f>
        <v>0</v>
      </c>
      <c r="BF107" s="226">
        <f>IF(N107="snížená",J107,0)</f>
        <v>0</v>
      </c>
      <c r="BG107" s="226">
        <f>IF(N107="zákl. přenesená",J107,0)</f>
        <v>0</v>
      </c>
      <c r="BH107" s="226">
        <f>IF(N107="sníž. přenesená",J107,0)</f>
        <v>0</v>
      </c>
      <c r="BI107" s="226">
        <f>IF(N107="nulová",J107,0)</f>
        <v>0</v>
      </c>
      <c r="BJ107" s="19" t="s">
        <v>84</v>
      </c>
      <c r="BK107" s="226">
        <f>ROUND(I107*H107,2)</f>
        <v>0</v>
      </c>
      <c r="BL107" s="19" t="s">
        <v>266</v>
      </c>
      <c r="BM107" s="225" t="s">
        <v>926</v>
      </c>
    </row>
    <row r="108" s="2" customFormat="1">
      <c r="A108" s="40"/>
      <c r="B108" s="41"/>
      <c r="C108" s="42"/>
      <c r="D108" s="227" t="s">
        <v>150</v>
      </c>
      <c r="E108" s="42"/>
      <c r="F108" s="228" t="s">
        <v>925</v>
      </c>
      <c r="G108" s="42"/>
      <c r="H108" s="42"/>
      <c r="I108" s="229"/>
      <c r="J108" s="42"/>
      <c r="K108" s="42"/>
      <c r="L108" s="46"/>
      <c r="M108" s="230"/>
      <c r="N108" s="231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150</v>
      </c>
      <c r="AU108" s="19" t="s">
        <v>86</v>
      </c>
    </row>
    <row r="109" s="14" customFormat="1">
      <c r="A109" s="14"/>
      <c r="B109" s="244"/>
      <c r="C109" s="245"/>
      <c r="D109" s="227" t="s">
        <v>154</v>
      </c>
      <c r="E109" s="245"/>
      <c r="F109" s="247" t="s">
        <v>927</v>
      </c>
      <c r="G109" s="245"/>
      <c r="H109" s="248">
        <v>20.699999999999999</v>
      </c>
      <c r="I109" s="249"/>
      <c r="J109" s="245"/>
      <c r="K109" s="245"/>
      <c r="L109" s="250"/>
      <c r="M109" s="251"/>
      <c r="N109" s="252"/>
      <c r="O109" s="252"/>
      <c r="P109" s="252"/>
      <c r="Q109" s="252"/>
      <c r="R109" s="252"/>
      <c r="S109" s="252"/>
      <c r="T109" s="253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4" t="s">
        <v>154</v>
      </c>
      <c r="AU109" s="254" t="s">
        <v>86</v>
      </c>
      <c r="AV109" s="14" t="s">
        <v>86</v>
      </c>
      <c r="AW109" s="14" t="s">
        <v>4</v>
      </c>
      <c r="AX109" s="14" t="s">
        <v>84</v>
      </c>
      <c r="AY109" s="254" t="s">
        <v>141</v>
      </c>
    </row>
    <row r="110" s="2" customFormat="1" ht="24.15" customHeight="1">
      <c r="A110" s="40"/>
      <c r="B110" s="41"/>
      <c r="C110" s="214" t="s">
        <v>181</v>
      </c>
      <c r="D110" s="214" t="s">
        <v>143</v>
      </c>
      <c r="E110" s="215" t="s">
        <v>928</v>
      </c>
      <c r="F110" s="216" t="s">
        <v>929</v>
      </c>
      <c r="G110" s="217" t="s">
        <v>372</v>
      </c>
      <c r="H110" s="218">
        <v>9</v>
      </c>
      <c r="I110" s="219"/>
      <c r="J110" s="220">
        <f>ROUND(I110*H110,2)</f>
        <v>0</v>
      </c>
      <c r="K110" s="216" t="s">
        <v>147</v>
      </c>
      <c r="L110" s="46"/>
      <c r="M110" s="221" t="s">
        <v>19</v>
      </c>
      <c r="N110" s="222" t="s">
        <v>48</v>
      </c>
      <c r="O110" s="86"/>
      <c r="P110" s="223">
        <f>O110*H110</f>
        <v>0</v>
      </c>
      <c r="Q110" s="223">
        <v>0</v>
      </c>
      <c r="R110" s="223">
        <f>Q110*H110</f>
        <v>0</v>
      </c>
      <c r="S110" s="223">
        <v>0</v>
      </c>
      <c r="T110" s="224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25" t="s">
        <v>266</v>
      </c>
      <c r="AT110" s="225" t="s">
        <v>143</v>
      </c>
      <c r="AU110" s="225" t="s">
        <v>86</v>
      </c>
      <c r="AY110" s="19" t="s">
        <v>141</v>
      </c>
      <c r="BE110" s="226">
        <f>IF(N110="základní",J110,0)</f>
        <v>0</v>
      </c>
      <c r="BF110" s="226">
        <f>IF(N110="snížená",J110,0)</f>
        <v>0</v>
      </c>
      <c r="BG110" s="226">
        <f>IF(N110="zákl. přenesená",J110,0)</f>
        <v>0</v>
      </c>
      <c r="BH110" s="226">
        <f>IF(N110="sníž. přenesená",J110,0)</f>
        <v>0</v>
      </c>
      <c r="BI110" s="226">
        <f>IF(N110="nulová",J110,0)</f>
        <v>0</v>
      </c>
      <c r="BJ110" s="19" t="s">
        <v>84</v>
      </c>
      <c r="BK110" s="226">
        <f>ROUND(I110*H110,2)</f>
        <v>0</v>
      </c>
      <c r="BL110" s="19" t="s">
        <v>266</v>
      </c>
      <c r="BM110" s="225" t="s">
        <v>930</v>
      </c>
    </row>
    <row r="111" s="2" customFormat="1">
      <c r="A111" s="40"/>
      <c r="B111" s="41"/>
      <c r="C111" s="42"/>
      <c r="D111" s="227" t="s">
        <v>150</v>
      </c>
      <c r="E111" s="42"/>
      <c r="F111" s="228" t="s">
        <v>931</v>
      </c>
      <c r="G111" s="42"/>
      <c r="H111" s="42"/>
      <c r="I111" s="229"/>
      <c r="J111" s="42"/>
      <c r="K111" s="42"/>
      <c r="L111" s="46"/>
      <c r="M111" s="230"/>
      <c r="N111" s="231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150</v>
      </c>
      <c r="AU111" s="19" t="s">
        <v>86</v>
      </c>
    </row>
    <row r="112" s="2" customFormat="1">
      <c r="A112" s="40"/>
      <c r="B112" s="41"/>
      <c r="C112" s="42"/>
      <c r="D112" s="232" t="s">
        <v>152</v>
      </c>
      <c r="E112" s="42"/>
      <c r="F112" s="233" t="s">
        <v>932</v>
      </c>
      <c r="G112" s="42"/>
      <c r="H112" s="42"/>
      <c r="I112" s="229"/>
      <c r="J112" s="42"/>
      <c r="K112" s="42"/>
      <c r="L112" s="46"/>
      <c r="M112" s="230"/>
      <c r="N112" s="231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152</v>
      </c>
      <c r="AU112" s="19" t="s">
        <v>86</v>
      </c>
    </row>
    <row r="113" s="2" customFormat="1" ht="24.15" customHeight="1">
      <c r="A113" s="40"/>
      <c r="B113" s="41"/>
      <c r="C113" s="266" t="s">
        <v>187</v>
      </c>
      <c r="D113" s="266" t="s">
        <v>208</v>
      </c>
      <c r="E113" s="267" t="s">
        <v>933</v>
      </c>
      <c r="F113" s="268" t="s">
        <v>934</v>
      </c>
      <c r="G113" s="269" t="s">
        <v>372</v>
      </c>
      <c r="H113" s="270">
        <v>10.35</v>
      </c>
      <c r="I113" s="271"/>
      <c r="J113" s="272">
        <f>ROUND(I113*H113,2)</f>
        <v>0</v>
      </c>
      <c r="K113" s="268" t="s">
        <v>147</v>
      </c>
      <c r="L113" s="273"/>
      <c r="M113" s="274" t="s">
        <v>19</v>
      </c>
      <c r="N113" s="275" t="s">
        <v>48</v>
      </c>
      <c r="O113" s="86"/>
      <c r="P113" s="223">
        <f>O113*H113</f>
        <v>0</v>
      </c>
      <c r="Q113" s="223">
        <v>0.00060999999999999997</v>
      </c>
      <c r="R113" s="223">
        <f>Q113*H113</f>
        <v>0.0063134999999999997</v>
      </c>
      <c r="S113" s="223">
        <v>0</v>
      </c>
      <c r="T113" s="224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25" t="s">
        <v>376</v>
      </c>
      <c r="AT113" s="225" t="s">
        <v>208</v>
      </c>
      <c r="AU113" s="225" t="s">
        <v>86</v>
      </c>
      <c r="AY113" s="19" t="s">
        <v>141</v>
      </c>
      <c r="BE113" s="226">
        <f>IF(N113="základní",J113,0)</f>
        <v>0</v>
      </c>
      <c r="BF113" s="226">
        <f>IF(N113="snížená",J113,0)</f>
        <v>0</v>
      </c>
      <c r="BG113" s="226">
        <f>IF(N113="zákl. přenesená",J113,0)</f>
        <v>0</v>
      </c>
      <c r="BH113" s="226">
        <f>IF(N113="sníž. přenesená",J113,0)</f>
        <v>0</v>
      </c>
      <c r="BI113" s="226">
        <f>IF(N113="nulová",J113,0)</f>
        <v>0</v>
      </c>
      <c r="BJ113" s="19" t="s">
        <v>84</v>
      </c>
      <c r="BK113" s="226">
        <f>ROUND(I113*H113,2)</f>
        <v>0</v>
      </c>
      <c r="BL113" s="19" t="s">
        <v>266</v>
      </c>
      <c r="BM113" s="225" t="s">
        <v>935</v>
      </c>
    </row>
    <row r="114" s="2" customFormat="1">
      <c r="A114" s="40"/>
      <c r="B114" s="41"/>
      <c r="C114" s="42"/>
      <c r="D114" s="227" t="s">
        <v>150</v>
      </c>
      <c r="E114" s="42"/>
      <c r="F114" s="228" t="s">
        <v>934</v>
      </c>
      <c r="G114" s="42"/>
      <c r="H114" s="42"/>
      <c r="I114" s="229"/>
      <c r="J114" s="42"/>
      <c r="K114" s="42"/>
      <c r="L114" s="46"/>
      <c r="M114" s="230"/>
      <c r="N114" s="231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150</v>
      </c>
      <c r="AU114" s="19" t="s">
        <v>86</v>
      </c>
    </row>
    <row r="115" s="14" customFormat="1">
      <c r="A115" s="14"/>
      <c r="B115" s="244"/>
      <c r="C115" s="245"/>
      <c r="D115" s="227" t="s">
        <v>154</v>
      </c>
      <c r="E115" s="245"/>
      <c r="F115" s="247" t="s">
        <v>936</v>
      </c>
      <c r="G115" s="245"/>
      <c r="H115" s="248">
        <v>10.35</v>
      </c>
      <c r="I115" s="249"/>
      <c r="J115" s="245"/>
      <c r="K115" s="245"/>
      <c r="L115" s="250"/>
      <c r="M115" s="251"/>
      <c r="N115" s="252"/>
      <c r="O115" s="252"/>
      <c r="P115" s="252"/>
      <c r="Q115" s="252"/>
      <c r="R115" s="252"/>
      <c r="S115" s="252"/>
      <c r="T115" s="253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4" t="s">
        <v>154</v>
      </c>
      <c r="AU115" s="254" t="s">
        <v>86</v>
      </c>
      <c r="AV115" s="14" t="s">
        <v>86</v>
      </c>
      <c r="AW115" s="14" t="s">
        <v>4</v>
      </c>
      <c r="AX115" s="14" t="s">
        <v>84</v>
      </c>
      <c r="AY115" s="254" t="s">
        <v>141</v>
      </c>
    </row>
    <row r="116" s="2" customFormat="1" ht="24.15" customHeight="1">
      <c r="A116" s="40"/>
      <c r="B116" s="41"/>
      <c r="C116" s="214" t="s">
        <v>194</v>
      </c>
      <c r="D116" s="214" t="s">
        <v>143</v>
      </c>
      <c r="E116" s="215" t="s">
        <v>937</v>
      </c>
      <c r="F116" s="216" t="s">
        <v>938</v>
      </c>
      <c r="G116" s="217" t="s">
        <v>372</v>
      </c>
      <c r="H116" s="218">
        <v>12</v>
      </c>
      <c r="I116" s="219"/>
      <c r="J116" s="220">
        <f>ROUND(I116*H116,2)</f>
        <v>0</v>
      </c>
      <c r="K116" s="216" t="s">
        <v>147</v>
      </c>
      <c r="L116" s="46"/>
      <c r="M116" s="221" t="s">
        <v>19</v>
      </c>
      <c r="N116" s="222" t="s">
        <v>48</v>
      </c>
      <c r="O116" s="86"/>
      <c r="P116" s="223">
        <f>O116*H116</f>
        <v>0</v>
      </c>
      <c r="Q116" s="223">
        <v>0</v>
      </c>
      <c r="R116" s="223">
        <f>Q116*H116</f>
        <v>0</v>
      </c>
      <c r="S116" s="223">
        <v>0</v>
      </c>
      <c r="T116" s="224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25" t="s">
        <v>266</v>
      </c>
      <c r="AT116" s="225" t="s">
        <v>143</v>
      </c>
      <c r="AU116" s="225" t="s">
        <v>86</v>
      </c>
      <c r="AY116" s="19" t="s">
        <v>141</v>
      </c>
      <c r="BE116" s="226">
        <f>IF(N116="základní",J116,0)</f>
        <v>0</v>
      </c>
      <c r="BF116" s="226">
        <f>IF(N116="snížená",J116,0)</f>
        <v>0</v>
      </c>
      <c r="BG116" s="226">
        <f>IF(N116="zákl. přenesená",J116,0)</f>
        <v>0</v>
      </c>
      <c r="BH116" s="226">
        <f>IF(N116="sníž. přenesená",J116,0)</f>
        <v>0</v>
      </c>
      <c r="BI116" s="226">
        <f>IF(N116="nulová",J116,0)</f>
        <v>0</v>
      </c>
      <c r="BJ116" s="19" t="s">
        <v>84</v>
      </c>
      <c r="BK116" s="226">
        <f>ROUND(I116*H116,2)</f>
        <v>0</v>
      </c>
      <c r="BL116" s="19" t="s">
        <v>266</v>
      </c>
      <c r="BM116" s="225" t="s">
        <v>939</v>
      </c>
    </row>
    <row r="117" s="2" customFormat="1">
      <c r="A117" s="40"/>
      <c r="B117" s="41"/>
      <c r="C117" s="42"/>
      <c r="D117" s="227" t="s">
        <v>150</v>
      </c>
      <c r="E117" s="42"/>
      <c r="F117" s="228" t="s">
        <v>940</v>
      </c>
      <c r="G117" s="42"/>
      <c r="H117" s="42"/>
      <c r="I117" s="229"/>
      <c r="J117" s="42"/>
      <c r="K117" s="42"/>
      <c r="L117" s="46"/>
      <c r="M117" s="230"/>
      <c r="N117" s="231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150</v>
      </c>
      <c r="AU117" s="19" t="s">
        <v>86</v>
      </c>
    </row>
    <row r="118" s="2" customFormat="1">
      <c r="A118" s="40"/>
      <c r="B118" s="41"/>
      <c r="C118" s="42"/>
      <c r="D118" s="232" t="s">
        <v>152</v>
      </c>
      <c r="E118" s="42"/>
      <c r="F118" s="233" t="s">
        <v>941</v>
      </c>
      <c r="G118" s="42"/>
      <c r="H118" s="42"/>
      <c r="I118" s="229"/>
      <c r="J118" s="42"/>
      <c r="K118" s="42"/>
      <c r="L118" s="46"/>
      <c r="M118" s="230"/>
      <c r="N118" s="231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152</v>
      </c>
      <c r="AU118" s="19" t="s">
        <v>86</v>
      </c>
    </row>
    <row r="119" s="2" customFormat="1">
      <c r="A119" s="40"/>
      <c r="B119" s="41"/>
      <c r="C119" s="42"/>
      <c r="D119" s="227" t="s">
        <v>298</v>
      </c>
      <c r="E119" s="42"/>
      <c r="F119" s="276" t="s">
        <v>942</v>
      </c>
      <c r="G119" s="42"/>
      <c r="H119" s="42"/>
      <c r="I119" s="229"/>
      <c r="J119" s="42"/>
      <c r="K119" s="42"/>
      <c r="L119" s="46"/>
      <c r="M119" s="230"/>
      <c r="N119" s="231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298</v>
      </c>
      <c r="AU119" s="19" t="s">
        <v>86</v>
      </c>
    </row>
    <row r="120" s="2" customFormat="1" ht="16.5" customHeight="1">
      <c r="A120" s="40"/>
      <c r="B120" s="41"/>
      <c r="C120" s="266" t="s">
        <v>201</v>
      </c>
      <c r="D120" s="266" t="s">
        <v>208</v>
      </c>
      <c r="E120" s="267" t="s">
        <v>943</v>
      </c>
      <c r="F120" s="268" t="s">
        <v>944</v>
      </c>
      <c r="G120" s="269" t="s">
        <v>372</v>
      </c>
      <c r="H120" s="270">
        <v>13.800000000000001</v>
      </c>
      <c r="I120" s="271"/>
      <c r="J120" s="272">
        <f>ROUND(I120*H120,2)</f>
        <v>0</v>
      </c>
      <c r="K120" s="268" t="s">
        <v>916</v>
      </c>
      <c r="L120" s="273"/>
      <c r="M120" s="274" t="s">
        <v>19</v>
      </c>
      <c r="N120" s="275" t="s">
        <v>48</v>
      </c>
      <c r="O120" s="86"/>
      <c r="P120" s="223">
        <f>O120*H120</f>
        <v>0</v>
      </c>
      <c r="Q120" s="223">
        <v>0.00013999999999999999</v>
      </c>
      <c r="R120" s="223">
        <f>Q120*H120</f>
        <v>0.0019319999999999999</v>
      </c>
      <c r="S120" s="223">
        <v>0</v>
      </c>
      <c r="T120" s="224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25" t="s">
        <v>376</v>
      </c>
      <c r="AT120" s="225" t="s">
        <v>208</v>
      </c>
      <c r="AU120" s="225" t="s">
        <v>86</v>
      </c>
      <c r="AY120" s="19" t="s">
        <v>141</v>
      </c>
      <c r="BE120" s="226">
        <f>IF(N120="základní",J120,0)</f>
        <v>0</v>
      </c>
      <c r="BF120" s="226">
        <f>IF(N120="snížená",J120,0)</f>
        <v>0</v>
      </c>
      <c r="BG120" s="226">
        <f>IF(N120="zákl. přenesená",J120,0)</f>
        <v>0</v>
      </c>
      <c r="BH120" s="226">
        <f>IF(N120="sníž. přenesená",J120,0)</f>
        <v>0</v>
      </c>
      <c r="BI120" s="226">
        <f>IF(N120="nulová",J120,0)</f>
        <v>0</v>
      </c>
      <c r="BJ120" s="19" t="s">
        <v>84</v>
      </c>
      <c r="BK120" s="226">
        <f>ROUND(I120*H120,2)</f>
        <v>0</v>
      </c>
      <c r="BL120" s="19" t="s">
        <v>266</v>
      </c>
      <c r="BM120" s="225" t="s">
        <v>945</v>
      </c>
    </row>
    <row r="121" s="2" customFormat="1">
      <c r="A121" s="40"/>
      <c r="B121" s="41"/>
      <c r="C121" s="42"/>
      <c r="D121" s="227" t="s">
        <v>150</v>
      </c>
      <c r="E121" s="42"/>
      <c r="F121" s="228" t="s">
        <v>944</v>
      </c>
      <c r="G121" s="42"/>
      <c r="H121" s="42"/>
      <c r="I121" s="229"/>
      <c r="J121" s="42"/>
      <c r="K121" s="42"/>
      <c r="L121" s="46"/>
      <c r="M121" s="230"/>
      <c r="N121" s="231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150</v>
      </c>
      <c r="AU121" s="19" t="s">
        <v>86</v>
      </c>
    </row>
    <row r="122" s="14" customFormat="1">
      <c r="A122" s="14"/>
      <c r="B122" s="244"/>
      <c r="C122" s="245"/>
      <c r="D122" s="227" t="s">
        <v>154</v>
      </c>
      <c r="E122" s="245"/>
      <c r="F122" s="247" t="s">
        <v>946</v>
      </c>
      <c r="G122" s="245"/>
      <c r="H122" s="248">
        <v>13.800000000000001</v>
      </c>
      <c r="I122" s="249"/>
      <c r="J122" s="245"/>
      <c r="K122" s="245"/>
      <c r="L122" s="250"/>
      <c r="M122" s="251"/>
      <c r="N122" s="252"/>
      <c r="O122" s="252"/>
      <c r="P122" s="252"/>
      <c r="Q122" s="252"/>
      <c r="R122" s="252"/>
      <c r="S122" s="252"/>
      <c r="T122" s="253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4" t="s">
        <v>154</v>
      </c>
      <c r="AU122" s="254" t="s">
        <v>86</v>
      </c>
      <c r="AV122" s="14" t="s">
        <v>86</v>
      </c>
      <c r="AW122" s="14" t="s">
        <v>4</v>
      </c>
      <c r="AX122" s="14" t="s">
        <v>84</v>
      </c>
      <c r="AY122" s="254" t="s">
        <v>141</v>
      </c>
    </row>
    <row r="123" s="2" customFormat="1" ht="16.5" customHeight="1">
      <c r="A123" s="40"/>
      <c r="B123" s="41"/>
      <c r="C123" s="214" t="s">
        <v>207</v>
      </c>
      <c r="D123" s="214" t="s">
        <v>143</v>
      </c>
      <c r="E123" s="215" t="s">
        <v>947</v>
      </c>
      <c r="F123" s="216" t="s">
        <v>948</v>
      </c>
      <c r="G123" s="217" t="s">
        <v>312</v>
      </c>
      <c r="H123" s="218">
        <v>2</v>
      </c>
      <c r="I123" s="219"/>
      <c r="J123" s="220">
        <f>ROUND(I123*H123,2)</f>
        <v>0</v>
      </c>
      <c r="K123" s="216" t="s">
        <v>147</v>
      </c>
      <c r="L123" s="46"/>
      <c r="M123" s="221" t="s">
        <v>19</v>
      </c>
      <c r="N123" s="222" t="s">
        <v>48</v>
      </c>
      <c r="O123" s="86"/>
      <c r="P123" s="223">
        <f>O123*H123</f>
        <v>0</v>
      </c>
      <c r="Q123" s="223">
        <v>0</v>
      </c>
      <c r="R123" s="223">
        <f>Q123*H123</f>
        <v>0</v>
      </c>
      <c r="S123" s="223">
        <v>0</v>
      </c>
      <c r="T123" s="224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25" t="s">
        <v>266</v>
      </c>
      <c r="AT123" s="225" t="s">
        <v>143</v>
      </c>
      <c r="AU123" s="225" t="s">
        <v>86</v>
      </c>
      <c r="AY123" s="19" t="s">
        <v>141</v>
      </c>
      <c r="BE123" s="226">
        <f>IF(N123="základní",J123,0)</f>
        <v>0</v>
      </c>
      <c r="BF123" s="226">
        <f>IF(N123="snížená",J123,0)</f>
        <v>0</v>
      </c>
      <c r="BG123" s="226">
        <f>IF(N123="zákl. přenesená",J123,0)</f>
        <v>0</v>
      </c>
      <c r="BH123" s="226">
        <f>IF(N123="sníž. přenesená",J123,0)</f>
        <v>0</v>
      </c>
      <c r="BI123" s="226">
        <f>IF(N123="nulová",J123,0)</f>
        <v>0</v>
      </c>
      <c r="BJ123" s="19" t="s">
        <v>84</v>
      </c>
      <c r="BK123" s="226">
        <f>ROUND(I123*H123,2)</f>
        <v>0</v>
      </c>
      <c r="BL123" s="19" t="s">
        <v>266</v>
      </c>
      <c r="BM123" s="225" t="s">
        <v>949</v>
      </c>
    </row>
    <row r="124" s="2" customFormat="1">
      <c r="A124" s="40"/>
      <c r="B124" s="41"/>
      <c r="C124" s="42"/>
      <c r="D124" s="227" t="s">
        <v>150</v>
      </c>
      <c r="E124" s="42"/>
      <c r="F124" s="228" t="s">
        <v>950</v>
      </c>
      <c r="G124" s="42"/>
      <c r="H124" s="42"/>
      <c r="I124" s="229"/>
      <c r="J124" s="42"/>
      <c r="K124" s="42"/>
      <c r="L124" s="46"/>
      <c r="M124" s="230"/>
      <c r="N124" s="231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150</v>
      </c>
      <c r="AU124" s="19" t="s">
        <v>86</v>
      </c>
    </row>
    <row r="125" s="2" customFormat="1">
      <c r="A125" s="40"/>
      <c r="B125" s="41"/>
      <c r="C125" s="42"/>
      <c r="D125" s="232" t="s">
        <v>152</v>
      </c>
      <c r="E125" s="42"/>
      <c r="F125" s="233" t="s">
        <v>951</v>
      </c>
      <c r="G125" s="42"/>
      <c r="H125" s="42"/>
      <c r="I125" s="229"/>
      <c r="J125" s="42"/>
      <c r="K125" s="42"/>
      <c r="L125" s="46"/>
      <c r="M125" s="230"/>
      <c r="N125" s="231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152</v>
      </c>
      <c r="AU125" s="19" t="s">
        <v>86</v>
      </c>
    </row>
    <row r="126" s="2" customFormat="1" ht="16.5" customHeight="1">
      <c r="A126" s="40"/>
      <c r="B126" s="41"/>
      <c r="C126" s="266" t="s">
        <v>215</v>
      </c>
      <c r="D126" s="266" t="s">
        <v>208</v>
      </c>
      <c r="E126" s="267" t="s">
        <v>952</v>
      </c>
      <c r="F126" s="268" t="s">
        <v>953</v>
      </c>
      <c r="G126" s="269" t="s">
        <v>312</v>
      </c>
      <c r="H126" s="270">
        <v>2</v>
      </c>
      <c r="I126" s="271"/>
      <c r="J126" s="272">
        <f>ROUND(I126*H126,2)</f>
        <v>0</v>
      </c>
      <c r="K126" s="268" t="s">
        <v>916</v>
      </c>
      <c r="L126" s="273"/>
      <c r="M126" s="274" t="s">
        <v>19</v>
      </c>
      <c r="N126" s="275" t="s">
        <v>48</v>
      </c>
      <c r="O126" s="86"/>
      <c r="P126" s="223">
        <f>O126*H126</f>
        <v>0</v>
      </c>
      <c r="Q126" s="223">
        <v>0.00019000000000000001</v>
      </c>
      <c r="R126" s="223">
        <f>Q126*H126</f>
        <v>0.00038000000000000002</v>
      </c>
      <c r="S126" s="223">
        <v>0</v>
      </c>
      <c r="T126" s="224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25" t="s">
        <v>376</v>
      </c>
      <c r="AT126" s="225" t="s">
        <v>208</v>
      </c>
      <c r="AU126" s="225" t="s">
        <v>86</v>
      </c>
      <c r="AY126" s="19" t="s">
        <v>141</v>
      </c>
      <c r="BE126" s="226">
        <f>IF(N126="základní",J126,0)</f>
        <v>0</v>
      </c>
      <c r="BF126" s="226">
        <f>IF(N126="snížená",J126,0)</f>
        <v>0</v>
      </c>
      <c r="BG126" s="226">
        <f>IF(N126="zákl. přenesená",J126,0)</f>
        <v>0</v>
      </c>
      <c r="BH126" s="226">
        <f>IF(N126="sníž. přenesená",J126,0)</f>
        <v>0</v>
      </c>
      <c r="BI126" s="226">
        <f>IF(N126="nulová",J126,0)</f>
        <v>0</v>
      </c>
      <c r="BJ126" s="19" t="s">
        <v>84</v>
      </c>
      <c r="BK126" s="226">
        <f>ROUND(I126*H126,2)</f>
        <v>0</v>
      </c>
      <c r="BL126" s="19" t="s">
        <v>266</v>
      </c>
      <c r="BM126" s="225" t="s">
        <v>954</v>
      </c>
    </row>
    <row r="127" s="2" customFormat="1">
      <c r="A127" s="40"/>
      <c r="B127" s="41"/>
      <c r="C127" s="42"/>
      <c r="D127" s="227" t="s">
        <v>150</v>
      </c>
      <c r="E127" s="42"/>
      <c r="F127" s="228" t="s">
        <v>953</v>
      </c>
      <c r="G127" s="42"/>
      <c r="H127" s="42"/>
      <c r="I127" s="229"/>
      <c r="J127" s="42"/>
      <c r="K127" s="42"/>
      <c r="L127" s="46"/>
      <c r="M127" s="230"/>
      <c r="N127" s="231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150</v>
      </c>
      <c r="AU127" s="19" t="s">
        <v>86</v>
      </c>
    </row>
    <row r="128" s="2" customFormat="1" ht="16.5" customHeight="1">
      <c r="A128" s="40"/>
      <c r="B128" s="41"/>
      <c r="C128" s="266" t="s">
        <v>222</v>
      </c>
      <c r="D128" s="266" t="s">
        <v>208</v>
      </c>
      <c r="E128" s="267" t="s">
        <v>955</v>
      </c>
      <c r="F128" s="268" t="s">
        <v>956</v>
      </c>
      <c r="G128" s="269" t="s">
        <v>957</v>
      </c>
      <c r="H128" s="270">
        <v>0.29999999999999999</v>
      </c>
      <c r="I128" s="271"/>
      <c r="J128" s="272">
        <f>ROUND(I128*H128,2)</f>
        <v>0</v>
      </c>
      <c r="K128" s="268" t="s">
        <v>916</v>
      </c>
      <c r="L128" s="273"/>
      <c r="M128" s="274" t="s">
        <v>19</v>
      </c>
      <c r="N128" s="275" t="s">
        <v>48</v>
      </c>
      <c r="O128" s="86"/>
      <c r="P128" s="223">
        <f>O128*H128</f>
        <v>0</v>
      </c>
      <c r="Q128" s="223">
        <v>0.0027000000000000001</v>
      </c>
      <c r="R128" s="223">
        <f>Q128*H128</f>
        <v>0.00081000000000000006</v>
      </c>
      <c r="S128" s="223">
        <v>0</v>
      </c>
      <c r="T128" s="224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25" t="s">
        <v>376</v>
      </c>
      <c r="AT128" s="225" t="s">
        <v>208</v>
      </c>
      <c r="AU128" s="225" t="s">
        <v>86</v>
      </c>
      <c r="AY128" s="19" t="s">
        <v>141</v>
      </c>
      <c r="BE128" s="226">
        <f>IF(N128="základní",J128,0)</f>
        <v>0</v>
      </c>
      <c r="BF128" s="226">
        <f>IF(N128="snížená",J128,0)</f>
        <v>0</v>
      </c>
      <c r="BG128" s="226">
        <f>IF(N128="zákl. přenesená",J128,0)</f>
        <v>0</v>
      </c>
      <c r="BH128" s="226">
        <f>IF(N128="sníž. přenesená",J128,0)</f>
        <v>0</v>
      </c>
      <c r="BI128" s="226">
        <f>IF(N128="nulová",J128,0)</f>
        <v>0</v>
      </c>
      <c r="BJ128" s="19" t="s">
        <v>84</v>
      </c>
      <c r="BK128" s="226">
        <f>ROUND(I128*H128,2)</f>
        <v>0</v>
      </c>
      <c r="BL128" s="19" t="s">
        <v>266</v>
      </c>
      <c r="BM128" s="225" t="s">
        <v>958</v>
      </c>
    </row>
    <row r="129" s="2" customFormat="1">
      <c r="A129" s="40"/>
      <c r="B129" s="41"/>
      <c r="C129" s="42"/>
      <c r="D129" s="227" t="s">
        <v>150</v>
      </c>
      <c r="E129" s="42"/>
      <c r="F129" s="228" t="s">
        <v>956</v>
      </c>
      <c r="G129" s="42"/>
      <c r="H129" s="42"/>
      <c r="I129" s="229"/>
      <c r="J129" s="42"/>
      <c r="K129" s="42"/>
      <c r="L129" s="46"/>
      <c r="M129" s="230"/>
      <c r="N129" s="231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150</v>
      </c>
      <c r="AU129" s="19" t="s">
        <v>86</v>
      </c>
    </row>
    <row r="130" s="14" customFormat="1">
      <c r="A130" s="14"/>
      <c r="B130" s="244"/>
      <c r="C130" s="245"/>
      <c r="D130" s="227" t="s">
        <v>154</v>
      </c>
      <c r="E130" s="245"/>
      <c r="F130" s="247" t="s">
        <v>959</v>
      </c>
      <c r="G130" s="245"/>
      <c r="H130" s="248">
        <v>0.29999999999999999</v>
      </c>
      <c r="I130" s="249"/>
      <c r="J130" s="245"/>
      <c r="K130" s="245"/>
      <c r="L130" s="250"/>
      <c r="M130" s="251"/>
      <c r="N130" s="252"/>
      <c r="O130" s="252"/>
      <c r="P130" s="252"/>
      <c r="Q130" s="252"/>
      <c r="R130" s="252"/>
      <c r="S130" s="252"/>
      <c r="T130" s="253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4" t="s">
        <v>154</v>
      </c>
      <c r="AU130" s="254" t="s">
        <v>86</v>
      </c>
      <c r="AV130" s="14" t="s">
        <v>86</v>
      </c>
      <c r="AW130" s="14" t="s">
        <v>4</v>
      </c>
      <c r="AX130" s="14" t="s">
        <v>84</v>
      </c>
      <c r="AY130" s="254" t="s">
        <v>141</v>
      </c>
    </row>
    <row r="131" s="2" customFormat="1" ht="16.5" customHeight="1">
      <c r="A131" s="40"/>
      <c r="B131" s="41"/>
      <c r="C131" s="266" t="s">
        <v>8</v>
      </c>
      <c r="D131" s="266" t="s">
        <v>208</v>
      </c>
      <c r="E131" s="267" t="s">
        <v>960</v>
      </c>
      <c r="F131" s="268" t="s">
        <v>961</v>
      </c>
      <c r="G131" s="269" t="s">
        <v>962</v>
      </c>
      <c r="H131" s="270">
        <v>3</v>
      </c>
      <c r="I131" s="271"/>
      <c r="J131" s="272">
        <f>ROUND(I131*H131,2)</f>
        <v>0</v>
      </c>
      <c r="K131" s="268" t="s">
        <v>916</v>
      </c>
      <c r="L131" s="273"/>
      <c r="M131" s="274" t="s">
        <v>19</v>
      </c>
      <c r="N131" s="275" t="s">
        <v>48</v>
      </c>
      <c r="O131" s="86"/>
      <c r="P131" s="223">
        <f>O131*H131</f>
        <v>0</v>
      </c>
      <c r="Q131" s="223">
        <v>0</v>
      </c>
      <c r="R131" s="223">
        <f>Q131*H131</f>
        <v>0</v>
      </c>
      <c r="S131" s="223">
        <v>0</v>
      </c>
      <c r="T131" s="224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25" t="s">
        <v>376</v>
      </c>
      <c r="AT131" s="225" t="s">
        <v>208</v>
      </c>
      <c r="AU131" s="225" t="s">
        <v>86</v>
      </c>
      <c r="AY131" s="19" t="s">
        <v>141</v>
      </c>
      <c r="BE131" s="226">
        <f>IF(N131="základní",J131,0)</f>
        <v>0</v>
      </c>
      <c r="BF131" s="226">
        <f>IF(N131="snížená",J131,0)</f>
        <v>0</v>
      </c>
      <c r="BG131" s="226">
        <f>IF(N131="zákl. přenesená",J131,0)</f>
        <v>0</v>
      </c>
      <c r="BH131" s="226">
        <f>IF(N131="sníž. přenesená",J131,0)</f>
        <v>0</v>
      </c>
      <c r="BI131" s="226">
        <f>IF(N131="nulová",J131,0)</f>
        <v>0</v>
      </c>
      <c r="BJ131" s="19" t="s">
        <v>84</v>
      </c>
      <c r="BK131" s="226">
        <f>ROUND(I131*H131,2)</f>
        <v>0</v>
      </c>
      <c r="BL131" s="19" t="s">
        <v>266</v>
      </c>
      <c r="BM131" s="225" t="s">
        <v>963</v>
      </c>
    </row>
    <row r="132" s="2" customFormat="1">
      <c r="A132" s="40"/>
      <c r="B132" s="41"/>
      <c r="C132" s="42"/>
      <c r="D132" s="227" t="s">
        <v>150</v>
      </c>
      <c r="E132" s="42"/>
      <c r="F132" s="228" t="s">
        <v>961</v>
      </c>
      <c r="G132" s="42"/>
      <c r="H132" s="42"/>
      <c r="I132" s="229"/>
      <c r="J132" s="42"/>
      <c r="K132" s="42"/>
      <c r="L132" s="46"/>
      <c r="M132" s="230"/>
      <c r="N132" s="231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150</v>
      </c>
      <c r="AU132" s="19" t="s">
        <v>86</v>
      </c>
    </row>
    <row r="133" s="2" customFormat="1" ht="16.5" customHeight="1">
      <c r="A133" s="40"/>
      <c r="B133" s="41"/>
      <c r="C133" s="214" t="s">
        <v>237</v>
      </c>
      <c r="D133" s="214" t="s">
        <v>143</v>
      </c>
      <c r="E133" s="215" t="s">
        <v>964</v>
      </c>
      <c r="F133" s="216" t="s">
        <v>965</v>
      </c>
      <c r="G133" s="217" t="s">
        <v>312</v>
      </c>
      <c r="H133" s="218">
        <v>2</v>
      </c>
      <c r="I133" s="219"/>
      <c r="J133" s="220">
        <f>ROUND(I133*H133,2)</f>
        <v>0</v>
      </c>
      <c r="K133" s="216" t="s">
        <v>147</v>
      </c>
      <c r="L133" s="46"/>
      <c r="M133" s="221" t="s">
        <v>19</v>
      </c>
      <c r="N133" s="222" t="s">
        <v>48</v>
      </c>
      <c r="O133" s="86"/>
      <c r="P133" s="223">
        <f>O133*H133</f>
        <v>0</v>
      </c>
      <c r="Q133" s="223">
        <v>0</v>
      </c>
      <c r="R133" s="223">
        <f>Q133*H133</f>
        <v>0</v>
      </c>
      <c r="S133" s="223">
        <v>0</v>
      </c>
      <c r="T133" s="224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25" t="s">
        <v>266</v>
      </c>
      <c r="AT133" s="225" t="s">
        <v>143</v>
      </c>
      <c r="AU133" s="225" t="s">
        <v>86</v>
      </c>
      <c r="AY133" s="19" t="s">
        <v>141</v>
      </c>
      <c r="BE133" s="226">
        <f>IF(N133="základní",J133,0)</f>
        <v>0</v>
      </c>
      <c r="BF133" s="226">
        <f>IF(N133="snížená",J133,0)</f>
        <v>0</v>
      </c>
      <c r="BG133" s="226">
        <f>IF(N133="zákl. přenesená",J133,0)</f>
        <v>0</v>
      </c>
      <c r="BH133" s="226">
        <f>IF(N133="sníž. přenesená",J133,0)</f>
        <v>0</v>
      </c>
      <c r="BI133" s="226">
        <f>IF(N133="nulová",J133,0)</f>
        <v>0</v>
      </c>
      <c r="BJ133" s="19" t="s">
        <v>84</v>
      </c>
      <c r="BK133" s="226">
        <f>ROUND(I133*H133,2)</f>
        <v>0</v>
      </c>
      <c r="BL133" s="19" t="s">
        <v>266</v>
      </c>
      <c r="BM133" s="225" t="s">
        <v>966</v>
      </c>
    </row>
    <row r="134" s="2" customFormat="1">
      <c r="A134" s="40"/>
      <c r="B134" s="41"/>
      <c r="C134" s="42"/>
      <c r="D134" s="227" t="s">
        <v>150</v>
      </c>
      <c r="E134" s="42"/>
      <c r="F134" s="228" t="s">
        <v>967</v>
      </c>
      <c r="G134" s="42"/>
      <c r="H134" s="42"/>
      <c r="I134" s="229"/>
      <c r="J134" s="42"/>
      <c r="K134" s="42"/>
      <c r="L134" s="46"/>
      <c r="M134" s="230"/>
      <c r="N134" s="231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150</v>
      </c>
      <c r="AU134" s="19" t="s">
        <v>86</v>
      </c>
    </row>
    <row r="135" s="2" customFormat="1">
      <c r="A135" s="40"/>
      <c r="B135" s="41"/>
      <c r="C135" s="42"/>
      <c r="D135" s="232" t="s">
        <v>152</v>
      </c>
      <c r="E135" s="42"/>
      <c r="F135" s="233" t="s">
        <v>968</v>
      </c>
      <c r="G135" s="42"/>
      <c r="H135" s="42"/>
      <c r="I135" s="229"/>
      <c r="J135" s="42"/>
      <c r="K135" s="42"/>
      <c r="L135" s="46"/>
      <c r="M135" s="230"/>
      <c r="N135" s="231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152</v>
      </c>
      <c r="AU135" s="19" t="s">
        <v>86</v>
      </c>
    </row>
    <row r="136" s="2" customFormat="1" ht="24.15" customHeight="1">
      <c r="A136" s="40"/>
      <c r="B136" s="41"/>
      <c r="C136" s="214" t="s">
        <v>244</v>
      </c>
      <c r="D136" s="214" t="s">
        <v>143</v>
      </c>
      <c r="E136" s="215" t="s">
        <v>969</v>
      </c>
      <c r="F136" s="216" t="s">
        <v>970</v>
      </c>
      <c r="G136" s="217" t="s">
        <v>312</v>
      </c>
      <c r="H136" s="218">
        <v>2</v>
      </c>
      <c r="I136" s="219"/>
      <c r="J136" s="220">
        <f>ROUND(I136*H136,2)</f>
        <v>0</v>
      </c>
      <c r="K136" s="216" t="s">
        <v>147</v>
      </c>
      <c r="L136" s="46"/>
      <c r="M136" s="221" t="s">
        <v>19</v>
      </c>
      <c r="N136" s="222" t="s">
        <v>48</v>
      </c>
      <c r="O136" s="86"/>
      <c r="P136" s="223">
        <f>O136*H136</f>
        <v>0</v>
      </c>
      <c r="Q136" s="223">
        <v>0</v>
      </c>
      <c r="R136" s="223">
        <f>Q136*H136</f>
        <v>0</v>
      </c>
      <c r="S136" s="223">
        <v>0</v>
      </c>
      <c r="T136" s="224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25" t="s">
        <v>266</v>
      </c>
      <c r="AT136" s="225" t="s">
        <v>143</v>
      </c>
      <c r="AU136" s="225" t="s">
        <v>86</v>
      </c>
      <c r="AY136" s="19" t="s">
        <v>141</v>
      </c>
      <c r="BE136" s="226">
        <f>IF(N136="základní",J136,0)</f>
        <v>0</v>
      </c>
      <c r="BF136" s="226">
        <f>IF(N136="snížená",J136,0)</f>
        <v>0</v>
      </c>
      <c r="BG136" s="226">
        <f>IF(N136="zákl. přenesená",J136,0)</f>
        <v>0</v>
      </c>
      <c r="BH136" s="226">
        <f>IF(N136="sníž. přenesená",J136,0)</f>
        <v>0</v>
      </c>
      <c r="BI136" s="226">
        <f>IF(N136="nulová",J136,0)</f>
        <v>0</v>
      </c>
      <c r="BJ136" s="19" t="s">
        <v>84</v>
      </c>
      <c r="BK136" s="226">
        <f>ROUND(I136*H136,2)</f>
        <v>0</v>
      </c>
      <c r="BL136" s="19" t="s">
        <v>266</v>
      </c>
      <c r="BM136" s="225" t="s">
        <v>971</v>
      </c>
    </row>
    <row r="137" s="2" customFormat="1">
      <c r="A137" s="40"/>
      <c r="B137" s="41"/>
      <c r="C137" s="42"/>
      <c r="D137" s="227" t="s">
        <v>150</v>
      </c>
      <c r="E137" s="42"/>
      <c r="F137" s="228" t="s">
        <v>972</v>
      </c>
      <c r="G137" s="42"/>
      <c r="H137" s="42"/>
      <c r="I137" s="229"/>
      <c r="J137" s="42"/>
      <c r="K137" s="42"/>
      <c r="L137" s="46"/>
      <c r="M137" s="230"/>
      <c r="N137" s="231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150</v>
      </c>
      <c r="AU137" s="19" t="s">
        <v>86</v>
      </c>
    </row>
    <row r="138" s="2" customFormat="1">
      <c r="A138" s="40"/>
      <c r="B138" s="41"/>
      <c r="C138" s="42"/>
      <c r="D138" s="232" t="s">
        <v>152</v>
      </c>
      <c r="E138" s="42"/>
      <c r="F138" s="233" t="s">
        <v>973</v>
      </c>
      <c r="G138" s="42"/>
      <c r="H138" s="42"/>
      <c r="I138" s="229"/>
      <c r="J138" s="42"/>
      <c r="K138" s="42"/>
      <c r="L138" s="46"/>
      <c r="M138" s="230"/>
      <c r="N138" s="231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152</v>
      </c>
      <c r="AU138" s="19" t="s">
        <v>86</v>
      </c>
    </row>
    <row r="139" s="2" customFormat="1" ht="21.75" customHeight="1">
      <c r="A139" s="40"/>
      <c r="B139" s="41"/>
      <c r="C139" s="266" t="s">
        <v>249</v>
      </c>
      <c r="D139" s="266" t="s">
        <v>208</v>
      </c>
      <c r="E139" s="267" t="s">
        <v>974</v>
      </c>
      <c r="F139" s="268" t="s">
        <v>975</v>
      </c>
      <c r="G139" s="269" t="s">
        <v>312</v>
      </c>
      <c r="H139" s="270">
        <v>2</v>
      </c>
      <c r="I139" s="271"/>
      <c r="J139" s="272">
        <f>ROUND(I139*H139,2)</f>
        <v>0</v>
      </c>
      <c r="K139" s="268" t="s">
        <v>916</v>
      </c>
      <c r="L139" s="273"/>
      <c r="M139" s="274" t="s">
        <v>19</v>
      </c>
      <c r="N139" s="275" t="s">
        <v>48</v>
      </c>
      <c r="O139" s="86"/>
      <c r="P139" s="223">
        <f>O139*H139</f>
        <v>0</v>
      </c>
      <c r="Q139" s="223">
        <v>3.0000000000000001E-05</v>
      </c>
      <c r="R139" s="223">
        <f>Q139*H139</f>
        <v>6.0000000000000002E-05</v>
      </c>
      <c r="S139" s="223">
        <v>0</v>
      </c>
      <c r="T139" s="224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25" t="s">
        <v>376</v>
      </c>
      <c r="AT139" s="225" t="s">
        <v>208</v>
      </c>
      <c r="AU139" s="225" t="s">
        <v>86</v>
      </c>
      <c r="AY139" s="19" t="s">
        <v>141</v>
      </c>
      <c r="BE139" s="226">
        <f>IF(N139="základní",J139,0)</f>
        <v>0</v>
      </c>
      <c r="BF139" s="226">
        <f>IF(N139="snížená",J139,0)</f>
        <v>0</v>
      </c>
      <c r="BG139" s="226">
        <f>IF(N139="zákl. přenesená",J139,0)</f>
        <v>0</v>
      </c>
      <c r="BH139" s="226">
        <f>IF(N139="sníž. přenesená",J139,0)</f>
        <v>0</v>
      </c>
      <c r="BI139" s="226">
        <f>IF(N139="nulová",J139,0)</f>
        <v>0</v>
      </c>
      <c r="BJ139" s="19" t="s">
        <v>84</v>
      </c>
      <c r="BK139" s="226">
        <f>ROUND(I139*H139,2)</f>
        <v>0</v>
      </c>
      <c r="BL139" s="19" t="s">
        <v>266</v>
      </c>
      <c r="BM139" s="225" t="s">
        <v>976</v>
      </c>
    </row>
    <row r="140" s="2" customFormat="1">
      <c r="A140" s="40"/>
      <c r="B140" s="41"/>
      <c r="C140" s="42"/>
      <c r="D140" s="227" t="s">
        <v>150</v>
      </c>
      <c r="E140" s="42"/>
      <c r="F140" s="228" t="s">
        <v>975</v>
      </c>
      <c r="G140" s="42"/>
      <c r="H140" s="42"/>
      <c r="I140" s="229"/>
      <c r="J140" s="42"/>
      <c r="K140" s="42"/>
      <c r="L140" s="46"/>
      <c r="M140" s="230"/>
      <c r="N140" s="231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150</v>
      </c>
      <c r="AU140" s="19" t="s">
        <v>86</v>
      </c>
    </row>
    <row r="141" s="2" customFormat="1" ht="21.75" customHeight="1">
      <c r="A141" s="40"/>
      <c r="B141" s="41"/>
      <c r="C141" s="214" t="s">
        <v>266</v>
      </c>
      <c r="D141" s="214" t="s">
        <v>143</v>
      </c>
      <c r="E141" s="215" t="s">
        <v>977</v>
      </c>
      <c r="F141" s="216" t="s">
        <v>978</v>
      </c>
      <c r="G141" s="217" t="s">
        <v>312</v>
      </c>
      <c r="H141" s="218">
        <v>2</v>
      </c>
      <c r="I141" s="219"/>
      <c r="J141" s="220">
        <f>ROUND(I141*H141,2)</f>
        <v>0</v>
      </c>
      <c r="K141" s="216" t="s">
        <v>147</v>
      </c>
      <c r="L141" s="46"/>
      <c r="M141" s="221" t="s">
        <v>19</v>
      </c>
      <c r="N141" s="222" t="s">
        <v>48</v>
      </c>
      <c r="O141" s="86"/>
      <c r="P141" s="223">
        <f>O141*H141</f>
        <v>0</v>
      </c>
      <c r="Q141" s="223">
        <v>0</v>
      </c>
      <c r="R141" s="223">
        <f>Q141*H141</f>
        <v>0</v>
      </c>
      <c r="S141" s="223">
        <v>0</v>
      </c>
      <c r="T141" s="224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25" t="s">
        <v>266</v>
      </c>
      <c r="AT141" s="225" t="s">
        <v>143</v>
      </c>
      <c r="AU141" s="225" t="s">
        <v>86</v>
      </c>
      <c r="AY141" s="19" t="s">
        <v>141</v>
      </c>
      <c r="BE141" s="226">
        <f>IF(N141="základní",J141,0)</f>
        <v>0</v>
      </c>
      <c r="BF141" s="226">
        <f>IF(N141="snížená",J141,0)</f>
        <v>0</v>
      </c>
      <c r="BG141" s="226">
        <f>IF(N141="zákl. přenesená",J141,0)</f>
        <v>0</v>
      </c>
      <c r="BH141" s="226">
        <f>IF(N141="sníž. přenesená",J141,0)</f>
        <v>0</v>
      </c>
      <c r="BI141" s="226">
        <f>IF(N141="nulová",J141,0)</f>
        <v>0</v>
      </c>
      <c r="BJ141" s="19" t="s">
        <v>84</v>
      </c>
      <c r="BK141" s="226">
        <f>ROUND(I141*H141,2)</f>
        <v>0</v>
      </c>
      <c r="BL141" s="19" t="s">
        <v>266</v>
      </c>
      <c r="BM141" s="225" t="s">
        <v>979</v>
      </c>
    </row>
    <row r="142" s="2" customFormat="1">
      <c r="A142" s="40"/>
      <c r="B142" s="41"/>
      <c r="C142" s="42"/>
      <c r="D142" s="227" t="s">
        <v>150</v>
      </c>
      <c r="E142" s="42"/>
      <c r="F142" s="228" t="s">
        <v>980</v>
      </c>
      <c r="G142" s="42"/>
      <c r="H142" s="42"/>
      <c r="I142" s="229"/>
      <c r="J142" s="42"/>
      <c r="K142" s="42"/>
      <c r="L142" s="46"/>
      <c r="M142" s="230"/>
      <c r="N142" s="231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150</v>
      </c>
      <c r="AU142" s="19" t="s">
        <v>86</v>
      </c>
    </row>
    <row r="143" s="2" customFormat="1">
      <c r="A143" s="40"/>
      <c r="B143" s="41"/>
      <c r="C143" s="42"/>
      <c r="D143" s="232" t="s">
        <v>152</v>
      </c>
      <c r="E143" s="42"/>
      <c r="F143" s="233" t="s">
        <v>981</v>
      </c>
      <c r="G143" s="42"/>
      <c r="H143" s="42"/>
      <c r="I143" s="229"/>
      <c r="J143" s="42"/>
      <c r="K143" s="42"/>
      <c r="L143" s="46"/>
      <c r="M143" s="230"/>
      <c r="N143" s="231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152</v>
      </c>
      <c r="AU143" s="19" t="s">
        <v>86</v>
      </c>
    </row>
    <row r="144" s="2" customFormat="1" ht="24.15" customHeight="1">
      <c r="A144" s="40"/>
      <c r="B144" s="41"/>
      <c r="C144" s="266" t="s">
        <v>275</v>
      </c>
      <c r="D144" s="266" t="s">
        <v>208</v>
      </c>
      <c r="E144" s="267" t="s">
        <v>982</v>
      </c>
      <c r="F144" s="268" t="s">
        <v>983</v>
      </c>
      <c r="G144" s="269" t="s">
        <v>312</v>
      </c>
      <c r="H144" s="270">
        <v>1</v>
      </c>
      <c r="I144" s="271"/>
      <c r="J144" s="272">
        <f>ROUND(I144*H144,2)</f>
        <v>0</v>
      </c>
      <c r="K144" s="268" t="s">
        <v>19</v>
      </c>
      <c r="L144" s="273"/>
      <c r="M144" s="274" t="s">
        <v>19</v>
      </c>
      <c r="N144" s="275" t="s">
        <v>48</v>
      </c>
      <c r="O144" s="86"/>
      <c r="P144" s="223">
        <f>O144*H144</f>
        <v>0</v>
      </c>
      <c r="Q144" s="223">
        <v>0.0040000000000000001</v>
      </c>
      <c r="R144" s="223">
        <f>Q144*H144</f>
        <v>0.0040000000000000001</v>
      </c>
      <c r="S144" s="223">
        <v>0</v>
      </c>
      <c r="T144" s="224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25" t="s">
        <v>376</v>
      </c>
      <c r="AT144" s="225" t="s">
        <v>208</v>
      </c>
      <c r="AU144" s="225" t="s">
        <v>86</v>
      </c>
      <c r="AY144" s="19" t="s">
        <v>141</v>
      </c>
      <c r="BE144" s="226">
        <f>IF(N144="základní",J144,0)</f>
        <v>0</v>
      </c>
      <c r="BF144" s="226">
        <f>IF(N144="snížená",J144,0)</f>
        <v>0</v>
      </c>
      <c r="BG144" s="226">
        <f>IF(N144="zákl. přenesená",J144,0)</f>
        <v>0</v>
      </c>
      <c r="BH144" s="226">
        <f>IF(N144="sníž. přenesená",J144,0)</f>
        <v>0</v>
      </c>
      <c r="BI144" s="226">
        <f>IF(N144="nulová",J144,0)</f>
        <v>0</v>
      </c>
      <c r="BJ144" s="19" t="s">
        <v>84</v>
      </c>
      <c r="BK144" s="226">
        <f>ROUND(I144*H144,2)</f>
        <v>0</v>
      </c>
      <c r="BL144" s="19" t="s">
        <v>266</v>
      </c>
      <c r="BM144" s="225" t="s">
        <v>984</v>
      </c>
    </row>
    <row r="145" s="2" customFormat="1">
      <c r="A145" s="40"/>
      <c r="B145" s="41"/>
      <c r="C145" s="42"/>
      <c r="D145" s="227" t="s">
        <v>150</v>
      </c>
      <c r="E145" s="42"/>
      <c r="F145" s="228" t="s">
        <v>985</v>
      </c>
      <c r="G145" s="42"/>
      <c r="H145" s="42"/>
      <c r="I145" s="229"/>
      <c r="J145" s="42"/>
      <c r="K145" s="42"/>
      <c r="L145" s="46"/>
      <c r="M145" s="230"/>
      <c r="N145" s="231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150</v>
      </c>
      <c r="AU145" s="19" t="s">
        <v>86</v>
      </c>
    </row>
    <row r="146" s="2" customFormat="1">
      <c r="A146" s="40"/>
      <c r="B146" s="41"/>
      <c r="C146" s="42"/>
      <c r="D146" s="227" t="s">
        <v>298</v>
      </c>
      <c r="E146" s="42"/>
      <c r="F146" s="276" t="s">
        <v>986</v>
      </c>
      <c r="G146" s="42"/>
      <c r="H146" s="42"/>
      <c r="I146" s="229"/>
      <c r="J146" s="42"/>
      <c r="K146" s="42"/>
      <c r="L146" s="46"/>
      <c r="M146" s="230"/>
      <c r="N146" s="231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298</v>
      </c>
      <c r="AU146" s="19" t="s">
        <v>86</v>
      </c>
    </row>
    <row r="147" s="2" customFormat="1" ht="24.15" customHeight="1">
      <c r="A147" s="40"/>
      <c r="B147" s="41"/>
      <c r="C147" s="266" t="s">
        <v>293</v>
      </c>
      <c r="D147" s="266" t="s">
        <v>208</v>
      </c>
      <c r="E147" s="267" t="s">
        <v>987</v>
      </c>
      <c r="F147" s="268" t="s">
        <v>988</v>
      </c>
      <c r="G147" s="269" t="s">
        <v>312</v>
      </c>
      <c r="H147" s="270">
        <v>1</v>
      </c>
      <c r="I147" s="271"/>
      <c r="J147" s="272">
        <f>ROUND(I147*H147,2)</f>
        <v>0</v>
      </c>
      <c r="K147" s="268" t="s">
        <v>19</v>
      </c>
      <c r="L147" s="273"/>
      <c r="M147" s="274" t="s">
        <v>19</v>
      </c>
      <c r="N147" s="275" t="s">
        <v>48</v>
      </c>
      <c r="O147" s="86"/>
      <c r="P147" s="223">
        <f>O147*H147</f>
        <v>0</v>
      </c>
      <c r="Q147" s="223">
        <v>0.0040000000000000001</v>
      </c>
      <c r="R147" s="223">
        <f>Q147*H147</f>
        <v>0.0040000000000000001</v>
      </c>
      <c r="S147" s="223">
        <v>0</v>
      </c>
      <c r="T147" s="224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25" t="s">
        <v>376</v>
      </c>
      <c r="AT147" s="225" t="s">
        <v>208</v>
      </c>
      <c r="AU147" s="225" t="s">
        <v>86</v>
      </c>
      <c r="AY147" s="19" t="s">
        <v>141</v>
      </c>
      <c r="BE147" s="226">
        <f>IF(N147="základní",J147,0)</f>
        <v>0</v>
      </c>
      <c r="BF147" s="226">
        <f>IF(N147="snížená",J147,0)</f>
        <v>0</v>
      </c>
      <c r="BG147" s="226">
        <f>IF(N147="zákl. přenesená",J147,0)</f>
        <v>0</v>
      </c>
      <c r="BH147" s="226">
        <f>IF(N147="sníž. přenesená",J147,0)</f>
        <v>0</v>
      </c>
      <c r="BI147" s="226">
        <f>IF(N147="nulová",J147,0)</f>
        <v>0</v>
      </c>
      <c r="BJ147" s="19" t="s">
        <v>84</v>
      </c>
      <c r="BK147" s="226">
        <f>ROUND(I147*H147,2)</f>
        <v>0</v>
      </c>
      <c r="BL147" s="19" t="s">
        <v>266</v>
      </c>
      <c r="BM147" s="225" t="s">
        <v>989</v>
      </c>
    </row>
    <row r="148" s="2" customFormat="1">
      <c r="A148" s="40"/>
      <c r="B148" s="41"/>
      <c r="C148" s="42"/>
      <c r="D148" s="227" t="s">
        <v>150</v>
      </c>
      <c r="E148" s="42"/>
      <c r="F148" s="228" t="s">
        <v>990</v>
      </c>
      <c r="G148" s="42"/>
      <c r="H148" s="42"/>
      <c r="I148" s="229"/>
      <c r="J148" s="42"/>
      <c r="K148" s="42"/>
      <c r="L148" s="46"/>
      <c r="M148" s="230"/>
      <c r="N148" s="231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150</v>
      </c>
      <c r="AU148" s="19" t="s">
        <v>86</v>
      </c>
    </row>
    <row r="149" s="2" customFormat="1">
      <c r="A149" s="40"/>
      <c r="B149" s="41"/>
      <c r="C149" s="42"/>
      <c r="D149" s="227" t="s">
        <v>298</v>
      </c>
      <c r="E149" s="42"/>
      <c r="F149" s="276" t="s">
        <v>986</v>
      </c>
      <c r="G149" s="42"/>
      <c r="H149" s="42"/>
      <c r="I149" s="229"/>
      <c r="J149" s="42"/>
      <c r="K149" s="42"/>
      <c r="L149" s="46"/>
      <c r="M149" s="230"/>
      <c r="N149" s="231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298</v>
      </c>
      <c r="AU149" s="19" t="s">
        <v>86</v>
      </c>
    </row>
    <row r="150" s="2" customFormat="1" ht="24.15" customHeight="1">
      <c r="A150" s="40"/>
      <c r="B150" s="41"/>
      <c r="C150" s="214" t="s">
        <v>302</v>
      </c>
      <c r="D150" s="214" t="s">
        <v>143</v>
      </c>
      <c r="E150" s="215" t="s">
        <v>991</v>
      </c>
      <c r="F150" s="216" t="s">
        <v>992</v>
      </c>
      <c r="G150" s="217" t="s">
        <v>372</v>
      </c>
      <c r="H150" s="218">
        <v>28</v>
      </c>
      <c r="I150" s="219"/>
      <c r="J150" s="220">
        <f>ROUND(I150*H150,2)</f>
        <v>0</v>
      </c>
      <c r="K150" s="216" t="s">
        <v>147</v>
      </c>
      <c r="L150" s="46"/>
      <c r="M150" s="221" t="s">
        <v>19</v>
      </c>
      <c r="N150" s="222" t="s">
        <v>48</v>
      </c>
      <c r="O150" s="86"/>
      <c r="P150" s="223">
        <f>O150*H150</f>
        <v>0</v>
      </c>
      <c r="Q150" s="223">
        <v>0</v>
      </c>
      <c r="R150" s="223">
        <f>Q150*H150</f>
        <v>0</v>
      </c>
      <c r="S150" s="223">
        <v>0</v>
      </c>
      <c r="T150" s="224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25" t="s">
        <v>266</v>
      </c>
      <c r="AT150" s="225" t="s">
        <v>143</v>
      </c>
      <c r="AU150" s="225" t="s">
        <v>86</v>
      </c>
      <c r="AY150" s="19" t="s">
        <v>141</v>
      </c>
      <c r="BE150" s="226">
        <f>IF(N150="základní",J150,0)</f>
        <v>0</v>
      </c>
      <c r="BF150" s="226">
        <f>IF(N150="snížená",J150,0)</f>
        <v>0</v>
      </c>
      <c r="BG150" s="226">
        <f>IF(N150="zákl. přenesená",J150,0)</f>
        <v>0</v>
      </c>
      <c r="BH150" s="226">
        <f>IF(N150="sníž. přenesená",J150,0)</f>
        <v>0</v>
      </c>
      <c r="BI150" s="226">
        <f>IF(N150="nulová",J150,0)</f>
        <v>0</v>
      </c>
      <c r="BJ150" s="19" t="s">
        <v>84</v>
      </c>
      <c r="BK150" s="226">
        <f>ROUND(I150*H150,2)</f>
        <v>0</v>
      </c>
      <c r="BL150" s="19" t="s">
        <v>266</v>
      </c>
      <c r="BM150" s="225" t="s">
        <v>993</v>
      </c>
    </row>
    <row r="151" s="2" customFormat="1">
      <c r="A151" s="40"/>
      <c r="B151" s="41"/>
      <c r="C151" s="42"/>
      <c r="D151" s="227" t="s">
        <v>150</v>
      </c>
      <c r="E151" s="42"/>
      <c r="F151" s="228" t="s">
        <v>994</v>
      </c>
      <c r="G151" s="42"/>
      <c r="H151" s="42"/>
      <c r="I151" s="229"/>
      <c r="J151" s="42"/>
      <c r="K151" s="42"/>
      <c r="L151" s="46"/>
      <c r="M151" s="230"/>
      <c r="N151" s="231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150</v>
      </c>
      <c r="AU151" s="19" t="s">
        <v>86</v>
      </c>
    </row>
    <row r="152" s="2" customFormat="1">
      <c r="A152" s="40"/>
      <c r="B152" s="41"/>
      <c r="C152" s="42"/>
      <c r="D152" s="232" t="s">
        <v>152</v>
      </c>
      <c r="E152" s="42"/>
      <c r="F152" s="233" t="s">
        <v>995</v>
      </c>
      <c r="G152" s="42"/>
      <c r="H152" s="42"/>
      <c r="I152" s="229"/>
      <c r="J152" s="42"/>
      <c r="K152" s="42"/>
      <c r="L152" s="46"/>
      <c r="M152" s="230"/>
      <c r="N152" s="231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152</v>
      </c>
      <c r="AU152" s="19" t="s">
        <v>86</v>
      </c>
    </row>
    <row r="153" s="2" customFormat="1" ht="16.5" customHeight="1">
      <c r="A153" s="40"/>
      <c r="B153" s="41"/>
      <c r="C153" s="266" t="s">
        <v>309</v>
      </c>
      <c r="D153" s="266" t="s">
        <v>208</v>
      </c>
      <c r="E153" s="267" t="s">
        <v>996</v>
      </c>
      <c r="F153" s="268" t="s">
        <v>997</v>
      </c>
      <c r="G153" s="269" t="s">
        <v>448</v>
      </c>
      <c r="H153" s="270">
        <v>18.199999999999999</v>
      </c>
      <c r="I153" s="271"/>
      <c r="J153" s="272">
        <f>ROUND(I153*H153,2)</f>
        <v>0</v>
      </c>
      <c r="K153" s="268" t="s">
        <v>147</v>
      </c>
      <c r="L153" s="273"/>
      <c r="M153" s="274" t="s">
        <v>19</v>
      </c>
      <c r="N153" s="275" t="s">
        <v>48</v>
      </c>
      <c r="O153" s="86"/>
      <c r="P153" s="223">
        <f>O153*H153</f>
        <v>0</v>
      </c>
      <c r="Q153" s="223">
        <v>0.001</v>
      </c>
      <c r="R153" s="223">
        <f>Q153*H153</f>
        <v>0.018200000000000001</v>
      </c>
      <c r="S153" s="223">
        <v>0</v>
      </c>
      <c r="T153" s="224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25" t="s">
        <v>376</v>
      </c>
      <c r="AT153" s="225" t="s">
        <v>208</v>
      </c>
      <c r="AU153" s="225" t="s">
        <v>86</v>
      </c>
      <c r="AY153" s="19" t="s">
        <v>141</v>
      </c>
      <c r="BE153" s="226">
        <f>IF(N153="základní",J153,0)</f>
        <v>0</v>
      </c>
      <c r="BF153" s="226">
        <f>IF(N153="snížená",J153,0)</f>
        <v>0</v>
      </c>
      <c r="BG153" s="226">
        <f>IF(N153="zákl. přenesená",J153,0)</f>
        <v>0</v>
      </c>
      <c r="BH153" s="226">
        <f>IF(N153="sníž. přenesená",J153,0)</f>
        <v>0</v>
      </c>
      <c r="BI153" s="226">
        <f>IF(N153="nulová",J153,0)</f>
        <v>0</v>
      </c>
      <c r="BJ153" s="19" t="s">
        <v>84</v>
      </c>
      <c r="BK153" s="226">
        <f>ROUND(I153*H153,2)</f>
        <v>0</v>
      </c>
      <c r="BL153" s="19" t="s">
        <v>266</v>
      </c>
      <c r="BM153" s="225" t="s">
        <v>998</v>
      </c>
    </row>
    <row r="154" s="2" customFormat="1">
      <c r="A154" s="40"/>
      <c r="B154" s="41"/>
      <c r="C154" s="42"/>
      <c r="D154" s="227" t="s">
        <v>150</v>
      </c>
      <c r="E154" s="42"/>
      <c r="F154" s="228" t="s">
        <v>999</v>
      </c>
      <c r="G154" s="42"/>
      <c r="H154" s="42"/>
      <c r="I154" s="229"/>
      <c r="J154" s="42"/>
      <c r="K154" s="42"/>
      <c r="L154" s="46"/>
      <c r="M154" s="230"/>
      <c r="N154" s="231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150</v>
      </c>
      <c r="AU154" s="19" t="s">
        <v>86</v>
      </c>
    </row>
    <row r="155" s="14" customFormat="1">
      <c r="A155" s="14"/>
      <c r="B155" s="244"/>
      <c r="C155" s="245"/>
      <c r="D155" s="227" t="s">
        <v>154</v>
      </c>
      <c r="E155" s="245"/>
      <c r="F155" s="247" t="s">
        <v>1000</v>
      </c>
      <c r="G155" s="245"/>
      <c r="H155" s="248">
        <v>18.199999999999999</v>
      </c>
      <c r="I155" s="249"/>
      <c r="J155" s="245"/>
      <c r="K155" s="245"/>
      <c r="L155" s="250"/>
      <c r="M155" s="251"/>
      <c r="N155" s="252"/>
      <c r="O155" s="252"/>
      <c r="P155" s="252"/>
      <c r="Q155" s="252"/>
      <c r="R155" s="252"/>
      <c r="S155" s="252"/>
      <c r="T155" s="253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4" t="s">
        <v>154</v>
      </c>
      <c r="AU155" s="254" t="s">
        <v>86</v>
      </c>
      <c r="AV155" s="14" t="s">
        <v>86</v>
      </c>
      <c r="AW155" s="14" t="s">
        <v>4</v>
      </c>
      <c r="AX155" s="14" t="s">
        <v>84</v>
      </c>
      <c r="AY155" s="254" t="s">
        <v>141</v>
      </c>
    </row>
    <row r="156" s="2" customFormat="1" ht="16.5" customHeight="1">
      <c r="A156" s="40"/>
      <c r="B156" s="41"/>
      <c r="C156" s="214" t="s">
        <v>7</v>
      </c>
      <c r="D156" s="214" t="s">
        <v>143</v>
      </c>
      <c r="E156" s="215" t="s">
        <v>1001</v>
      </c>
      <c r="F156" s="216" t="s">
        <v>1002</v>
      </c>
      <c r="G156" s="217" t="s">
        <v>312</v>
      </c>
      <c r="H156" s="218">
        <v>4</v>
      </c>
      <c r="I156" s="219"/>
      <c r="J156" s="220">
        <f>ROUND(I156*H156,2)</f>
        <v>0</v>
      </c>
      <c r="K156" s="216" t="s">
        <v>147</v>
      </c>
      <c r="L156" s="46"/>
      <c r="M156" s="221" t="s">
        <v>19</v>
      </c>
      <c r="N156" s="222" t="s">
        <v>48</v>
      </c>
      <c r="O156" s="86"/>
      <c r="P156" s="223">
        <f>O156*H156</f>
        <v>0</v>
      </c>
      <c r="Q156" s="223">
        <v>0</v>
      </c>
      <c r="R156" s="223">
        <f>Q156*H156</f>
        <v>0</v>
      </c>
      <c r="S156" s="223">
        <v>0</v>
      </c>
      <c r="T156" s="224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25" t="s">
        <v>266</v>
      </c>
      <c r="AT156" s="225" t="s">
        <v>143</v>
      </c>
      <c r="AU156" s="225" t="s">
        <v>86</v>
      </c>
      <c r="AY156" s="19" t="s">
        <v>141</v>
      </c>
      <c r="BE156" s="226">
        <f>IF(N156="základní",J156,0)</f>
        <v>0</v>
      </c>
      <c r="BF156" s="226">
        <f>IF(N156="snížená",J156,0)</f>
        <v>0</v>
      </c>
      <c r="BG156" s="226">
        <f>IF(N156="zákl. přenesená",J156,0)</f>
        <v>0</v>
      </c>
      <c r="BH156" s="226">
        <f>IF(N156="sníž. přenesená",J156,0)</f>
        <v>0</v>
      </c>
      <c r="BI156" s="226">
        <f>IF(N156="nulová",J156,0)</f>
        <v>0</v>
      </c>
      <c r="BJ156" s="19" t="s">
        <v>84</v>
      </c>
      <c r="BK156" s="226">
        <f>ROUND(I156*H156,2)</f>
        <v>0</v>
      </c>
      <c r="BL156" s="19" t="s">
        <v>266</v>
      </c>
      <c r="BM156" s="225" t="s">
        <v>1003</v>
      </c>
    </row>
    <row r="157" s="2" customFormat="1">
      <c r="A157" s="40"/>
      <c r="B157" s="41"/>
      <c r="C157" s="42"/>
      <c r="D157" s="227" t="s">
        <v>150</v>
      </c>
      <c r="E157" s="42"/>
      <c r="F157" s="228" t="s">
        <v>1004</v>
      </c>
      <c r="G157" s="42"/>
      <c r="H157" s="42"/>
      <c r="I157" s="229"/>
      <c r="J157" s="42"/>
      <c r="K157" s="42"/>
      <c r="L157" s="46"/>
      <c r="M157" s="230"/>
      <c r="N157" s="231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150</v>
      </c>
      <c r="AU157" s="19" t="s">
        <v>86</v>
      </c>
    </row>
    <row r="158" s="2" customFormat="1">
      <c r="A158" s="40"/>
      <c r="B158" s="41"/>
      <c r="C158" s="42"/>
      <c r="D158" s="232" t="s">
        <v>152</v>
      </c>
      <c r="E158" s="42"/>
      <c r="F158" s="233" t="s">
        <v>1005</v>
      </c>
      <c r="G158" s="42"/>
      <c r="H158" s="42"/>
      <c r="I158" s="229"/>
      <c r="J158" s="42"/>
      <c r="K158" s="42"/>
      <c r="L158" s="46"/>
      <c r="M158" s="230"/>
      <c r="N158" s="231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152</v>
      </c>
      <c r="AU158" s="19" t="s">
        <v>86</v>
      </c>
    </row>
    <row r="159" s="2" customFormat="1" ht="16.5" customHeight="1">
      <c r="A159" s="40"/>
      <c r="B159" s="41"/>
      <c r="C159" s="266" t="s">
        <v>319</v>
      </c>
      <c r="D159" s="266" t="s">
        <v>208</v>
      </c>
      <c r="E159" s="267" t="s">
        <v>1006</v>
      </c>
      <c r="F159" s="268" t="s">
        <v>1007</v>
      </c>
      <c r="G159" s="269" t="s">
        <v>312</v>
      </c>
      <c r="H159" s="270">
        <v>2</v>
      </c>
      <c r="I159" s="271"/>
      <c r="J159" s="272">
        <f>ROUND(I159*H159,2)</f>
        <v>0</v>
      </c>
      <c r="K159" s="268" t="s">
        <v>147</v>
      </c>
      <c r="L159" s="273"/>
      <c r="M159" s="274" t="s">
        <v>19</v>
      </c>
      <c r="N159" s="275" t="s">
        <v>48</v>
      </c>
      <c r="O159" s="86"/>
      <c r="P159" s="223">
        <f>O159*H159</f>
        <v>0</v>
      </c>
      <c r="Q159" s="223">
        <v>0.00013999999999999999</v>
      </c>
      <c r="R159" s="223">
        <f>Q159*H159</f>
        <v>0.00027999999999999998</v>
      </c>
      <c r="S159" s="223">
        <v>0</v>
      </c>
      <c r="T159" s="224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25" t="s">
        <v>376</v>
      </c>
      <c r="AT159" s="225" t="s">
        <v>208</v>
      </c>
      <c r="AU159" s="225" t="s">
        <v>86</v>
      </c>
      <c r="AY159" s="19" t="s">
        <v>141</v>
      </c>
      <c r="BE159" s="226">
        <f>IF(N159="základní",J159,0)</f>
        <v>0</v>
      </c>
      <c r="BF159" s="226">
        <f>IF(N159="snížená",J159,0)</f>
        <v>0</v>
      </c>
      <c r="BG159" s="226">
        <f>IF(N159="zákl. přenesená",J159,0)</f>
        <v>0</v>
      </c>
      <c r="BH159" s="226">
        <f>IF(N159="sníž. přenesená",J159,0)</f>
        <v>0</v>
      </c>
      <c r="BI159" s="226">
        <f>IF(N159="nulová",J159,0)</f>
        <v>0</v>
      </c>
      <c r="BJ159" s="19" t="s">
        <v>84</v>
      </c>
      <c r="BK159" s="226">
        <f>ROUND(I159*H159,2)</f>
        <v>0</v>
      </c>
      <c r="BL159" s="19" t="s">
        <v>266</v>
      </c>
      <c r="BM159" s="225" t="s">
        <v>1008</v>
      </c>
    </row>
    <row r="160" s="2" customFormat="1">
      <c r="A160" s="40"/>
      <c r="B160" s="41"/>
      <c r="C160" s="42"/>
      <c r="D160" s="227" t="s">
        <v>150</v>
      </c>
      <c r="E160" s="42"/>
      <c r="F160" s="228" t="s">
        <v>1007</v>
      </c>
      <c r="G160" s="42"/>
      <c r="H160" s="42"/>
      <c r="I160" s="229"/>
      <c r="J160" s="42"/>
      <c r="K160" s="42"/>
      <c r="L160" s="46"/>
      <c r="M160" s="230"/>
      <c r="N160" s="231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150</v>
      </c>
      <c r="AU160" s="19" t="s">
        <v>86</v>
      </c>
    </row>
    <row r="161" s="2" customFormat="1" ht="16.5" customHeight="1">
      <c r="A161" s="40"/>
      <c r="B161" s="41"/>
      <c r="C161" s="266" t="s">
        <v>324</v>
      </c>
      <c r="D161" s="266" t="s">
        <v>208</v>
      </c>
      <c r="E161" s="267" t="s">
        <v>1009</v>
      </c>
      <c r="F161" s="268" t="s">
        <v>1010</v>
      </c>
      <c r="G161" s="269" t="s">
        <v>312</v>
      </c>
      <c r="H161" s="270">
        <v>2</v>
      </c>
      <c r="I161" s="271"/>
      <c r="J161" s="272">
        <f>ROUND(I161*H161,2)</f>
        <v>0</v>
      </c>
      <c r="K161" s="268" t="s">
        <v>147</v>
      </c>
      <c r="L161" s="273"/>
      <c r="M161" s="274" t="s">
        <v>19</v>
      </c>
      <c r="N161" s="275" t="s">
        <v>48</v>
      </c>
      <c r="O161" s="86"/>
      <c r="P161" s="223">
        <f>O161*H161</f>
        <v>0</v>
      </c>
      <c r="Q161" s="223">
        <v>0.00013999999999999999</v>
      </c>
      <c r="R161" s="223">
        <f>Q161*H161</f>
        <v>0.00027999999999999998</v>
      </c>
      <c r="S161" s="223">
        <v>0</v>
      </c>
      <c r="T161" s="224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25" t="s">
        <v>376</v>
      </c>
      <c r="AT161" s="225" t="s">
        <v>208</v>
      </c>
      <c r="AU161" s="225" t="s">
        <v>86</v>
      </c>
      <c r="AY161" s="19" t="s">
        <v>141</v>
      </c>
      <c r="BE161" s="226">
        <f>IF(N161="základní",J161,0)</f>
        <v>0</v>
      </c>
      <c r="BF161" s="226">
        <f>IF(N161="snížená",J161,0)</f>
        <v>0</v>
      </c>
      <c r="BG161" s="226">
        <f>IF(N161="zákl. přenesená",J161,0)</f>
        <v>0</v>
      </c>
      <c r="BH161" s="226">
        <f>IF(N161="sníž. přenesená",J161,0)</f>
        <v>0</v>
      </c>
      <c r="BI161" s="226">
        <f>IF(N161="nulová",J161,0)</f>
        <v>0</v>
      </c>
      <c r="BJ161" s="19" t="s">
        <v>84</v>
      </c>
      <c r="BK161" s="226">
        <f>ROUND(I161*H161,2)</f>
        <v>0</v>
      </c>
      <c r="BL161" s="19" t="s">
        <v>266</v>
      </c>
      <c r="BM161" s="225" t="s">
        <v>1011</v>
      </c>
    </row>
    <row r="162" s="2" customFormat="1">
      <c r="A162" s="40"/>
      <c r="B162" s="41"/>
      <c r="C162" s="42"/>
      <c r="D162" s="227" t="s">
        <v>150</v>
      </c>
      <c r="E162" s="42"/>
      <c r="F162" s="228" t="s">
        <v>1010</v>
      </c>
      <c r="G162" s="42"/>
      <c r="H162" s="42"/>
      <c r="I162" s="229"/>
      <c r="J162" s="42"/>
      <c r="K162" s="42"/>
      <c r="L162" s="46"/>
      <c r="M162" s="230"/>
      <c r="N162" s="231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150</v>
      </c>
      <c r="AU162" s="19" t="s">
        <v>86</v>
      </c>
    </row>
    <row r="163" s="2" customFormat="1" ht="24.15" customHeight="1">
      <c r="A163" s="40"/>
      <c r="B163" s="41"/>
      <c r="C163" s="214" t="s">
        <v>330</v>
      </c>
      <c r="D163" s="214" t="s">
        <v>143</v>
      </c>
      <c r="E163" s="215" t="s">
        <v>1012</v>
      </c>
      <c r="F163" s="216" t="s">
        <v>1013</v>
      </c>
      <c r="G163" s="217" t="s">
        <v>312</v>
      </c>
      <c r="H163" s="218">
        <v>1</v>
      </c>
      <c r="I163" s="219"/>
      <c r="J163" s="220">
        <f>ROUND(I163*H163,2)</f>
        <v>0</v>
      </c>
      <c r="K163" s="216" t="s">
        <v>147</v>
      </c>
      <c r="L163" s="46"/>
      <c r="M163" s="221" t="s">
        <v>19</v>
      </c>
      <c r="N163" s="222" t="s">
        <v>48</v>
      </c>
      <c r="O163" s="86"/>
      <c r="P163" s="223">
        <f>O163*H163</f>
        <v>0</v>
      </c>
      <c r="Q163" s="223">
        <v>0</v>
      </c>
      <c r="R163" s="223">
        <f>Q163*H163</f>
        <v>0</v>
      </c>
      <c r="S163" s="223">
        <v>0</v>
      </c>
      <c r="T163" s="224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25" t="s">
        <v>266</v>
      </c>
      <c r="AT163" s="225" t="s">
        <v>143</v>
      </c>
      <c r="AU163" s="225" t="s">
        <v>86</v>
      </c>
      <c r="AY163" s="19" t="s">
        <v>141</v>
      </c>
      <c r="BE163" s="226">
        <f>IF(N163="základní",J163,0)</f>
        <v>0</v>
      </c>
      <c r="BF163" s="226">
        <f>IF(N163="snížená",J163,0)</f>
        <v>0</v>
      </c>
      <c r="BG163" s="226">
        <f>IF(N163="zákl. přenesená",J163,0)</f>
        <v>0</v>
      </c>
      <c r="BH163" s="226">
        <f>IF(N163="sníž. přenesená",J163,0)</f>
        <v>0</v>
      </c>
      <c r="BI163" s="226">
        <f>IF(N163="nulová",J163,0)</f>
        <v>0</v>
      </c>
      <c r="BJ163" s="19" t="s">
        <v>84</v>
      </c>
      <c r="BK163" s="226">
        <f>ROUND(I163*H163,2)</f>
        <v>0</v>
      </c>
      <c r="BL163" s="19" t="s">
        <v>266</v>
      </c>
      <c r="BM163" s="225" t="s">
        <v>1014</v>
      </c>
    </row>
    <row r="164" s="2" customFormat="1">
      <c r="A164" s="40"/>
      <c r="B164" s="41"/>
      <c r="C164" s="42"/>
      <c r="D164" s="227" t="s">
        <v>150</v>
      </c>
      <c r="E164" s="42"/>
      <c r="F164" s="228" t="s">
        <v>1015</v>
      </c>
      <c r="G164" s="42"/>
      <c r="H164" s="42"/>
      <c r="I164" s="229"/>
      <c r="J164" s="42"/>
      <c r="K164" s="42"/>
      <c r="L164" s="46"/>
      <c r="M164" s="230"/>
      <c r="N164" s="231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150</v>
      </c>
      <c r="AU164" s="19" t="s">
        <v>86</v>
      </c>
    </row>
    <row r="165" s="2" customFormat="1">
      <c r="A165" s="40"/>
      <c r="B165" s="41"/>
      <c r="C165" s="42"/>
      <c r="D165" s="232" t="s">
        <v>152</v>
      </c>
      <c r="E165" s="42"/>
      <c r="F165" s="233" t="s">
        <v>1016</v>
      </c>
      <c r="G165" s="42"/>
      <c r="H165" s="42"/>
      <c r="I165" s="229"/>
      <c r="J165" s="42"/>
      <c r="K165" s="42"/>
      <c r="L165" s="46"/>
      <c r="M165" s="230"/>
      <c r="N165" s="231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152</v>
      </c>
      <c r="AU165" s="19" t="s">
        <v>86</v>
      </c>
    </row>
    <row r="166" s="2" customFormat="1" ht="24.15" customHeight="1">
      <c r="A166" s="40"/>
      <c r="B166" s="41"/>
      <c r="C166" s="214" t="s">
        <v>336</v>
      </c>
      <c r="D166" s="214" t="s">
        <v>143</v>
      </c>
      <c r="E166" s="215" t="s">
        <v>1017</v>
      </c>
      <c r="F166" s="216" t="s">
        <v>1018</v>
      </c>
      <c r="G166" s="217" t="s">
        <v>211</v>
      </c>
      <c r="H166" s="218">
        <v>0.039</v>
      </c>
      <c r="I166" s="219"/>
      <c r="J166" s="220">
        <f>ROUND(I166*H166,2)</f>
        <v>0</v>
      </c>
      <c r="K166" s="216" t="s">
        <v>147</v>
      </c>
      <c r="L166" s="46"/>
      <c r="M166" s="221" t="s">
        <v>19</v>
      </c>
      <c r="N166" s="222" t="s">
        <v>48</v>
      </c>
      <c r="O166" s="86"/>
      <c r="P166" s="223">
        <f>O166*H166</f>
        <v>0</v>
      </c>
      <c r="Q166" s="223">
        <v>0</v>
      </c>
      <c r="R166" s="223">
        <f>Q166*H166</f>
        <v>0</v>
      </c>
      <c r="S166" s="223">
        <v>0</v>
      </c>
      <c r="T166" s="224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25" t="s">
        <v>266</v>
      </c>
      <c r="AT166" s="225" t="s">
        <v>143</v>
      </c>
      <c r="AU166" s="225" t="s">
        <v>86</v>
      </c>
      <c r="AY166" s="19" t="s">
        <v>141</v>
      </c>
      <c r="BE166" s="226">
        <f>IF(N166="základní",J166,0)</f>
        <v>0</v>
      </c>
      <c r="BF166" s="226">
        <f>IF(N166="snížená",J166,0)</f>
        <v>0</v>
      </c>
      <c r="BG166" s="226">
        <f>IF(N166="zákl. přenesená",J166,0)</f>
        <v>0</v>
      </c>
      <c r="BH166" s="226">
        <f>IF(N166="sníž. přenesená",J166,0)</f>
        <v>0</v>
      </c>
      <c r="BI166" s="226">
        <f>IF(N166="nulová",J166,0)</f>
        <v>0</v>
      </c>
      <c r="BJ166" s="19" t="s">
        <v>84</v>
      </c>
      <c r="BK166" s="226">
        <f>ROUND(I166*H166,2)</f>
        <v>0</v>
      </c>
      <c r="BL166" s="19" t="s">
        <v>266</v>
      </c>
      <c r="BM166" s="225" t="s">
        <v>1019</v>
      </c>
    </row>
    <row r="167" s="2" customFormat="1">
      <c r="A167" s="40"/>
      <c r="B167" s="41"/>
      <c r="C167" s="42"/>
      <c r="D167" s="227" t="s">
        <v>150</v>
      </c>
      <c r="E167" s="42"/>
      <c r="F167" s="228" t="s">
        <v>1020</v>
      </c>
      <c r="G167" s="42"/>
      <c r="H167" s="42"/>
      <c r="I167" s="229"/>
      <c r="J167" s="42"/>
      <c r="K167" s="42"/>
      <c r="L167" s="46"/>
      <c r="M167" s="230"/>
      <c r="N167" s="231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150</v>
      </c>
      <c r="AU167" s="19" t="s">
        <v>86</v>
      </c>
    </row>
    <row r="168" s="2" customFormat="1">
      <c r="A168" s="40"/>
      <c r="B168" s="41"/>
      <c r="C168" s="42"/>
      <c r="D168" s="232" t="s">
        <v>152</v>
      </c>
      <c r="E168" s="42"/>
      <c r="F168" s="233" t="s">
        <v>1021</v>
      </c>
      <c r="G168" s="42"/>
      <c r="H168" s="42"/>
      <c r="I168" s="229"/>
      <c r="J168" s="42"/>
      <c r="K168" s="42"/>
      <c r="L168" s="46"/>
      <c r="M168" s="230"/>
      <c r="N168" s="231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152</v>
      </c>
      <c r="AU168" s="19" t="s">
        <v>86</v>
      </c>
    </row>
    <row r="169" s="2" customFormat="1" ht="24.15" customHeight="1">
      <c r="A169" s="40"/>
      <c r="B169" s="41"/>
      <c r="C169" s="214" t="s">
        <v>341</v>
      </c>
      <c r="D169" s="214" t="s">
        <v>143</v>
      </c>
      <c r="E169" s="215" t="s">
        <v>1022</v>
      </c>
      <c r="F169" s="216" t="s">
        <v>1023</v>
      </c>
      <c r="G169" s="217" t="s">
        <v>211</v>
      </c>
      <c r="H169" s="218">
        <v>0.039</v>
      </c>
      <c r="I169" s="219"/>
      <c r="J169" s="220">
        <f>ROUND(I169*H169,2)</f>
        <v>0</v>
      </c>
      <c r="K169" s="216" t="s">
        <v>147</v>
      </c>
      <c r="L169" s="46"/>
      <c r="M169" s="221" t="s">
        <v>19</v>
      </c>
      <c r="N169" s="222" t="s">
        <v>48</v>
      </c>
      <c r="O169" s="86"/>
      <c r="P169" s="223">
        <f>O169*H169</f>
        <v>0</v>
      </c>
      <c r="Q169" s="223">
        <v>0</v>
      </c>
      <c r="R169" s="223">
        <f>Q169*H169</f>
        <v>0</v>
      </c>
      <c r="S169" s="223">
        <v>0</v>
      </c>
      <c r="T169" s="224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25" t="s">
        <v>266</v>
      </c>
      <c r="AT169" s="225" t="s">
        <v>143</v>
      </c>
      <c r="AU169" s="225" t="s">
        <v>86</v>
      </c>
      <c r="AY169" s="19" t="s">
        <v>141</v>
      </c>
      <c r="BE169" s="226">
        <f>IF(N169="základní",J169,0)</f>
        <v>0</v>
      </c>
      <c r="BF169" s="226">
        <f>IF(N169="snížená",J169,0)</f>
        <v>0</v>
      </c>
      <c r="BG169" s="226">
        <f>IF(N169="zákl. přenesená",J169,0)</f>
        <v>0</v>
      </c>
      <c r="BH169" s="226">
        <f>IF(N169="sníž. přenesená",J169,0)</f>
        <v>0</v>
      </c>
      <c r="BI169" s="226">
        <f>IF(N169="nulová",J169,0)</f>
        <v>0</v>
      </c>
      <c r="BJ169" s="19" t="s">
        <v>84</v>
      </c>
      <c r="BK169" s="226">
        <f>ROUND(I169*H169,2)</f>
        <v>0</v>
      </c>
      <c r="BL169" s="19" t="s">
        <v>266</v>
      </c>
      <c r="BM169" s="225" t="s">
        <v>1024</v>
      </c>
    </row>
    <row r="170" s="2" customFormat="1">
      <c r="A170" s="40"/>
      <c r="B170" s="41"/>
      <c r="C170" s="42"/>
      <c r="D170" s="227" t="s">
        <v>150</v>
      </c>
      <c r="E170" s="42"/>
      <c r="F170" s="228" t="s">
        <v>1025</v>
      </c>
      <c r="G170" s="42"/>
      <c r="H170" s="42"/>
      <c r="I170" s="229"/>
      <c r="J170" s="42"/>
      <c r="K170" s="42"/>
      <c r="L170" s="46"/>
      <c r="M170" s="230"/>
      <c r="N170" s="231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150</v>
      </c>
      <c r="AU170" s="19" t="s">
        <v>86</v>
      </c>
    </row>
    <row r="171" s="2" customFormat="1">
      <c r="A171" s="40"/>
      <c r="B171" s="41"/>
      <c r="C171" s="42"/>
      <c r="D171" s="232" t="s">
        <v>152</v>
      </c>
      <c r="E171" s="42"/>
      <c r="F171" s="233" t="s">
        <v>1026</v>
      </c>
      <c r="G171" s="42"/>
      <c r="H171" s="42"/>
      <c r="I171" s="229"/>
      <c r="J171" s="42"/>
      <c r="K171" s="42"/>
      <c r="L171" s="46"/>
      <c r="M171" s="230"/>
      <c r="N171" s="231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152</v>
      </c>
      <c r="AU171" s="19" t="s">
        <v>86</v>
      </c>
    </row>
    <row r="172" s="12" customFormat="1" ht="25.92" customHeight="1">
      <c r="A172" s="12"/>
      <c r="B172" s="198"/>
      <c r="C172" s="199"/>
      <c r="D172" s="200" t="s">
        <v>76</v>
      </c>
      <c r="E172" s="201" t="s">
        <v>208</v>
      </c>
      <c r="F172" s="201" t="s">
        <v>554</v>
      </c>
      <c r="G172" s="199"/>
      <c r="H172" s="199"/>
      <c r="I172" s="202"/>
      <c r="J172" s="203">
        <f>BK172</f>
        <v>0</v>
      </c>
      <c r="K172" s="199"/>
      <c r="L172" s="204"/>
      <c r="M172" s="205"/>
      <c r="N172" s="206"/>
      <c r="O172" s="206"/>
      <c r="P172" s="207">
        <f>P173+P203</f>
        <v>0</v>
      </c>
      <c r="Q172" s="206"/>
      <c r="R172" s="207">
        <f>R173+R203</f>
        <v>0.29445224999999997</v>
      </c>
      <c r="S172" s="206"/>
      <c r="T172" s="208">
        <f>T173+T203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09" t="s">
        <v>168</v>
      </c>
      <c r="AT172" s="210" t="s">
        <v>76</v>
      </c>
      <c r="AU172" s="210" t="s">
        <v>77</v>
      </c>
      <c r="AY172" s="209" t="s">
        <v>141</v>
      </c>
      <c r="BK172" s="211">
        <f>BK173+BK203</f>
        <v>0</v>
      </c>
    </row>
    <row r="173" s="12" customFormat="1" ht="22.8" customHeight="1">
      <c r="A173" s="12"/>
      <c r="B173" s="198"/>
      <c r="C173" s="199"/>
      <c r="D173" s="200" t="s">
        <v>76</v>
      </c>
      <c r="E173" s="212" t="s">
        <v>1027</v>
      </c>
      <c r="F173" s="212" t="s">
        <v>1028</v>
      </c>
      <c r="G173" s="199"/>
      <c r="H173" s="199"/>
      <c r="I173" s="202"/>
      <c r="J173" s="213">
        <f>BK173</f>
        <v>0</v>
      </c>
      <c r="K173" s="199"/>
      <c r="L173" s="204"/>
      <c r="M173" s="205"/>
      <c r="N173" s="206"/>
      <c r="O173" s="206"/>
      <c r="P173" s="207">
        <f>SUM(P174:P202)</f>
        <v>0</v>
      </c>
      <c r="Q173" s="206"/>
      <c r="R173" s="207">
        <f>SUM(R174:R202)</f>
        <v>0.27736</v>
      </c>
      <c r="S173" s="206"/>
      <c r="T173" s="208">
        <f>SUM(T174:T202)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09" t="s">
        <v>168</v>
      </c>
      <c r="AT173" s="210" t="s">
        <v>76</v>
      </c>
      <c r="AU173" s="210" t="s">
        <v>84</v>
      </c>
      <c r="AY173" s="209" t="s">
        <v>141</v>
      </c>
      <c r="BK173" s="211">
        <f>SUM(BK174:BK202)</f>
        <v>0</v>
      </c>
    </row>
    <row r="174" s="2" customFormat="1" ht="24.15" customHeight="1">
      <c r="A174" s="40"/>
      <c r="B174" s="41"/>
      <c r="C174" s="214" t="s">
        <v>346</v>
      </c>
      <c r="D174" s="214" t="s">
        <v>143</v>
      </c>
      <c r="E174" s="215" t="s">
        <v>1029</v>
      </c>
      <c r="F174" s="216" t="s">
        <v>1030</v>
      </c>
      <c r="G174" s="217" t="s">
        <v>312</v>
      </c>
      <c r="H174" s="218">
        <v>1</v>
      </c>
      <c r="I174" s="219"/>
      <c r="J174" s="220">
        <f>ROUND(I174*H174,2)</f>
        <v>0</v>
      </c>
      <c r="K174" s="216" t="s">
        <v>147</v>
      </c>
      <c r="L174" s="46"/>
      <c r="M174" s="221" t="s">
        <v>19</v>
      </c>
      <c r="N174" s="222" t="s">
        <v>48</v>
      </c>
      <c r="O174" s="86"/>
      <c r="P174" s="223">
        <f>O174*H174</f>
        <v>0</v>
      </c>
      <c r="Q174" s="223">
        <v>0</v>
      </c>
      <c r="R174" s="223">
        <f>Q174*H174</f>
        <v>0</v>
      </c>
      <c r="S174" s="223">
        <v>0</v>
      </c>
      <c r="T174" s="224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25" t="s">
        <v>560</v>
      </c>
      <c r="AT174" s="225" t="s">
        <v>143</v>
      </c>
      <c r="AU174" s="225" t="s">
        <v>86</v>
      </c>
      <c r="AY174" s="19" t="s">
        <v>141</v>
      </c>
      <c r="BE174" s="226">
        <f>IF(N174="základní",J174,0)</f>
        <v>0</v>
      </c>
      <c r="BF174" s="226">
        <f>IF(N174="snížená",J174,0)</f>
        <v>0</v>
      </c>
      <c r="BG174" s="226">
        <f>IF(N174="zákl. přenesená",J174,0)</f>
        <v>0</v>
      </c>
      <c r="BH174" s="226">
        <f>IF(N174="sníž. přenesená",J174,0)</f>
        <v>0</v>
      </c>
      <c r="BI174" s="226">
        <f>IF(N174="nulová",J174,0)</f>
        <v>0</v>
      </c>
      <c r="BJ174" s="19" t="s">
        <v>84</v>
      </c>
      <c r="BK174" s="226">
        <f>ROUND(I174*H174,2)</f>
        <v>0</v>
      </c>
      <c r="BL174" s="19" t="s">
        <v>560</v>
      </c>
      <c r="BM174" s="225" t="s">
        <v>1031</v>
      </c>
    </row>
    <row r="175" s="2" customFormat="1">
      <c r="A175" s="40"/>
      <c r="B175" s="41"/>
      <c r="C175" s="42"/>
      <c r="D175" s="227" t="s">
        <v>150</v>
      </c>
      <c r="E175" s="42"/>
      <c r="F175" s="228" t="s">
        <v>1032</v>
      </c>
      <c r="G175" s="42"/>
      <c r="H175" s="42"/>
      <c r="I175" s="229"/>
      <c r="J175" s="42"/>
      <c r="K175" s="42"/>
      <c r="L175" s="46"/>
      <c r="M175" s="230"/>
      <c r="N175" s="231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150</v>
      </c>
      <c r="AU175" s="19" t="s">
        <v>86</v>
      </c>
    </row>
    <row r="176" s="2" customFormat="1">
      <c r="A176" s="40"/>
      <c r="B176" s="41"/>
      <c r="C176" s="42"/>
      <c r="D176" s="232" t="s">
        <v>152</v>
      </c>
      <c r="E176" s="42"/>
      <c r="F176" s="233" t="s">
        <v>1033</v>
      </c>
      <c r="G176" s="42"/>
      <c r="H176" s="42"/>
      <c r="I176" s="229"/>
      <c r="J176" s="42"/>
      <c r="K176" s="42"/>
      <c r="L176" s="46"/>
      <c r="M176" s="230"/>
      <c r="N176" s="231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152</v>
      </c>
      <c r="AU176" s="19" t="s">
        <v>86</v>
      </c>
    </row>
    <row r="177" s="2" customFormat="1">
      <c r="A177" s="40"/>
      <c r="B177" s="41"/>
      <c r="C177" s="42"/>
      <c r="D177" s="227" t="s">
        <v>298</v>
      </c>
      <c r="E177" s="42"/>
      <c r="F177" s="276" t="s">
        <v>1034</v>
      </c>
      <c r="G177" s="42"/>
      <c r="H177" s="42"/>
      <c r="I177" s="229"/>
      <c r="J177" s="42"/>
      <c r="K177" s="42"/>
      <c r="L177" s="46"/>
      <c r="M177" s="230"/>
      <c r="N177" s="231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298</v>
      </c>
      <c r="AU177" s="19" t="s">
        <v>86</v>
      </c>
    </row>
    <row r="178" s="2" customFormat="1" ht="33" customHeight="1">
      <c r="A178" s="40"/>
      <c r="B178" s="41"/>
      <c r="C178" s="214" t="s">
        <v>351</v>
      </c>
      <c r="D178" s="214" t="s">
        <v>143</v>
      </c>
      <c r="E178" s="215" t="s">
        <v>1035</v>
      </c>
      <c r="F178" s="216" t="s">
        <v>1036</v>
      </c>
      <c r="G178" s="217" t="s">
        <v>312</v>
      </c>
      <c r="H178" s="218">
        <v>1</v>
      </c>
      <c r="I178" s="219"/>
      <c r="J178" s="220">
        <f>ROUND(I178*H178,2)</f>
        <v>0</v>
      </c>
      <c r="K178" s="216" t="s">
        <v>147</v>
      </c>
      <c r="L178" s="46"/>
      <c r="M178" s="221" t="s">
        <v>19</v>
      </c>
      <c r="N178" s="222" t="s">
        <v>48</v>
      </c>
      <c r="O178" s="86"/>
      <c r="P178" s="223">
        <f>O178*H178</f>
        <v>0</v>
      </c>
      <c r="Q178" s="223">
        <v>0</v>
      </c>
      <c r="R178" s="223">
        <f>Q178*H178</f>
        <v>0</v>
      </c>
      <c r="S178" s="223">
        <v>0</v>
      </c>
      <c r="T178" s="224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25" t="s">
        <v>560</v>
      </c>
      <c r="AT178" s="225" t="s">
        <v>143</v>
      </c>
      <c r="AU178" s="225" t="s">
        <v>86</v>
      </c>
      <c r="AY178" s="19" t="s">
        <v>141</v>
      </c>
      <c r="BE178" s="226">
        <f>IF(N178="základní",J178,0)</f>
        <v>0</v>
      </c>
      <c r="BF178" s="226">
        <f>IF(N178="snížená",J178,0)</f>
        <v>0</v>
      </c>
      <c r="BG178" s="226">
        <f>IF(N178="zákl. přenesená",J178,0)</f>
        <v>0</v>
      </c>
      <c r="BH178" s="226">
        <f>IF(N178="sníž. přenesená",J178,0)</f>
        <v>0</v>
      </c>
      <c r="BI178" s="226">
        <f>IF(N178="nulová",J178,0)</f>
        <v>0</v>
      </c>
      <c r="BJ178" s="19" t="s">
        <v>84</v>
      </c>
      <c r="BK178" s="226">
        <f>ROUND(I178*H178,2)</f>
        <v>0</v>
      </c>
      <c r="BL178" s="19" t="s">
        <v>560</v>
      </c>
      <c r="BM178" s="225" t="s">
        <v>1037</v>
      </c>
    </row>
    <row r="179" s="2" customFormat="1">
      <c r="A179" s="40"/>
      <c r="B179" s="41"/>
      <c r="C179" s="42"/>
      <c r="D179" s="227" t="s">
        <v>150</v>
      </c>
      <c r="E179" s="42"/>
      <c r="F179" s="228" t="s">
        <v>1038</v>
      </c>
      <c r="G179" s="42"/>
      <c r="H179" s="42"/>
      <c r="I179" s="229"/>
      <c r="J179" s="42"/>
      <c r="K179" s="42"/>
      <c r="L179" s="46"/>
      <c r="M179" s="230"/>
      <c r="N179" s="231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150</v>
      </c>
      <c r="AU179" s="19" t="s">
        <v>86</v>
      </c>
    </row>
    <row r="180" s="2" customFormat="1">
      <c r="A180" s="40"/>
      <c r="B180" s="41"/>
      <c r="C180" s="42"/>
      <c r="D180" s="232" t="s">
        <v>152</v>
      </c>
      <c r="E180" s="42"/>
      <c r="F180" s="233" t="s">
        <v>1039</v>
      </c>
      <c r="G180" s="42"/>
      <c r="H180" s="42"/>
      <c r="I180" s="229"/>
      <c r="J180" s="42"/>
      <c r="K180" s="42"/>
      <c r="L180" s="46"/>
      <c r="M180" s="230"/>
      <c r="N180" s="231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152</v>
      </c>
      <c r="AU180" s="19" t="s">
        <v>86</v>
      </c>
    </row>
    <row r="181" s="2" customFormat="1" ht="16.5" customHeight="1">
      <c r="A181" s="40"/>
      <c r="B181" s="41"/>
      <c r="C181" s="266" t="s">
        <v>357</v>
      </c>
      <c r="D181" s="266" t="s">
        <v>208</v>
      </c>
      <c r="E181" s="267" t="s">
        <v>1040</v>
      </c>
      <c r="F181" s="268" t="s">
        <v>1041</v>
      </c>
      <c r="G181" s="269" t="s">
        <v>312</v>
      </c>
      <c r="H181" s="270">
        <v>1</v>
      </c>
      <c r="I181" s="271"/>
      <c r="J181" s="272">
        <f>ROUND(I181*H181,2)</f>
        <v>0</v>
      </c>
      <c r="K181" s="268" t="s">
        <v>916</v>
      </c>
      <c r="L181" s="273"/>
      <c r="M181" s="274" t="s">
        <v>19</v>
      </c>
      <c r="N181" s="275" t="s">
        <v>48</v>
      </c>
      <c r="O181" s="86"/>
      <c r="P181" s="223">
        <f>O181*H181</f>
        <v>0</v>
      </c>
      <c r="Q181" s="223">
        <v>0</v>
      </c>
      <c r="R181" s="223">
        <f>Q181*H181</f>
        <v>0</v>
      </c>
      <c r="S181" s="223">
        <v>0</v>
      </c>
      <c r="T181" s="224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25" t="s">
        <v>1042</v>
      </c>
      <c r="AT181" s="225" t="s">
        <v>208</v>
      </c>
      <c r="AU181" s="225" t="s">
        <v>86</v>
      </c>
      <c r="AY181" s="19" t="s">
        <v>141</v>
      </c>
      <c r="BE181" s="226">
        <f>IF(N181="základní",J181,0)</f>
        <v>0</v>
      </c>
      <c r="BF181" s="226">
        <f>IF(N181="snížená",J181,0)</f>
        <v>0</v>
      </c>
      <c r="BG181" s="226">
        <f>IF(N181="zákl. přenesená",J181,0)</f>
        <v>0</v>
      </c>
      <c r="BH181" s="226">
        <f>IF(N181="sníž. přenesená",J181,0)</f>
        <v>0</v>
      </c>
      <c r="BI181" s="226">
        <f>IF(N181="nulová",J181,0)</f>
        <v>0</v>
      </c>
      <c r="BJ181" s="19" t="s">
        <v>84</v>
      </c>
      <c r="BK181" s="226">
        <f>ROUND(I181*H181,2)</f>
        <v>0</v>
      </c>
      <c r="BL181" s="19" t="s">
        <v>560</v>
      </c>
      <c r="BM181" s="225" t="s">
        <v>1043</v>
      </c>
    </row>
    <row r="182" s="2" customFormat="1">
      <c r="A182" s="40"/>
      <c r="B182" s="41"/>
      <c r="C182" s="42"/>
      <c r="D182" s="227" t="s">
        <v>150</v>
      </c>
      <c r="E182" s="42"/>
      <c r="F182" s="228" t="s">
        <v>1041</v>
      </c>
      <c r="G182" s="42"/>
      <c r="H182" s="42"/>
      <c r="I182" s="229"/>
      <c r="J182" s="42"/>
      <c r="K182" s="42"/>
      <c r="L182" s="46"/>
      <c r="M182" s="230"/>
      <c r="N182" s="231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150</v>
      </c>
      <c r="AU182" s="19" t="s">
        <v>86</v>
      </c>
    </row>
    <row r="183" s="2" customFormat="1" ht="24.15" customHeight="1">
      <c r="A183" s="40"/>
      <c r="B183" s="41"/>
      <c r="C183" s="214" t="s">
        <v>363</v>
      </c>
      <c r="D183" s="214" t="s">
        <v>143</v>
      </c>
      <c r="E183" s="215" t="s">
        <v>1044</v>
      </c>
      <c r="F183" s="216" t="s">
        <v>1045</v>
      </c>
      <c r="G183" s="217" t="s">
        <v>312</v>
      </c>
      <c r="H183" s="218">
        <v>2</v>
      </c>
      <c r="I183" s="219"/>
      <c r="J183" s="220">
        <f>ROUND(I183*H183,2)</f>
        <v>0</v>
      </c>
      <c r="K183" s="216" t="s">
        <v>147</v>
      </c>
      <c r="L183" s="46"/>
      <c r="M183" s="221" t="s">
        <v>19</v>
      </c>
      <c r="N183" s="222" t="s">
        <v>48</v>
      </c>
      <c r="O183" s="86"/>
      <c r="P183" s="223">
        <f>O183*H183</f>
        <v>0</v>
      </c>
      <c r="Q183" s="223">
        <v>0</v>
      </c>
      <c r="R183" s="223">
        <f>Q183*H183</f>
        <v>0</v>
      </c>
      <c r="S183" s="223">
        <v>0</v>
      </c>
      <c r="T183" s="224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25" t="s">
        <v>560</v>
      </c>
      <c r="AT183" s="225" t="s">
        <v>143</v>
      </c>
      <c r="AU183" s="225" t="s">
        <v>86</v>
      </c>
      <c r="AY183" s="19" t="s">
        <v>141</v>
      </c>
      <c r="BE183" s="226">
        <f>IF(N183="základní",J183,0)</f>
        <v>0</v>
      </c>
      <c r="BF183" s="226">
        <f>IF(N183="snížená",J183,0)</f>
        <v>0</v>
      </c>
      <c r="BG183" s="226">
        <f>IF(N183="zákl. přenesená",J183,0)</f>
        <v>0</v>
      </c>
      <c r="BH183" s="226">
        <f>IF(N183="sníž. přenesená",J183,0)</f>
        <v>0</v>
      </c>
      <c r="BI183" s="226">
        <f>IF(N183="nulová",J183,0)</f>
        <v>0</v>
      </c>
      <c r="BJ183" s="19" t="s">
        <v>84</v>
      </c>
      <c r="BK183" s="226">
        <f>ROUND(I183*H183,2)</f>
        <v>0</v>
      </c>
      <c r="BL183" s="19" t="s">
        <v>560</v>
      </c>
      <c r="BM183" s="225" t="s">
        <v>1046</v>
      </c>
    </row>
    <row r="184" s="2" customFormat="1">
      <c r="A184" s="40"/>
      <c r="B184" s="41"/>
      <c r="C184" s="42"/>
      <c r="D184" s="227" t="s">
        <v>150</v>
      </c>
      <c r="E184" s="42"/>
      <c r="F184" s="228" t="s">
        <v>1047</v>
      </c>
      <c r="G184" s="42"/>
      <c r="H184" s="42"/>
      <c r="I184" s="229"/>
      <c r="J184" s="42"/>
      <c r="K184" s="42"/>
      <c r="L184" s="46"/>
      <c r="M184" s="230"/>
      <c r="N184" s="231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150</v>
      </c>
      <c r="AU184" s="19" t="s">
        <v>86</v>
      </c>
    </row>
    <row r="185" s="2" customFormat="1">
      <c r="A185" s="40"/>
      <c r="B185" s="41"/>
      <c r="C185" s="42"/>
      <c r="D185" s="232" t="s">
        <v>152</v>
      </c>
      <c r="E185" s="42"/>
      <c r="F185" s="233" t="s">
        <v>1048</v>
      </c>
      <c r="G185" s="42"/>
      <c r="H185" s="42"/>
      <c r="I185" s="229"/>
      <c r="J185" s="42"/>
      <c r="K185" s="42"/>
      <c r="L185" s="46"/>
      <c r="M185" s="230"/>
      <c r="N185" s="231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152</v>
      </c>
      <c r="AU185" s="19" t="s">
        <v>86</v>
      </c>
    </row>
    <row r="186" s="2" customFormat="1" ht="16.5" customHeight="1">
      <c r="A186" s="40"/>
      <c r="B186" s="41"/>
      <c r="C186" s="266" t="s">
        <v>369</v>
      </c>
      <c r="D186" s="266" t="s">
        <v>208</v>
      </c>
      <c r="E186" s="267" t="s">
        <v>1049</v>
      </c>
      <c r="F186" s="268" t="s">
        <v>1050</v>
      </c>
      <c r="G186" s="269" t="s">
        <v>312</v>
      </c>
      <c r="H186" s="270">
        <v>2</v>
      </c>
      <c r="I186" s="271"/>
      <c r="J186" s="272">
        <f>ROUND(I186*H186,2)</f>
        <v>0</v>
      </c>
      <c r="K186" s="268" t="s">
        <v>916</v>
      </c>
      <c r="L186" s="273"/>
      <c r="M186" s="274" t="s">
        <v>19</v>
      </c>
      <c r="N186" s="275" t="s">
        <v>48</v>
      </c>
      <c r="O186" s="86"/>
      <c r="P186" s="223">
        <f>O186*H186</f>
        <v>0</v>
      </c>
      <c r="Q186" s="223">
        <v>0.082000000000000003</v>
      </c>
      <c r="R186" s="223">
        <f>Q186*H186</f>
        <v>0.16400000000000001</v>
      </c>
      <c r="S186" s="223">
        <v>0</v>
      </c>
      <c r="T186" s="224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25" t="s">
        <v>1051</v>
      </c>
      <c r="AT186" s="225" t="s">
        <v>208</v>
      </c>
      <c r="AU186" s="225" t="s">
        <v>86</v>
      </c>
      <c r="AY186" s="19" t="s">
        <v>141</v>
      </c>
      <c r="BE186" s="226">
        <f>IF(N186="základní",J186,0)</f>
        <v>0</v>
      </c>
      <c r="BF186" s="226">
        <f>IF(N186="snížená",J186,0)</f>
        <v>0</v>
      </c>
      <c r="BG186" s="226">
        <f>IF(N186="zákl. přenesená",J186,0)</f>
        <v>0</v>
      </c>
      <c r="BH186" s="226">
        <f>IF(N186="sníž. přenesená",J186,0)</f>
        <v>0</v>
      </c>
      <c r="BI186" s="226">
        <f>IF(N186="nulová",J186,0)</f>
        <v>0</v>
      </c>
      <c r="BJ186" s="19" t="s">
        <v>84</v>
      </c>
      <c r="BK186" s="226">
        <f>ROUND(I186*H186,2)</f>
        <v>0</v>
      </c>
      <c r="BL186" s="19" t="s">
        <v>1051</v>
      </c>
      <c r="BM186" s="225" t="s">
        <v>1052</v>
      </c>
    </row>
    <row r="187" s="2" customFormat="1">
      <c r="A187" s="40"/>
      <c r="B187" s="41"/>
      <c r="C187" s="42"/>
      <c r="D187" s="227" t="s">
        <v>150</v>
      </c>
      <c r="E187" s="42"/>
      <c r="F187" s="228" t="s">
        <v>1050</v>
      </c>
      <c r="G187" s="42"/>
      <c r="H187" s="42"/>
      <c r="I187" s="229"/>
      <c r="J187" s="42"/>
      <c r="K187" s="42"/>
      <c r="L187" s="46"/>
      <c r="M187" s="230"/>
      <c r="N187" s="231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150</v>
      </c>
      <c r="AU187" s="19" t="s">
        <v>86</v>
      </c>
    </row>
    <row r="188" s="2" customFormat="1" ht="16.5" customHeight="1">
      <c r="A188" s="40"/>
      <c r="B188" s="41"/>
      <c r="C188" s="266" t="s">
        <v>376</v>
      </c>
      <c r="D188" s="266" t="s">
        <v>208</v>
      </c>
      <c r="E188" s="267" t="s">
        <v>1053</v>
      </c>
      <c r="F188" s="268" t="s">
        <v>1054</v>
      </c>
      <c r="G188" s="269" t="s">
        <v>312</v>
      </c>
      <c r="H188" s="270">
        <v>2</v>
      </c>
      <c r="I188" s="271"/>
      <c r="J188" s="272">
        <f>ROUND(I188*H188,2)</f>
        <v>0</v>
      </c>
      <c r="K188" s="268" t="s">
        <v>916</v>
      </c>
      <c r="L188" s="273"/>
      <c r="M188" s="274" t="s">
        <v>19</v>
      </c>
      <c r="N188" s="275" t="s">
        <v>48</v>
      </c>
      <c r="O188" s="86"/>
      <c r="P188" s="223">
        <f>O188*H188</f>
        <v>0</v>
      </c>
      <c r="Q188" s="223">
        <v>0</v>
      </c>
      <c r="R188" s="223">
        <f>Q188*H188</f>
        <v>0</v>
      </c>
      <c r="S188" s="223">
        <v>0</v>
      </c>
      <c r="T188" s="224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25" t="s">
        <v>1051</v>
      </c>
      <c r="AT188" s="225" t="s">
        <v>208</v>
      </c>
      <c r="AU188" s="225" t="s">
        <v>86</v>
      </c>
      <c r="AY188" s="19" t="s">
        <v>141</v>
      </c>
      <c r="BE188" s="226">
        <f>IF(N188="základní",J188,0)</f>
        <v>0</v>
      </c>
      <c r="BF188" s="226">
        <f>IF(N188="snížená",J188,0)</f>
        <v>0</v>
      </c>
      <c r="BG188" s="226">
        <f>IF(N188="zákl. přenesená",J188,0)</f>
        <v>0</v>
      </c>
      <c r="BH188" s="226">
        <f>IF(N188="sníž. přenesená",J188,0)</f>
        <v>0</v>
      </c>
      <c r="BI188" s="226">
        <f>IF(N188="nulová",J188,0)</f>
        <v>0</v>
      </c>
      <c r="BJ188" s="19" t="s">
        <v>84</v>
      </c>
      <c r="BK188" s="226">
        <f>ROUND(I188*H188,2)</f>
        <v>0</v>
      </c>
      <c r="BL188" s="19" t="s">
        <v>1051</v>
      </c>
      <c r="BM188" s="225" t="s">
        <v>1055</v>
      </c>
    </row>
    <row r="189" s="2" customFormat="1">
      <c r="A189" s="40"/>
      <c r="B189" s="41"/>
      <c r="C189" s="42"/>
      <c r="D189" s="227" t="s">
        <v>150</v>
      </c>
      <c r="E189" s="42"/>
      <c r="F189" s="228" t="s">
        <v>1054</v>
      </c>
      <c r="G189" s="42"/>
      <c r="H189" s="42"/>
      <c r="I189" s="229"/>
      <c r="J189" s="42"/>
      <c r="K189" s="42"/>
      <c r="L189" s="46"/>
      <c r="M189" s="230"/>
      <c r="N189" s="231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150</v>
      </c>
      <c r="AU189" s="19" t="s">
        <v>86</v>
      </c>
    </row>
    <row r="190" s="2" customFormat="1" ht="16.5" customHeight="1">
      <c r="A190" s="40"/>
      <c r="B190" s="41"/>
      <c r="C190" s="266" t="s">
        <v>381</v>
      </c>
      <c r="D190" s="266" t="s">
        <v>208</v>
      </c>
      <c r="E190" s="267" t="s">
        <v>1056</v>
      </c>
      <c r="F190" s="268" t="s">
        <v>1057</v>
      </c>
      <c r="G190" s="269" t="s">
        <v>211</v>
      </c>
      <c r="H190" s="270">
        <v>0.067000000000000004</v>
      </c>
      <c r="I190" s="271"/>
      <c r="J190" s="272">
        <f>ROUND(I190*H190,2)</f>
        <v>0</v>
      </c>
      <c r="K190" s="268" t="s">
        <v>147</v>
      </c>
      <c r="L190" s="273"/>
      <c r="M190" s="274" t="s">
        <v>19</v>
      </c>
      <c r="N190" s="275" t="s">
        <v>48</v>
      </c>
      <c r="O190" s="86"/>
      <c r="P190" s="223">
        <f>O190*H190</f>
        <v>0</v>
      </c>
      <c r="Q190" s="223">
        <v>1</v>
      </c>
      <c r="R190" s="223">
        <f>Q190*H190</f>
        <v>0.067000000000000004</v>
      </c>
      <c r="S190" s="223">
        <v>0</v>
      </c>
      <c r="T190" s="224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25" t="s">
        <v>1051</v>
      </c>
      <c r="AT190" s="225" t="s">
        <v>208</v>
      </c>
      <c r="AU190" s="225" t="s">
        <v>86</v>
      </c>
      <c r="AY190" s="19" t="s">
        <v>141</v>
      </c>
      <c r="BE190" s="226">
        <f>IF(N190="základní",J190,0)</f>
        <v>0</v>
      </c>
      <c r="BF190" s="226">
        <f>IF(N190="snížená",J190,0)</f>
        <v>0</v>
      </c>
      <c r="BG190" s="226">
        <f>IF(N190="zákl. přenesená",J190,0)</f>
        <v>0</v>
      </c>
      <c r="BH190" s="226">
        <f>IF(N190="sníž. přenesená",J190,0)</f>
        <v>0</v>
      </c>
      <c r="BI190" s="226">
        <f>IF(N190="nulová",J190,0)</f>
        <v>0</v>
      </c>
      <c r="BJ190" s="19" t="s">
        <v>84</v>
      </c>
      <c r="BK190" s="226">
        <f>ROUND(I190*H190,2)</f>
        <v>0</v>
      </c>
      <c r="BL190" s="19" t="s">
        <v>1051</v>
      </c>
      <c r="BM190" s="225" t="s">
        <v>1058</v>
      </c>
    </row>
    <row r="191" s="2" customFormat="1">
      <c r="A191" s="40"/>
      <c r="B191" s="41"/>
      <c r="C191" s="42"/>
      <c r="D191" s="227" t="s">
        <v>150</v>
      </c>
      <c r="E191" s="42"/>
      <c r="F191" s="228" t="s">
        <v>1057</v>
      </c>
      <c r="G191" s="42"/>
      <c r="H191" s="42"/>
      <c r="I191" s="229"/>
      <c r="J191" s="42"/>
      <c r="K191" s="42"/>
      <c r="L191" s="46"/>
      <c r="M191" s="230"/>
      <c r="N191" s="231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150</v>
      </c>
      <c r="AU191" s="19" t="s">
        <v>86</v>
      </c>
    </row>
    <row r="192" s="14" customFormat="1">
      <c r="A192" s="14"/>
      <c r="B192" s="244"/>
      <c r="C192" s="245"/>
      <c r="D192" s="227" t="s">
        <v>154</v>
      </c>
      <c r="E192" s="246" t="s">
        <v>19</v>
      </c>
      <c r="F192" s="247" t="s">
        <v>1059</v>
      </c>
      <c r="G192" s="245"/>
      <c r="H192" s="248">
        <v>0.067000000000000004</v>
      </c>
      <c r="I192" s="249"/>
      <c r="J192" s="245"/>
      <c r="K192" s="245"/>
      <c r="L192" s="250"/>
      <c r="M192" s="251"/>
      <c r="N192" s="252"/>
      <c r="O192" s="252"/>
      <c r="P192" s="252"/>
      <c r="Q192" s="252"/>
      <c r="R192" s="252"/>
      <c r="S192" s="252"/>
      <c r="T192" s="253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4" t="s">
        <v>154</v>
      </c>
      <c r="AU192" s="254" t="s">
        <v>86</v>
      </c>
      <c r="AV192" s="14" t="s">
        <v>86</v>
      </c>
      <c r="AW192" s="14" t="s">
        <v>36</v>
      </c>
      <c r="AX192" s="14" t="s">
        <v>84</v>
      </c>
      <c r="AY192" s="254" t="s">
        <v>141</v>
      </c>
    </row>
    <row r="193" s="2" customFormat="1" ht="24.15" customHeight="1">
      <c r="A193" s="40"/>
      <c r="B193" s="41"/>
      <c r="C193" s="214" t="s">
        <v>387</v>
      </c>
      <c r="D193" s="214" t="s">
        <v>143</v>
      </c>
      <c r="E193" s="215" t="s">
        <v>1060</v>
      </c>
      <c r="F193" s="216" t="s">
        <v>1061</v>
      </c>
      <c r="G193" s="217" t="s">
        <v>312</v>
      </c>
      <c r="H193" s="218">
        <v>2</v>
      </c>
      <c r="I193" s="219"/>
      <c r="J193" s="220">
        <f>ROUND(I193*H193,2)</f>
        <v>0</v>
      </c>
      <c r="K193" s="216" t="s">
        <v>147</v>
      </c>
      <c r="L193" s="46"/>
      <c r="M193" s="221" t="s">
        <v>19</v>
      </c>
      <c r="N193" s="222" t="s">
        <v>48</v>
      </c>
      <c r="O193" s="86"/>
      <c r="P193" s="223">
        <f>O193*H193</f>
        <v>0</v>
      </c>
      <c r="Q193" s="223">
        <v>0</v>
      </c>
      <c r="R193" s="223">
        <f>Q193*H193</f>
        <v>0</v>
      </c>
      <c r="S193" s="223">
        <v>0</v>
      </c>
      <c r="T193" s="224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25" t="s">
        <v>560</v>
      </c>
      <c r="AT193" s="225" t="s">
        <v>143</v>
      </c>
      <c r="AU193" s="225" t="s">
        <v>86</v>
      </c>
      <c r="AY193" s="19" t="s">
        <v>141</v>
      </c>
      <c r="BE193" s="226">
        <f>IF(N193="základní",J193,0)</f>
        <v>0</v>
      </c>
      <c r="BF193" s="226">
        <f>IF(N193="snížená",J193,0)</f>
        <v>0</v>
      </c>
      <c r="BG193" s="226">
        <f>IF(N193="zákl. přenesená",J193,0)</f>
        <v>0</v>
      </c>
      <c r="BH193" s="226">
        <f>IF(N193="sníž. přenesená",J193,0)</f>
        <v>0</v>
      </c>
      <c r="BI193" s="226">
        <f>IF(N193="nulová",J193,0)</f>
        <v>0</v>
      </c>
      <c r="BJ193" s="19" t="s">
        <v>84</v>
      </c>
      <c r="BK193" s="226">
        <f>ROUND(I193*H193,2)</f>
        <v>0</v>
      </c>
      <c r="BL193" s="19" t="s">
        <v>560</v>
      </c>
      <c r="BM193" s="225" t="s">
        <v>1062</v>
      </c>
    </row>
    <row r="194" s="2" customFormat="1">
      <c r="A194" s="40"/>
      <c r="B194" s="41"/>
      <c r="C194" s="42"/>
      <c r="D194" s="227" t="s">
        <v>150</v>
      </c>
      <c r="E194" s="42"/>
      <c r="F194" s="228" t="s">
        <v>1063</v>
      </c>
      <c r="G194" s="42"/>
      <c r="H194" s="42"/>
      <c r="I194" s="229"/>
      <c r="J194" s="42"/>
      <c r="K194" s="42"/>
      <c r="L194" s="46"/>
      <c r="M194" s="230"/>
      <c r="N194" s="231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150</v>
      </c>
      <c r="AU194" s="19" t="s">
        <v>86</v>
      </c>
    </row>
    <row r="195" s="2" customFormat="1">
      <c r="A195" s="40"/>
      <c r="B195" s="41"/>
      <c r="C195" s="42"/>
      <c r="D195" s="232" t="s">
        <v>152</v>
      </c>
      <c r="E195" s="42"/>
      <c r="F195" s="233" t="s">
        <v>1064</v>
      </c>
      <c r="G195" s="42"/>
      <c r="H195" s="42"/>
      <c r="I195" s="229"/>
      <c r="J195" s="42"/>
      <c r="K195" s="42"/>
      <c r="L195" s="46"/>
      <c r="M195" s="230"/>
      <c r="N195" s="231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152</v>
      </c>
      <c r="AU195" s="19" t="s">
        <v>86</v>
      </c>
    </row>
    <row r="196" s="2" customFormat="1" ht="16.5" customHeight="1">
      <c r="A196" s="40"/>
      <c r="B196" s="41"/>
      <c r="C196" s="266" t="s">
        <v>391</v>
      </c>
      <c r="D196" s="266" t="s">
        <v>208</v>
      </c>
      <c r="E196" s="267" t="s">
        <v>1065</v>
      </c>
      <c r="F196" s="268" t="s">
        <v>1066</v>
      </c>
      <c r="G196" s="269" t="s">
        <v>312</v>
      </c>
      <c r="H196" s="270">
        <v>2</v>
      </c>
      <c r="I196" s="271"/>
      <c r="J196" s="272">
        <f>ROUND(I196*H196,2)</f>
        <v>0</v>
      </c>
      <c r="K196" s="268" t="s">
        <v>916</v>
      </c>
      <c r="L196" s="273"/>
      <c r="M196" s="274" t="s">
        <v>19</v>
      </c>
      <c r="N196" s="275" t="s">
        <v>48</v>
      </c>
      <c r="O196" s="86"/>
      <c r="P196" s="223">
        <f>O196*H196</f>
        <v>0</v>
      </c>
      <c r="Q196" s="223">
        <v>0.022880000000000001</v>
      </c>
      <c r="R196" s="223">
        <f>Q196*H196</f>
        <v>0.045760000000000002</v>
      </c>
      <c r="S196" s="223">
        <v>0</v>
      </c>
      <c r="T196" s="224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25" t="s">
        <v>1051</v>
      </c>
      <c r="AT196" s="225" t="s">
        <v>208</v>
      </c>
      <c r="AU196" s="225" t="s">
        <v>86</v>
      </c>
      <c r="AY196" s="19" t="s">
        <v>141</v>
      </c>
      <c r="BE196" s="226">
        <f>IF(N196="základní",J196,0)</f>
        <v>0</v>
      </c>
      <c r="BF196" s="226">
        <f>IF(N196="snížená",J196,0)</f>
        <v>0</v>
      </c>
      <c r="BG196" s="226">
        <f>IF(N196="zákl. přenesená",J196,0)</f>
        <v>0</v>
      </c>
      <c r="BH196" s="226">
        <f>IF(N196="sníž. přenesená",J196,0)</f>
        <v>0</v>
      </c>
      <c r="BI196" s="226">
        <f>IF(N196="nulová",J196,0)</f>
        <v>0</v>
      </c>
      <c r="BJ196" s="19" t="s">
        <v>84</v>
      </c>
      <c r="BK196" s="226">
        <f>ROUND(I196*H196,2)</f>
        <v>0</v>
      </c>
      <c r="BL196" s="19" t="s">
        <v>1051</v>
      </c>
      <c r="BM196" s="225" t="s">
        <v>1067</v>
      </c>
    </row>
    <row r="197" s="2" customFormat="1">
      <c r="A197" s="40"/>
      <c r="B197" s="41"/>
      <c r="C197" s="42"/>
      <c r="D197" s="227" t="s">
        <v>150</v>
      </c>
      <c r="E197" s="42"/>
      <c r="F197" s="228" t="s">
        <v>1066</v>
      </c>
      <c r="G197" s="42"/>
      <c r="H197" s="42"/>
      <c r="I197" s="229"/>
      <c r="J197" s="42"/>
      <c r="K197" s="42"/>
      <c r="L197" s="46"/>
      <c r="M197" s="230"/>
      <c r="N197" s="231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150</v>
      </c>
      <c r="AU197" s="19" t="s">
        <v>86</v>
      </c>
    </row>
    <row r="198" s="2" customFormat="1" ht="16.5" customHeight="1">
      <c r="A198" s="40"/>
      <c r="B198" s="41"/>
      <c r="C198" s="214" t="s">
        <v>397</v>
      </c>
      <c r="D198" s="214" t="s">
        <v>143</v>
      </c>
      <c r="E198" s="215" t="s">
        <v>1068</v>
      </c>
      <c r="F198" s="216" t="s">
        <v>1069</v>
      </c>
      <c r="G198" s="217" t="s">
        <v>312</v>
      </c>
      <c r="H198" s="218">
        <v>2</v>
      </c>
      <c r="I198" s="219"/>
      <c r="J198" s="220">
        <f>ROUND(I198*H198,2)</f>
        <v>0</v>
      </c>
      <c r="K198" s="216" t="s">
        <v>147</v>
      </c>
      <c r="L198" s="46"/>
      <c r="M198" s="221" t="s">
        <v>19</v>
      </c>
      <c r="N198" s="222" t="s">
        <v>48</v>
      </c>
      <c r="O198" s="86"/>
      <c r="P198" s="223">
        <f>O198*H198</f>
        <v>0</v>
      </c>
      <c r="Q198" s="223">
        <v>0</v>
      </c>
      <c r="R198" s="223">
        <f>Q198*H198</f>
        <v>0</v>
      </c>
      <c r="S198" s="223">
        <v>0</v>
      </c>
      <c r="T198" s="224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25" t="s">
        <v>560</v>
      </c>
      <c r="AT198" s="225" t="s">
        <v>143</v>
      </c>
      <c r="AU198" s="225" t="s">
        <v>86</v>
      </c>
      <c r="AY198" s="19" t="s">
        <v>141</v>
      </c>
      <c r="BE198" s="226">
        <f>IF(N198="základní",J198,0)</f>
        <v>0</v>
      </c>
      <c r="BF198" s="226">
        <f>IF(N198="snížená",J198,0)</f>
        <v>0</v>
      </c>
      <c r="BG198" s="226">
        <f>IF(N198="zákl. přenesená",J198,0)</f>
        <v>0</v>
      </c>
      <c r="BH198" s="226">
        <f>IF(N198="sníž. přenesená",J198,0)</f>
        <v>0</v>
      </c>
      <c r="BI198" s="226">
        <f>IF(N198="nulová",J198,0)</f>
        <v>0</v>
      </c>
      <c r="BJ198" s="19" t="s">
        <v>84</v>
      </c>
      <c r="BK198" s="226">
        <f>ROUND(I198*H198,2)</f>
        <v>0</v>
      </c>
      <c r="BL198" s="19" t="s">
        <v>560</v>
      </c>
      <c r="BM198" s="225" t="s">
        <v>1070</v>
      </c>
    </row>
    <row r="199" s="2" customFormat="1">
      <c r="A199" s="40"/>
      <c r="B199" s="41"/>
      <c r="C199" s="42"/>
      <c r="D199" s="227" t="s">
        <v>150</v>
      </c>
      <c r="E199" s="42"/>
      <c r="F199" s="228" t="s">
        <v>1069</v>
      </c>
      <c r="G199" s="42"/>
      <c r="H199" s="42"/>
      <c r="I199" s="229"/>
      <c r="J199" s="42"/>
      <c r="K199" s="42"/>
      <c r="L199" s="46"/>
      <c r="M199" s="230"/>
      <c r="N199" s="231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150</v>
      </c>
      <c r="AU199" s="19" t="s">
        <v>86</v>
      </c>
    </row>
    <row r="200" s="2" customFormat="1">
      <c r="A200" s="40"/>
      <c r="B200" s="41"/>
      <c r="C200" s="42"/>
      <c r="D200" s="232" t="s">
        <v>152</v>
      </c>
      <c r="E200" s="42"/>
      <c r="F200" s="233" t="s">
        <v>1071</v>
      </c>
      <c r="G200" s="42"/>
      <c r="H200" s="42"/>
      <c r="I200" s="229"/>
      <c r="J200" s="42"/>
      <c r="K200" s="42"/>
      <c r="L200" s="46"/>
      <c r="M200" s="230"/>
      <c r="N200" s="231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152</v>
      </c>
      <c r="AU200" s="19" t="s">
        <v>86</v>
      </c>
    </row>
    <row r="201" s="2" customFormat="1" ht="16.5" customHeight="1">
      <c r="A201" s="40"/>
      <c r="B201" s="41"/>
      <c r="C201" s="266" t="s">
        <v>401</v>
      </c>
      <c r="D201" s="266" t="s">
        <v>208</v>
      </c>
      <c r="E201" s="267" t="s">
        <v>1072</v>
      </c>
      <c r="F201" s="268" t="s">
        <v>1073</v>
      </c>
      <c r="G201" s="269" t="s">
        <v>312</v>
      </c>
      <c r="H201" s="270">
        <v>2</v>
      </c>
      <c r="I201" s="271"/>
      <c r="J201" s="272">
        <f>ROUND(I201*H201,2)</f>
        <v>0</v>
      </c>
      <c r="K201" s="268" t="s">
        <v>147</v>
      </c>
      <c r="L201" s="273"/>
      <c r="M201" s="274" t="s">
        <v>19</v>
      </c>
      <c r="N201" s="275" t="s">
        <v>48</v>
      </c>
      <c r="O201" s="86"/>
      <c r="P201" s="223">
        <f>O201*H201</f>
        <v>0</v>
      </c>
      <c r="Q201" s="223">
        <v>0.00029999999999999997</v>
      </c>
      <c r="R201" s="223">
        <f>Q201*H201</f>
        <v>0.00059999999999999995</v>
      </c>
      <c r="S201" s="223">
        <v>0</v>
      </c>
      <c r="T201" s="224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25" t="s">
        <v>1051</v>
      </c>
      <c r="AT201" s="225" t="s">
        <v>208</v>
      </c>
      <c r="AU201" s="225" t="s">
        <v>86</v>
      </c>
      <c r="AY201" s="19" t="s">
        <v>141</v>
      </c>
      <c r="BE201" s="226">
        <f>IF(N201="základní",J201,0)</f>
        <v>0</v>
      </c>
      <c r="BF201" s="226">
        <f>IF(N201="snížená",J201,0)</f>
        <v>0</v>
      </c>
      <c r="BG201" s="226">
        <f>IF(N201="zákl. přenesená",J201,0)</f>
        <v>0</v>
      </c>
      <c r="BH201" s="226">
        <f>IF(N201="sníž. přenesená",J201,0)</f>
        <v>0</v>
      </c>
      <c r="BI201" s="226">
        <f>IF(N201="nulová",J201,0)</f>
        <v>0</v>
      </c>
      <c r="BJ201" s="19" t="s">
        <v>84</v>
      </c>
      <c r="BK201" s="226">
        <f>ROUND(I201*H201,2)</f>
        <v>0</v>
      </c>
      <c r="BL201" s="19" t="s">
        <v>1051</v>
      </c>
      <c r="BM201" s="225" t="s">
        <v>1074</v>
      </c>
    </row>
    <row r="202" s="2" customFormat="1">
      <c r="A202" s="40"/>
      <c r="B202" s="41"/>
      <c r="C202" s="42"/>
      <c r="D202" s="227" t="s">
        <v>150</v>
      </c>
      <c r="E202" s="42"/>
      <c r="F202" s="228" t="s">
        <v>1073</v>
      </c>
      <c r="G202" s="42"/>
      <c r="H202" s="42"/>
      <c r="I202" s="229"/>
      <c r="J202" s="42"/>
      <c r="K202" s="42"/>
      <c r="L202" s="46"/>
      <c r="M202" s="230"/>
      <c r="N202" s="231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150</v>
      </c>
      <c r="AU202" s="19" t="s">
        <v>86</v>
      </c>
    </row>
    <row r="203" s="12" customFormat="1" ht="22.8" customHeight="1">
      <c r="A203" s="12"/>
      <c r="B203" s="198"/>
      <c r="C203" s="199"/>
      <c r="D203" s="200" t="s">
        <v>76</v>
      </c>
      <c r="E203" s="212" t="s">
        <v>1075</v>
      </c>
      <c r="F203" s="212" t="s">
        <v>1076</v>
      </c>
      <c r="G203" s="199"/>
      <c r="H203" s="199"/>
      <c r="I203" s="202"/>
      <c r="J203" s="213">
        <f>BK203</f>
        <v>0</v>
      </c>
      <c r="K203" s="199"/>
      <c r="L203" s="204"/>
      <c r="M203" s="205"/>
      <c r="N203" s="206"/>
      <c r="O203" s="206"/>
      <c r="P203" s="207">
        <f>SUM(P204:P257)</f>
        <v>0</v>
      </c>
      <c r="Q203" s="206"/>
      <c r="R203" s="207">
        <f>SUM(R204:R257)</f>
        <v>0.01709225</v>
      </c>
      <c r="S203" s="206"/>
      <c r="T203" s="208">
        <f>SUM(T204:T257)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09" t="s">
        <v>168</v>
      </c>
      <c r="AT203" s="210" t="s">
        <v>76</v>
      </c>
      <c r="AU203" s="210" t="s">
        <v>84</v>
      </c>
      <c r="AY203" s="209" t="s">
        <v>141</v>
      </c>
      <c r="BK203" s="211">
        <f>SUM(BK204:BK257)</f>
        <v>0</v>
      </c>
    </row>
    <row r="204" s="2" customFormat="1" ht="24.15" customHeight="1">
      <c r="A204" s="40"/>
      <c r="B204" s="41"/>
      <c r="C204" s="214" t="s">
        <v>407</v>
      </c>
      <c r="D204" s="214" t="s">
        <v>143</v>
      </c>
      <c r="E204" s="215" t="s">
        <v>1077</v>
      </c>
      <c r="F204" s="216" t="s">
        <v>1078</v>
      </c>
      <c r="G204" s="217" t="s">
        <v>1079</v>
      </c>
      <c r="H204" s="218">
        <v>0.012</v>
      </c>
      <c r="I204" s="219"/>
      <c r="J204" s="220">
        <f>ROUND(I204*H204,2)</f>
        <v>0</v>
      </c>
      <c r="K204" s="216" t="s">
        <v>147</v>
      </c>
      <c r="L204" s="46"/>
      <c r="M204" s="221" t="s">
        <v>19</v>
      </c>
      <c r="N204" s="222" t="s">
        <v>48</v>
      </c>
      <c r="O204" s="86"/>
      <c r="P204" s="223">
        <f>O204*H204</f>
        <v>0</v>
      </c>
      <c r="Q204" s="223">
        <v>0</v>
      </c>
      <c r="R204" s="223">
        <f>Q204*H204</f>
        <v>0</v>
      </c>
      <c r="S204" s="223">
        <v>0</v>
      </c>
      <c r="T204" s="224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25" t="s">
        <v>560</v>
      </c>
      <c r="AT204" s="225" t="s">
        <v>143</v>
      </c>
      <c r="AU204" s="225" t="s">
        <v>86</v>
      </c>
      <c r="AY204" s="19" t="s">
        <v>141</v>
      </c>
      <c r="BE204" s="226">
        <f>IF(N204="základní",J204,0)</f>
        <v>0</v>
      </c>
      <c r="BF204" s="226">
        <f>IF(N204="snížená",J204,0)</f>
        <v>0</v>
      </c>
      <c r="BG204" s="226">
        <f>IF(N204="zákl. přenesená",J204,0)</f>
        <v>0</v>
      </c>
      <c r="BH204" s="226">
        <f>IF(N204="sníž. přenesená",J204,0)</f>
        <v>0</v>
      </c>
      <c r="BI204" s="226">
        <f>IF(N204="nulová",J204,0)</f>
        <v>0</v>
      </c>
      <c r="BJ204" s="19" t="s">
        <v>84</v>
      </c>
      <c r="BK204" s="226">
        <f>ROUND(I204*H204,2)</f>
        <v>0</v>
      </c>
      <c r="BL204" s="19" t="s">
        <v>560</v>
      </c>
      <c r="BM204" s="225" t="s">
        <v>1080</v>
      </c>
    </row>
    <row r="205" s="2" customFormat="1">
      <c r="A205" s="40"/>
      <c r="B205" s="41"/>
      <c r="C205" s="42"/>
      <c r="D205" s="227" t="s">
        <v>150</v>
      </c>
      <c r="E205" s="42"/>
      <c r="F205" s="228" t="s">
        <v>1081</v>
      </c>
      <c r="G205" s="42"/>
      <c r="H205" s="42"/>
      <c r="I205" s="229"/>
      <c r="J205" s="42"/>
      <c r="K205" s="42"/>
      <c r="L205" s="46"/>
      <c r="M205" s="230"/>
      <c r="N205" s="231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150</v>
      </c>
      <c r="AU205" s="19" t="s">
        <v>86</v>
      </c>
    </row>
    <row r="206" s="2" customFormat="1">
      <c r="A206" s="40"/>
      <c r="B206" s="41"/>
      <c r="C206" s="42"/>
      <c r="D206" s="232" t="s">
        <v>152</v>
      </c>
      <c r="E206" s="42"/>
      <c r="F206" s="233" t="s">
        <v>1082</v>
      </c>
      <c r="G206" s="42"/>
      <c r="H206" s="42"/>
      <c r="I206" s="229"/>
      <c r="J206" s="42"/>
      <c r="K206" s="42"/>
      <c r="L206" s="46"/>
      <c r="M206" s="230"/>
      <c r="N206" s="231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152</v>
      </c>
      <c r="AU206" s="19" t="s">
        <v>86</v>
      </c>
    </row>
    <row r="207" s="2" customFormat="1" ht="24.15" customHeight="1">
      <c r="A207" s="40"/>
      <c r="B207" s="41"/>
      <c r="C207" s="214" t="s">
        <v>411</v>
      </c>
      <c r="D207" s="214" t="s">
        <v>143</v>
      </c>
      <c r="E207" s="215" t="s">
        <v>1083</v>
      </c>
      <c r="F207" s="216" t="s">
        <v>1084</v>
      </c>
      <c r="G207" s="217" t="s">
        <v>1079</v>
      </c>
      <c r="H207" s="218">
        <v>0.025000000000000001</v>
      </c>
      <c r="I207" s="219"/>
      <c r="J207" s="220">
        <f>ROUND(I207*H207,2)</f>
        <v>0</v>
      </c>
      <c r="K207" s="216" t="s">
        <v>147</v>
      </c>
      <c r="L207" s="46"/>
      <c r="M207" s="221" t="s">
        <v>19</v>
      </c>
      <c r="N207" s="222" t="s">
        <v>48</v>
      </c>
      <c r="O207" s="86"/>
      <c r="P207" s="223">
        <f>O207*H207</f>
        <v>0</v>
      </c>
      <c r="Q207" s="223">
        <v>0.0019300000000000001</v>
      </c>
      <c r="R207" s="223">
        <f>Q207*H207</f>
        <v>4.8250000000000007E-05</v>
      </c>
      <c r="S207" s="223">
        <v>0</v>
      </c>
      <c r="T207" s="224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25" t="s">
        <v>560</v>
      </c>
      <c r="AT207" s="225" t="s">
        <v>143</v>
      </c>
      <c r="AU207" s="225" t="s">
        <v>86</v>
      </c>
      <c r="AY207" s="19" t="s">
        <v>141</v>
      </c>
      <c r="BE207" s="226">
        <f>IF(N207="základní",J207,0)</f>
        <v>0</v>
      </c>
      <c r="BF207" s="226">
        <f>IF(N207="snížená",J207,0)</f>
        <v>0</v>
      </c>
      <c r="BG207" s="226">
        <f>IF(N207="zákl. přenesená",J207,0)</f>
        <v>0</v>
      </c>
      <c r="BH207" s="226">
        <f>IF(N207="sníž. přenesená",J207,0)</f>
        <v>0</v>
      </c>
      <c r="BI207" s="226">
        <f>IF(N207="nulová",J207,0)</f>
        <v>0</v>
      </c>
      <c r="BJ207" s="19" t="s">
        <v>84</v>
      </c>
      <c r="BK207" s="226">
        <f>ROUND(I207*H207,2)</f>
        <v>0</v>
      </c>
      <c r="BL207" s="19" t="s">
        <v>560</v>
      </c>
      <c r="BM207" s="225" t="s">
        <v>1085</v>
      </c>
    </row>
    <row r="208" s="2" customFormat="1">
      <c r="A208" s="40"/>
      <c r="B208" s="41"/>
      <c r="C208" s="42"/>
      <c r="D208" s="227" t="s">
        <v>150</v>
      </c>
      <c r="E208" s="42"/>
      <c r="F208" s="228" t="s">
        <v>1086</v>
      </c>
      <c r="G208" s="42"/>
      <c r="H208" s="42"/>
      <c r="I208" s="229"/>
      <c r="J208" s="42"/>
      <c r="K208" s="42"/>
      <c r="L208" s="46"/>
      <c r="M208" s="230"/>
      <c r="N208" s="231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150</v>
      </c>
      <c r="AU208" s="19" t="s">
        <v>86</v>
      </c>
    </row>
    <row r="209" s="2" customFormat="1">
      <c r="A209" s="40"/>
      <c r="B209" s="41"/>
      <c r="C209" s="42"/>
      <c r="D209" s="232" t="s">
        <v>152</v>
      </c>
      <c r="E209" s="42"/>
      <c r="F209" s="233" t="s">
        <v>1087</v>
      </c>
      <c r="G209" s="42"/>
      <c r="H209" s="42"/>
      <c r="I209" s="229"/>
      <c r="J209" s="42"/>
      <c r="K209" s="42"/>
      <c r="L209" s="46"/>
      <c r="M209" s="230"/>
      <c r="N209" s="231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152</v>
      </c>
      <c r="AU209" s="19" t="s">
        <v>86</v>
      </c>
    </row>
    <row r="210" s="2" customFormat="1" ht="24.15" customHeight="1">
      <c r="A210" s="40"/>
      <c r="B210" s="41"/>
      <c r="C210" s="214" t="s">
        <v>416</v>
      </c>
      <c r="D210" s="214" t="s">
        <v>143</v>
      </c>
      <c r="E210" s="215" t="s">
        <v>1088</v>
      </c>
      <c r="F210" s="216" t="s">
        <v>1089</v>
      </c>
      <c r="G210" s="217" t="s">
        <v>146</v>
      </c>
      <c r="H210" s="218">
        <v>0.86399999999999999</v>
      </c>
      <c r="I210" s="219"/>
      <c r="J210" s="220">
        <f>ROUND(I210*H210,2)</f>
        <v>0</v>
      </c>
      <c r="K210" s="216" t="s">
        <v>147</v>
      </c>
      <c r="L210" s="46"/>
      <c r="M210" s="221" t="s">
        <v>19</v>
      </c>
      <c r="N210" s="222" t="s">
        <v>48</v>
      </c>
      <c r="O210" s="86"/>
      <c r="P210" s="223">
        <f>O210*H210</f>
        <v>0</v>
      </c>
      <c r="Q210" s="223">
        <v>0</v>
      </c>
      <c r="R210" s="223">
        <f>Q210*H210</f>
        <v>0</v>
      </c>
      <c r="S210" s="223">
        <v>0</v>
      </c>
      <c r="T210" s="224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25" t="s">
        <v>560</v>
      </c>
      <c r="AT210" s="225" t="s">
        <v>143</v>
      </c>
      <c r="AU210" s="225" t="s">
        <v>86</v>
      </c>
      <c r="AY210" s="19" t="s">
        <v>141</v>
      </c>
      <c r="BE210" s="226">
        <f>IF(N210="základní",J210,0)</f>
        <v>0</v>
      </c>
      <c r="BF210" s="226">
        <f>IF(N210="snížená",J210,0)</f>
        <v>0</v>
      </c>
      <c r="BG210" s="226">
        <f>IF(N210="zákl. přenesená",J210,0)</f>
        <v>0</v>
      </c>
      <c r="BH210" s="226">
        <f>IF(N210="sníž. přenesená",J210,0)</f>
        <v>0</v>
      </c>
      <c r="BI210" s="226">
        <f>IF(N210="nulová",J210,0)</f>
        <v>0</v>
      </c>
      <c r="BJ210" s="19" t="s">
        <v>84</v>
      </c>
      <c r="BK210" s="226">
        <f>ROUND(I210*H210,2)</f>
        <v>0</v>
      </c>
      <c r="BL210" s="19" t="s">
        <v>560</v>
      </c>
      <c r="BM210" s="225" t="s">
        <v>1090</v>
      </c>
    </row>
    <row r="211" s="2" customFormat="1">
      <c r="A211" s="40"/>
      <c r="B211" s="41"/>
      <c r="C211" s="42"/>
      <c r="D211" s="227" t="s">
        <v>150</v>
      </c>
      <c r="E211" s="42"/>
      <c r="F211" s="228" t="s">
        <v>1091</v>
      </c>
      <c r="G211" s="42"/>
      <c r="H211" s="42"/>
      <c r="I211" s="229"/>
      <c r="J211" s="42"/>
      <c r="K211" s="42"/>
      <c r="L211" s="46"/>
      <c r="M211" s="230"/>
      <c r="N211" s="231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150</v>
      </c>
      <c r="AU211" s="19" t="s">
        <v>86</v>
      </c>
    </row>
    <row r="212" s="2" customFormat="1">
      <c r="A212" s="40"/>
      <c r="B212" s="41"/>
      <c r="C212" s="42"/>
      <c r="D212" s="232" t="s">
        <v>152</v>
      </c>
      <c r="E212" s="42"/>
      <c r="F212" s="233" t="s">
        <v>1092</v>
      </c>
      <c r="G212" s="42"/>
      <c r="H212" s="42"/>
      <c r="I212" s="229"/>
      <c r="J212" s="42"/>
      <c r="K212" s="42"/>
      <c r="L212" s="46"/>
      <c r="M212" s="230"/>
      <c r="N212" s="231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152</v>
      </c>
      <c r="AU212" s="19" t="s">
        <v>86</v>
      </c>
    </row>
    <row r="213" s="14" customFormat="1">
      <c r="A213" s="14"/>
      <c r="B213" s="244"/>
      <c r="C213" s="245"/>
      <c r="D213" s="227" t="s">
        <v>154</v>
      </c>
      <c r="E213" s="246" t="s">
        <v>19</v>
      </c>
      <c r="F213" s="247" t="s">
        <v>1093</v>
      </c>
      <c r="G213" s="245"/>
      <c r="H213" s="248">
        <v>0.86399999999999999</v>
      </c>
      <c r="I213" s="249"/>
      <c r="J213" s="245"/>
      <c r="K213" s="245"/>
      <c r="L213" s="250"/>
      <c r="M213" s="251"/>
      <c r="N213" s="252"/>
      <c r="O213" s="252"/>
      <c r="P213" s="252"/>
      <c r="Q213" s="252"/>
      <c r="R213" s="252"/>
      <c r="S213" s="252"/>
      <c r="T213" s="253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4" t="s">
        <v>154</v>
      </c>
      <c r="AU213" s="254" t="s">
        <v>86</v>
      </c>
      <c r="AV213" s="14" t="s">
        <v>86</v>
      </c>
      <c r="AW213" s="14" t="s">
        <v>36</v>
      </c>
      <c r="AX213" s="14" t="s">
        <v>84</v>
      </c>
      <c r="AY213" s="254" t="s">
        <v>141</v>
      </c>
    </row>
    <row r="214" s="2" customFormat="1" ht="24.15" customHeight="1">
      <c r="A214" s="40"/>
      <c r="B214" s="41"/>
      <c r="C214" s="214" t="s">
        <v>420</v>
      </c>
      <c r="D214" s="214" t="s">
        <v>143</v>
      </c>
      <c r="E214" s="215" t="s">
        <v>1094</v>
      </c>
      <c r="F214" s="216" t="s">
        <v>1095</v>
      </c>
      <c r="G214" s="217" t="s">
        <v>372</v>
      </c>
      <c r="H214" s="218">
        <v>25</v>
      </c>
      <c r="I214" s="219"/>
      <c r="J214" s="220">
        <f>ROUND(I214*H214,2)</f>
        <v>0</v>
      </c>
      <c r="K214" s="216" t="s">
        <v>147</v>
      </c>
      <c r="L214" s="46"/>
      <c r="M214" s="221" t="s">
        <v>19</v>
      </c>
      <c r="N214" s="222" t="s">
        <v>48</v>
      </c>
      <c r="O214" s="86"/>
      <c r="P214" s="223">
        <f>O214*H214</f>
        <v>0</v>
      </c>
      <c r="Q214" s="223">
        <v>0</v>
      </c>
      <c r="R214" s="223">
        <f>Q214*H214</f>
        <v>0</v>
      </c>
      <c r="S214" s="223">
        <v>0</v>
      </c>
      <c r="T214" s="224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25" t="s">
        <v>560</v>
      </c>
      <c r="AT214" s="225" t="s">
        <v>143</v>
      </c>
      <c r="AU214" s="225" t="s">
        <v>86</v>
      </c>
      <c r="AY214" s="19" t="s">
        <v>141</v>
      </c>
      <c r="BE214" s="226">
        <f>IF(N214="základní",J214,0)</f>
        <v>0</v>
      </c>
      <c r="BF214" s="226">
        <f>IF(N214="snížená",J214,0)</f>
        <v>0</v>
      </c>
      <c r="BG214" s="226">
        <f>IF(N214="zákl. přenesená",J214,0)</f>
        <v>0</v>
      </c>
      <c r="BH214" s="226">
        <f>IF(N214="sníž. přenesená",J214,0)</f>
        <v>0</v>
      </c>
      <c r="BI214" s="226">
        <f>IF(N214="nulová",J214,0)</f>
        <v>0</v>
      </c>
      <c r="BJ214" s="19" t="s">
        <v>84</v>
      </c>
      <c r="BK214" s="226">
        <f>ROUND(I214*H214,2)</f>
        <v>0</v>
      </c>
      <c r="BL214" s="19" t="s">
        <v>560</v>
      </c>
      <c r="BM214" s="225" t="s">
        <v>1096</v>
      </c>
    </row>
    <row r="215" s="2" customFormat="1">
      <c r="A215" s="40"/>
      <c r="B215" s="41"/>
      <c r="C215" s="42"/>
      <c r="D215" s="227" t="s">
        <v>150</v>
      </c>
      <c r="E215" s="42"/>
      <c r="F215" s="228" t="s">
        <v>1097</v>
      </c>
      <c r="G215" s="42"/>
      <c r="H215" s="42"/>
      <c r="I215" s="229"/>
      <c r="J215" s="42"/>
      <c r="K215" s="42"/>
      <c r="L215" s="46"/>
      <c r="M215" s="230"/>
      <c r="N215" s="231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150</v>
      </c>
      <c r="AU215" s="19" t="s">
        <v>86</v>
      </c>
    </row>
    <row r="216" s="2" customFormat="1">
      <c r="A216" s="40"/>
      <c r="B216" s="41"/>
      <c r="C216" s="42"/>
      <c r="D216" s="232" t="s">
        <v>152</v>
      </c>
      <c r="E216" s="42"/>
      <c r="F216" s="233" t="s">
        <v>1098</v>
      </c>
      <c r="G216" s="42"/>
      <c r="H216" s="42"/>
      <c r="I216" s="229"/>
      <c r="J216" s="42"/>
      <c r="K216" s="42"/>
      <c r="L216" s="46"/>
      <c r="M216" s="230"/>
      <c r="N216" s="231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152</v>
      </c>
      <c r="AU216" s="19" t="s">
        <v>86</v>
      </c>
    </row>
    <row r="217" s="2" customFormat="1" ht="37.8" customHeight="1">
      <c r="A217" s="40"/>
      <c r="B217" s="41"/>
      <c r="C217" s="214" t="s">
        <v>425</v>
      </c>
      <c r="D217" s="214" t="s">
        <v>143</v>
      </c>
      <c r="E217" s="215" t="s">
        <v>1099</v>
      </c>
      <c r="F217" s="216" t="s">
        <v>1100</v>
      </c>
      <c r="G217" s="217" t="s">
        <v>146</v>
      </c>
      <c r="H217" s="218">
        <v>0.37</v>
      </c>
      <c r="I217" s="219"/>
      <c r="J217" s="220">
        <f>ROUND(I217*H217,2)</f>
        <v>0</v>
      </c>
      <c r="K217" s="216" t="s">
        <v>147</v>
      </c>
      <c r="L217" s="46"/>
      <c r="M217" s="221" t="s">
        <v>19</v>
      </c>
      <c r="N217" s="222" t="s">
        <v>48</v>
      </c>
      <c r="O217" s="86"/>
      <c r="P217" s="223">
        <f>O217*H217</f>
        <v>0</v>
      </c>
      <c r="Q217" s="223">
        <v>0</v>
      </c>
      <c r="R217" s="223">
        <f>Q217*H217</f>
        <v>0</v>
      </c>
      <c r="S217" s="223">
        <v>0</v>
      </c>
      <c r="T217" s="224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25" t="s">
        <v>560</v>
      </c>
      <c r="AT217" s="225" t="s">
        <v>143</v>
      </c>
      <c r="AU217" s="225" t="s">
        <v>86</v>
      </c>
      <c r="AY217" s="19" t="s">
        <v>141</v>
      </c>
      <c r="BE217" s="226">
        <f>IF(N217="základní",J217,0)</f>
        <v>0</v>
      </c>
      <c r="BF217" s="226">
        <f>IF(N217="snížená",J217,0)</f>
        <v>0</v>
      </c>
      <c r="BG217" s="226">
        <f>IF(N217="zákl. přenesená",J217,0)</f>
        <v>0</v>
      </c>
      <c r="BH217" s="226">
        <f>IF(N217="sníž. přenesená",J217,0)</f>
        <v>0</v>
      </c>
      <c r="BI217" s="226">
        <f>IF(N217="nulová",J217,0)</f>
        <v>0</v>
      </c>
      <c r="BJ217" s="19" t="s">
        <v>84</v>
      </c>
      <c r="BK217" s="226">
        <f>ROUND(I217*H217,2)</f>
        <v>0</v>
      </c>
      <c r="BL217" s="19" t="s">
        <v>560</v>
      </c>
      <c r="BM217" s="225" t="s">
        <v>1101</v>
      </c>
    </row>
    <row r="218" s="2" customFormat="1">
      <c r="A218" s="40"/>
      <c r="B218" s="41"/>
      <c r="C218" s="42"/>
      <c r="D218" s="227" t="s">
        <v>150</v>
      </c>
      <c r="E218" s="42"/>
      <c r="F218" s="228" t="s">
        <v>1102</v>
      </c>
      <c r="G218" s="42"/>
      <c r="H218" s="42"/>
      <c r="I218" s="229"/>
      <c r="J218" s="42"/>
      <c r="K218" s="42"/>
      <c r="L218" s="46"/>
      <c r="M218" s="230"/>
      <c r="N218" s="231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150</v>
      </c>
      <c r="AU218" s="19" t="s">
        <v>86</v>
      </c>
    </row>
    <row r="219" s="2" customFormat="1">
      <c r="A219" s="40"/>
      <c r="B219" s="41"/>
      <c r="C219" s="42"/>
      <c r="D219" s="232" t="s">
        <v>152</v>
      </c>
      <c r="E219" s="42"/>
      <c r="F219" s="233" t="s">
        <v>1103</v>
      </c>
      <c r="G219" s="42"/>
      <c r="H219" s="42"/>
      <c r="I219" s="229"/>
      <c r="J219" s="42"/>
      <c r="K219" s="42"/>
      <c r="L219" s="46"/>
      <c r="M219" s="230"/>
      <c r="N219" s="231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152</v>
      </c>
      <c r="AU219" s="19" t="s">
        <v>86</v>
      </c>
    </row>
    <row r="220" s="2" customFormat="1" ht="37.8" customHeight="1">
      <c r="A220" s="40"/>
      <c r="B220" s="41"/>
      <c r="C220" s="214" t="s">
        <v>429</v>
      </c>
      <c r="D220" s="214" t="s">
        <v>143</v>
      </c>
      <c r="E220" s="215" t="s">
        <v>1104</v>
      </c>
      <c r="F220" s="216" t="s">
        <v>1105</v>
      </c>
      <c r="G220" s="217" t="s">
        <v>146</v>
      </c>
      <c r="H220" s="218">
        <v>3.7000000000000002</v>
      </c>
      <c r="I220" s="219"/>
      <c r="J220" s="220">
        <f>ROUND(I220*H220,2)</f>
        <v>0</v>
      </c>
      <c r="K220" s="216" t="s">
        <v>147</v>
      </c>
      <c r="L220" s="46"/>
      <c r="M220" s="221" t="s">
        <v>19</v>
      </c>
      <c r="N220" s="222" t="s">
        <v>48</v>
      </c>
      <c r="O220" s="86"/>
      <c r="P220" s="223">
        <f>O220*H220</f>
        <v>0</v>
      </c>
      <c r="Q220" s="223">
        <v>0</v>
      </c>
      <c r="R220" s="223">
        <f>Q220*H220</f>
        <v>0</v>
      </c>
      <c r="S220" s="223">
        <v>0</v>
      </c>
      <c r="T220" s="224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25" t="s">
        <v>560</v>
      </c>
      <c r="AT220" s="225" t="s">
        <v>143</v>
      </c>
      <c r="AU220" s="225" t="s">
        <v>86</v>
      </c>
      <c r="AY220" s="19" t="s">
        <v>141</v>
      </c>
      <c r="BE220" s="226">
        <f>IF(N220="základní",J220,0)</f>
        <v>0</v>
      </c>
      <c r="BF220" s="226">
        <f>IF(N220="snížená",J220,0)</f>
        <v>0</v>
      </c>
      <c r="BG220" s="226">
        <f>IF(N220="zákl. přenesená",J220,0)</f>
        <v>0</v>
      </c>
      <c r="BH220" s="226">
        <f>IF(N220="sníž. přenesená",J220,0)</f>
        <v>0</v>
      </c>
      <c r="BI220" s="226">
        <f>IF(N220="nulová",J220,0)</f>
        <v>0</v>
      </c>
      <c r="BJ220" s="19" t="s">
        <v>84</v>
      </c>
      <c r="BK220" s="226">
        <f>ROUND(I220*H220,2)</f>
        <v>0</v>
      </c>
      <c r="BL220" s="19" t="s">
        <v>560</v>
      </c>
      <c r="BM220" s="225" t="s">
        <v>1106</v>
      </c>
    </row>
    <row r="221" s="2" customFormat="1">
      <c r="A221" s="40"/>
      <c r="B221" s="41"/>
      <c r="C221" s="42"/>
      <c r="D221" s="227" t="s">
        <v>150</v>
      </c>
      <c r="E221" s="42"/>
      <c r="F221" s="228" t="s">
        <v>1107</v>
      </c>
      <c r="G221" s="42"/>
      <c r="H221" s="42"/>
      <c r="I221" s="229"/>
      <c r="J221" s="42"/>
      <c r="K221" s="42"/>
      <c r="L221" s="46"/>
      <c r="M221" s="230"/>
      <c r="N221" s="231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150</v>
      </c>
      <c r="AU221" s="19" t="s">
        <v>86</v>
      </c>
    </row>
    <row r="222" s="2" customFormat="1">
      <c r="A222" s="40"/>
      <c r="B222" s="41"/>
      <c r="C222" s="42"/>
      <c r="D222" s="232" t="s">
        <v>152</v>
      </c>
      <c r="E222" s="42"/>
      <c r="F222" s="233" t="s">
        <v>1108</v>
      </c>
      <c r="G222" s="42"/>
      <c r="H222" s="42"/>
      <c r="I222" s="229"/>
      <c r="J222" s="42"/>
      <c r="K222" s="42"/>
      <c r="L222" s="46"/>
      <c r="M222" s="230"/>
      <c r="N222" s="231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152</v>
      </c>
      <c r="AU222" s="19" t="s">
        <v>86</v>
      </c>
    </row>
    <row r="223" s="14" customFormat="1">
      <c r="A223" s="14"/>
      <c r="B223" s="244"/>
      <c r="C223" s="245"/>
      <c r="D223" s="227" t="s">
        <v>154</v>
      </c>
      <c r="E223" s="245"/>
      <c r="F223" s="247" t="s">
        <v>1109</v>
      </c>
      <c r="G223" s="245"/>
      <c r="H223" s="248">
        <v>3.7000000000000002</v>
      </c>
      <c r="I223" s="249"/>
      <c r="J223" s="245"/>
      <c r="K223" s="245"/>
      <c r="L223" s="250"/>
      <c r="M223" s="251"/>
      <c r="N223" s="252"/>
      <c r="O223" s="252"/>
      <c r="P223" s="252"/>
      <c r="Q223" s="252"/>
      <c r="R223" s="252"/>
      <c r="S223" s="252"/>
      <c r="T223" s="253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4" t="s">
        <v>154</v>
      </c>
      <c r="AU223" s="254" t="s">
        <v>86</v>
      </c>
      <c r="AV223" s="14" t="s">
        <v>86</v>
      </c>
      <c r="AW223" s="14" t="s">
        <v>4</v>
      </c>
      <c r="AX223" s="14" t="s">
        <v>84</v>
      </c>
      <c r="AY223" s="254" t="s">
        <v>141</v>
      </c>
    </row>
    <row r="224" s="2" customFormat="1" ht="24.15" customHeight="1">
      <c r="A224" s="40"/>
      <c r="B224" s="41"/>
      <c r="C224" s="214" t="s">
        <v>433</v>
      </c>
      <c r="D224" s="214" t="s">
        <v>143</v>
      </c>
      <c r="E224" s="215" t="s">
        <v>1110</v>
      </c>
      <c r="F224" s="216" t="s">
        <v>1111</v>
      </c>
      <c r="G224" s="217" t="s">
        <v>211</v>
      </c>
      <c r="H224" s="218">
        <v>0.81399999999999995</v>
      </c>
      <c r="I224" s="219"/>
      <c r="J224" s="220">
        <f>ROUND(I224*H224,2)</f>
        <v>0</v>
      </c>
      <c r="K224" s="216" t="s">
        <v>147</v>
      </c>
      <c r="L224" s="46"/>
      <c r="M224" s="221" t="s">
        <v>19</v>
      </c>
      <c r="N224" s="222" t="s">
        <v>48</v>
      </c>
      <c r="O224" s="86"/>
      <c r="P224" s="223">
        <f>O224*H224</f>
        <v>0</v>
      </c>
      <c r="Q224" s="223">
        <v>0</v>
      </c>
      <c r="R224" s="223">
        <f>Q224*H224</f>
        <v>0</v>
      </c>
      <c r="S224" s="223">
        <v>0</v>
      </c>
      <c r="T224" s="224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25" t="s">
        <v>560</v>
      </c>
      <c r="AT224" s="225" t="s">
        <v>143</v>
      </c>
      <c r="AU224" s="225" t="s">
        <v>86</v>
      </c>
      <c r="AY224" s="19" t="s">
        <v>141</v>
      </c>
      <c r="BE224" s="226">
        <f>IF(N224="základní",J224,0)</f>
        <v>0</v>
      </c>
      <c r="BF224" s="226">
        <f>IF(N224="snížená",J224,0)</f>
        <v>0</v>
      </c>
      <c r="BG224" s="226">
        <f>IF(N224="zákl. přenesená",J224,0)</f>
        <v>0</v>
      </c>
      <c r="BH224" s="226">
        <f>IF(N224="sníž. přenesená",J224,0)</f>
        <v>0</v>
      </c>
      <c r="BI224" s="226">
        <f>IF(N224="nulová",J224,0)</f>
        <v>0</v>
      </c>
      <c r="BJ224" s="19" t="s">
        <v>84</v>
      </c>
      <c r="BK224" s="226">
        <f>ROUND(I224*H224,2)</f>
        <v>0</v>
      </c>
      <c r="BL224" s="19" t="s">
        <v>560</v>
      </c>
      <c r="BM224" s="225" t="s">
        <v>1112</v>
      </c>
    </row>
    <row r="225" s="2" customFormat="1">
      <c r="A225" s="40"/>
      <c r="B225" s="41"/>
      <c r="C225" s="42"/>
      <c r="D225" s="227" t="s">
        <v>150</v>
      </c>
      <c r="E225" s="42"/>
      <c r="F225" s="228" t="s">
        <v>1113</v>
      </c>
      <c r="G225" s="42"/>
      <c r="H225" s="42"/>
      <c r="I225" s="229"/>
      <c r="J225" s="42"/>
      <c r="K225" s="42"/>
      <c r="L225" s="46"/>
      <c r="M225" s="230"/>
      <c r="N225" s="231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150</v>
      </c>
      <c r="AU225" s="19" t="s">
        <v>86</v>
      </c>
    </row>
    <row r="226" s="2" customFormat="1">
      <c r="A226" s="40"/>
      <c r="B226" s="41"/>
      <c r="C226" s="42"/>
      <c r="D226" s="232" t="s">
        <v>152</v>
      </c>
      <c r="E226" s="42"/>
      <c r="F226" s="233" t="s">
        <v>1114</v>
      </c>
      <c r="G226" s="42"/>
      <c r="H226" s="42"/>
      <c r="I226" s="229"/>
      <c r="J226" s="42"/>
      <c r="K226" s="42"/>
      <c r="L226" s="46"/>
      <c r="M226" s="230"/>
      <c r="N226" s="231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152</v>
      </c>
      <c r="AU226" s="19" t="s">
        <v>86</v>
      </c>
    </row>
    <row r="227" s="14" customFormat="1">
      <c r="A227" s="14"/>
      <c r="B227" s="244"/>
      <c r="C227" s="245"/>
      <c r="D227" s="227" t="s">
        <v>154</v>
      </c>
      <c r="E227" s="246" t="s">
        <v>19</v>
      </c>
      <c r="F227" s="247" t="s">
        <v>1115</v>
      </c>
      <c r="G227" s="245"/>
      <c r="H227" s="248">
        <v>0.81399999999999995</v>
      </c>
      <c r="I227" s="249"/>
      <c r="J227" s="245"/>
      <c r="K227" s="245"/>
      <c r="L227" s="250"/>
      <c r="M227" s="251"/>
      <c r="N227" s="252"/>
      <c r="O227" s="252"/>
      <c r="P227" s="252"/>
      <c r="Q227" s="252"/>
      <c r="R227" s="252"/>
      <c r="S227" s="252"/>
      <c r="T227" s="253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4" t="s">
        <v>154</v>
      </c>
      <c r="AU227" s="254" t="s">
        <v>86</v>
      </c>
      <c r="AV227" s="14" t="s">
        <v>86</v>
      </c>
      <c r="AW227" s="14" t="s">
        <v>36</v>
      </c>
      <c r="AX227" s="14" t="s">
        <v>84</v>
      </c>
      <c r="AY227" s="254" t="s">
        <v>141</v>
      </c>
    </row>
    <row r="228" s="2" customFormat="1" ht="24.15" customHeight="1">
      <c r="A228" s="40"/>
      <c r="B228" s="41"/>
      <c r="C228" s="214" t="s">
        <v>438</v>
      </c>
      <c r="D228" s="214" t="s">
        <v>143</v>
      </c>
      <c r="E228" s="215" t="s">
        <v>1116</v>
      </c>
      <c r="F228" s="216" t="s">
        <v>1117</v>
      </c>
      <c r="G228" s="217" t="s">
        <v>146</v>
      </c>
      <c r="H228" s="218">
        <v>0.49399999999999999</v>
      </c>
      <c r="I228" s="219"/>
      <c r="J228" s="220">
        <f>ROUND(I228*H228,2)</f>
        <v>0</v>
      </c>
      <c r="K228" s="216" t="s">
        <v>147</v>
      </c>
      <c r="L228" s="46"/>
      <c r="M228" s="221" t="s">
        <v>19</v>
      </c>
      <c r="N228" s="222" t="s">
        <v>48</v>
      </c>
      <c r="O228" s="86"/>
      <c r="P228" s="223">
        <f>O228*H228</f>
        <v>0</v>
      </c>
      <c r="Q228" s="223">
        <v>0</v>
      </c>
      <c r="R228" s="223">
        <f>Q228*H228</f>
        <v>0</v>
      </c>
      <c r="S228" s="223">
        <v>0</v>
      </c>
      <c r="T228" s="224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25" t="s">
        <v>560</v>
      </c>
      <c r="AT228" s="225" t="s">
        <v>143</v>
      </c>
      <c r="AU228" s="225" t="s">
        <v>86</v>
      </c>
      <c r="AY228" s="19" t="s">
        <v>141</v>
      </c>
      <c r="BE228" s="226">
        <f>IF(N228="základní",J228,0)</f>
        <v>0</v>
      </c>
      <c r="BF228" s="226">
        <f>IF(N228="snížená",J228,0)</f>
        <v>0</v>
      </c>
      <c r="BG228" s="226">
        <f>IF(N228="zákl. přenesená",J228,0)</f>
        <v>0</v>
      </c>
      <c r="BH228" s="226">
        <f>IF(N228="sníž. přenesená",J228,0)</f>
        <v>0</v>
      </c>
      <c r="BI228" s="226">
        <f>IF(N228="nulová",J228,0)</f>
        <v>0</v>
      </c>
      <c r="BJ228" s="19" t="s">
        <v>84</v>
      </c>
      <c r="BK228" s="226">
        <f>ROUND(I228*H228,2)</f>
        <v>0</v>
      </c>
      <c r="BL228" s="19" t="s">
        <v>560</v>
      </c>
      <c r="BM228" s="225" t="s">
        <v>1118</v>
      </c>
    </row>
    <row r="229" s="2" customFormat="1">
      <c r="A229" s="40"/>
      <c r="B229" s="41"/>
      <c r="C229" s="42"/>
      <c r="D229" s="227" t="s">
        <v>150</v>
      </c>
      <c r="E229" s="42"/>
      <c r="F229" s="228" t="s">
        <v>1119</v>
      </c>
      <c r="G229" s="42"/>
      <c r="H229" s="42"/>
      <c r="I229" s="229"/>
      <c r="J229" s="42"/>
      <c r="K229" s="42"/>
      <c r="L229" s="46"/>
      <c r="M229" s="230"/>
      <c r="N229" s="231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150</v>
      </c>
      <c r="AU229" s="19" t="s">
        <v>86</v>
      </c>
    </row>
    <row r="230" s="2" customFormat="1">
      <c r="A230" s="40"/>
      <c r="B230" s="41"/>
      <c r="C230" s="42"/>
      <c r="D230" s="232" t="s">
        <v>152</v>
      </c>
      <c r="E230" s="42"/>
      <c r="F230" s="233" t="s">
        <v>1120</v>
      </c>
      <c r="G230" s="42"/>
      <c r="H230" s="42"/>
      <c r="I230" s="229"/>
      <c r="J230" s="42"/>
      <c r="K230" s="42"/>
      <c r="L230" s="46"/>
      <c r="M230" s="230"/>
      <c r="N230" s="231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152</v>
      </c>
      <c r="AU230" s="19" t="s">
        <v>86</v>
      </c>
    </row>
    <row r="231" s="14" customFormat="1">
      <c r="A231" s="14"/>
      <c r="B231" s="244"/>
      <c r="C231" s="245"/>
      <c r="D231" s="227" t="s">
        <v>154</v>
      </c>
      <c r="E231" s="246" t="s">
        <v>19</v>
      </c>
      <c r="F231" s="247" t="s">
        <v>1121</v>
      </c>
      <c r="G231" s="245"/>
      <c r="H231" s="248">
        <v>0.49399999999999999</v>
      </c>
      <c r="I231" s="249"/>
      <c r="J231" s="245"/>
      <c r="K231" s="245"/>
      <c r="L231" s="250"/>
      <c r="M231" s="251"/>
      <c r="N231" s="252"/>
      <c r="O231" s="252"/>
      <c r="P231" s="252"/>
      <c r="Q231" s="252"/>
      <c r="R231" s="252"/>
      <c r="S231" s="252"/>
      <c r="T231" s="253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4" t="s">
        <v>154</v>
      </c>
      <c r="AU231" s="254" t="s">
        <v>86</v>
      </c>
      <c r="AV231" s="14" t="s">
        <v>86</v>
      </c>
      <c r="AW231" s="14" t="s">
        <v>36</v>
      </c>
      <c r="AX231" s="14" t="s">
        <v>84</v>
      </c>
      <c r="AY231" s="254" t="s">
        <v>141</v>
      </c>
    </row>
    <row r="232" s="2" customFormat="1" ht="24.15" customHeight="1">
      <c r="A232" s="40"/>
      <c r="B232" s="41"/>
      <c r="C232" s="214" t="s">
        <v>445</v>
      </c>
      <c r="D232" s="214" t="s">
        <v>143</v>
      </c>
      <c r="E232" s="215" t="s">
        <v>1122</v>
      </c>
      <c r="F232" s="216" t="s">
        <v>1123</v>
      </c>
      <c r="G232" s="217" t="s">
        <v>146</v>
      </c>
      <c r="H232" s="218">
        <v>0.37</v>
      </c>
      <c r="I232" s="219"/>
      <c r="J232" s="220">
        <f>ROUND(I232*H232,2)</f>
        <v>0</v>
      </c>
      <c r="K232" s="216" t="s">
        <v>147</v>
      </c>
      <c r="L232" s="46"/>
      <c r="M232" s="221" t="s">
        <v>19</v>
      </c>
      <c r="N232" s="222" t="s">
        <v>48</v>
      </c>
      <c r="O232" s="86"/>
      <c r="P232" s="223">
        <f>O232*H232</f>
        <v>0</v>
      </c>
      <c r="Q232" s="223">
        <v>0</v>
      </c>
      <c r="R232" s="223">
        <f>Q232*H232</f>
        <v>0</v>
      </c>
      <c r="S232" s="223">
        <v>0</v>
      </c>
      <c r="T232" s="224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25" t="s">
        <v>560</v>
      </c>
      <c r="AT232" s="225" t="s">
        <v>143</v>
      </c>
      <c r="AU232" s="225" t="s">
        <v>86</v>
      </c>
      <c r="AY232" s="19" t="s">
        <v>141</v>
      </c>
      <c r="BE232" s="226">
        <f>IF(N232="základní",J232,0)</f>
        <v>0</v>
      </c>
      <c r="BF232" s="226">
        <f>IF(N232="snížená",J232,0)</f>
        <v>0</v>
      </c>
      <c r="BG232" s="226">
        <f>IF(N232="zákl. přenesená",J232,0)</f>
        <v>0</v>
      </c>
      <c r="BH232" s="226">
        <f>IF(N232="sníž. přenesená",J232,0)</f>
        <v>0</v>
      </c>
      <c r="BI232" s="226">
        <f>IF(N232="nulová",J232,0)</f>
        <v>0</v>
      </c>
      <c r="BJ232" s="19" t="s">
        <v>84</v>
      </c>
      <c r="BK232" s="226">
        <f>ROUND(I232*H232,2)</f>
        <v>0</v>
      </c>
      <c r="BL232" s="19" t="s">
        <v>560</v>
      </c>
      <c r="BM232" s="225" t="s">
        <v>1124</v>
      </c>
    </row>
    <row r="233" s="2" customFormat="1">
      <c r="A233" s="40"/>
      <c r="B233" s="41"/>
      <c r="C233" s="42"/>
      <c r="D233" s="227" t="s">
        <v>150</v>
      </c>
      <c r="E233" s="42"/>
      <c r="F233" s="228" t="s">
        <v>1125</v>
      </c>
      <c r="G233" s="42"/>
      <c r="H233" s="42"/>
      <c r="I233" s="229"/>
      <c r="J233" s="42"/>
      <c r="K233" s="42"/>
      <c r="L233" s="46"/>
      <c r="M233" s="230"/>
      <c r="N233" s="231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150</v>
      </c>
      <c r="AU233" s="19" t="s">
        <v>86</v>
      </c>
    </row>
    <row r="234" s="2" customFormat="1">
      <c r="A234" s="40"/>
      <c r="B234" s="41"/>
      <c r="C234" s="42"/>
      <c r="D234" s="232" t="s">
        <v>152</v>
      </c>
      <c r="E234" s="42"/>
      <c r="F234" s="233" t="s">
        <v>1126</v>
      </c>
      <c r="G234" s="42"/>
      <c r="H234" s="42"/>
      <c r="I234" s="229"/>
      <c r="J234" s="42"/>
      <c r="K234" s="42"/>
      <c r="L234" s="46"/>
      <c r="M234" s="230"/>
      <c r="N234" s="231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152</v>
      </c>
      <c r="AU234" s="19" t="s">
        <v>86</v>
      </c>
    </row>
    <row r="235" s="14" customFormat="1">
      <c r="A235" s="14"/>
      <c r="B235" s="244"/>
      <c r="C235" s="245"/>
      <c r="D235" s="227" t="s">
        <v>154</v>
      </c>
      <c r="E235" s="246" t="s">
        <v>19</v>
      </c>
      <c r="F235" s="247" t="s">
        <v>1127</v>
      </c>
      <c r="G235" s="245"/>
      <c r="H235" s="248">
        <v>0.37</v>
      </c>
      <c r="I235" s="249"/>
      <c r="J235" s="245"/>
      <c r="K235" s="245"/>
      <c r="L235" s="250"/>
      <c r="M235" s="251"/>
      <c r="N235" s="252"/>
      <c r="O235" s="252"/>
      <c r="P235" s="252"/>
      <c r="Q235" s="252"/>
      <c r="R235" s="252"/>
      <c r="S235" s="252"/>
      <c r="T235" s="253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4" t="s">
        <v>154</v>
      </c>
      <c r="AU235" s="254" t="s">
        <v>86</v>
      </c>
      <c r="AV235" s="14" t="s">
        <v>86</v>
      </c>
      <c r="AW235" s="14" t="s">
        <v>36</v>
      </c>
      <c r="AX235" s="14" t="s">
        <v>84</v>
      </c>
      <c r="AY235" s="254" t="s">
        <v>141</v>
      </c>
    </row>
    <row r="236" s="2" customFormat="1" ht="24.15" customHeight="1">
      <c r="A236" s="40"/>
      <c r="B236" s="41"/>
      <c r="C236" s="214" t="s">
        <v>452</v>
      </c>
      <c r="D236" s="214" t="s">
        <v>143</v>
      </c>
      <c r="E236" s="215" t="s">
        <v>1128</v>
      </c>
      <c r="F236" s="216" t="s">
        <v>1129</v>
      </c>
      <c r="G236" s="217" t="s">
        <v>372</v>
      </c>
      <c r="H236" s="218">
        <v>25</v>
      </c>
      <c r="I236" s="219"/>
      <c r="J236" s="220">
        <f>ROUND(I236*H236,2)</f>
        <v>0</v>
      </c>
      <c r="K236" s="216" t="s">
        <v>147</v>
      </c>
      <c r="L236" s="46"/>
      <c r="M236" s="221" t="s">
        <v>19</v>
      </c>
      <c r="N236" s="222" t="s">
        <v>48</v>
      </c>
      <c r="O236" s="86"/>
      <c r="P236" s="223">
        <f>O236*H236</f>
        <v>0</v>
      </c>
      <c r="Q236" s="223">
        <v>0</v>
      </c>
      <c r="R236" s="223">
        <f>Q236*H236</f>
        <v>0</v>
      </c>
      <c r="S236" s="223">
        <v>0</v>
      </c>
      <c r="T236" s="224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25" t="s">
        <v>560</v>
      </c>
      <c r="AT236" s="225" t="s">
        <v>143</v>
      </c>
      <c r="AU236" s="225" t="s">
        <v>86</v>
      </c>
      <c r="AY236" s="19" t="s">
        <v>141</v>
      </c>
      <c r="BE236" s="226">
        <f>IF(N236="základní",J236,0)</f>
        <v>0</v>
      </c>
      <c r="BF236" s="226">
        <f>IF(N236="snížená",J236,0)</f>
        <v>0</v>
      </c>
      <c r="BG236" s="226">
        <f>IF(N236="zákl. přenesená",J236,0)</f>
        <v>0</v>
      </c>
      <c r="BH236" s="226">
        <f>IF(N236="sníž. přenesená",J236,0)</f>
        <v>0</v>
      </c>
      <c r="BI236" s="226">
        <f>IF(N236="nulová",J236,0)</f>
        <v>0</v>
      </c>
      <c r="BJ236" s="19" t="s">
        <v>84</v>
      </c>
      <c r="BK236" s="226">
        <f>ROUND(I236*H236,2)</f>
        <v>0</v>
      </c>
      <c r="BL236" s="19" t="s">
        <v>560</v>
      </c>
      <c r="BM236" s="225" t="s">
        <v>1130</v>
      </c>
    </row>
    <row r="237" s="2" customFormat="1">
      <c r="A237" s="40"/>
      <c r="B237" s="41"/>
      <c r="C237" s="42"/>
      <c r="D237" s="227" t="s">
        <v>150</v>
      </c>
      <c r="E237" s="42"/>
      <c r="F237" s="228" t="s">
        <v>1131</v>
      </c>
      <c r="G237" s="42"/>
      <c r="H237" s="42"/>
      <c r="I237" s="229"/>
      <c r="J237" s="42"/>
      <c r="K237" s="42"/>
      <c r="L237" s="46"/>
      <c r="M237" s="230"/>
      <c r="N237" s="231"/>
      <c r="O237" s="86"/>
      <c r="P237" s="86"/>
      <c r="Q237" s="86"/>
      <c r="R237" s="86"/>
      <c r="S237" s="86"/>
      <c r="T237" s="87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19" t="s">
        <v>150</v>
      </c>
      <c r="AU237" s="19" t="s">
        <v>86</v>
      </c>
    </row>
    <row r="238" s="2" customFormat="1">
      <c r="A238" s="40"/>
      <c r="B238" s="41"/>
      <c r="C238" s="42"/>
      <c r="D238" s="232" t="s">
        <v>152</v>
      </c>
      <c r="E238" s="42"/>
      <c r="F238" s="233" t="s">
        <v>1132</v>
      </c>
      <c r="G238" s="42"/>
      <c r="H238" s="42"/>
      <c r="I238" s="229"/>
      <c r="J238" s="42"/>
      <c r="K238" s="42"/>
      <c r="L238" s="46"/>
      <c r="M238" s="230"/>
      <c r="N238" s="231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152</v>
      </c>
      <c r="AU238" s="19" t="s">
        <v>86</v>
      </c>
    </row>
    <row r="239" s="2" customFormat="1" ht="24.15" customHeight="1">
      <c r="A239" s="40"/>
      <c r="B239" s="41"/>
      <c r="C239" s="214" t="s">
        <v>458</v>
      </c>
      <c r="D239" s="214" t="s">
        <v>143</v>
      </c>
      <c r="E239" s="215" t="s">
        <v>1133</v>
      </c>
      <c r="F239" s="216" t="s">
        <v>1134</v>
      </c>
      <c r="G239" s="217" t="s">
        <v>146</v>
      </c>
      <c r="H239" s="218">
        <v>0.432</v>
      </c>
      <c r="I239" s="219"/>
      <c r="J239" s="220">
        <f>ROUND(I239*H239,2)</f>
        <v>0</v>
      </c>
      <c r="K239" s="216" t="s">
        <v>147</v>
      </c>
      <c r="L239" s="46"/>
      <c r="M239" s="221" t="s">
        <v>19</v>
      </c>
      <c r="N239" s="222" t="s">
        <v>48</v>
      </c>
      <c r="O239" s="86"/>
      <c r="P239" s="223">
        <f>O239*H239</f>
        <v>0</v>
      </c>
      <c r="Q239" s="223">
        <v>0</v>
      </c>
      <c r="R239" s="223">
        <f>Q239*H239</f>
        <v>0</v>
      </c>
      <c r="S239" s="223">
        <v>0</v>
      </c>
      <c r="T239" s="224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25" t="s">
        <v>560</v>
      </c>
      <c r="AT239" s="225" t="s">
        <v>143</v>
      </c>
      <c r="AU239" s="225" t="s">
        <v>86</v>
      </c>
      <c r="AY239" s="19" t="s">
        <v>141</v>
      </c>
      <c r="BE239" s="226">
        <f>IF(N239="základní",J239,0)</f>
        <v>0</v>
      </c>
      <c r="BF239" s="226">
        <f>IF(N239="snížená",J239,0)</f>
        <v>0</v>
      </c>
      <c r="BG239" s="226">
        <f>IF(N239="zákl. přenesená",J239,0)</f>
        <v>0</v>
      </c>
      <c r="BH239" s="226">
        <f>IF(N239="sníž. přenesená",J239,0)</f>
        <v>0</v>
      </c>
      <c r="BI239" s="226">
        <f>IF(N239="nulová",J239,0)</f>
        <v>0</v>
      </c>
      <c r="BJ239" s="19" t="s">
        <v>84</v>
      </c>
      <c r="BK239" s="226">
        <f>ROUND(I239*H239,2)</f>
        <v>0</v>
      </c>
      <c r="BL239" s="19" t="s">
        <v>560</v>
      </c>
      <c r="BM239" s="225" t="s">
        <v>1135</v>
      </c>
    </row>
    <row r="240" s="2" customFormat="1">
      <c r="A240" s="40"/>
      <c r="B240" s="41"/>
      <c r="C240" s="42"/>
      <c r="D240" s="227" t="s">
        <v>150</v>
      </c>
      <c r="E240" s="42"/>
      <c r="F240" s="228" t="s">
        <v>1136</v>
      </c>
      <c r="G240" s="42"/>
      <c r="H240" s="42"/>
      <c r="I240" s="229"/>
      <c r="J240" s="42"/>
      <c r="K240" s="42"/>
      <c r="L240" s="46"/>
      <c r="M240" s="230"/>
      <c r="N240" s="231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150</v>
      </c>
      <c r="AU240" s="19" t="s">
        <v>86</v>
      </c>
    </row>
    <row r="241" s="2" customFormat="1">
      <c r="A241" s="40"/>
      <c r="B241" s="41"/>
      <c r="C241" s="42"/>
      <c r="D241" s="232" t="s">
        <v>152</v>
      </c>
      <c r="E241" s="42"/>
      <c r="F241" s="233" t="s">
        <v>1137</v>
      </c>
      <c r="G241" s="42"/>
      <c r="H241" s="42"/>
      <c r="I241" s="229"/>
      <c r="J241" s="42"/>
      <c r="K241" s="42"/>
      <c r="L241" s="46"/>
      <c r="M241" s="230"/>
      <c r="N241" s="231"/>
      <c r="O241" s="86"/>
      <c r="P241" s="86"/>
      <c r="Q241" s="86"/>
      <c r="R241" s="86"/>
      <c r="S241" s="86"/>
      <c r="T241" s="87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9" t="s">
        <v>152</v>
      </c>
      <c r="AU241" s="19" t="s">
        <v>86</v>
      </c>
    </row>
    <row r="242" s="14" customFormat="1">
      <c r="A242" s="14"/>
      <c r="B242" s="244"/>
      <c r="C242" s="245"/>
      <c r="D242" s="227" t="s">
        <v>154</v>
      </c>
      <c r="E242" s="246" t="s">
        <v>19</v>
      </c>
      <c r="F242" s="247" t="s">
        <v>1138</v>
      </c>
      <c r="G242" s="245"/>
      <c r="H242" s="248">
        <v>0.432</v>
      </c>
      <c r="I242" s="249"/>
      <c r="J242" s="245"/>
      <c r="K242" s="245"/>
      <c r="L242" s="250"/>
      <c r="M242" s="251"/>
      <c r="N242" s="252"/>
      <c r="O242" s="252"/>
      <c r="P242" s="252"/>
      <c r="Q242" s="252"/>
      <c r="R242" s="252"/>
      <c r="S242" s="252"/>
      <c r="T242" s="253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4" t="s">
        <v>154</v>
      </c>
      <c r="AU242" s="254" t="s">
        <v>86</v>
      </c>
      <c r="AV242" s="14" t="s">
        <v>86</v>
      </c>
      <c r="AW242" s="14" t="s">
        <v>36</v>
      </c>
      <c r="AX242" s="14" t="s">
        <v>84</v>
      </c>
      <c r="AY242" s="254" t="s">
        <v>141</v>
      </c>
    </row>
    <row r="243" s="2" customFormat="1" ht="24.15" customHeight="1">
      <c r="A243" s="40"/>
      <c r="B243" s="41"/>
      <c r="C243" s="266" t="s">
        <v>463</v>
      </c>
      <c r="D243" s="266" t="s">
        <v>208</v>
      </c>
      <c r="E243" s="267" t="s">
        <v>1139</v>
      </c>
      <c r="F243" s="268" t="s">
        <v>1140</v>
      </c>
      <c r="G243" s="269" t="s">
        <v>372</v>
      </c>
      <c r="H243" s="270">
        <v>4</v>
      </c>
      <c r="I243" s="271"/>
      <c r="J243" s="272">
        <f>ROUND(I243*H243,2)</f>
        <v>0</v>
      </c>
      <c r="K243" s="268" t="s">
        <v>147</v>
      </c>
      <c r="L243" s="273"/>
      <c r="M243" s="274" t="s">
        <v>19</v>
      </c>
      <c r="N243" s="275" t="s">
        <v>48</v>
      </c>
      <c r="O243" s="86"/>
      <c r="P243" s="223">
        <f>O243*H243</f>
        <v>0</v>
      </c>
      <c r="Q243" s="223">
        <v>0.0033700000000000002</v>
      </c>
      <c r="R243" s="223">
        <f>Q243*H243</f>
        <v>0.013480000000000001</v>
      </c>
      <c r="S243" s="223">
        <v>0</v>
      </c>
      <c r="T243" s="224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25" t="s">
        <v>1042</v>
      </c>
      <c r="AT243" s="225" t="s">
        <v>208</v>
      </c>
      <c r="AU243" s="225" t="s">
        <v>86</v>
      </c>
      <c r="AY243" s="19" t="s">
        <v>141</v>
      </c>
      <c r="BE243" s="226">
        <f>IF(N243="základní",J243,0)</f>
        <v>0</v>
      </c>
      <c r="BF243" s="226">
        <f>IF(N243="snížená",J243,0)</f>
        <v>0</v>
      </c>
      <c r="BG243" s="226">
        <f>IF(N243="zákl. přenesená",J243,0)</f>
        <v>0</v>
      </c>
      <c r="BH243" s="226">
        <f>IF(N243="sníž. přenesená",J243,0)</f>
        <v>0</v>
      </c>
      <c r="BI243" s="226">
        <f>IF(N243="nulová",J243,0)</f>
        <v>0</v>
      </c>
      <c r="BJ243" s="19" t="s">
        <v>84</v>
      </c>
      <c r="BK243" s="226">
        <f>ROUND(I243*H243,2)</f>
        <v>0</v>
      </c>
      <c r="BL243" s="19" t="s">
        <v>560</v>
      </c>
      <c r="BM243" s="225" t="s">
        <v>1141</v>
      </c>
    </row>
    <row r="244" s="2" customFormat="1">
      <c r="A244" s="40"/>
      <c r="B244" s="41"/>
      <c r="C244" s="42"/>
      <c r="D244" s="227" t="s">
        <v>150</v>
      </c>
      <c r="E244" s="42"/>
      <c r="F244" s="228" t="s">
        <v>1140</v>
      </c>
      <c r="G244" s="42"/>
      <c r="H244" s="42"/>
      <c r="I244" s="229"/>
      <c r="J244" s="42"/>
      <c r="K244" s="42"/>
      <c r="L244" s="46"/>
      <c r="M244" s="230"/>
      <c r="N244" s="231"/>
      <c r="O244" s="86"/>
      <c r="P244" s="86"/>
      <c r="Q244" s="86"/>
      <c r="R244" s="86"/>
      <c r="S244" s="86"/>
      <c r="T244" s="87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19" t="s">
        <v>150</v>
      </c>
      <c r="AU244" s="19" t="s">
        <v>86</v>
      </c>
    </row>
    <row r="245" s="2" customFormat="1" ht="24.15" customHeight="1">
      <c r="A245" s="40"/>
      <c r="B245" s="41"/>
      <c r="C245" s="214" t="s">
        <v>469</v>
      </c>
      <c r="D245" s="214" t="s">
        <v>143</v>
      </c>
      <c r="E245" s="215" t="s">
        <v>1142</v>
      </c>
      <c r="F245" s="216" t="s">
        <v>1143</v>
      </c>
      <c r="G245" s="217" t="s">
        <v>372</v>
      </c>
      <c r="H245" s="218">
        <v>12</v>
      </c>
      <c r="I245" s="219"/>
      <c r="J245" s="220">
        <f>ROUND(I245*H245,2)</f>
        <v>0</v>
      </c>
      <c r="K245" s="216" t="s">
        <v>147</v>
      </c>
      <c r="L245" s="46"/>
      <c r="M245" s="221" t="s">
        <v>19</v>
      </c>
      <c r="N245" s="222" t="s">
        <v>48</v>
      </c>
      <c r="O245" s="86"/>
      <c r="P245" s="223">
        <f>O245*H245</f>
        <v>0</v>
      </c>
      <c r="Q245" s="223">
        <v>0</v>
      </c>
      <c r="R245" s="223">
        <f>Q245*H245</f>
        <v>0</v>
      </c>
      <c r="S245" s="223">
        <v>0</v>
      </c>
      <c r="T245" s="224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25" t="s">
        <v>560</v>
      </c>
      <c r="AT245" s="225" t="s">
        <v>143</v>
      </c>
      <c r="AU245" s="225" t="s">
        <v>86</v>
      </c>
      <c r="AY245" s="19" t="s">
        <v>141</v>
      </c>
      <c r="BE245" s="226">
        <f>IF(N245="základní",J245,0)</f>
        <v>0</v>
      </c>
      <c r="BF245" s="226">
        <f>IF(N245="snížená",J245,0)</f>
        <v>0</v>
      </c>
      <c r="BG245" s="226">
        <f>IF(N245="zákl. přenesená",J245,0)</f>
        <v>0</v>
      </c>
      <c r="BH245" s="226">
        <f>IF(N245="sníž. přenesená",J245,0)</f>
        <v>0</v>
      </c>
      <c r="BI245" s="226">
        <f>IF(N245="nulová",J245,0)</f>
        <v>0</v>
      </c>
      <c r="BJ245" s="19" t="s">
        <v>84</v>
      </c>
      <c r="BK245" s="226">
        <f>ROUND(I245*H245,2)</f>
        <v>0</v>
      </c>
      <c r="BL245" s="19" t="s">
        <v>560</v>
      </c>
      <c r="BM245" s="225" t="s">
        <v>1144</v>
      </c>
    </row>
    <row r="246" s="2" customFormat="1">
      <c r="A246" s="40"/>
      <c r="B246" s="41"/>
      <c r="C246" s="42"/>
      <c r="D246" s="227" t="s">
        <v>150</v>
      </c>
      <c r="E246" s="42"/>
      <c r="F246" s="228" t="s">
        <v>1145</v>
      </c>
      <c r="G246" s="42"/>
      <c r="H246" s="42"/>
      <c r="I246" s="229"/>
      <c r="J246" s="42"/>
      <c r="K246" s="42"/>
      <c r="L246" s="46"/>
      <c r="M246" s="230"/>
      <c r="N246" s="231"/>
      <c r="O246" s="86"/>
      <c r="P246" s="86"/>
      <c r="Q246" s="86"/>
      <c r="R246" s="86"/>
      <c r="S246" s="86"/>
      <c r="T246" s="87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9" t="s">
        <v>150</v>
      </c>
      <c r="AU246" s="19" t="s">
        <v>86</v>
      </c>
    </row>
    <row r="247" s="2" customFormat="1">
      <c r="A247" s="40"/>
      <c r="B247" s="41"/>
      <c r="C247" s="42"/>
      <c r="D247" s="232" t="s">
        <v>152</v>
      </c>
      <c r="E247" s="42"/>
      <c r="F247" s="233" t="s">
        <v>1146</v>
      </c>
      <c r="G247" s="42"/>
      <c r="H247" s="42"/>
      <c r="I247" s="229"/>
      <c r="J247" s="42"/>
      <c r="K247" s="42"/>
      <c r="L247" s="46"/>
      <c r="M247" s="230"/>
      <c r="N247" s="231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152</v>
      </c>
      <c r="AU247" s="19" t="s">
        <v>86</v>
      </c>
    </row>
    <row r="248" s="2" customFormat="1" ht="24.15" customHeight="1">
      <c r="A248" s="40"/>
      <c r="B248" s="41"/>
      <c r="C248" s="266" t="s">
        <v>477</v>
      </c>
      <c r="D248" s="266" t="s">
        <v>208</v>
      </c>
      <c r="E248" s="267" t="s">
        <v>1147</v>
      </c>
      <c r="F248" s="268" t="s">
        <v>1148</v>
      </c>
      <c r="G248" s="269" t="s">
        <v>372</v>
      </c>
      <c r="H248" s="270">
        <v>13.199999999999999</v>
      </c>
      <c r="I248" s="271"/>
      <c r="J248" s="272">
        <f>ROUND(I248*H248,2)</f>
        <v>0</v>
      </c>
      <c r="K248" s="268" t="s">
        <v>147</v>
      </c>
      <c r="L248" s="273"/>
      <c r="M248" s="274" t="s">
        <v>19</v>
      </c>
      <c r="N248" s="275" t="s">
        <v>48</v>
      </c>
      <c r="O248" s="86"/>
      <c r="P248" s="223">
        <f>O248*H248</f>
        <v>0</v>
      </c>
      <c r="Q248" s="223">
        <v>0.00027</v>
      </c>
      <c r="R248" s="223">
        <f>Q248*H248</f>
        <v>0.0035639999999999999</v>
      </c>
      <c r="S248" s="223">
        <v>0</v>
      </c>
      <c r="T248" s="224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25" t="s">
        <v>1051</v>
      </c>
      <c r="AT248" s="225" t="s">
        <v>208</v>
      </c>
      <c r="AU248" s="225" t="s">
        <v>86</v>
      </c>
      <c r="AY248" s="19" t="s">
        <v>141</v>
      </c>
      <c r="BE248" s="226">
        <f>IF(N248="základní",J248,0)</f>
        <v>0</v>
      </c>
      <c r="BF248" s="226">
        <f>IF(N248="snížená",J248,0)</f>
        <v>0</v>
      </c>
      <c r="BG248" s="226">
        <f>IF(N248="zákl. přenesená",J248,0)</f>
        <v>0</v>
      </c>
      <c r="BH248" s="226">
        <f>IF(N248="sníž. přenesená",J248,0)</f>
        <v>0</v>
      </c>
      <c r="BI248" s="226">
        <f>IF(N248="nulová",J248,0)</f>
        <v>0</v>
      </c>
      <c r="BJ248" s="19" t="s">
        <v>84</v>
      </c>
      <c r="BK248" s="226">
        <f>ROUND(I248*H248,2)</f>
        <v>0</v>
      </c>
      <c r="BL248" s="19" t="s">
        <v>1051</v>
      </c>
      <c r="BM248" s="225" t="s">
        <v>1149</v>
      </c>
    </row>
    <row r="249" s="2" customFormat="1">
      <c r="A249" s="40"/>
      <c r="B249" s="41"/>
      <c r="C249" s="42"/>
      <c r="D249" s="227" t="s">
        <v>150</v>
      </c>
      <c r="E249" s="42"/>
      <c r="F249" s="228" t="s">
        <v>1148</v>
      </c>
      <c r="G249" s="42"/>
      <c r="H249" s="42"/>
      <c r="I249" s="229"/>
      <c r="J249" s="42"/>
      <c r="K249" s="42"/>
      <c r="L249" s="46"/>
      <c r="M249" s="230"/>
      <c r="N249" s="231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150</v>
      </c>
      <c r="AU249" s="19" t="s">
        <v>86</v>
      </c>
    </row>
    <row r="250" s="14" customFormat="1">
      <c r="A250" s="14"/>
      <c r="B250" s="244"/>
      <c r="C250" s="245"/>
      <c r="D250" s="227" t="s">
        <v>154</v>
      </c>
      <c r="E250" s="245"/>
      <c r="F250" s="247" t="s">
        <v>1150</v>
      </c>
      <c r="G250" s="245"/>
      <c r="H250" s="248">
        <v>13.199999999999999</v>
      </c>
      <c r="I250" s="249"/>
      <c r="J250" s="245"/>
      <c r="K250" s="245"/>
      <c r="L250" s="250"/>
      <c r="M250" s="251"/>
      <c r="N250" s="252"/>
      <c r="O250" s="252"/>
      <c r="P250" s="252"/>
      <c r="Q250" s="252"/>
      <c r="R250" s="252"/>
      <c r="S250" s="252"/>
      <c r="T250" s="253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4" t="s">
        <v>154</v>
      </c>
      <c r="AU250" s="254" t="s">
        <v>86</v>
      </c>
      <c r="AV250" s="14" t="s">
        <v>86</v>
      </c>
      <c r="AW250" s="14" t="s">
        <v>4</v>
      </c>
      <c r="AX250" s="14" t="s">
        <v>84</v>
      </c>
      <c r="AY250" s="254" t="s">
        <v>141</v>
      </c>
    </row>
    <row r="251" s="2" customFormat="1" ht="24.15" customHeight="1">
      <c r="A251" s="40"/>
      <c r="B251" s="41"/>
      <c r="C251" s="214" t="s">
        <v>483</v>
      </c>
      <c r="D251" s="214" t="s">
        <v>143</v>
      </c>
      <c r="E251" s="215" t="s">
        <v>1151</v>
      </c>
      <c r="F251" s="216" t="s">
        <v>1152</v>
      </c>
      <c r="G251" s="217" t="s">
        <v>211</v>
      </c>
      <c r="H251" s="218">
        <v>0.017000000000000001</v>
      </c>
      <c r="I251" s="219"/>
      <c r="J251" s="220">
        <f>ROUND(I251*H251,2)</f>
        <v>0</v>
      </c>
      <c r="K251" s="216" t="s">
        <v>147</v>
      </c>
      <c r="L251" s="46"/>
      <c r="M251" s="221" t="s">
        <v>19</v>
      </c>
      <c r="N251" s="222" t="s">
        <v>48</v>
      </c>
      <c r="O251" s="86"/>
      <c r="P251" s="223">
        <f>O251*H251</f>
        <v>0</v>
      </c>
      <c r="Q251" s="223">
        <v>0</v>
      </c>
      <c r="R251" s="223">
        <f>Q251*H251</f>
        <v>0</v>
      </c>
      <c r="S251" s="223">
        <v>0</v>
      </c>
      <c r="T251" s="224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25" t="s">
        <v>560</v>
      </c>
      <c r="AT251" s="225" t="s">
        <v>143</v>
      </c>
      <c r="AU251" s="225" t="s">
        <v>86</v>
      </c>
      <c r="AY251" s="19" t="s">
        <v>141</v>
      </c>
      <c r="BE251" s="226">
        <f>IF(N251="základní",J251,0)</f>
        <v>0</v>
      </c>
      <c r="BF251" s="226">
        <f>IF(N251="snížená",J251,0)</f>
        <v>0</v>
      </c>
      <c r="BG251" s="226">
        <f>IF(N251="zákl. přenesená",J251,0)</f>
        <v>0</v>
      </c>
      <c r="BH251" s="226">
        <f>IF(N251="sníž. přenesená",J251,0)</f>
        <v>0</v>
      </c>
      <c r="BI251" s="226">
        <f>IF(N251="nulová",J251,0)</f>
        <v>0</v>
      </c>
      <c r="BJ251" s="19" t="s">
        <v>84</v>
      </c>
      <c r="BK251" s="226">
        <f>ROUND(I251*H251,2)</f>
        <v>0</v>
      </c>
      <c r="BL251" s="19" t="s">
        <v>560</v>
      </c>
      <c r="BM251" s="225" t="s">
        <v>1153</v>
      </c>
    </row>
    <row r="252" s="2" customFormat="1">
      <c r="A252" s="40"/>
      <c r="B252" s="41"/>
      <c r="C252" s="42"/>
      <c r="D252" s="227" t="s">
        <v>150</v>
      </c>
      <c r="E252" s="42"/>
      <c r="F252" s="228" t="s">
        <v>1154</v>
      </c>
      <c r="G252" s="42"/>
      <c r="H252" s="42"/>
      <c r="I252" s="229"/>
      <c r="J252" s="42"/>
      <c r="K252" s="42"/>
      <c r="L252" s="46"/>
      <c r="M252" s="230"/>
      <c r="N252" s="231"/>
      <c r="O252" s="86"/>
      <c r="P252" s="86"/>
      <c r="Q252" s="86"/>
      <c r="R252" s="86"/>
      <c r="S252" s="86"/>
      <c r="T252" s="87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19" t="s">
        <v>150</v>
      </c>
      <c r="AU252" s="19" t="s">
        <v>86</v>
      </c>
    </row>
    <row r="253" s="2" customFormat="1">
      <c r="A253" s="40"/>
      <c r="B253" s="41"/>
      <c r="C253" s="42"/>
      <c r="D253" s="232" t="s">
        <v>152</v>
      </c>
      <c r="E253" s="42"/>
      <c r="F253" s="233" t="s">
        <v>1155</v>
      </c>
      <c r="G253" s="42"/>
      <c r="H253" s="42"/>
      <c r="I253" s="229"/>
      <c r="J253" s="42"/>
      <c r="K253" s="42"/>
      <c r="L253" s="46"/>
      <c r="M253" s="230"/>
      <c r="N253" s="231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152</v>
      </c>
      <c r="AU253" s="19" t="s">
        <v>86</v>
      </c>
    </row>
    <row r="254" s="2" customFormat="1" ht="24.15" customHeight="1">
      <c r="A254" s="40"/>
      <c r="B254" s="41"/>
      <c r="C254" s="214" t="s">
        <v>489</v>
      </c>
      <c r="D254" s="214" t="s">
        <v>143</v>
      </c>
      <c r="E254" s="215" t="s">
        <v>1156</v>
      </c>
      <c r="F254" s="216" t="s">
        <v>1157</v>
      </c>
      <c r="G254" s="217" t="s">
        <v>211</v>
      </c>
      <c r="H254" s="218">
        <v>0.17000000000000001</v>
      </c>
      <c r="I254" s="219"/>
      <c r="J254" s="220">
        <f>ROUND(I254*H254,2)</f>
        <v>0</v>
      </c>
      <c r="K254" s="216" t="s">
        <v>147</v>
      </c>
      <c r="L254" s="46"/>
      <c r="M254" s="221" t="s">
        <v>19</v>
      </c>
      <c r="N254" s="222" t="s">
        <v>48</v>
      </c>
      <c r="O254" s="86"/>
      <c r="P254" s="223">
        <f>O254*H254</f>
        <v>0</v>
      </c>
      <c r="Q254" s="223">
        <v>0</v>
      </c>
      <c r="R254" s="223">
        <f>Q254*H254</f>
        <v>0</v>
      </c>
      <c r="S254" s="223">
        <v>0</v>
      </c>
      <c r="T254" s="224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25" t="s">
        <v>560</v>
      </c>
      <c r="AT254" s="225" t="s">
        <v>143</v>
      </c>
      <c r="AU254" s="225" t="s">
        <v>86</v>
      </c>
      <c r="AY254" s="19" t="s">
        <v>141</v>
      </c>
      <c r="BE254" s="226">
        <f>IF(N254="základní",J254,0)</f>
        <v>0</v>
      </c>
      <c r="BF254" s="226">
        <f>IF(N254="snížená",J254,0)</f>
        <v>0</v>
      </c>
      <c r="BG254" s="226">
        <f>IF(N254="zákl. přenesená",J254,0)</f>
        <v>0</v>
      </c>
      <c r="BH254" s="226">
        <f>IF(N254="sníž. přenesená",J254,0)</f>
        <v>0</v>
      </c>
      <c r="BI254" s="226">
        <f>IF(N254="nulová",J254,0)</f>
        <v>0</v>
      </c>
      <c r="BJ254" s="19" t="s">
        <v>84</v>
      </c>
      <c r="BK254" s="226">
        <f>ROUND(I254*H254,2)</f>
        <v>0</v>
      </c>
      <c r="BL254" s="19" t="s">
        <v>560</v>
      </c>
      <c r="BM254" s="225" t="s">
        <v>1158</v>
      </c>
    </row>
    <row r="255" s="2" customFormat="1">
      <c r="A255" s="40"/>
      <c r="B255" s="41"/>
      <c r="C255" s="42"/>
      <c r="D255" s="227" t="s">
        <v>150</v>
      </c>
      <c r="E255" s="42"/>
      <c r="F255" s="228" t="s">
        <v>1159</v>
      </c>
      <c r="G255" s="42"/>
      <c r="H255" s="42"/>
      <c r="I255" s="229"/>
      <c r="J255" s="42"/>
      <c r="K255" s="42"/>
      <c r="L255" s="46"/>
      <c r="M255" s="230"/>
      <c r="N255" s="231"/>
      <c r="O255" s="86"/>
      <c r="P255" s="86"/>
      <c r="Q255" s="86"/>
      <c r="R255" s="86"/>
      <c r="S255" s="86"/>
      <c r="T255" s="87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19" t="s">
        <v>150</v>
      </c>
      <c r="AU255" s="19" t="s">
        <v>86</v>
      </c>
    </row>
    <row r="256" s="2" customFormat="1">
      <c r="A256" s="40"/>
      <c r="B256" s="41"/>
      <c r="C256" s="42"/>
      <c r="D256" s="232" t="s">
        <v>152</v>
      </c>
      <c r="E256" s="42"/>
      <c r="F256" s="233" t="s">
        <v>1160</v>
      </c>
      <c r="G256" s="42"/>
      <c r="H256" s="42"/>
      <c r="I256" s="229"/>
      <c r="J256" s="42"/>
      <c r="K256" s="42"/>
      <c r="L256" s="46"/>
      <c r="M256" s="230"/>
      <c r="N256" s="231"/>
      <c r="O256" s="86"/>
      <c r="P256" s="86"/>
      <c r="Q256" s="86"/>
      <c r="R256" s="86"/>
      <c r="S256" s="86"/>
      <c r="T256" s="87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9" t="s">
        <v>152</v>
      </c>
      <c r="AU256" s="19" t="s">
        <v>86</v>
      </c>
    </row>
    <row r="257" s="14" customFormat="1">
      <c r="A257" s="14"/>
      <c r="B257" s="244"/>
      <c r="C257" s="245"/>
      <c r="D257" s="227" t="s">
        <v>154</v>
      </c>
      <c r="E257" s="245"/>
      <c r="F257" s="247" t="s">
        <v>1161</v>
      </c>
      <c r="G257" s="245"/>
      <c r="H257" s="248">
        <v>0.17000000000000001</v>
      </c>
      <c r="I257" s="249"/>
      <c r="J257" s="245"/>
      <c r="K257" s="245"/>
      <c r="L257" s="250"/>
      <c r="M257" s="251"/>
      <c r="N257" s="252"/>
      <c r="O257" s="252"/>
      <c r="P257" s="252"/>
      <c r="Q257" s="252"/>
      <c r="R257" s="252"/>
      <c r="S257" s="252"/>
      <c r="T257" s="253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4" t="s">
        <v>154</v>
      </c>
      <c r="AU257" s="254" t="s">
        <v>86</v>
      </c>
      <c r="AV257" s="14" t="s">
        <v>86</v>
      </c>
      <c r="AW257" s="14" t="s">
        <v>4</v>
      </c>
      <c r="AX257" s="14" t="s">
        <v>84</v>
      </c>
      <c r="AY257" s="254" t="s">
        <v>141</v>
      </c>
    </row>
    <row r="258" s="12" customFormat="1" ht="25.92" customHeight="1">
      <c r="A258" s="12"/>
      <c r="B258" s="198"/>
      <c r="C258" s="199"/>
      <c r="D258" s="200" t="s">
        <v>76</v>
      </c>
      <c r="E258" s="201" t="s">
        <v>1162</v>
      </c>
      <c r="F258" s="201" t="s">
        <v>1163</v>
      </c>
      <c r="G258" s="199"/>
      <c r="H258" s="199"/>
      <c r="I258" s="202"/>
      <c r="J258" s="203">
        <f>BK258</f>
        <v>0</v>
      </c>
      <c r="K258" s="199"/>
      <c r="L258" s="204"/>
      <c r="M258" s="205"/>
      <c r="N258" s="206"/>
      <c r="O258" s="206"/>
      <c r="P258" s="207">
        <f>SUM(P259:P266)</f>
        <v>0</v>
      </c>
      <c r="Q258" s="206"/>
      <c r="R258" s="207">
        <f>SUM(R259:R266)</f>
        <v>0</v>
      </c>
      <c r="S258" s="206"/>
      <c r="T258" s="208">
        <f>SUM(T259:T266)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209" t="s">
        <v>148</v>
      </c>
      <c r="AT258" s="210" t="s">
        <v>76</v>
      </c>
      <c r="AU258" s="210" t="s">
        <v>77</v>
      </c>
      <c r="AY258" s="209" t="s">
        <v>141</v>
      </c>
      <c r="BK258" s="211">
        <f>SUM(BK259:BK266)</f>
        <v>0</v>
      </c>
    </row>
    <row r="259" s="2" customFormat="1" ht="16.5" customHeight="1">
      <c r="A259" s="40"/>
      <c r="B259" s="41"/>
      <c r="C259" s="214" t="s">
        <v>494</v>
      </c>
      <c r="D259" s="214" t="s">
        <v>143</v>
      </c>
      <c r="E259" s="215" t="s">
        <v>1164</v>
      </c>
      <c r="F259" s="216" t="s">
        <v>1165</v>
      </c>
      <c r="G259" s="217" t="s">
        <v>1166</v>
      </c>
      <c r="H259" s="218">
        <v>2</v>
      </c>
      <c r="I259" s="219"/>
      <c r="J259" s="220">
        <f>ROUND(I259*H259,2)</f>
        <v>0</v>
      </c>
      <c r="K259" s="216" t="s">
        <v>147</v>
      </c>
      <c r="L259" s="46"/>
      <c r="M259" s="221" t="s">
        <v>19</v>
      </c>
      <c r="N259" s="222" t="s">
        <v>48</v>
      </c>
      <c r="O259" s="86"/>
      <c r="P259" s="223">
        <f>O259*H259</f>
        <v>0</v>
      </c>
      <c r="Q259" s="223">
        <v>0</v>
      </c>
      <c r="R259" s="223">
        <f>Q259*H259</f>
        <v>0</v>
      </c>
      <c r="S259" s="223">
        <v>0</v>
      </c>
      <c r="T259" s="224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25" t="s">
        <v>1167</v>
      </c>
      <c r="AT259" s="225" t="s">
        <v>143</v>
      </c>
      <c r="AU259" s="225" t="s">
        <v>84</v>
      </c>
      <c r="AY259" s="19" t="s">
        <v>141</v>
      </c>
      <c r="BE259" s="226">
        <f>IF(N259="základní",J259,0)</f>
        <v>0</v>
      </c>
      <c r="BF259" s="226">
        <f>IF(N259="snížená",J259,0)</f>
        <v>0</v>
      </c>
      <c r="BG259" s="226">
        <f>IF(N259="zákl. přenesená",J259,0)</f>
        <v>0</v>
      </c>
      <c r="BH259" s="226">
        <f>IF(N259="sníž. přenesená",J259,0)</f>
        <v>0</v>
      </c>
      <c r="BI259" s="226">
        <f>IF(N259="nulová",J259,0)</f>
        <v>0</v>
      </c>
      <c r="BJ259" s="19" t="s">
        <v>84</v>
      </c>
      <c r="BK259" s="226">
        <f>ROUND(I259*H259,2)</f>
        <v>0</v>
      </c>
      <c r="BL259" s="19" t="s">
        <v>1167</v>
      </c>
      <c r="BM259" s="225" t="s">
        <v>1168</v>
      </c>
    </row>
    <row r="260" s="2" customFormat="1">
      <c r="A260" s="40"/>
      <c r="B260" s="41"/>
      <c r="C260" s="42"/>
      <c r="D260" s="227" t="s">
        <v>150</v>
      </c>
      <c r="E260" s="42"/>
      <c r="F260" s="228" t="s">
        <v>1169</v>
      </c>
      <c r="G260" s="42"/>
      <c r="H260" s="42"/>
      <c r="I260" s="229"/>
      <c r="J260" s="42"/>
      <c r="K260" s="42"/>
      <c r="L260" s="46"/>
      <c r="M260" s="230"/>
      <c r="N260" s="231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150</v>
      </c>
      <c r="AU260" s="19" t="s">
        <v>84</v>
      </c>
    </row>
    <row r="261" s="2" customFormat="1">
      <c r="A261" s="40"/>
      <c r="B261" s="41"/>
      <c r="C261" s="42"/>
      <c r="D261" s="232" t="s">
        <v>152</v>
      </c>
      <c r="E261" s="42"/>
      <c r="F261" s="233" t="s">
        <v>1170</v>
      </c>
      <c r="G261" s="42"/>
      <c r="H261" s="42"/>
      <c r="I261" s="229"/>
      <c r="J261" s="42"/>
      <c r="K261" s="42"/>
      <c r="L261" s="46"/>
      <c r="M261" s="230"/>
      <c r="N261" s="231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152</v>
      </c>
      <c r="AU261" s="19" t="s">
        <v>84</v>
      </c>
    </row>
    <row r="262" s="2" customFormat="1">
      <c r="A262" s="40"/>
      <c r="B262" s="41"/>
      <c r="C262" s="42"/>
      <c r="D262" s="227" t="s">
        <v>298</v>
      </c>
      <c r="E262" s="42"/>
      <c r="F262" s="276" t="s">
        <v>1171</v>
      </c>
      <c r="G262" s="42"/>
      <c r="H262" s="42"/>
      <c r="I262" s="229"/>
      <c r="J262" s="42"/>
      <c r="K262" s="42"/>
      <c r="L262" s="46"/>
      <c r="M262" s="230"/>
      <c r="N262" s="231"/>
      <c r="O262" s="86"/>
      <c r="P262" s="86"/>
      <c r="Q262" s="86"/>
      <c r="R262" s="86"/>
      <c r="S262" s="86"/>
      <c r="T262" s="87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9" t="s">
        <v>298</v>
      </c>
      <c r="AU262" s="19" t="s">
        <v>84</v>
      </c>
    </row>
    <row r="263" s="2" customFormat="1" ht="16.5" customHeight="1">
      <c r="A263" s="40"/>
      <c r="B263" s="41"/>
      <c r="C263" s="214" t="s">
        <v>499</v>
      </c>
      <c r="D263" s="214" t="s">
        <v>143</v>
      </c>
      <c r="E263" s="215" t="s">
        <v>1172</v>
      </c>
      <c r="F263" s="216" t="s">
        <v>1173</v>
      </c>
      <c r="G263" s="217" t="s">
        <v>1166</v>
      </c>
      <c r="H263" s="218">
        <v>3</v>
      </c>
      <c r="I263" s="219"/>
      <c r="J263" s="220">
        <f>ROUND(I263*H263,2)</f>
        <v>0</v>
      </c>
      <c r="K263" s="216" t="s">
        <v>147</v>
      </c>
      <c r="L263" s="46"/>
      <c r="M263" s="221" t="s">
        <v>19</v>
      </c>
      <c r="N263" s="222" t="s">
        <v>48</v>
      </c>
      <c r="O263" s="86"/>
      <c r="P263" s="223">
        <f>O263*H263</f>
        <v>0</v>
      </c>
      <c r="Q263" s="223">
        <v>0</v>
      </c>
      <c r="R263" s="223">
        <f>Q263*H263</f>
        <v>0</v>
      </c>
      <c r="S263" s="223">
        <v>0</v>
      </c>
      <c r="T263" s="224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25" t="s">
        <v>1167</v>
      </c>
      <c r="AT263" s="225" t="s">
        <v>143</v>
      </c>
      <c r="AU263" s="225" t="s">
        <v>84</v>
      </c>
      <c r="AY263" s="19" t="s">
        <v>141</v>
      </c>
      <c r="BE263" s="226">
        <f>IF(N263="základní",J263,0)</f>
        <v>0</v>
      </c>
      <c r="BF263" s="226">
        <f>IF(N263="snížená",J263,0)</f>
        <v>0</v>
      </c>
      <c r="BG263" s="226">
        <f>IF(N263="zákl. přenesená",J263,0)</f>
        <v>0</v>
      </c>
      <c r="BH263" s="226">
        <f>IF(N263="sníž. přenesená",J263,0)</f>
        <v>0</v>
      </c>
      <c r="BI263" s="226">
        <f>IF(N263="nulová",J263,0)</f>
        <v>0</v>
      </c>
      <c r="BJ263" s="19" t="s">
        <v>84</v>
      </c>
      <c r="BK263" s="226">
        <f>ROUND(I263*H263,2)</f>
        <v>0</v>
      </c>
      <c r="BL263" s="19" t="s">
        <v>1167</v>
      </c>
      <c r="BM263" s="225" t="s">
        <v>1174</v>
      </c>
    </row>
    <row r="264" s="2" customFormat="1">
      <c r="A264" s="40"/>
      <c r="B264" s="41"/>
      <c r="C264" s="42"/>
      <c r="D264" s="227" t="s">
        <v>150</v>
      </c>
      <c r="E264" s="42"/>
      <c r="F264" s="228" t="s">
        <v>1175</v>
      </c>
      <c r="G264" s="42"/>
      <c r="H264" s="42"/>
      <c r="I264" s="229"/>
      <c r="J264" s="42"/>
      <c r="K264" s="42"/>
      <c r="L264" s="46"/>
      <c r="M264" s="230"/>
      <c r="N264" s="231"/>
      <c r="O264" s="86"/>
      <c r="P264" s="86"/>
      <c r="Q264" s="86"/>
      <c r="R264" s="86"/>
      <c r="S264" s="86"/>
      <c r="T264" s="87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9" t="s">
        <v>150</v>
      </c>
      <c r="AU264" s="19" t="s">
        <v>84</v>
      </c>
    </row>
    <row r="265" s="2" customFormat="1">
      <c r="A265" s="40"/>
      <c r="B265" s="41"/>
      <c r="C265" s="42"/>
      <c r="D265" s="232" t="s">
        <v>152</v>
      </c>
      <c r="E265" s="42"/>
      <c r="F265" s="233" t="s">
        <v>1176</v>
      </c>
      <c r="G265" s="42"/>
      <c r="H265" s="42"/>
      <c r="I265" s="229"/>
      <c r="J265" s="42"/>
      <c r="K265" s="42"/>
      <c r="L265" s="46"/>
      <c r="M265" s="230"/>
      <c r="N265" s="231"/>
      <c r="O265" s="86"/>
      <c r="P265" s="86"/>
      <c r="Q265" s="86"/>
      <c r="R265" s="86"/>
      <c r="S265" s="86"/>
      <c r="T265" s="87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19" t="s">
        <v>152</v>
      </c>
      <c r="AU265" s="19" t="s">
        <v>84</v>
      </c>
    </row>
    <row r="266" s="2" customFormat="1">
      <c r="A266" s="40"/>
      <c r="B266" s="41"/>
      <c r="C266" s="42"/>
      <c r="D266" s="227" t="s">
        <v>298</v>
      </c>
      <c r="E266" s="42"/>
      <c r="F266" s="276" t="s">
        <v>1171</v>
      </c>
      <c r="G266" s="42"/>
      <c r="H266" s="42"/>
      <c r="I266" s="229"/>
      <c r="J266" s="42"/>
      <c r="K266" s="42"/>
      <c r="L266" s="46"/>
      <c r="M266" s="230"/>
      <c r="N266" s="231"/>
      <c r="O266" s="86"/>
      <c r="P266" s="86"/>
      <c r="Q266" s="86"/>
      <c r="R266" s="86"/>
      <c r="S266" s="86"/>
      <c r="T266" s="87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9" t="s">
        <v>298</v>
      </c>
      <c r="AU266" s="19" t="s">
        <v>84</v>
      </c>
    </row>
    <row r="267" s="12" customFormat="1" ht="25.92" customHeight="1">
      <c r="A267" s="12"/>
      <c r="B267" s="198"/>
      <c r="C267" s="199"/>
      <c r="D267" s="200" t="s">
        <v>76</v>
      </c>
      <c r="E267" s="201" t="s">
        <v>104</v>
      </c>
      <c r="F267" s="201" t="s">
        <v>1177</v>
      </c>
      <c r="G267" s="199"/>
      <c r="H267" s="199"/>
      <c r="I267" s="202"/>
      <c r="J267" s="203">
        <f>BK267</f>
        <v>0</v>
      </c>
      <c r="K267" s="199"/>
      <c r="L267" s="204"/>
      <c r="M267" s="205"/>
      <c r="N267" s="206"/>
      <c r="O267" s="206"/>
      <c r="P267" s="207">
        <f>P268+P275</f>
        <v>0</v>
      </c>
      <c r="Q267" s="206"/>
      <c r="R267" s="207">
        <f>R268+R275</f>
        <v>0</v>
      </c>
      <c r="S267" s="206"/>
      <c r="T267" s="208">
        <f>T268+T275</f>
        <v>0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209" t="s">
        <v>181</v>
      </c>
      <c r="AT267" s="210" t="s">
        <v>76</v>
      </c>
      <c r="AU267" s="210" t="s">
        <v>77</v>
      </c>
      <c r="AY267" s="209" t="s">
        <v>141</v>
      </c>
      <c r="BK267" s="211">
        <f>BK268+BK275</f>
        <v>0</v>
      </c>
    </row>
    <row r="268" s="12" customFormat="1" ht="22.8" customHeight="1">
      <c r="A268" s="12"/>
      <c r="B268" s="198"/>
      <c r="C268" s="199"/>
      <c r="D268" s="200" t="s">
        <v>76</v>
      </c>
      <c r="E268" s="212" t="s">
        <v>1178</v>
      </c>
      <c r="F268" s="212" t="s">
        <v>1179</v>
      </c>
      <c r="G268" s="199"/>
      <c r="H268" s="199"/>
      <c r="I268" s="202"/>
      <c r="J268" s="213">
        <f>BK268</f>
        <v>0</v>
      </c>
      <c r="K268" s="199"/>
      <c r="L268" s="204"/>
      <c r="M268" s="205"/>
      <c r="N268" s="206"/>
      <c r="O268" s="206"/>
      <c r="P268" s="207">
        <f>SUM(P269:P274)</f>
        <v>0</v>
      </c>
      <c r="Q268" s="206"/>
      <c r="R268" s="207">
        <f>SUM(R269:R274)</f>
        <v>0</v>
      </c>
      <c r="S268" s="206"/>
      <c r="T268" s="208">
        <f>SUM(T269:T274)</f>
        <v>0</v>
      </c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R268" s="209" t="s">
        <v>181</v>
      </c>
      <c r="AT268" s="210" t="s">
        <v>76</v>
      </c>
      <c r="AU268" s="210" t="s">
        <v>84</v>
      </c>
      <c r="AY268" s="209" t="s">
        <v>141</v>
      </c>
      <c r="BK268" s="211">
        <f>SUM(BK269:BK274)</f>
        <v>0</v>
      </c>
    </row>
    <row r="269" s="2" customFormat="1" ht="16.5" customHeight="1">
      <c r="A269" s="40"/>
      <c r="B269" s="41"/>
      <c r="C269" s="214" t="s">
        <v>508</v>
      </c>
      <c r="D269" s="214" t="s">
        <v>143</v>
      </c>
      <c r="E269" s="215" t="s">
        <v>1180</v>
      </c>
      <c r="F269" s="216" t="s">
        <v>1181</v>
      </c>
      <c r="G269" s="217" t="s">
        <v>1182</v>
      </c>
      <c r="H269" s="218">
        <v>1</v>
      </c>
      <c r="I269" s="219"/>
      <c r="J269" s="220">
        <f>ROUND(I269*H269,2)</f>
        <v>0</v>
      </c>
      <c r="K269" s="216" t="s">
        <v>147</v>
      </c>
      <c r="L269" s="46"/>
      <c r="M269" s="221" t="s">
        <v>19</v>
      </c>
      <c r="N269" s="222" t="s">
        <v>48</v>
      </c>
      <c r="O269" s="86"/>
      <c r="P269" s="223">
        <f>O269*H269</f>
        <v>0</v>
      </c>
      <c r="Q269" s="223">
        <v>0</v>
      </c>
      <c r="R269" s="223">
        <f>Q269*H269</f>
        <v>0</v>
      </c>
      <c r="S269" s="223">
        <v>0</v>
      </c>
      <c r="T269" s="224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25" t="s">
        <v>1183</v>
      </c>
      <c r="AT269" s="225" t="s">
        <v>143</v>
      </c>
      <c r="AU269" s="225" t="s">
        <v>86</v>
      </c>
      <c r="AY269" s="19" t="s">
        <v>141</v>
      </c>
      <c r="BE269" s="226">
        <f>IF(N269="základní",J269,0)</f>
        <v>0</v>
      </c>
      <c r="BF269" s="226">
        <f>IF(N269="snížená",J269,0)</f>
        <v>0</v>
      </c>
      <c r="BG269" s="226">
        <f>IF(N269="zákl. přenesená",J269,0)</f>
        <v>0</v>
      </c>
      <c r="BH269" s="226">
        <f>IF(N269="sníž. přenesená",J269,0)</f>
        <v>0</v>
      </c>
      <c r="BI269" s="226">
        <f>IF(N269="nulová",J269,0)</f>
        <v>0</v>
      </c>
      <c r="BJ269" s="19" t="s">
        <v>84</v>
      </c>
      <c r="BK269" s="226">
        <f>ROUND(I269*H269,2)</f>
        <v>0</v>
      </c>
      <c r="BL269" s="19" t="s">
        <v>1183</v>
      </c>
      <c r="BM269" s="225" t="s">
        <v>1184</v>
      </c>
    </row>
    <row r="270" s="2" customFormat="1">
      <c r="A270" s="40"/>
      <c r="B270" s="41"/>
      <c r="C270" s="42"/>
      <c r="D270" s="227" t="s">
        <v>150</v>
      </c>
      <c r="E270" s="42"/>
      <c r="F270" s="228" t="s">
        <v>1181</v>
      </c>
      <c r="G270" s="42"/>
      <c r="H270" s="42"/>
      <c r="I270" s="229"/>
      <c r="J270" s="42"/>
      <c r="K270" s="42"/>
      <c r="L270" s="46"/>
      <c r="M270" s="230"/>
      <c r="N270" s="231"/>
      <c r="O270" s="86"/>
      <c r="P270" s="86"/>
      <c r="Q270" s="86"/>
      <c r="R270" s="86"/>
      <c r="S270" s="86"/>
      <c r="T270" s="87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19" t="s">
        <v>150</v>
      </c>
      <c r="AU270" s="19" t="s">
        <v>86</v>
      </c>
    </row>
    <row r="271" s="2" customFormat="1">
      <c r="A271" s="40"/>
      <c r="B271" s="41"/>
      <c r="C271" s="42"/>
      <c r="D271" s="232" t="s">
        <v>152</v>
      </c>
      <c r="E271" s="42"/>
      <c r="F271" s="233" t="s">
        <v>1185</v>
      </c>
      <c r="G271" s="42"/>
      <c r="H271" s="42"/>
      <c r="I271" s="229"/>
      <c r="J271" s="42"/>
      <c r="K271" s="42"/>
      <c r="L271" s="46"/>
      <c r="M271" s="230"/>
      <c r="N271" s="231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152</v>
      </c>
      <c r="AU271" s="19" t="s">
        <v>86</v>
      </c>
    </row>
    <row r="272" s="2" customFormat="1" ht="16.5" customHeight="1">
      <c r="A272" s="40"/>
      <c r="B272" s="41"/>
      <c r="C272" s="214" t="s">
        <v>514</v>
      </c>
      <c r="D272" s="214" t="s">
        <v>143</v>
      </c>
      <c r="E272" s="215" t="s">
        <v>1186</v>
      </c>
      <c r="F272" s="216" t="s">
        <v>1187</v>
      </c>
      <c r="G272" s="217" t="s">
        <v>1182</v>
      </c>
      <c r="H272" s="218">
        <v>1</v>
      </c>
      <c r="I272" s="219"/>
      <c r="J272" s="220">
        <f>ROUND(I272*H272,2)</f>
        <v>0</v>
      </c>
      <c r="K272" s="216" t="s">
        <v>147</v>
      </c>
      <c r="L272" s="46"/>
      <c r="M272" s="221" t="s">
        <v>19</v>
      </c>
      <c r="N272" s="222" t="s">
        <v>48</v>
      </c>
      <c r="O272" s="86"/>
      <c r="P272" s="223">
        <f>O272*H272</f>
        <v>0</v>
      </c>
      <c r="Q272" s="223">
        <v>0</v>
      </c>
      <c r="R272" s="223">
        <f>Q272*H272</f>
        <v>0</v>
      </c>
      <c r="S272" s="223">
        <v>0</v>
      </c>
      <c r="T272" s="224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25" t="s">
        <v>1183</v>
      </c>
      <c r="AT272" s="225" t="s">
        <v>143</v>
      </c>
      <c r="AU272" s="225" t="s">
        <v>86</v>
      </c>
      <c r="AY272" s="19" t="s">
        <v>141</v>
      </c>
      <c r="BE272" s="226">
        <f>IF(N272="základní",J272,0)</f>
        <v>0</v>
      </c>
      <c r="BF272" s="226">
        <f>IF(N272="snížená",J272,0)</f>
        <v>0</v>
      </c>
      <c r="BG272" s="226">
        <f>IF(N272="zákl. přenesená",J272,0)</f>
        <v>0</v>
      </c>
      <c r="BH272" s="226">
        <f>IF(N272="sníž. přenesená",J272,0)</f>
        <v>0</v>
      </c>
      <c r="BI272" s="226">
        <f>IF(N272="nulová",J272,0)</f>
        <v>0</v>
      </c>
      <c r="BJ272" s="19" t="s">
        <v>84</v>
      </c>
      <c r="BK272" s="226">
        <f>ROUND(I272*H272,2)</f>
        <v>0</v>
      </c>
      <c r="BL272" s="19" t="s">
        <v>1183</v>
      </c>
      <c r="BM272" s="225" t="s">
        <v>1188</v>
      </c>
    </row>
    <row r="273" s="2" customFormat="1">
      <c r="A273" s="40"/>
      <c r="B273" s="41"/>
      <c r="C273" s="42"/>
      <c r="D273" s="227" t="s">
        <v>150</v>
      </c>
      <c r="E273" s="42"/>
      <c r="F273" s="228" t="s">
        <v>1187</v>
      </c>
      <c r="G273" s="42"/>
      <c r="H273" s="42"/>
      <c r="I273" s="229"/>
      <c r="J273" s="42"/>
      <c r="K273" s="42"/>
      <c r="L273" s="46"/>
      <c r="M273" s="230"/>
      <c r="N273" s="231"/>
      <c r="O273" s="86"/>
      <c r="P273" s="86"/>
      <c r="Q273" s="86"/>
      <c r="R273" s="86"/>
      <c r="S273" s="86"/>
      <c r="T273" s="87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9" t="s">
        <v>150</v>
      </c>
      <c r="AU273" s="19" t="s">
        <v>86</v>
      </c>
    </row>
    <row r="274" s="2" customFormat="1">
      <c r="A274" s="40"/>
      <c r="B274" s="41"/>
      <c r="C274" s="42"/>
      <c r="D274" s="232" t="s">
        <v>152</v>
      </c>
      <c r="E274" s="42"/>
      <c r="F274" s="233" t="s">
        <v>1189</v>
      </c>
      <c r="G274" s="42"/>
      <c r="H274" s="42"/>
      <c r="I274" s="229"/>
      <c r="J274" s="42"/>
      <c r="K274" s="42"/>
      <c r="L274" s="46"/>
      <c r="M274" s="230"/>
      <c r="N274" s="231"/>
      <c r="O274" s="86"/>
      <c r="P274" s="86"/>
      <c r="Q274" s="86"/>
      <c r="R274" s="86"/>
      <c r="S274" s="86"/>
      <c r="T274" s="87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9" t="s">
        <v>152</v>
      </c>
      <c r="AU274" s="19" t="s">
        <v>86</v>
      </c>
    </row>
    <row r="275" s="12" customFormat="1" ht="22.8" customHeight="1">
      <c r="A275" s="12"/>
      <c r="B275" s="198"/>
      <c r="C275" s="199"/>
      <c r="D275" s="200" t="s">
        <v>76</v>
      </c>
      <c r="E275" s="212" t="s">
        <v>1190</v>
      </c>
      <c r="F275" s="212" t="s">
        <v>1191</v>
      </c>
      <c r="G275" s="199"/>
      <c r="H275" s="199"/>
      <c r="I275" s="202"/>
      <c r="J275" s="213">
        <f>BK275</f>
        <v>0</v>
      </c>
      <c r="K275" s="199"/>
      <c r="L275" s="204"/>
      <c r="M275" s="205"/>
      <c r="N275" s="206"/>
      <c r="O275" s="206"/>
      <c r="P275" s="207">
        <f>SUM(P276:P278)</f>
        <v>0</v>
      </c>
      <c r="Q275" s="206"/>
      <c r="R275" s="207">
        <f>SUM(R276:R278)</f>
        <v>0</v>
      </c>
      <c r="S275" s="206"/>
      <c r="T275" s="208">
        <f>SUM(T276:T278)</f>
        <v>0</v>
      </c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R275" s="209" t="s">
        <v>181</v>
      </c>
      <c r="AT275" s="210" t="s">
        <v>76</v>
      </c>
      <c r="AU275" s="210" t="s">
        <v>84</v>
      </c>
      <c r="AY275" s="209" t="s">
        <v>141</v>
      </c>
      <c r="BK275" s="211">
        <f>SUM(BK276:BK278)</f>
        <v>0</v>
      </c>
    </row>
    <row r="276" s="2" customFormat="1" ht="16.5" customHeight="1">
      <c r="A276" s="40"/>
      <c r="B276" s="41"/>
      <c r="C276" s="214" t="s">
        <v>522</v>
      </c>
      <c r="D276" s="214" t="s">
        <v>143</v>
      </c>
      <c r="E276" s="215" t="s">
        <v>1192</v>
      </c>
      <c r="F276" s="216" t="s">
        <v>1193</v>
      </c>
      <c r="G276" s="217" t="s">
        <v>1182</v>
      </c>
      <c r="H276" s="218">
        <v>1</v>
      </c>
      <c r="I276" s="219"/>
      <c r="J276" s="220">
        <f>ROUND(I276*H276,2)</f>
        <v>0</v>
      </c>
      <c r="K276" s="216" t="s">
        <v>147</v>
      </c>
      <c r="L276" s="46"/>
      <c r="M276" s="221" t="s">
        <v>19</v>
      </c>
      <c r="N276" s="222" t="s">
        <v>48</v>
      </c>
      <c r="O276" s="86"/>
      <c r="P276" s="223">
        <f>O276*H276</f>
        <v>0</v>
      </c>
      <c r="Q276" s="223">
        <v>0</v>
      </c>
      <c r="R276" s="223">
        <f>Q276*H276</f>
        <v>0</v>
      </c>
      <c r="S276" s="223">
        <v>0</v>
      </c>
      <c r="T276" s="224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25" t="s">
        <v>1183</v>
      </c>
      <c r="AT276" s="225" t="s">
        <v>143</v>
      </c>
      <c r="AU276" s="225" t="s">
        <v>86</v>
      </c>
      <c r="AY276" s="19" t="s">
        <v>141</v>
      </c>
      <c r="BE276" s="226">
        <f>IF(N276="základní",J276,0)</f>
        <v>0</v>
      </c>
      <c r="BF276" s="226">
        <f>IF(N276="snížená",J276,0)</f>
        <v>0</v>
      </c>
      <c r="BG276" s="226">
        <f>IF(N276="zákl. přenesená",J276,0)</f>
        <v>0</v>
      </c>
      <c r="BH276" s="226">
        <f>IF(N276="sníž. přenesená",J276,0)</f>
        <v>0</v>
      </c>
      <c r="BI276" s="226">
        <f>IF(N276="nulová",J276,0)</f>
        <v>0</v>
      </c>
      <c r="BJ276" s="19" t="s">
        <v>84</v>
      </c>
      <c r="BK276" s="226">
        <f>ROUND(I276*H276,2)</f>
        <v>0</v>
      </c>
      <c r="BL276" s="19" t="s">
        <v>1183</v>
      </c>
      <c r="BM276" s="225" t="s">
        <v>1194</v>
      </c>
    </row>
    <row r="277" s="2" customFormat="1">
      <c r="A277" s="40"/>
      <c r="B277" s="41"/>
      <c r="C277" s="42"/>
      <c r="D277" s="227" t="s">
        <v>150</v>
      </c>
      <c r="E277" s="42"/>
      <c r="F277" s="228" t="s">
        <v>1193</v>
      </c>
      <c r="G277" s="42"/>
      <c r="H277" s="42"/>
      <c r="I277" s="229"/>
      <c r="J277" s="42"/>
      <c r="K277" s="42"/>
      <c r="L277" s="46"/>
      <c r="M277" s="230"/>
      <c r="N277" s="231"/>
      <c r="O277" s="86"/>
      <c r="P277" s="86"/>
      <c r="Q277" s="86"/>
      <c r="R277" s="86"/>
      <c r="S277" s="86"/>
      <c r="T277" s="87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T277" s="19" t="s">
        <v>150</v>
      </c>
      <c r="AU277" s="19" t="s">
        <v>86</v>
      </c>
    </row>
    <row r="278" s="2" customFormat="1">
      <c r="A278" s="40"/>
      <c r="B278" s="41"/>
      <c r="C278" s="42"/>
      <c r="D278" s="232" t="s">
        <v>152</v>
      </c>
      <c r="E278" s="42"/>
      <c r="F278" s="233" t="s">
        <v>1195</v>
      </c>
      <c r="G278" s="42"/>
      <c r="H278" s="42"/>
      <c r="I278" s="229"/>
      <c r="J278" s="42"/>
      <c r="K278" s="42"/>
      <c r="L278" s="46"/>
      <c r="M278" s="277"/>
      <c r="N278" s="278"/>
      <c r="O278" s="279"/>
      <c r="P278" s="279"/>
      <c r="Q278" s="279"/>
      <c r="R278" s="279"/>
      <c r="S278" s="279"/>
      <c r="T278" s="280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19" t="s">
        <v>152</v>
      </c>
      <c r="AU278" s="19" t="s">
        <v>86</v>
      </c>
    </row>
    <row r="279" s="2" customFormat="1" ht="6.96" customHeight="1">
      <c r="A279" s="40"/>
      <c r="B279" s="61"/>
      <c r="C279" s="62"/>
      <c r="D279" s="62"/>
      <c r="E279" s="62"/>
      <c r="F279" s="62"/>
      <c r="G279" s="62"/>
      <c r="H279" s="62"/>
      <c r="I279" s="62"/>
      <c r="J279" s="62"/>
      <c r="K279" s="62"/>
      <c r="L279" s="46"/>
      <c r="M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</row>
  </sheetData>
  <sheetProtection sheet="1" autoFilter="0" formatColumns="0" formatRows="0" objects="1" scenarios="1" spinCount="100000" saltValue="kE5xNq5j+K5iUzN96Hld+n6V7cfMsZsS9coqN3yGOjlTtyoLmY7OdEGJu6kkO31dMmRXbjEHQIKebtKqTcIQSA==" hashValue="n4rvFDLanTRhTwDIrOyX/QveAtpX7gW7vFjAhYJOYyV/CClsr2ankribiygFMTyrbMEg+WEkhSgOZwqunzJ6cg==" algorithmName="SHA-512" password="CB6D"/>
  <autoFilter ref="C93:K278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2:H82"/>
    <mergeCell ref="E84:H84"/>
    <mergeCell ref="E86:H86"/>
    <mergeCell ref="L2:V2"/>
  </mergeCells>
  <hyperlinks>
    <hyperlink ref="F99" r:id="rId1" display="https://podminky.urs.cz/item/CS_URS_2024_01/741112321"/>
    <hyperlink ref="F105" r:id="rId2" display="https://podminky.urs.cz/item/CS_URS_2024_01/741122122"/>
    <hyperlink ref="F112" r:id="rId3" display="https://podminky.urs.cz/item/CS_URS_2024_01/741123311"/>
    <hyperlink ref="F118" r:id="rId4" display="https://podminky.urs.cz/item/CS_URS_2024_01/741123411"/>
    <hyperlink ref="F125" r:id="rId5" display="https://podminky.urs.cz/item/CS_URS_2024_01/741123442"/>
    <hyperlink ref="F135" r:id="rId6" display="https://podminky.urs.cz/item/CS_URS_2024_01/741130135"/>
    <hyperlink ref="F138" r:id="rId7" display="https://podminky.urs.cz/item/CS_URS_2024_01/741132133"/>
    <hyperlink ref="F143" r:id="rId8" display="https://podminky.urs.cz/item/CS_URS_2024_01/741373002"/>
    <hyperlink ref="F152" r:id="rId9" display="https://podminky.urs.cz/item/CS_URS_2024_01/741410041"/>
    <hyperlink ref="F158" r:id="rId10" display="https://podminky.urs.cz/item/CS_URS_2024_01/741420020"/>
    <hyperlink ref="F165" r:id="rId11" display="https://podminky.urs.cz/item/CS_URS_2024_01/741810001"/>
    <hyperlink ref="F168" r:id="rId12" display="https://podminky.urs.cz/item/CS_URS_2024_01/998741101"/>
    <hyperlink ref="F171" r:id="rId13" display="https://podminky.urs.cz/item/CS_URS_2024_01/998741192"/>
    <hyperlink ref="F176" r:id="rId14" display="https://podminky.urs.cz/item/CS_URS_2024_01/210021011"/>
    <hyperlink ref="F180" r:id="rId15" display="https://podminky.urs.cz/item/CS_URS_2024_01/210100351"/>
    <hyperlink ref="F185" r:id="rId16" display="https://podminky.urs.cz/item/CS_URS_2024_01/210204011"/>
    <hyperlink ref="F195" r:id="rId17" display="https://podminky.urs.cz/item/CS_URS_2024_01/210204100"/>
    <hyperlink ref="F200" r:id="rId18" display="https://podminky.urs.cz/item/CS_URS_2024_01/210204201"/>
    <hyperlink ref="F206" r:id="rId19" display="https://podminky.urs.cz/item/CS_URS_2024_01/460010011"/>
    <hyperlink ref="F209" r:id="rId20" display="https://podminky.urs.cz/item/CS_URS_2024_01/460010022"/>
    <hyperlink ref="F212" r:id="rId21" display="https://podminky.urs.cz/item/CS_URS_2024_01/460141113"/>
    <hyperlink ref="F216" r:id="rId22" display="https://podminky.urs.cz/item/CS_URS_2024_01/460171173"/>
    <hyperlink ref="F219" r:id="rId23" display="https://podminky.urs.cz/item/CS_URS_2024_01/460341112"/>
    <hyperlink ref="F222" r:id="rId24" display="https://podminky.urs.cz/item/CS_URS_2024_01/460341121"/>
    <hyperlink ref="F226" r:id="rId25" display="https://podminky.urs.cz/item/CS_URS_2024_01/460361111"/>
    <hyperlink ref="F230" r:id="rId26" display="https://podminky.urs.cz/item/CS_URS_2024_01/460371123"/>
    <hyperlink ref="F234" r:id="rId27" display="https://podminky.urs.cz/item/CS_URS_2024_01/460411123"/>
    <hyperlink ref="F238" r:id="rId28" display="https://podminky.urs.cz/item/CS_URS_2024_01/460451183"/>
    <hyperlink ref="F241" r:id="rId29" display="https://podminky.urs.cz/item/CS_URS_2024_01/460641121"/>
    <hyperlink ref="F247" r:id="rId30" display="https://podminky.urs.cz/item/CS_URS_2024_01/460791112"/>
    <hyperlink ref="F253" r:id="rId31" display="https://podminky.urs.cz/item/CS_URS_2024_01/469981111"/>
    <hyperlink ref="F256" r:id="rId32" display="https://podminky.urs.cz/item/CS_URS_2024_01/469981211"/>
    <hyperlink ref="F261" r:id="rId33" display="https://podminky.urs.cz/item/CS_URS_2024_01/HZS2231"/>
    <hyperlink ref="F265" r:id="rId34" display="https://podminky.urs.cz/item/CS_URS_2024_01/HZS4131"/>
    <hyperlink ref="F271" r:id="rId35" display="https://podminky.urs.cz/item/CS_URS_2024_01/012203000"/>
    <hyperlink ref="F274" r:id="rId36" display="https://podminky.urs.cz/item/CS_URS_2024_01/013254000"/>
    <hyperlink ref="F278" r:id="rId37" display="https://podminky.urs.cz/item/CS_URS_2024_01/0751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8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.667969" style="1" customWidth="1"/>
    <col min="13" max="13" width="10.83203" style="1" customWidth="1"/>
    <col min="15" max="15" width="14.16016" style="1" customWidth="1"/>
    <col min="16" max="16" width="14.16016" style="1" customWidth="1"/>
    <col min="17" max="17" width="14.16016" style="1" customWidth="1"/>
    <col min="18" max="18" width="14.16016" style="1" customWidth="1"/>
    <col min="19" max="19" width="14.16016" style="1" customWidth="1"/>
    <col min="20" max="20" width="14.16016" style="1" customWidth="1"/>
    <col min="21" max="21" width="16.33203" style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105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86</v>
      </c>
    </row>
    <row r="4" s="1" customFormat="1" ht="24.96" customHeight="1">
      <c r="B4" s="22"/>
      <c r="D4" s="142" t="s">
        <v>106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26.25" customHeight="1">
      <c r="B7" s="22"/>
      <c r="E7" s="145" t="str">
        <f>'Rekapitulace stavby'!K6</f>
        <v>Řešení nástupišť zastávek a míst pro přecházení přes I/13 v Kamenické Nové Vísce a přes II/263 v ul. Bezručova</v>
      </c>
      <c r="F7" s="144"/>
      <c r="G7" s="144"/>
      <c r="H7" s="144"/>
      <c r="L7" s="22"/>
    </row>
    <row r="8" s="2" customFormat="1" ht="12" customHeight="1">
      <c r="A8" s="40"/>
      <c r="B8" s="46"/>
      <c r="C8" s="40"/>
      <c r="D8" s="144" t="s">
        <v>107</v>
      </c>
      <c r="E8" s="40"/>
      <c r="F8" s="40"/>
      <c r="G8" s="40"/>
      <c r="H8" s="40"/>
      <c r="I8" s="40"/>
      <c r="J8" s="40"/>
      <c r="K8" s="40"/>
      <c r="L8" s="14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7" t="s">
        <v>1196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4" t="s">
        <v>18</v>
      </c>
      <c r="E11" s="40"/>
      <c r="F11" s="135" t="s">
        <v>19</v>
      </c>
      <c r="G11" s="40"/>
      <c r="H11" s="40"/>
      <c r="I11" s="144" t="s">
        <v>20</v>
      </c>
      <c r="J11" s="135" t="s">
        <v>19</v>
      </c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4" t="s">
        <v>21</v>
      </c>
      <c r="E12" s="40"/>
      <c r="F12" s="135" t="s">
        <v>894</v>
      </c>
      <c r="G12" s="40"/>
      <c r="H12" s="40"/>
      <c r="I12" s="144" t="s">
        <v>23</v>
      </c>
      <c r="J12" s="148" t="str">
        <f>'Rekapitulace stavby'!AN8</f>
        <v>25. 7. 2023</v>
      </c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25</v>
      </c>
      <c r="E14" s="40"/>
      <c r="F14" s="40"/>
      <c r="G14" s="40"/>
      <c r="H14" s="40"/>
      <c r="I14" s="144" t="s">
        <v>26</v>
      </c>
      <c r="J14" s="135" t="s">
        <v>27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5" t="s">
        <v>28</v>
      </c>
      <c r="F15" s="40"/>
      <c r="G15" s="40"/>
      <c r="H15" s="40"/>
      <c r="I15" s="144" t="s">
        <v>29</v>
      </c>
      <c r="J15" s="135" t="s">
        <v>19</v>
      </c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4" t="s">
        <v>30</v>
      </c>
      <c r="E17" s="40"/>
      <c r="F17" s="40"/>
      <c r="G17" s="40"/>
      <c r="H17" s="40"/>
      <c r="I17" s="144" t="s">
        <v>26</v>
      </c>
      <c r="J17" s="35" t="str">
        <f>'Rekapitulace stavby'!AN13</f>
        <v>Vyplň údaj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5"/>
      <c r="G18" s="135"/>
      <c r="H18" s="135"/>
      <c r="I18" s="144" t="s">
        <v>29</v>
      </c>
      <c r="J18" s="35" t="str">
        <f>'Rekapitulace stavby'!AN14</f>
        <v>Vyplň údaj</v>
      </c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4" t="s">
        <v>32</v>
      </c>
      <c r="E20" s="40"/>
      <c r="F20" s="40"/>
      <c r="G20" s="40"/>
      <c r="H20" s="40"/>
      <c r="I20" s="144" t="s">
        <v>26</v>
      </c>
      <c r="J20" s="135" t="s">
        <v>33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">
        <v>1197</v>
      </c>
      <c r="F21" s="40"/>
      <c r="G21" s="40"/>
      <c r="H21" s="40"/>
      <c r="I21" s="144" t="s">
        <v>29</v>
      </c>
      <c r="J21" s="135" t="s">
        <v>1198</v>
      </c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4" t="s">
        <v>37</v>
      </c>
      <c r="E23" s="40"/>
      <c r="F23" s="40"/>
      <c r="G23" s="40"/>
      <c r="H23" s="40"/>
      <c r="I23" s="144" t="s">
        <v>26</v>
      </c>
      <c r="J23" s="135" t="s">
        <v>38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">
        <v>39</v>
      </c>
      <c r="F24" s="40"/>
      <c r="G24" s="40"/>
      <c r="H24" s="40"/>
      <c r="I24" s="144" t="s">
        <v>29</v>
      </c>
      <c r="J24" s="135" t="s">
        <v>40</v>
      </c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4" t="s">
        <v>41</v>
      </c>
      <c r="E26" s="40"/>
      <c r="F26" s="40"/>
      <c r="G26" s="40"/>
      <c r="H26" s="40"/>
      <c r="I26" s="40"/>
      <c r="J26" s="40"/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9"/>
      <c r="B27" s="150"/>
      <c r="C27" s="149"/>
      <c r="D27" s="149"/>
      <c r="E27" s="151" t="s">
        <v>19</v>
      </c>
      <c r="F27" s="151"/>
      <c r="G27" s="151"/>
      <c r="H27" s="151"/>
      <c r="I27" s="149"/>
      <c r="J27" s="149"/>
      <c r="K27" s="149"/>
      <c r="L27" s="152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3"/>
      <c r="E29" s="153"/>
      <c r="F29" s="153"/>
      <c r="G29" s="153"/>
      <c r="H29" s="153"/>
      <c r="I29" s="153"/>
      <c r="J29" s="153"/>
      <c r="K29" s="153"/>
      <c r="L29" s="14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4" t="s">
        <v>43</v>
      </c>
      <c r="E30" s="40"/>
      <c r="F30" s="40"/>
      <c r="G30" s="40"/>
      <c r="H30" s="40"/>
      <c r="I30" s="40"/>
      <c r="J30" s="155">
        <f>ROUND(J84, 2)</f>
        <v>0</v>
      </c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6" t="s">
        <v>45</v>
      </c>
      <c r="G32" s="40"/>
      <c r="H32" s="40"/>
      <c r="I32" s="156" t="s">
        <v>44</v>
      </c>
      <c r="J32" s="156" t="s">
        <v>46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7" t="s">
        <v>47</v>
      </c>
      <c r="E33" s="144" t="s">
        <v>48</v>
      </c>
      <c r="F33" s="158">
        <f>ROUND((SUM(BE84:BE113)),  2)</f>
        <v>0</v>
      </c>
      <c r="G33" s="40"/>
      <c r="H33" s="40"/>
      <c r="I33" s="159">
        <v>0.20999999999999999</v>
      </c>
      <c r="J33" s="158">
        <f>ROUND(((SUM(BE84:BE113))*I33),  2)</f>
        <v>0</v>
      </c>
      <c r="K33" s="40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4" t="s">
        <v>49</v>
      </c>
      <c r="F34" s="158">
        <f>ROUND((SUM(BF84:BF113)),  2)</f>
        <v>0</v>
      </c>
      <c r="G34" s="40"/>
      <c r="H34" s="40"/>
      <c r="I34" s="159">
        <v>0.12</v>
      </c>
      <c r="J34" s="158">
        <f>ROUND(((SUM(BF84:BF113))*I34),  2)</f>
        <v>0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4" t="s">
        <v>50</v>
      </c>
      <c r="F35" s="158">
        <f>ROUND((SUM(BG84:BG113)),  2)</f>
        <v>0</v>
      </c>
      <c r="G35" s="40"/>
      <c r="H35" s="40"/>
      <c r="I35" s="159">
        <v>0.20999999999999999</v>
      </c>
      <c r="J35" s="158">
        <f>0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4" t="s">
        <v>51</v>
      </c>
      <c r="F36" s="158">
        <f>ROUND((SUM(BH84:BH113)),  2)</f>
        <v>0</v>
      </c>
      <c r="G36" s="40"/>
      <c r="H36" s="40"/>
      <c r="I36" s="159">
        <v>0.12</v>
      </c>
      <c r="J36" s="158">
        <f>0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52</v>
      </c>
      <c r="F37" s="158">
        <f>ROUND((SUM(BI84:BI113)),  2)</f>
        <v>0</v>
      </c>
      <c r="G37" s="40"/>
      <c r="H37" s="40"/>
      <c r="I37" s="159">
        <v>0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0"/>
      <c r="D39" s="161" t="s">
        <v>53</v>
      </c>
      <c r="E39" s="162"/>
      <c r="F39" s="162"/>
      <c r="G39" s="163" t="s">
        <v>54</v>
      </c>
      <c r="H39" s="164" t="s">
        <v>55</v>
      </c>
      <c r="I39" s="162"/>
      <c r="J39" s="165">
        <f>SUM(J30:J37)</f>
        <v>0</v>
      </c>
      <c r="K39" s="166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7"/>
      <c r="C40" s="168"/>
      <c r="D40" s="168"/>
      <c r="E40" s="168"/>
      <c r="F40" s="168"/>
      <c r="G40" s="168"/>
      <c r="H40" s="168"/>
      <c r="I40" s="168"/>
      <c r="J40" s="168"/>
      <c r="K40" s="168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111</v>
      </c>
      <c r="D45" s="42"/>
      <c r="E45" s="42"/>
      <c r="F45" s="42"/>
      <c r="G45" s="42"/>
      <c r="H45" s="42"/>
      <c r="I45" s="42"/>
      <c r="J45" s="42"/>
      <c r="K45" s="42"/>
      <c r="L45" s="14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71" t="str">
        <f>E7</f>
        <v>Řešení nástupišť zastávek a míst pro přecházení přes I/13 v Kamenické Nové Vísce a přes II/263 v ul. Bezručova</v>
      </c>
      <c r="F48" s="34"/>
      <c r="G48" s="34"/>
      <c r="H48" s="34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107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VRN - VRN</v>
      </c>
      <c r="F50" s="42"/>
      <c r="G50" s="42"/>
      <c r="H50" s="42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Česká Kamenice</v>
      </c>
      <c r="G52" s="42"/>
      <c r="H52" s="42"/>
      <c r="I52" s="34" t="s">
        <v>23</v>
      </c>
      <c r="J52" s="74" t="str">
        <f>IF(J12="","",J12)</f>
        <v>25. 7. 2023</v>
      </c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40.05" customHeight="1">
      <c r="A54" s="40"/>
      <c r="B54" s="41"/>
      <c r="C54" s="34" t="s">
        <v>25</v>
      </c>
      <c r="D54" s="42"/>
      <c r="E54" s="42"/>
      <c r="F54" s="29" t="str">
        <f>E15</f>
        <v>Město Česká Kamenice</v>
      </c>
      <c r="G54" s="42"/>
      <c r="H54" s="42"/>
      <c r="I54" s="34" t="s">
        <v>32</v>
      </c>
      <c r="J54" s="38" t="str">
        <f>E21</f>
        <v>IQ PROJEKT s.r.o.,Školní 3635/24, 43001 Chomutov</v>
      </c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5.6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>Ing. Kateřina Tumpachová</v>
      </c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2" t="s">
        <v>112</v>
      </c>
      <c r="D57" s="173"/>
      <c r="E57" s="173"/>
      <c r="F57" s="173"/>
      <c r="G57" s="173"/>
      <c r="H57" s="173"/>
      <c r="I57" s="173"/>
      <c r="J57" s="174" t="s">
        <v>113</v>
      </c>
      <c r="K57" s="173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5" t="s">
        <v>75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114</v>
      </c>
    </row>
    <row r="60" s="9" customFormat="1" ht="24.96" customHeight="1">
      <c r="A60" s="9"/>
      <c r="B60" s="176"/>
      <c r="C60" s="177"/>
      <c r="D60" s="178" t="s">
        <v>901</v>
      </c>
      <c r="E60" s="179"/>
      <c r="F60" s="179"/>
      <c r="G60" s="179"/>
      <c r="H60" s="179"/>
      <c r="I60" s="179"/>
      <c r="J60" s="180">
        <f>J85</f>
        <v>0</v>
      </c>
      <c r="K60" s="177"/>
      <c r="L60" s="18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2"/>
      <c r="C61" s="127"/>
      <c r="D61" s="183" t="s">
        <v>902</v>
      </c>
      <c r="E61" s="184"/>
      <c r="F61" s="184"/>
      <c r="G61" s="184"/>
      <c r="H61" s="184"/>
      <c r="I61" s="184"/>
      <c r="J61" s="185">
        <f>J86</f>
        <v>0</v>
      </c>
      <c r="K61" s="127"/>
      <c r="L61" s="18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2"/>
      <c r="C62" s="127"/>
      <c r="D62" s="183" t="s">
        <v>1199</v>
      </c>
      <c r="E62" s="184"/>
      <c r="F62" s="184"/>
      <c r="G62" s="184"/>
      <c r="H62" s="184"/>
      <c r="I62" s="184"/>
      <c r="J62" s="185">
        <f>J99</f>
        <v>0</v>
      </c>
      <c r="K62" s="127"/>
      <c r="L62" s="18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2"/>
      <c r="C63" s="127"/>
      <c r="D63" s="183" t="s">
        <v>1200</v>
      </c>
      <c r="E63" s="184"/>
      <c r="F63" s="184"/>
      <c r="G63" s="184"/>
      <c r="H63" s="184"/>
      <c r="I63" s="184"/>
      <c r="J63" s="185">
        <f>J103</f>
        <v>0</v>
      </c>
      <c r="K63" s="127"/>
      <c r="L63" s="18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2"/>
      <c r="C64" s="127"/>
      <c r="D64" s="183" t="s">
        <v>903</v>
      </c>
      <c r="E64" s="184"/>
      <c r="F64" s="184"/>
      <c r="G64" s="184"/>
      <c r="H64" s="184"/>
      <c r="I64" s="184"/>
      <c r="J64" s="185">
        <f>J107</f>
        <v>0</v>
      </c>
      <c r="K64" s="127"/>
      <c r="L64" s="18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4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4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4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126</v>
      </c>
      <c r="D71" s="42"/>
      <c r="E71" s="42"/>
      <c r="F71" s="42"/>
      <c r="G71" s="42"/>
      <c r="H71" s="42"/>
      <c r="I71" s="42"/>
      <c r="J71" s="42"/>
      <c r="K71" s="42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6.25" customHeight="1">
      <c r="A74" s="40"/>
      <c r="B74" s="41"/>
      <c r="C74" s="42"/>
      <c r="D74" s="42"/>
      <c r="E74" s="171" t="str">
        <f>E7</f>
        <v>Řešení nástupišť zastávek a míst pro přecházení přes I/13 v Kamenické Nové Vísce a přes II/263 v ul. Bezručova</v>
      </c>
      <c r="F74" s="34"/>
      <c r="G74" s="34"/>
      <c r="H74" s="34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107</v>
      </c>
      <c r="D75" s="42"/>
      <c r="E75" s="42"/>
      <c r="F75" s="42"/>
      <c r="G75" s="42"/>
      <c r="H75" s="42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71" t="str">
        <f>E9</f>
        <v>VRN - VRN</v>
      </c>
      <c r="F76" s="42"/>
      <c r="G76" s="42"/>
      <c r="H76" s="42"/>
      <c r="I76" s="42"/>
      <c r="J76" s="42"/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21</v>
      </c>
      <c r="D78" s="42"/>
      <c r="E78" s="42"/>
      <c r="F78" s="29" t="str">
        <f>F12</f>
        <v>Česká Kamenice</v>
      </c>
      <c r="G78" s="42"/>
      <c r="H78" s="42"/>
      <c r="I78" s="34" t="s">
        <v>23</v>
      </c>
      <c r="J78" s="74" t="str">
        <f>IF(J12="","",J12)</f>
        <v>25. 7. 2023</v>
      </c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40.05" customHeight="1">
      <c r="A80" s="40"/>
      <c r="B80" s="41"/>
      <c r="C80" s="34" t="s">
        <v>25</v>
      </c>
      <c r="D80" s="42"/>
      <c r="E80" s="42"/>
      <c r="F80" s="29" t="str">
        <f>E15</f>
        <v>Město Česká Kamenice</v>
      </c>
      <c r="G80" s="42"/>
      <c r="H80" s="42"/>
      <c r="I80" s="34" t="s">
        <v>32</v>
      </c>
      <c r="J80" s="38" t="str">
        <f>E21</f>
        <v>IQ PROJEKT s.r.o.,Školní 3635/24, 43001 Chomutov</v>
      </c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25.65" customHeight="1">
      <c r="A81" s="40"/>
      <c r="B81" s="41"/>
      <c r="C81" s="34" t="s">
        <v>30</v>
      </c>
      <c r="D81" s="42"/>
      <c r="E81" s="42"/>
      <c r="F81" s="29" t="str">
        <f>IF(E18="","",E18)</f>
        <v>Vyplň údaj</v>
      </c>
      <c r="G81" s="42"/>
      <c r="H81" s="42"/>
      <c r="I81" s="34" t="s">
        <v>37</v>
      </c>
      <c r="J81" s="38" t="str">
        <f>E24</f>
        <v>Ing. Kateřina Tumpachová</v>
      </c>
      <c r="K81" s="42"/>
      <c r="L81" s="14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87"/>
      <c r="B83" s="188"/>
      <c r="C83" s="189" t="s">
        <v>127</v>
      </c>
      <c r="D83" s="190" t="s">
        <v>62</v>
      </c>
      <c r="E83" s="190" t="s">
        <v>58</v>
      </c>
      <c r="F83" s="190" t="s">
        <v>59</v>
      </c>
      <c r="G83" s="190" t="s">
        <v>128</v>
      </c>
      <c r="H83" s="190" t="s">
        <v>129</v>
      </c>
      <c r="I83" s="190" t="s">
        <v>130</v>
      </c>
      <c r="J83" s="190" t="s">
        <v>113</v>
      </c>
      <c r="K83" s="191" t="s">
        <v>131</v>
      </c>
      <c r="L83" s="192"/>
      <c r="M83" s="94" t="s">
        <v>19</v>
      </c>
      <c r="N83" s="95" t="s">
        <v>47</v>
      </c>
      <c r="O83" s="95" t="s">
        <v>132</v>
      </c>
      <c r="P83" s="95" t="s">
        <v>133</v>
      </c>
      <c r="Q83" s="95" t="s">
        <v>134</v>
      </c>
      <c r="R83" s="95" t="s">
        <v>135</v>
      </c>
      <c r="S83" s="95" t="s">
        <v>136</v>
      </c>
      <c r="T83" s="96" t="s">
        <v>137</v>
      </c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</row>
    <row r="84" s="2" customFormat="1" ht="22.8" customHeight="1">
      <c r="A84" s="40"/>
      <c r="B84" s="41"/>
      <c r="C84" s="101" t="s">
        <v>138</v>
      </c>
      <c r="D84" s="42"/>
      <c r="E84" s="42"/>
      <c r="F84" s="42"/>
      <c r="G84" s="42"/>
      <c r="H84" s="42"/>
      <c r="I84" s="42"/>
      <c r="J84" s="193">
        <f>BK84</f>
        <v>0</v>
      </c>
      <c r="K84" s="42"/>
      <c r="L84" s="46"/>
      <c r="M84" s="97"/>
      <c r="N84" s="194"/>
      <c r="O84" s="98"/>
      <c r="P84" s="195">
        <f>P85</f>
        <v>0</v>
      </c>
      <c r="Q84" s="98"/>
      <c r="R84" s="195">
        <f>R85</f>
        <v>0</v>
      </c>
      <c r="S84" s="98"/>
      <c r="T84" s="196">
        <f>T85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76</v>
      </c>
      <c r="AU84" s="19" t="s">
        <v>114</v>
      </c>
      <c r="BK84" s="197">
        <f>BK85</f>
        <v>0</v>
      </c>
    </row>
    <row r="85" s="12" customFormat="1" ht="25.92" customHeight="1">
      <c r="A85" s="12"/>
      <c r="B85" s="198"/>
      <c r="C85" s="199"/>
      <c r="D85" s="200" t="s">
        <v>76</v>
      </c>
      <c r="E85" s="201" t="s">
        <v>104</v>
      </c>
      <c r="F85" s="201" t="s">
        <v>1177</v>
      </c>
      <c r="G85" s="199"/>
      <c r="H85" s="199"/>
      <c r="I85" s="202"/>
      <c r="J85" s="203">
        <f>BK85</f>
        <v>0</v>
      </c>
      <c r="K85" s="199"/>
      <c r="L85" s="204"/>
      <c r="M85" s="205"/>
      <c r="N85" s="206"/>
      <c r="O85" s="206"/>
      <c r="P85" s="207">
        <f>P86+P99+P103+P107</f>
        <v>0</v>
      </c>
      <c r="Q85" s="206"/>
      <c r="R85" s="207">
        <f>R86+R99+R103+R107</f>
        <v>0</v>
      </c>
      <c r="S85" s="206"/>
      <c r="T85" s="208">
        <f>T86+T99+T103+T107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9" t="s">
        <v>181</v>
      </c>
      <c r="AT85" s="210" t="s">
        <v>76</v>
      </c>
      <c r="AU85" s="210" t="s">
        <v>77</v>
      </c>
      <c r="AY85" s="209" t="s">
        <v>141</v>
      </c>
      <c r="BK85" s="211">
        <f>BK86+BK99+BK103+BK107</f>
        <v>0</v>
      </c>
    </row>
    <row r="86" s="12" customFormat="1" ht="22.8" customHeight="1">
      <c r="A86" s="12"/>
      <c r="B86" s="198"/>
      <c r="C86" s="199"/>
      <c r="D86" s="200" t="s">
        <v>76</v>
      </c>
      <c r="E86" s="212" t="s">
        <v>1178</v>
      </c>
      <c r="F86" s="212" t="s">
        <v>1179</v>
      </c>
      <c r="G86" s="199"/>
      <c r="H86" s="199"/>
      <c r="I86" s="202"/>
      <c r="J86" s="213">
        <f>BK86</f>
        <v>0</v>
      </c>
      <c r="K86" s="199"/>
      <c r="L86" s="204"/>
      <c r="M86" s="205"/>
      <c r="N86" s="206"/>
      <c r="O86" s="206"/>
      <c r="P86" s="207">
        <f>SUM(P87:P98)</f>
        <v>0</v>
      </c>
      <c r="Q86" s="206"/>
      <c r="R86" s="207">
        <f>SUM(R87:R98)</f>
        <v>0</v>
      </c>
      <c r="S86" s="206"/>
      <c r="T86" s="208">
        <f>SUM(T87:T98)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9" t="s">
        <v>181</v>
      </c>
      <c r="AT86" s="210" t="s">
        <v>76</v>
      </c>
      <c r="AU86" s="210" t="s">
        <v>84</v>
      </c>
      <c r="AY86" s="209" t="s">
        <v>141</v>
      </c>
      <c r="BK86" s="211">
        <f>SUM(BK87:BK98)</f>
        <v>0</v>
      </c>
    </row>
    <row r="87" s="2" customFormat="1" ht="16.5" customHeight="1">
      <c r="A87" s="40"/>
      <c r="B87" s="41"/>
      <c r="C87" s="214" t="s">
        <v>84</v>
      </c>
      <c r="D87" s="214" t="s">
        <v>143</v>
      </c>
      <c r="E87" s="215" t="s">
        <v>1201</v>
      </c>
      <c r="F87" s="216" t="s">
        <v>1202</v>
      </c>
      <c r="G87" s="217" t="s">
        <v>1203</v>
      </c>
      <c r="H87" s="218">
        <v>1</v>
      </c>
      <c r="I87" s="219"/>
      <c r="J87" s="220">
        <f>ROUND(I87*H87,2)</f>
        <v>0</v>
      </c>
      <c r="K87" s="216" t="s">
        <v>147</v>
      </c>
      <c r="L87" s="46"/>
      <c r="M87" s="221" t="s">
        <v>19</v>
      </c>
      <c r="N87" s="222" t="s">
        <v>48</v>
      </c>
      <c r="O87" s="86"/>
      <c r="P87" s="223">
        <f>O87*H87</f>
        <v>0</v>
      </c>
      <c r="Q87" s="223">
        <v>0</v>
      </c>
      <c r="R87" s="223">
        <f>Q87*H87</f>
        <v>0</v>
      </c>
      <c r="S87" s="223">
        <v>0</v>
      </c>
      <c r="T87" s="224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25" t="s">
        <v>1183</v>
      </c>
      <c r="AT87" s="225" t="s">
        <v>143</v>
      </c>
      <c r="AU87" s="225" t="s">
        <v>86</v>
      </c>
      <c r="AY87" s="19" t="s">
        <v>141</v>
      </c>
      <c r="BE87" s="226">
        <f>IF(N87="základní",J87,0)</f>
        <v>0</v>
      </c>
      <c r="BF87" s="226">
        <f>IF(N87="snížená",J87,0)</f>
        <v>0</v>
      </c>
      <c r="BG87" s="226">
        <f>IF(N87="zákl. přenesená",J87,0)</f>
        <v>0</v>
      </c>
      <c r="BH87" s="226">
        <f>IF(N87="sníž. přenesená",J87,0)</f>
        <v>0</v>
      </c>
      <c r="BI87" s="226">
        <f>IF(N87="nulová",J87,0)</f>
        <v>0</v>
      </c>
      <c r="BJ87" s="19" t="s">
        <v>84</v>
      </c>
      <c r="BK87" s="226">
        <f>ROUND(I87*H87,2)</f>
        <v>0</v>
      </c>
      <c r="BL87" s="19" t="s">
        <v>1183</v>
      </c>
      <c r="BM87" s="225" t="s">
        <v>1204</v>
      </c>
    </row>
    <row r="88" s="2" customFormat="1">
      <c r="A88" s="40"/>
      <c r="B88" s="41"/>
      <c r="C88" s="42"/>
      <c r="D88" s="227" t="s">
        <v>150</v>
      </c>
      <c r="E88" s="42"/>
      <c r="F88" s="228" t="s">
        <v>1202</v>
      </c>
      <c r="G88" s="42"/>
      <c r="H88" s="42"/>
      <c r="I88" s="229"/>
      <c r="J88" s="42"/>
      <c r="K88" s="42"/>
      <c r="L88" s="46"/>
      <c r="M88" s="230"/>
      <c r="N88" s="231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150</v>
      </c>
      <c r="AU88" s="19" t="s">
        <v>86</v>
      </c>
    </row>
    <row r="89" s="2" customFormat="1">
      <c r="A89" s="40"/>
      <c r="B89" s="41"/>
      <c r="C89" s="42"/>
      <c r="D89" s="232" t="s">
        <v>152</v>
      </c>
      <c r="E89" s="42"/>
      <c r="F89" s="233" t="s">
        <v>1205</v>
      </c>
      <c r="G89" s="42"/>
      <c r="H89" s="42"/>
      <c r="I89" s="229"/>
      <c r="J89" s="42"/>
      <c r="K89" s="42"/>
      <c r="L89" s="46"/>
      <c r="M89" s="230"/>
      <c r="N89" s="231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152</v>
      </c>
      <c r="AU89" s="19" t="s">
        <v>86</v>
      </c>
    </row>
    <row r="90" s="2" customFormat="1" ht="24.15" customHeight="1">
      <c r="A90" s="40"/>
      <c r="B90" s="41"/>
      <c r="C90" s="214" t="s">
        <v>86</v>
      </c>
      <c r="D90" s="214" t="s">
        <v>143</v>
      </c>
      <c r="E90" s="215" t="s">
        <v>1206</v>
      </c>
      <c r="F90" s="216" t="s">
        <v>1207</v>
      </c>
      <c r="G90" s="217" t="s">
        <v>1203</v>
      </c>
      <c r="H90" s="218">
        <v>1</v>
      </c>
      <c r="I90" s="219"/>
      <c r="J90" s="220">
        <f>ROUND(I90*H90,2)</f>
        <v>0</v>
      </c>
      <c r="K90" s="216" t="s">
        <v>147</v>
      </c>
      <c r="L90" s="46"/>
      <c r="M90" s="221" t="s">
        <v>19</v>
      </c>
      <c r="N90" s="222" t="s">
        <v>48</v>
      </c>
      <c r="O90" s="86"/>
      <c r="P90" s="223">
        <f>O90*H90</f>
        <v>0</v>
      </c>
      <c r="Q90" s="223">
        <v>0</v>
      </c>
      <c r="R90" s="223">
        <f>Q90*H90</f>
        <v>0</v>
      </c>
      <c r="S90" s="223">
        <v>0</v>
      </c>
      <c r="T90" s="224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25" t="s">
        <v>1183</v>
      </c>
      <c r="AT90" s="225" t="s">
        <v>143</v>
      </c>
      <c r="AU90" s="225" t="s">
        <v>86</v>
      </c>
      <c r="AY90" s="19" t="s">
        <v>141</v>
      </c>
      <c r="BE90" s="226">
        <f>IF(N90="základní",J90,0)</f>
        <v>0</v>
      </c>
      <c r="BF90" s="226">
        <f>IF(N90="snížená",J90,0)</f>
        <v>0</v>
      </c>
      <c r="BG90" s="226">
        <f>IF(N90="zákl. přenesená",J90,0)</f>
        <v>0</v>
      </c>
      <c r="BH90" s="226">
        <f>IF(N90="sníž. přenesená",J90,0)</f>
        <v>0</v>
      </c>
      <c r="BI90" s="226">
        <f>IF(N90="nulová",J90,0)</f>
        <v>0</v>
      </c>
      <c r="BJ90" s="19" t="s">
        <v>84</v>
      </c>
      <c r="BK90" s="226">
        <f>ROUND(I90*H90,2)</f>
        <v>0</v>
      </c>
      <c r="BL90" s="19" t="s">
        <v>1183</v>
      </c>
      <c r="BM90" s="225" t="s">
        <v>1208</v>
      </c>
    </row>
    <row r="91" s="2" customFormat="1">
      <c r="A91" s="40"/>
      <c r="B91" s="41"/>
      <c r="C91" s="42"/>
      <c r="D91" s="227" t="s">
        <v>150</v>
      </c>
      <c r="E91" s="42"/>
      <c r="F91" s="228" t="s">
        <v>1209</v>
      </c>
      <c r="G91" s="42"/>
      <c r="H91" s="42"/>
      <c r="I91" s="229"/>
      <c r="J91" s="42"/>
      <c r="K91" s="42"/>
      <c r="L91" s="46"/>
      <c r="M91" s="230"/>
      <c r="N91" s="231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150</v>
      </c>
      <c r="AU91" s="19" t="s">
        <v>86</v>
      </c>
    </row>
    <row r="92" s="2" customFormat="1">
      <c r="A92" s="40"/>
      <c r="B92" s="41"/>
      <c r="C92" s="42"/>
      <c r="D92" s="232" t="s">
        <v>152</v>
      </c>
      <c r="E92" s="42"/>
      <c r="F92" s="233" t="s">
        <v>1210</v>
      </c>
      <c r="G92" s="42"/>
      <c r="H92" s="42"/>
      <c r="I92" s="229"/>
      <c r="J92" s="42"/>
      <c r="K92" s="42"/>
      <c r="L92" s="46"/>
      <c r="M92" s="230"/>
      <c r="N92" s="231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152</v>
      </c>
      <c r="AU92" s="19" t="s">
        <v>86</v>
      </c>
    </row>
    <row r="93" s="2" customFormat="1" ht="16.5" customHeight="1">
      <c r="A93" s="40"/>
      <c r="B93" s="41"/>
      <c r="C93" s="214" t="s">
        <v>168</v>
      </c>
      <c r="D93" s="214" t="s">
        <v>143</v>
      </c>
      <c r="E93" s="215" t="s">
        <v>1211</v>
      </c>
      <c r="F93" s="216" t="s">
        <v>1212</v>
      </c>
      <c r="G93" s="217" t="s">
        <v>1203</v>
      </c>
      <c r="H93" s="218">
        <v>1</v>
      </c>
      <c r="I93" s="219"/>
      <c r="J93" s="220">
        <f>ROUND(I93*H93,2)</f>
        <v>0</v>
      </c>
      <c r="K93" s="216" t="s">
        <v>147</v>
      </c>
      <c r="L93" s="46"/>
      <c r="M93" s="221" t="s">
        <v>19</v>
      </c>
      <c r="N93" s="222" t="s">
        <v>48</v>
      </c>
      <c r="O93" s="86"/>
      <c r="P93" s="223">
        <f>O93*H93</f>
        <v>0</v>
      </c>
      <c r="Q93" s="223">
        <v>0</v>
      </c>
      <c r="R93" s="223">
        <f>Q93*H93</f>
        <v>0</v>
      </c>
      <c r="S93" s="223">
        <v>0</v>
      </c>
      <c r="T93" s="224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25" t="s">
        <v>1183</v>
      </c>
      <c r="AT93" s="225" t="s">
        <v>143</v>
      </c>
      <c r="AU93" s="225" t="s">
        <v>86</v>
      </c>
      <c r="AY93" s="19" t="s">
        <v>141</v>
      </c>
      <c r="BE93" s="226">
        <f>IF(N93="základní",J93,0)</f>
        <v>0</v>
      </c>
      <c r="BF93" s="226">
        <f>IF(N93="snížená",J93,0)</f>
        <v>0</v>
      </c>
      <c r="BG93" s="226">
        <f>IF(N93="zákl. přenesená",J93,0)</f>
        <v>0</v>
      </c>
      <c r="BH93" s="226">
        <f>IF(N93="sníž. přenesená",J93,0)</f>
        <v>0</v>
      </c>
      <c r="BI93" s="226">
        <f>IF(N93="nulová",J93,0)</f>
        <v>0</v>
      </c>
      <c r="BJ93" s="19" t="s">
        <v>84</v>
      </c>
      <c r="BK93" s="226">
        <f>ROUND(I93*H93,2)</f>
        <v>0</v>
      </c>
      <c r="BL93" s="19" t="s">
        <v>1183</v>
      </c>
      <c r="BM93" s="225" t="s">
        <v>1213</v>
      </c>
    </row>
    <row r="94" s="2" customFormat="1">
      <c r="A94" s="40"/>
      <c r="B94" s="41"/>
      <c r="C94" s="42"/>
      <c r="D94" s="227" t="s">
        <v>150</v>
      </c>
      <c r="E94" s="42"/>
      <c r="F94" s="228" t="s">
        <v>1214</v>
      </c>
      <c r="G94" s="42"/>
      <c r="H94" s="42"/>
      <c r="I94" s="229"/>
      <c r="J94" s="42"/>
      <c r="K94" s="42"/>
      <c r="L94" s="46"/>
      <c r="M94" s="230"/>
      <c r="N94" s="231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150</v>
      </c>
      <c r="AU94" s="19" t="s">
        <v>86</v>
      </c>
    </row>
    <row r="95" s="2" customFormat="1">
      <c r="A95" s="40"/>
      <c r="B95" s="41"/>
      <c r="C95" s="42"/>
      <c r="D95" s="232" t="s">
        <v>152</v>
      </c>
      <c r="E95" s="42"/>
      <c r="F95" s="233" t="s">
        <v>1215</v>
      </c>
      <c r="G95" s="42"/>
      <c r="H95" s="42"/>
      <c r="I95" s="229"/>
      <c r="J95" s="42"/>
      <c r="K95" s="42"/>
      <c r="L95" s="46"/>
      <c r="M95" s="230"/>
      <c r="N95" s="231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152</v>
      </c>
      <c r="AU95" s="19" t="s">
        <v>86</v>
      </c>
    </row>
    <row r="96" s="2" customFormat="1" ht="16.5" customHeight="1">
      <c r="A96" s="40"/>
      <c r="B96" s="41"/>
      <c r="C96" s="214" t="s">
        <v>148</v>
      </c>
      <c r="D96" s="214" t="s">
        <v>143</v>
      </c>
      <c r="E96" s="215" t="s">
        <v>1186</v>
      </c>
      <c r="F96" s="216" t="s">
        <v>1187</v>
      </c>
      <c r="G96" s="217" t="s">
        <v>1203</v>
      </c>
      <c r="H96" s="218">
        <v>1</v>
      </c>
      <c r="I96" s="219"/>
      <c r="J96" s="220">
        <f>ROUND(I96*H96,2)</f>
        <v>0</v>
      </c>
      <c r="K96" s="216" t="s">
        <v>147</v>
      </c>
      <c r="L96" s="46"/>
      <c r="M96" s="221" t="s">
        <v>19</v>
      </c>
      <c r="N96" s="222" t="s">
        <v>48</v>
      </c>
      <c r="O96" s="86"/>
      <c r="P96" s="223">
        <f>O96*H96</f>
        <v>0</v>
      </c>
      <c r="Q96" s="223">
        <v>0</v>
      </c>
      <c r="R96" s="223">
        <f>Q96*H96</f>
        <v>0</v>
      </c>
      <c r="S96" s="223">
        <v>0</v>
      </c>
      <c r="T96" s="224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5" t="s">
        <v>1183</v>
      </c>
      <c r="AT96" s="225" t="s">
        <v>143</v>
      </c>
      <c r="AU96" s="225" t="s">
        <v>86</v>
      </c>
      <c r="AY96" s="19" t="s">
        <v>141</v>
      </c>
      <c r="BE96" s="226">
        <f>IF(N96="základní",J96,0)</f>
        <v>0</v>
      </c>
      <c r="BF96" s="226">
        <f>IF(N96="snížená",J96,0)</f>
        <v>0</v>
      </c>
      <c r="BG96" s="226">
        <f>IF(N96="zákl. přenesená",J96,0)</f>
        <v>0</v>
      </c>
      <c r="BH96" s="226">
        <f>IF(N96="sníž. přenesená",J96,0)</f>
        <v>0</v>
      </c>
      <c r="BI96" s="226">
        <f>IF(N96="nulová",J96,0)</f>
        <v>0</v>
      </c>
      <c r="BJ96" s="19" t="s">
        <v>84</v>
      </c>
      <c r="BK96" s="226">
        <f>ROUND(I96*H96,2)</f>
        <v>0</v>
      </c>
      <c r="BL96" s="19" t="s">
        <v>1183</v>
      </c>
      <c r="BM96" s="225" t="s">
        <v>1216</v>
      </c>
    </row>
    <row r="97" s="2" customFormat="1">
      <c r="A97" s="40"/>
      <c r="B97" s="41"/>
      <c r="C97" s="42"/>
      <c r="D97" s="227" t="s">
        <v>150</v>
      </c>
      <c r="E97" s="42"/>
      <c r="F97" s="228" t="s">
        <v>1187</v>
      </c>
      <c r="G97" s="42"/>
      <c r="H97" s="42"/>
      <c r="I97" s="229"/>
      <c r="J97" s="42"/>
      <c r="K97" s="42"/>
      <c r="L97" s="46"/>
      <c r="M97" s="230"/>
      <c r="N97" s="231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150</v>
      </c>
      <c r="AU97" s="19" t="s">
        <v>86</v>
      </c>
    </row>
    <row r="98" s="2" customFormat="1">
      <c r="A98" s="40"/>
      <c r="B98" s="41"/>
      <c r="C98" s="42"/>
      <c r="D98" s="232" t="s">
        <v>152</v>
      </c>
      <c r="E98" s="42"/>
      <c r="F98" s="233" t="s">
        <v>1189</v>
      </c>
      <c r="G98" s="42"/>
      <c r="H98" s="42"/>
      <c r="I98" s="229"/>
      <c r="J98" s="42"/>
      <c r="K98" s="42"/>
      <c r="L98" s="46"/>
      <c r="M98" s="230"/>
      <c r="N98" s="231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152</v>
      </c>
      <c r="AU98" s="19" t="s">
        <v>86</v>
      </c>
    </row>
    <row r="99" s="12" customFormat="1" ht="22.8" customHeight="1">
      <c r="A99" s="12"/>
      <c r="B99" s="198"/>
      <c r="C99" s="199"/>
      <c r="D99" s="200" t="s">
        <v>76</v>
      </c>
      <c r="E99" s="212" t="s">
        <v>1217</v>
      </c>
      <c r="F99" s="212" t="s">
        <v>1218</v>
      </c>
      <c r="G99" s="199"/>
      <c r="H99" s="199"/>
      <c r="I99" s="202"/>
      <c r="J99" s="213">
        <f>BK99</f>
        <v>0</v>
      </c>
      <c r="K99" s="199"/>
      <c r="L99" s="204"/>
      <c r="M99" s="205"/>
      <c r="N99" s="206"/>
      <c r="O99" s="206"/>
      <c r="P99" s="207">
        <f>SUM(P100:P102)</f>
        <v>0</v>
      </c>
      <c r="Q99" s="206"/>
      <c r="R99" s="207">
        <f>SUM(R100:R102)</f>
        <v>0</v>
      </c>
      <c r="S99" s="206"/>
      <c r="T99" s="208">
        <f>SUM(T100:T102)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9" t="s">
        <v>181</v>
      </c>
      <c r="AT99" s="210" t="s">
        <v>76</v>
      </c>
      <c r="AU99" s="210" t="s">
        <v>84</v>
      </c>
      <c r="AY99" s="209" t="s">
        <v>141</v>
      </c>
      <c r="BK99" s="211">
        <f>SUM(BK100:BK102)</f>
        <v>0</v>
      </c>
    </row>
    <row r="100" s="2" customFormat="1" ht="16.5" customHeight="1">
      <c r="A100" s="40"/>
      <c r="B100" s="41"/>
      <c r="C100" s="214" t="s">
        <v>181</v>
      </c>
      <c r="D100" s="214" t="s">
        <v>143</v>
      </c>
      <c r="E100" s="215" t="s">
        <v>1219</v>
      </c>
      <c r="F100" s="216" t="s">
        <v>1218</v>
      </c>
      <c r="G100" s="217" t="s">
        <v>1203</v>
      </c>
      <c r="H100" s="218">
        <v>1</v>
      </c>
      <c r="I100" s="219"/>
      <c r="J100" s="220">
        <f>ROUND(I100*H100,2)</f>
        <v>0</v>
      </c>
      <c r="K100" s="216" t="s">
        <v>147</v>
      </c>
      <c r="L100" s="46"/>
      <c r="M100" s="221" t="s">
        <v>19</v>
      </c>
      <c r="N100" s="222" t="s">
        <v>48</v>
      </c>
      <c r="O100" s="86"/>
      <c r="P100" s="223">
        <f>O100*H100</f>
        <v>0</v>
      </c>
      <c r="Q100" s="223">
        <v>0</v>
      </c>
      <c r="R100" s="223">
        <f>Q100*H100</f>
        <v>0</v>
      </c>
      <c r="S100" s="223">
        <v>0</v>
      </c>
      <c r="T100" s="224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5" t="s">
        <v>1183</v>
      </c>
      <c r="AT100" s="225" t="s">
        <v>143</v>
      </c>
      <c r="AU100" s="225" t="s">
        <v>86</v>
      </c>
      <c r="AY100" s="19" t="s">
        <v>141</v>
      </c>
      <c r="BE100" s="226">
        <f>IF(N100="základní",J100,0)</f>
        <v>0</v>
      </c>
      <c r="BF100" s="226">
        <f>IF(N100="snížená",J100,0)</f>
        <v>0</v>
      </c>
      <c r="BG100" s="226">
        <f>IF(N100="zákl. přenesená",J100,0)</f>
        <v>0</v>
      </c>
      <c r="BH100" s="226">
        <f>IF(N100="sníž. přenesená",J100,0)</f>
        <v>0</v>
      </c>
      <c r="BI100" s="226">
        <f>IF(N100="nulová",J100,0)</f>
        <v>0</v>
      </c>
      <c r="BJ100" s="19" t="s">
        <v>84</v>
      </c>
      <c r="BK100" s="226">
        <f>ROUND(I100*H100,2)</f>
        <v>0</v>
      </c>
      <c r="BL100" s="19" t="s">
        <v>1183</v>
      </c>
      <c r="BM100" s="225" t="s">
        <v>1220</v>
      </c>
    </row>
    <row r="101" s="2" customFormat="1">
      <c r="A101" s="40"/>
      <c r="B101" s="41"/>
      <c r="C101" s="42"/>
      <c r="D101" s="227" t="s">
        <v>150</v>
      </c>
      <c r="E101" s="42"/>
      <c r="F101" s="228" t="s">
        <v>1218</v>
      </c>
      <c r="G101" s="42"/>
      <c r="H101" s="42"/>
      <c r="I101" s="229"/>
      <c r="J101" s="42"/>
      <c r="K101" s="42"/>
      <c r="L101" s="46"/>
      <c r="M101" s="230"/>
      <c r="N101" s="231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150</v>
      </c>
      <c r="AU101" s="19" t="s">
        <v>86</v>
      </c>
    </row>
    <row r="102" s="2" customFormat="1">
      <c r="A102" s="40"/>
      <c r="B102" s="41"/>
      <c r="C102" s="42"/>
      <c r="D102" s="232" t="s">
        <v>152</v>
      </c>
      <c r="E102" s="42"/>
      <c r="F102" s="233" t="s">
        <v>1221</v>
      </c>
      <c r="G102" s="42"/>
      <c r="H102" s="42"/>
      <c r="I102" s="229"/>
      <c r="J102" s="42"/>
      <c r="K102" s="42"/>
      <c r="L102" s="46"/>
      <c r="M102" s="230"/>
      <c r="N102" s="231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152</v>
      </c>
      <c r="AU102" s="19" t="s">
        <v>86</v>
      </c>
    </row>
    <row r="103" s="12" customFormat="1" ht="22.8" customHeight="1">
      <c r="A103" s="12"/>
      <c r="B103" s="198"/>
      <c r="C103" s="199"/>
      <c r="D103" s="200" t="s">
        <v>76</v>
      </c>
      <c r="E103" s="212" t="s">
        <v>1222</v>
      </c>
      <c r="F103" s="212" t="s">
        <v>1223</v>
      </c>
      <c r="G103" s="199"/>
      <c r="H103" s="199"/>
      <c r="I103" s="202"/>
      <c r="J103" s="213">
        <f>BK103</f>
        <v>0</v>
      </c>
      <c r="K103" s="199"/>
      <c r="L103" s="204"/>
      <c r="M103" s="205"/>
      <c r="N103" s="206"/>
      <c r="O103" s="206"/>
      <c r="P103" s="207">
        <f>SUM(P104:P106)</f>
        <v>0</v>
      </c>
      <c r="Q103" s="206"/>
      <c r="R103" s="207">
        <f>SUM(R104:R106)</f>
        <v>0</v>
      </c>
      <c r="S103" s="206"/>
      <c r="T103" s="208">
        <f>SUM(T104:T106)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9" t="s">
        <v>181</v>
      </c>
      <c r="AT103" s="210" t="s">
        <v>76</v>
      </c>
      <c r="AU103" s="210" t="s">
        <v>84</v>
      </c>
      <c r="AY103" s="209" t="s">
        <v>141</v>
      </c>
      <c r="BK103" s="211">
        <f>SUM(BK104:BK106)</f>
        <v>0</v>
      </c>
    </row>
    <row r="104" s="2" customFormat="1" ht="16.5" customHeight="1">
      <c r="A104" s="40"/>
      <c r="B104" s="41"/>
      <c r="C104" s="214" t="s">
        <v>187</v>
      </c>
      <c r="D104" s="214" t="s">
        <v>143</v>
      </c>
      <c r="E104" s="215" t="s">
        <v>1224</v>
      </c>
      <c r="F104" s="216" t="s">
        <v>1225</v>
      </c>
      <c r="G104" s="217" t="s">
        <v>312</v>
      </c>
      <c r="H104" s="218">
        <v>3</v>
      </c>
      <c r="I104" s="219"/>
      <c r="J104" s="220">
        <f>ROUND(I104*H104,2)</f>
        <v>0</v>
      </c>
      <c r="K104" s="216" t="s">
        <v>147</v>
      </c>
      <c r="L104" s="46"/>
      <c r="M104" s="221" t="s">
        <v>19</v>
      </c>
      <c r="N104" s="222" t="s">
        <v>48</v>
      </c>
      <c r="O104" s="86"/>
      <c r="P104" s="223">
        <f>O104*H104</f>
        <v>0</v>
      </c>
      <c r="Q104" s="223">
        <v>0</v>
      </c>
      <c r="R104" s="223">
        <f>Q104*H104</f>
        <v>0</v>
      </c>
      <c r="S104" s="223">
        <v>0</v>
      </c>
      <c r="T104" s="224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5" t="s">
        <v>1183</v>
      </c>
      <c r="AT104" s="225" t="s">
        <v>143</v>
      </c>
      <c r="AU104" s="225" t="s">
        <v>86</v>
      </c>
      <c r="AY104" s="19" t="s">
        <v>141</v>
      </c>
      <c r="BE104" s="226">
        <f>IF(N104="základní",J104,0)</f>
        <v>0</v>
      </c>
      <c r="BF104" s="226">
        <f>IF(N104="snížená",J104,0)</f>
        <v>0</v>
      </c>
      <c r="BG104" s="226">
        <f>IF(N104="zákl. přenesená",J104,0)</f>
        <v>0</v>
      </c>
      <c r="BH104" s="226">
        <f>IF(N104="sníž. přenesená",J104,0)</f>
        <v>0</v>
      </c>
      <c r="BI104" s="226">
        <f>IF(N104="nulová",J104,0)</f>
        <v>0</v>
      </c>
      <c r="BJ104" s="19" t="s">
        <v>84</v>
      </c>
      <c r="BK104" s="226">
        <f>ROUND(I104*H104,2)</f>
        <v>0</v>
      </c>
      <c r="BL104" s="19" t="s">
        <v>1183</v>
      </c>
      <c r="BM104" s="225" t="s">
        <v>1226</v>
      </c>
    </row>
    <row r="105" s="2" customFormat="1">
      <c r="A105" s="40"/>
      <c r="B105" s="41"/>
      <c r="C105" s="42"/>
      <c r="D105" s="227" t="s">
        <v>150</v>
      </c>
      <c r="E105" s="42"/>
      <c r="F105" s="228" t="s">
        <v>1225</v>
      </c>
      <c r="G105" s="42"/>
      <c r="H105" s="42"/>
      <c r="I105" s="229"/>
      <c r="J105" s="42"/>
      <c r="K105" s="42"/>
      <c r="L105" s="46"/>
      <c r="M105" s="230"/>
      <c r="N105" s="231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150</v>
      </c>
      <c r="AU105" s="19" t="s">
        <v>86</v>
      </c>
    </row>
    <row r="106" s="2" customFormat="1">
      <c r="A106" s="40"/>
      <c r="B106" s="41"/>
      <c r="C106" s="42"/>
      <c r="D106" s="232" t="s">
        <v>152</v>
      </c>
      <c r="E106" s="42"/>
      <c r="F106" s="233" t="s">
        <v>1227</v>
      </c>
      <c r="G106" s="42"/>
      <c r="H106" s="42"/>
      <c r="I106" s="229"/>
      <c r="J106" s="42"/>
      <c r="K106" s="42"/>
      <c r="L106" s="46"/>
      <c r="M106" s="230"/>
      <c r="N106" s="231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152</v>
      </c>
      <c r="AU106" s="19" t="s">
        <v>86</v>
      </c>
    </row>
    <row r="107" s="12" customFormat="1" ht="22.8" customHeight="1">
      <c r="A107" s="12"/>
      <c r="B107" s="198"/>
      <c r="C107" s="199"/>
      <c r="D107" s="200" t="s">
        <v>76</v>
      </c>
      <c r="E107" s="212" t="s">
        <v>1190</v>
      </c>
      <c r="F107" s="212" t="s">
        <v>1191</v>
      </c>
      <c r="G107" s="199"/>
      <c r="H107" s="199"/>
      <c r="I107" s="202"/>
      <c r="J107" s="213">
        <f>BK107</f>
        <v>0</v>
      </c>
      <c r="K107" s="199"/>
      <c r="L107" s="204"/>
      <c r="M107" s="205"/>
      <c r="N107" s="206"/>
      <c r="O107" s="206"/>
      <c r="P107" s="207">
        <f>SUM(P108:P113)</f>
        <v>0</v>
      </c>
      <c r="Q107" s="206"/>
      <c r="R107" s="207">
        <f>SUM(R108:R113)</f>
        <v>0</v>
      </c>
      <c r="S107" s="206"/>
      <c r="T107" s="208">
        <f>SUM(T108:T113)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09" t="s">
        <v>181</v>
      </c>
      <c r="AT107" s="210" t="s">
        <v>76</v>
      </c>
      <c r="AU107" s="210" t="s">
        <v>84</v>
      </c>
      <c r="AY107" s="209" t="s">
        <v>141</v>
      </c>
      <c r="BK107" s="211">
        <f>SUM(BK108:BK113)</f>
        <v>0</v>
      </c>
    </row>
    <row r="108" s="2" customFormat="1" ht="21.75" customHeight="1">
      <c r="A108" s="40"/>
      <c r="B108" s="41"/>
      <c r="C108" s="214" t="s">
        <v>194</v>
      </c>
      <c r="D108" s="214" t="s">
        <v>143</v>
      </c>
      <c r="E108" s="215" t="s">
        <v>1228</v>
      </c>
      <c r="F108" s="216" t="s">
        <v>1229</v>
      </c>
      <c r="G108" s="217" t="s">
        <v>1203</v>
      </c>
      <c r="H108" s="218">
        <v>1</v>
      </c>
      <c r="I108" s="219"/>
      <c r="J108" s="220">
        <f>ROUND(I108*H108,2)</f>
        <v>0</v>
      </c>
      <c r="K108" s="216" t="s">
        <v>147</v>
      </c>
      <c r="L108" s="46"/>
      <c r="M108" s="221" t="s">
        <v>19</v>
      </c>
      <c r="N108" s="222" t="s">
        <v>48</v>
      </c>
      <c r="O108" s="86"/>
      <c r="P108" s="223">
        <f>O108*H108</f>
        <v>0</v>
      </c>
      <c r="Q108" s="223">
        <v>0</v>
      </c>
      <c r="R108" s="223">
        <f>Q108*H108</f>
        <v>0</v>
      </c>
      <c r="S108" s="223">
        <v>0</v>
      </c>
      <c r="T108" s="224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25" t="s">
        <v>1183</v>
      </c>
      <c r="AT108" s="225" t="s">
        <v>143</v>
      </c>
      <c r="AU108" s="225" t="s">
        <v>86</v>
      </c>
      <c r="AY108" s="19" t="s">
        <v>141</v>
      </c>
      <c r="BE108" s="226">
        <f>IF(N108="základní",J108,0)</f>
        <v>0</v>
      </c>
      <c r="BF108" s="226">
        <f>IF(N108="snížená",J108,0)</f>
        <v>0</v>
      </c>
      <c r="BG108" s="226">
        <f>IF(N108="zákl. přenesená",J108,0)</f>
        <v>0</v>
      </c>
      <c r="BH108" s="226">
        <f>IF(N108="sníž. přenesená",J108,0)</f>
        <v>0</v>
      </c>
      <c r="BI108" s="226">
        <f>IF(N108="nulová",J108,0)</f>
        <v>0</v>
      </c>
      <c r="BJ108" s="19" t="s">
        <v>84</v>
      </c>
      <c r="BK108" s="226">
        <f>ROUND(I108*H108,2)</f>
        <v>0</v>
      </c>
      <c r="BL108" s="19" t="s">
        <v>1183</v>
      </c>
      <c r="BM108" s="225" t="s">
        <v>1230</v>
      </c>
    </row>
    <row r="109" s="2" customFormat="1">
      <c r="A109" s="40"/>
      <c r="B109" s="41"/>
      <c r="C109" s="42"/>
      <c r="D109" s="227" t="s">
        <v>150</v>
      </c>
      <c r="E109" s="42"/>
      <c r="F109" s="228" t="s">
        <v>1229</v>
      </c>
      <c r="G109" s="42"/>
      <c r="H109" s="42"/>
      <c r="I109" s="229"/>
      <c r="J109" s="42"/>
      <c r="K109" s="42"/>
      <c r="L109" s="46"/>
      <c r="M109" s="230"/>
      <c r="N109" s="231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150</v>
      </c>
      <c r="AU109" s="19" t="s">
        <v>86</v>
      </c>
    </row>
    <row r="110" s="2" customFormat="1">
      <c r="A110" s="40"/>
      <c r="B110" s="41"/>
      <c r="C110" s="42"/>
      <c r="D110" s="232" t="s">
        <v>152</v>
      </c>
      <c r="E110" s="42"/>
      <c r="F110" s="233" t="s">
        <v>1231</v>
      </c>
      <c r="G110" s="42"/>
      <c r="H110" s="42"/>
      <c r="I110" s="229"/>
      <c r="J110" s="42"/>
      <c r="K110" s="42"/>
      <c r="L110" s="46"/>
      <c r="M110" s="230"/>
      <c r="N110" s="231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152</v>
      </c>
      <c r="AU110" s="19" t="s">
        <v>86</v>
      </c>
    </row>
    <row r="111" s="2" customFormat="1" ht="24.15" customHeight="1">
      <c r="A111" s="40"/>
      <c r="B111" s="41"/>
      <c r="C111" s="214" t="s">
        <v>201</v>
      </c>
      <c r="D111" s="214" t="s">
        <v>143</v>
      </c>
      <c r="E111" s="215" t="s">
        <v>1232</v>
      </c>
      <c r="F111" s="216" t="s">
        <v>1233</v>
      </c>
      <c r="G111" s="217" t="s">
        <v>1203</v>
      </c>
      <c r="H111" s="218">
        <v>1</v>
      </c>
      <c r="I111" s="219"/>
      <c r="J111" s="220">
        <f>ROUND(I111*H111,2)</f>
        <v>0</v>
      </c>
      <c r="K111" s="216" t="s">
        <v>147</v>
      </c>
      <c r="L111" s="46"/>
      <c r="M111" s="221" t="s">
        <v>19</v>
      </c>
      <c r="N111" s="222" t="s">
        <v>48</v>
      </c>
      <c r="O111" s="86"/>
      <c r="P111" s="223">
        <f>O111*H111</f>
        <v>0</v>
      </c>
      <c r="Q111" s="223">
        <v>0</v>
      </c>
      <c r="R111" s="223">
        <f>Q111*H111</f>
        <v>0</v>
      </c>
      <c r="S111" s="223">
        <v>0</v>
      </c>
      <c r="T111" s="224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25" t="s">
        <v>1183</v>
      </c>
      <c r="AT111" s="225" t="s">
        <v>143</v>
      </c>
      <c r="AU111" s="225" t="s">
        <v>86</v>
      </c>
      <c r="AY111" s="19" t="s">
        <v>141</v>
      </c>
      <c r="BE111" s="226">
        <f>IF(N111="základní",J111,0)</f>
        <v>0</v>
      </c>
      <c r="BF111" s="226">
        <f>IF(N111="snížená",J111,0)</f>
        <v>0</v>
      </c>
      <c r="BG111" s="226">
        <f>IF(N111="zákl. přenesená",J111,0)</f>
        <v>0</v>
      </c>
      <c r="BH111" s="226">
        <f>IF(N111="sníž. přenesená",J111,0)</f>
        <v>0</v>
      </c>
      <c r="BI111" s="226">
        <f>IF(N111="nulová",J111,0)</f>
        <v>0</v>
      </c>
      <c r="BJ111" s="19" t="s">
        <v>84</v>
      </c>
      <c r="BK111" s="226">
        <f>ROUND(I111*H111,2)</f>
        <v>0</v>
      </c>
      <c r="BL111" s="19" t="s">
        <v>1183</v>
      </c>
      <c r="BM111" s="225" t="s">
        <v>1234</v>
      </c>
    </row>
    <row r="112" s="2" customFormat="1">
      <c r="A112" s="40"/>
      <c r="B112" s="41"/>
      <c r="C112" s="42"/>
      <c r="D112" s="227" t="s">
        <v>150</v>
      </c>
      <c r="E112" s="42"/>
      <c r="F112" s="228" t="s">
        <v>1233</v>
      </c>
      <c r="G112" s="42"/>
      <c r="H112" s="42"/>
      <c r="I112" s="229"/>
      <c r="J112" s="42"/>
      <c r="K112" s="42"/>
      <c r="L112" s="46"/>
      <c r="M112" s="230"/>
      <c r="N112" s="231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150</v>
      </c>
      <c r="AU112" s="19" t="s">
        <v>86</v>
      </c>
    </row>
    <row r="113" s="2" customFormat="1">
      <c r="A113" s="40"/>
      <c r="B113" s="41"/>
      <c r="C113" s="42"/>
      <c r="D113" s="232" t="s">
        <v>152</v>
      </c>
      <c r="E113" s="42"/>
      <c r="F113" s="233" t="s">
        <v>1235</v>
      </c>
      <c r="G113" s="42"/>
      <c r="H113" s="42"/>
      <c r="I113" s="229"/>
      <c r="J113" s="42"/>
      <c r="K113" s="42"/>
      <c r="L113" s="46"/>
      <c r="M113" s="277"/>
      <c r="N113" s="278"/>
      <c r="O113" s="279"/>
      <c r="P113" s="279"/>
      <c r="Q113" s="279"/>
      <c r="R113" s="279"/>
      <c r="S113" s="279"/>
      <c r="T113" s="28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152</v>
      </c>
      <c r="AU113" s="19" t="s">
        <v>86</v>
      </c>
    </row>
    <row r="114" s="2" customFormat="1" ht="6.96" customHeight="1">
      <c r="A114" s="40"/>
      <c r="B114" s="61"/>
      <c r="C114" s="62"/>
      <c r="D114" s="62"/>
      <c r="E114" s="62"/>
      <c r="F114" s="62"/>
      <c r="G114" s="62"/>
      <c r="H114" s="62"/>
      <c r="I114" s="62"/>
      <c r="J114" s="62"/>
      <c r="K114" s="62"/>
      <c r="L114" s="46"/>
      <c r="M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</row>
  </sheetData>
  <sheetProtection sheet="1" autoFilter="0" formatColumns="0" formatRows="0" objects="1" scenarios="1" spinCount="100000" saltValue="DXtCBxKfYyLcbsz8GMVBworLSnrCO09NFMqm3Xge6xc3ZDEnMwYVWftl0ZKQB2TgA7wMfFZCt7opc3FUFm/NWA==" hashValue="5kWz0BGIBNE8cjF2Wnn273OZkqz/g93ZYBPjwVGbZd+b2dYHdQmLAeqAbYJRiYwO13OFS2uKeP2+HJlsdkXqCA==" algorithmName="SHA-512" password="CB6D"/>
  <autoFilter ref="C83:K113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9" r:id="rId1" display="https://podminky.urs.cz/item/CS_URS_2024_01/012103000"/>
    <hyperlink ref="F92" r:id="rId2" display="https://podminky.urs.cz/item/CS_URS_2024_01/012303000"/>
    <hyperlink ref="F95" r:id="rId3" display="https://podminky.urs.cz/item/CS_URS_2024_01/012403000"/>
    <hyperlink ref="F98" r:id="rId4" display="https://podminky.urs.cz/item/CS_URS_2024_01/013254000"/>
    <hyperlink ref="F102" r:id="rId5" display="https://podminky.urs.cz/item/CS_URS_2024_01/030001000"/>
    <hyperlink ref="F106" r:id="rId6" display="https://podminky.urs.cz/item/CS_URS_2024_01/043154000"/>
    <hyperlink ref="F110" r:id="rId7" display="https://podminky.urs.cz/item/CS_URS_2024_01/072103001"/>
    <hyperlink ref="F113" r:id="rId8" display="https://podminky.urs.cz/item/CS_URS_2024_01/07210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9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81" customWidth="1"/>
    <col min="2" max="2" width="1.667969" style="281" customWidth="1"/>
    <col min="3" max="4" width="5" style="281" customWidth="1"/>
    <col min="5" max="5" width="11.66016" style="281" customWidth="1"/>
    <col min="6" max="6" width="9.160156" style="281" customWidth="1"/>
    <col min="7" max="7" width="5" style="281" customWidth="1"/>
    <col min="8" max="8" width="77.83203" style="281" customWidth="1"/>
    <col min="9" max="10" width="20" style="281" customWidth="1"/>
    <col min="11" max="11" width="1.667969" style="281" customWidth="1"/>
  </cols>
  <sheetData>
    <row r="1" s="1" customFormat="1" ht="37.5" customHeight="1"/>
    <row r="2" s="1" customFormat="1" ht="7.5" customHeight="1">
      <c r="B2" s="282"/>
      <c r="C2" s="283"/>
      <c r="D2" s="283"/>
      <c r="E2" s="283"/>
      <c r="F2" s="283"/>
      <c r="G2" s="283"/>
      <c r="H2" s="283"/>
      <c r="I2" s="283"/>
      <c r="J2" s="283"/>
      <c r="K2" s="284"/>
    </row>
    <row r="3" s="16" customFormat="1" ht="45" customHeight="1">
      <c r="B3" s="285"/>
      <c r="C3" s="286" t="s">
        <v>1236</v>
      </c>
      <c r="D3" s="286"/>
      <c r="E3" s="286"/>
      <c r="F3" s="286"/>
      <c r="G3" s="286"/>
      <c r="H3" s="286"/>
      <c r="I3" s="286"/>
      <c r="J3" s="286"/>
      <c r="K3" s="287"/>
    </row>
    <row r="4" s="1" customFormat="1" ht="25.5" customHeight="1">
      <c r="B4" s="288"/>
      <c r="C4" s="289" t="s">
        <v>1237</v>
      </c>
      <c r="D4" s="289"/>
      <c r="E4" s="289"/>
      <c r="F4" s="289"/>
      <c r="G4" s="289"/>
      <c r="H4" s="289"/>
      <c r="I4" s="289"/>
      <c r="J4" s="289"/>
      <c r="K4" s="290"/>
    </row>
    <row r="5" s="1" customFormat="1" ht="5.25" customHeight="1">
      <c r="B5" s="288"/>
      <c r="C5" s="291"/>
      <c r="D5" s="291"/>
      <c r="E5" s="291"/>
      <c r="F5" s="291"/>
      <c r="G5" s="291"/>
      <c r="H5" s="291"/>
      <c r="I5" s="291"/>
      <c r="J5" s="291"/>
      <c r="K5" s="290"/>
    </row>
    <row r="6" s="1" customFormat="1" ht="15" customHeight="1">
      <c r="B6" s="288"/>
      <c r="C6" s="292" t="s">
        <v>1238</v>
      </c>
      <c r="D6" s="292"/>
      <c r="E6" s="292"/>
      <c r="F6" s="292"/>
      <c r="G6" s="292"/>
      <c r="H6" s="292"/>
      <c r="I6" s="292"/>
      <c r="J6" s="292"/>
      <c r="K6" s="290"/>
    </row>
    <row r="7" s="1" customFormat="1" ht="15" customHeight="1">
      <c r="B7" s="293"/>
      <c r="C7" s="292" t="s">
        <v>1239</v>
      </c>
      <c r="D7" s="292"/>
      <c r="E7" s="292"/>
      <c r="F7" s="292"/>
      <c r="G7" s="292"/>
      <c r="H7" s="292"/>
      <c r="I7" s="292"/>
      <c r="J7" s="292"/>
      <c r="K7" s="290"/>
    </row>
    <row r="8" s="1" customFormat="1" ht="12.75" customHeight="1">
      <c r="B8" s="293"/>
      <c r="C8" s="292"/>
      <c r="D8" s="292"/>
      <c r="E8" s="292"/>
      <c r="F8" s="292"/>
      <c r="G8" s="292"/>
      <c r="H8" s="292"/>
      <c r="I8" s="292"/>
      <c r="J8" s="292"/>
      <c r="K8" s="290"/>
    </row>
    <row r="9" s="1" customFormat="1" ht="15" customHeight="1">
      <c r="B9" s="293"/>
      <c r="C9" s="292" t="s">
        <v>1240</v>
      </c>
      <c r="D9" s="292"/>
      <c r="E9" s="292"/>
      <c r="F9" s="292"/>
      <c r="G9" s="292"/>
      <c r="H9" s="292"/>
      <c r="I9" s="292"/>
      <c r="J9" s="292"/>
      <c r="K9" s="290"/>
    </row>
    <row r="10" s="1" customFormat="1" ht="15" customHeight="1">
      <c r="B10" s="293"/>
      <c r="C10" s="292"/>
      <c r="D10" s="292" t="s">
        <v>1241</v>
      </c>
      <c r="E10" s="292"/>
      <c r="F10" s="292"/>
      <c r="G10" s="292"/>
      <c r="H10" s="292"/>
      <c r="I10" s="292"/>
      <c r="J10" s="292"/>
      <c r="K10" s="290"/>
    </row>
    <row r="11" s="1" customFormat="1" ht="15" customHeight="1">
      <c r="B11" s="293"/>
      <c r="C11" s="294"/>
      <c r="D11" s="292" t="s">
        <v>1242</v>
      </c>
      <c r="E11" s="292"/>
      <c r="F11" s="292"/>
      <c r="G11" s="292"/>
      <c r="H11" s="292"/>
      <c r="I11" s="292"/>
      <c r="J11" s="292"/>
      <c r="K11" s="290"/>
    </row>
    <row r="12" s="1" customFormat="1" ht="15" customHeight="1">
      <c r="B12" s="293"/>
      <c r="C12" s="294"/>
      <c r="D12" s="292"/>
      <c r="E12" s="292"/>
      <c r="F12" s="292"/>
      <c r="G12" s="292"/>
      <c r="H12" s="292"/>
      <c r="I12" s="292"/>
      <c r="J12" s="292"/>
      <c r="K12" s="290"/>
    </row>
    <row r="13" s="1" customFormat="1" ht="15" customHeight="1">
      <c r="B13" s="293"/>
      <c r="C13" s="294"/>
      <c r="D13" s="295" t="s">
        <v>1243</v>
      </c>
      <c r="E13" s="292"/>
      <c r="F13" s="292"/>
      <c r="G13" s="292"/>
      <c r="H13" s="292"/>
      <c r="I13" s="292"/>
      <c r="J13" s="292"/>
      <c r="K13" s="290"/>
    </row>
    <row r="14" s="1" customFormat="1" ht="12.75" customHeight="1">
      <c r="B14" s="293"/>
      <c r="C14" s="294"/>
      <c r="D14" s="294"/>
      <c r="E14" s="294"/>
      <c r="F14" s="294"/>
      <c r="G14" s="294"/>
      <c r="H14" s="294"/>
      <c r="I14" s="294"/>
      <c r="J14" s="294"/>
      <c r="K14" s="290"/>
    </row>
    <row r="15" s="1" customFormat="1" ht="15" customHeight="1">
      <c r="B15" s="293"/>
      <c r="C15" s="294"/>
      <c r="D15" s="292" t="s">
        <v>1244</v>
      </c>
      <c r="E15" s="292"/>
      <c r="F15" s="292"/>
      <c r="G15" s="292"/>
      <c r="H15" s="292"/>
      <c r="I15" s="292"/>
      <c r="J15" s="292"/>
      <c r="K15" s="290"/>
    </row>
    <row r="16" s="1" customFormat="1" ht="15" customHeight="1">
      <c r="B16" s="293"/>
      <c r="C16" s="294"/>
      <c r="D16" s="292" t="s">
        <v>1245</v>
      </c>
      <c r="E16" s="292"/>
      <c r="F16" s="292"/>
      <c r="G16" s="292"/>
      <c r="H16" s="292"/>
      <c r="I16" s="292"/>
      <c r="J16" s="292"/>
      <c r="K16" s="290"/>
    </row>
    <row r="17" s="1" customFormat="1" ht="15" customHeight="1">
      <c r="B17" s="293"/>
      <c r="C17" s="294"/>
      <c r="D17" s="292" t="s">
        <v>1246</v>
      </c>
      <c r="E17" s="292"/>
      <c r="F17" s="292"/>
      <c r="G17" s="292"/>
      <c r="H17" s="292"/>
      <c r="I17" s="292"/>
      <c r="J17" s="292"/>
      <c r="K17" s="290"/>
    </row>
    <row r="18" s="1" customFormat="1" ht="15" customHeight="1">
      <c r="B18" s="293"/>
      <c r="C18" s="294"/>
      <c r="D18" s="294"/>
      <c r="E18" s="296" t="s">
        <v>83</v>
      </c>
      <c r="F18" s="292" t="s">
        <v>1247</v>
      </c>
      <c r="G18" s="292"/>
      <c r="H18" s="292"/>
      <c r="I18" s="292"/>
      <c r="J18" s="292"/>
      <c r="K18" s="290"/>
    </row>
    <row r="19" s="1" customFormat="1" ht="15" customHeight="1">
      <c r="B19" s="293"/>
      <c r="C19" s="294"/>
      <c r="D19" s="294"/>
      <c r="E19" s="296" t="s">
        <v>1248</v>
      </c>
      <c r="F19" s="292" t="s">
        <v>1249</v>
      </c>
      <c r="G19" s="292"/>
      <c r="H19" s="292"/>
      <c r="I19" s="292"/>
      <c r="J19" s="292"/>
      <c r="K19" s="290"/>
    </row>
    <row r="20" s="1" customFormat="1" ht="15" customHeight="1">
      <c r="B20" s="293"/>
      <c r="C20" s="294"/>
      <c r="D20" s="294"/>
      <c r="E20" s="296" t="s">
        <v>1250</v>
      </c>
      <c r="F20" s="292" t="s">
        <v>1251</v>
      </c>
      <c r="G20" s="292"/>
      <c r="H20" s="292"/>
      <c r="I20" s="292"/>
      <c r="J20" s="292"/>
      <c r="K20" s="290"/>
    </row>
    <row r="21" s="1" customFormat="1" ht="15" customHeight="1">
      <c r="B21" s="293"/>
      <c r="C21" s="294"/>
      <c r="D21" s="294"/>
      <c r="E21" s="296" t="s">
        <v>1252</v>
      </c>
      <c r="F21" s="292" t="s">
        <v>1253</v>
      </c>
      <c r="G21" s="292"/>
      <c r="H21" s="292"/>
      <c r="I21" s="292"/>
      <c r="J21" s="292"/>
      <c r="K21" s="290"/>
    </row>
    <row r="22" s="1" customFormat="1" ht="15" customHeight="1">
      <c r="B22" s="293"/>
      <c r="C22" s="294"/>
      <c r="D22" s="294"/>
      <c r="E22" s="296" t="s">
        <v>1254</v>
      </c>
      <c r="F22" s="292" t="s">
        <v>1255</v>
      </c>
      <c r="G22" s="292"/>
      <c r="H22" s="292"/>
      <c r="I22" s="292"/>
      <c r="J22" s="292"/>
      <c r="K22" s="290"/>
    </row>
    <row r="23" s="1" customFormat="1" ht="15" customHeight="1">
      <c r="B23" s="293"/>
      <c r="C23" s="294"/>
      <c r="D23" s="294"/>
      <c r="E23" s="296" t="s">
        <v>90</v>
      </c>
      <c r="F23" s="292" t="s">
        <v>1256</v>
      </c>
      <c r="G23" s="292"/>
      <c r="H23" s="292"/>
      <c r="I23" s="292"/>
      <c r="J23" s="292"/>
      <c r="K23" s="290"/>
    </row>
    <row r="24" s="1" customFormat="1" ht="12.75" customHeight="1">
      <c r="B24" s="293"/>
      <c r="C24" s="294"/>
      <c r="D24" s="294"/>
      <c r="E24" s="294"/>
      <c r="F24" s="294"/>
      <c r="G24" s="294"/>
      <c r="H24" s="294"/>
      <c r="I24" s="294"/>
      <c r="J24" s="294"/>
      <c r="K24" s="290"/>
    </row>
    <row r="25" s="1" customFormat="1" ht="15" customHeight="1">
      <c r="B25" s="293"/>
      <c r="C25" s="292" t="s">
        <v>1257</v>
      </c>
      <c r="D25" s="292"/>
      <c r="E25" s="292"/>
      <c r="F25" s="292"/>
      <c r="G25" s="292"/>
      <c r="H25" s="292"/>
      <c r="I25" s="292"/>
      <c r="J25" s="292"/>
      <c r="K25" s="290"/>
    </row>
    <row r="26" s="1" customFormat="1" ht="15" customHeight="1">
      <c r="B26" s="293"/>
      <c r="C26" s="292" t="s">
        <v>1258</v>
      </c>
      <c r="D26" s="292"/>
      <c r="E26" s="292"/>
      <c r="F26" s="292"/>
      <c r="G26" s="292"/>
      <c r="H26" s="292"/>
      <c r="I26" s="292"/>
      <c r="J26" s="292"/>
      <c r="K26" s="290"/>
    </row>
    <row r="27" s="1" customFormat="1" ht="15" customHeight="1">
      <c r="B27" s="293"/>
      <c r="C27" s="292"/>
      <c r="D27" s="292" t="s">
        <v>1259</v>
      </c>
      <c r="E27" s="292"/>
      <c r="F27" s="292"/>
      <c r="G27" s="292"/>
      <c r="H27" s="292"/>
      <c r="I27" s="292"/>
      <c r="J27" s="292"/>
      <c r="K27" s="290"/>
    </row>
    <row r="28" s="1" customFormat="1" ht="15" customHeight="1">
      <c r="B28" s="293"/>
      <c r="C28" s="294"/>
      <c r="D28" s="292" t="s">
        <v>1260</v>
      </c>
      <c r="E28" s="292"/>
      <c r="F28" s="292"/>
      <c r="G28" s="292"/>
      <c r="H28" s="292"/>
      <c r="I28" s="292"/>
      <c r="J28" s="292"/>
      <c r="K28" s="290"/>
    </row>
    <row r="29" s="1" customFormat="1" ht="12.75" customHeight="1">
      <c r="B29" s="293"/>
      <c r="C29" s="294"/>
      <c r="D29" s="294"/>
      <c r="E29" s="294"/>
      <c r="F29" s="294"/>
      <c r="G29" s="294"/>
      <c r="H29" s="294"/>
      <c r="I29" s="294"/>
      <c r="J29" s="294"/>
      <c r="K29" s="290"/>
    </row>
    <row r="30" s="1" customFormat="1" ht="15" customHeight="1">
      <c r="B30" s="293"/>
      <c r="C30" s="294"/>
      <c r="D30" s="292" t="s">
        <v>1261</v>
      </c>
      <c r="E30" s="292"/>
      <c r="F30" s="292"/>
      <c r="G30" s="292"/>
      <c r="H30" s="292"/>
      <c r="I30" s="292"/>
      <c r="J30" s="292"/>
      <c r="K30" s="290"/>
    </row>
    <row r="31" s="1" customFormat="1" ht="15" customHeight="1">
      <c r="B31" s="293"/>
      <c r="C31" s="294"/>
      <c r="D31" s="292" t="s">
        <v>1262</v>
      </c>
      <c r="E31" s="292"/>
      <c r="F31" s="292"/>
      <c r="G31" s="292"/>
      <c r="H31" s="292"/>
      <c r="I31" s="292"/>
      <c r="J31" s="292"/>
      <c r="K31" s="290"/>
    </row>
    <row r="32" s="1" customFormat="1" ht="12.75" customHeight="1">
      <c r="B32" s="293"/>
      <c r="C32" s="294"/>
      <c r="D32" s="294"/>
      <c r="E32" s="294"/>
      <c r="F32" s="294"/>
      <c r="G32" s="294"/>
      <c r="H32" s="294"/>
      <c r="I32" s="294"/>
      <c r="J32" s="294"/>
      <c r="K32" s="290"/>
    </row>
    <row r="33" s="1" customFormat="1" ht="15" customHeight="1">
      <c r="B33" s="293"/>
      <c r="C33" s="294"/>
      <c r="D33" s="292" t="s">
        <v>1263</v>
      </c>
      <c r="E33" s="292"/>
      <c r="F33" s="292"/>
      <c r="G33" s="292"/>
      <c r="H33" s="292"/>
      <c r="I33" s="292"/>
      <c r="J33" s="292"/>
      <c r="K33" s="290"/>
    </row>
    <row r="34" s="1" customFormat="1" ht="15" customHeight="1">
      <c r="B34" s="293"/>
      <c r="C34" s="294"/>
      <c r="D34" s="292" t="s">
        <v>1264</v>
      </c>
      <c r="E34" s="292"/>
      <c r="F34" s="292"/>
      <c r="G34" s="292"/>
      <c r="H34" s="292"/>
      <c r="I34" s="292"/>
      <c r="J34" s="292"/>
      <c r="K34" s="290"/>
    </row>
    <row r="35" s="1" customFormat="1" ht="15" customHeight="1">
      <c r="B35" s="293"/>
      <c r="C35" s="294"/>
      <c r="D35" s="292" t="s">
        <v>1265</v>
      </c>
      <c r="E35" s="292"/>
      <c r="F35" s="292"/>
      <c r="G35" s="292"/>
      <c r="H35" s="292"/>
      <c r="I35" s="292"/>
      <c r="J35" s="292"/>
      <c r="K35" s="290"/>
    </row>
    <row r="36" s="1" customFormat="1" ht="15" customHeight="1">
      <c r="B36" s="293"/>
      <c r="C36" s="294"/>
      <c r="D36" s="292"/>
      <c r="E36" s="295" t="s">
        <v>127</v>
      </c>
      <c r="F36" s="292"/>
      <c r="G36" s="292" t="s">
        <v>1266</v>
      </c>
      <c r="H36" s="292"/>
      <c r="I36" s="292"/>
      <c r="J36" s="292"/>
      <c r="K36" s="290"/>
    </row>
    <row r="37" s="1" customFormat="1" ht="30.75" customHeight="1">
      <c r="B37" s="293"/>
      <c r="C37" s="294"/>
      <c r="D37" s="292"/>
      <c r="E37" s="295" t="s">
        <v>1267</v>
      </c>
      <c r="F37" s="292"/>
      <c r="G37" s="292" t="s">
        <v>1268</v>
      </c>
      <c r="H37" s="292"/>
      <c r="I37" s="292"/>
      <c r="J37" s="292"/>
      <c r="K37" s="290"/>
    </row>
    <row r="38" s="1" customFormat="1" ht="15" customHeight="1">
      <c r="B38" s="293"/>
      <c r="C38" s="294"/>
      <c r="D38" s="292"/>
      <c r="E38" s="295" t="s">
        <v>58</v>
      </c>
      <c r="F38" s="292"/>
      <c r="G38" s="292" t="s">
        <v>1269</v>
      </c>
      <c r="H38" s="292"/>
      <c r="I38" s="292"/>
      <c r="J38" s="292"/>
      <c r="K38" s="290"/>
    </row>
    <row r="39" s="1" customFormat="1" ht="15" customHeight="1">
      <c r="B39" s="293"/>
      <c r="C39" s="294"/>
      <c r="D39" s="292"/>
      <c r="E39" s="295" t="s">
        <v>59</v>
      </c>
      <c r="F39" s="292"/>
      <c r="G39" s="292" t="s">
        <v>1270</v>
      </c>
      <c r="H39" s="292"/>
      <c r="I39" s="292"/>
      <c r="J39" s="292"/>
      <c r="K39" s="290"/>
    </row>
    <row r="40" s="1" customFormat="1" ht="15" customHeight="1">
      <c r="B40" s="293"/>
      <c r="C40" s="294"/>
      <c r="D40" s="292"/>
      <c r="E40" s="295" t="s">
        <v>128</v>
      </c>
      <c r="F40" s="292"/>
      <c r="G40" s="292" t="s">
        <v>1271</v>
      </c>
      <c r="H40" s="292"/>
      <c r="I40" s="292"/>
      <c r="J40" s="292"/>
      <c r="K40" s="290"/>
    </row>
    <row r="41" s="1" customFormat="1" ht="15" customHeight="1">
      <c r="B41" s="293"/>
      <c r="C41" s="294"/>
      <c r="D41" s="292"/>
      <c r="E41" s="295" t="s">
        <v>129</v>
      </c>
      <c r="F41" s="292"/>
      <c r="G41" s="292" t="s">
        <v>1272</v>
      </c>
      <c r="H41" s="292"/>
      <c r="I41" s="292"/>
      <c r="J41" s="292"/>
      <c r="K41" s="290"/>
    </row>
    <row r="42" s="1" customFormat="1" ht="15" customHeight="1">
      <c r="B42" s="293"/>
      <c r="C42" s="294"/>
      <c r="D42" s="292"/>
      <c r="E42" s="295" t="s">
        <v>1273</v>
      </c>
      <c r="F42" s="292"/>
      <c r="G42" s="292" t="s">
        <v>1274</v>
      </c>
      <c r="H42" s="292"/>
      <c r="I42" s="292"/>
      <c r="J42" s="292"/>
      <c r="K42" s="290"/>
    </row>
    <row r="43" s="1" customFormat="1" ht="15" customHeight="1">
      <c r="B43" s="293"/>
      <c r="C43" s="294"/>
      <c r="D43" s="292"/>
      <c r="E43" s="295"/>
      <c r="F43" s="292"/>
      <c r="G43" s="292" t="s">
        <v>1275</v>
      </c>
      <c r="H43" s="292"/>
      <c r="I43" s="292"/>
      <c r="J43" s="292"/>
      <c r="K43" s="290"/>
    </row>
    <row r="44" s="1" customFormat="1" ht="15" customHeight="1">
      <c r="B44" s="293"/>
      <c r="C44" s="294"/>
      <c r="D44" s="292"/>
      <c r="E44" s="295" t="s">
        <v>1276</v>
      </c>
      <c r="F44" s="292"/>
      <c r="G44" s="292" t="s">
        <v>1277</v>
      </c>
      <c r="H44" s="292"/>
      <c r="I44" s="292"/>
      <c r="J44" s="292"/>
      <c r="K44" s="290"/>
    </row>
    <row r="45" s="1" customFormat="1" ht="15" customHeight="1">
      <c r="B45" s="293"/>
      <c r="C45" s="294"/>
      <c r="D45" s="292"/>
      <c r="E45" s="295" t="s">
        <v>131</v>
      </c>
      <c r="F45" s="292"/>
      <c r="G45" s="292" t="s">
        <v>1278</v>
      </c>
      <c r="H45" s="292"/>
      <c r="I45" s="292"/>
      <c r="J45" s="292"/>
      <c r="K45" s="290"/>
    </row>
    <row r="46" s="1" customFormat="1" ht="12.75" customHeight="1">
      <c r="B46" s="293"/>
      <c r="C46" s="294"/>
      <c r="D46" s="292"/>
      <c r="E46" s="292"/>
      <c r="F46" s="292"/>
      <c r="G46" s="292"/>
      <c r="H46" s="292"/>
      <c r="I46" s="292"/>
      <c r="J46" s="292"/>
      <c r="K46" s="290"/>
    </row>
    <row r="47" s="1" customFormat="1" ht="15" customHeight="1">
      <c r="B47" s="293"/>
      <c r="C47" s="294"/>
      <c r="D47" s="292" t="s">
        <v>1279</v>
      </c>
      <c r="E47" s="292"/>
      <c r="F47" s="292"/>
      <c r="G47" s="292"/>
      <c r="H47" s="292"/>
      <c r="I47" s="292"/>
      <c r="J47" s="292"/>
      <c r="K47" s="290"/>
    </row>
    <row r="48" s="1" customFormat="1" ht="15" customHeight="1">
      <c r="B48" s="293"/>
      <c r="C48" s="294"/>
      <c r="D48" s="294"/>
      <c r="E48" s="292" t="s">
        <v>1280</v>
      </c>
      <c r="F48" s="292"/>
      <c r="G48" s="292"/>
      <c r="H48" s="292"/>
      <c r="I48" s="292"/>
      <c r="J48" s="292"/>
      <c r="K48" s="290"/>
    </row>
    <row r="49" s="1" customFormat="1" ht="15" customHeight="1">
      <c r="B49" s="293"/>
      <c r="C49" s="294"/>
      <c r="D49" s="294"/>
      <c r="E49" s="292" t="s">
        <v>1281</v>
      </c>
      <c r="F49" s="292"/>
      <c r="G49" s="292"/>
      <c r="H49" s="292"/>
      <c r="I49" s="292"/>
      <c r="J49" s="292"/>
      <c r="K49" s="290"/>
    </row>
    <row r="50" s="1" customFormat="1" ht="15" customHeight="1">
      <c r="B50" s="293"/>
      <c r="C50" s="294"/>
      <c r="D50" s="294"/>
      <c r="E50" s="292" t="s">
        <v>1282</v>
      </c>
      <c r="F50" s="292"/>
      <c r="G50" s="292"/>
      <c r="H50" s="292"/>
      <c r="I50" s="292"/>
      <c r="J50" s="292"/>
      <c r="K50" s="290"/>
    </row>
    <row r="51" s="1" customFormat="1" ht="15" customHeight="1">
      <c r="B51" s="293"/>
      <c r="C51" s="294"/>
      <c r="D51" s="292" t="s">
        <v>1283</v>
      </c>
      <c r="E51" s="292"/>
      <c r="F51" s="292"/>
      <c r="G51" s="292"/>
      <c r="H51" s="292"/>
      <c r="I51" s="292"/>
      <c r="J51" s="292"/>
      <c r="K51" s="290"/>
    </row>
    <row r="52" s="1" customFormat="1" ht="25.5" customHeight="1">
      <c r="B52" s="288"/>
      <c r="C52" s="289" t="s">
        <v>1284</v>
      </c>
      <c r="D52" s="289"/>
      <c r="E52" s="289"/>
      <c r="F52" s="289"/>
      <c r="G52" s="289"/>
      <c r="H52" s="289"/>
      <c r="I52" s="289"/>
      <c r="J52" s="289"/>
      <c r="K52" s="290"/>
    </row>
    <row r="53" s="1" customFormat="1" ht="5.25" customHeight="1">
      <c r="B53" s="288"/>
      <c r="C53" s="291"/>
      <c r="D53" s="291"/>
      <c r="E53" s="291"/>
      <c r="F53" s="291"/>
      <c r="G53" s="291"/>
      <c r="H53" s="291"/>
      <c r="I53" s="291"/>
      <c r="J53" s="291"/>
      <c r="K53" s="290"/>
    </row>
    <row r="54" s="1" customFormat="1" ht="15" customHeight="1">
      <c r="B54" s="288"/>
      <c r="C54" s="292" t="s">
        <v>1285</v>
      </c>
      <c r="D54" s="292"/>
      <c r="E54" s="292"/>
      <c r="F54" s="292"/>
      <c r="G54" s="292"/>
      <c r="H54" s="292"/>
      <c r="I54" s="292"/>
      <c r="J54" s="292"/>
      <c r="K54" s="290"/>
    </row>
    <row r="55" s="1" customFormat="1" ht="15" customHeight="1">
      <c r="B55" s="288"/>
      <c r="C55" s="292" t="s">
        <v>1286</v>
      </c>
      <c r="D55" s="292"/>
      <c r="E55" s="292"/>
      <c r="F55" s="292"/>
      <c r="G55" s="292"/>
      <c r="H55" s="292"/>
      <c r="I55" s="292"/>
      <c r="J55" s="292"/>
      <c r="K55" s="290"/>
    </row>
    <row r="56" s="1" customFormat="1" ht="12.75" customHeight="1">
      <c r="B56" s="288"/>
      <c r="C56" s="292"/>
      <c r="D56" s="292"/>
      <c r="E56" s="292"/>
      <c r="F56" s="292"/>
      <c r="G56" s="292"/>
      <c r="H56" s="292"/>
      <c r="I56" s="292"/>
      <c r="J56" s="292"/>
      <c r="K56" s="290"/>
    </row>
    <row r="57" s="1" customFormat="1" ht="15" customHeight="1">
      <c r="B57" s="288"/>
      <c r="C57" s="292" t="s">
        <v>1287</v>
      </c>
      <c r="D57" s="292"/>
      <c r="E57" s="292"/>
      <c r="F57" s="292"/>
      <c r="G57" s="292"/>
      <c r="H57" s="292"/>
      <c r="I57" s="292"/>
      <c r="J57" s="292"/>
      <c r="K57" s="290"/>
    </row>
    <row r="58" s="1" customFormat="1" ht="15" customHeight="1">
      <c r="B58" s="288"/>
      <c r="C58" s="294"/>
      <c r="D58" s="292" t="s">
        <v>1288</v>
      </c>
      <c r="E58" s="292"/>
      <c r="F58" s="292"/>
      <c r="G58" s="292"/>
      <c r="H58" s="292"/>
      <c r="I58" s="292"/>
      <c r="J58" s="292"/>
      <c r="K58" s="290"/>
    </row>
    <row r="59" s="1" customFormat="1" ht="15" customHeight="1">
      <c r="B59" s="288"/>
      <c r="C59" s="294"/>
      <c r="D59" s="292" t="s">
        <v>1289</v>
      </c>
      <c r="E59" s="292"/>
      <c r="F59" s="292"/>
      <c r="G59" s="292"/>
      <c r="H59" s="292"/>
      <c r="I59" s="292"/>
      <c r="J59" s="292"/>
      <c r="K59" s="290"/>
    </row>
    <row r="60" s="1" customFormat="1" ht="15" customHeight="1">
      <c r="B60" s="288"/>
      <c r="C60" s="294"/>
      <c r="D60" s="292" t="s">
        <v>1290</v>
      </c>
      <c r="E60" s="292"/>
      <c r="F60" s="292"/>
      <c r="G60" s="292"/>
      <c r="H60" s="292"/>
      <c r="I60" s="292"/>
      <c r="J60" s="292"/>
      <c r="K60" s="290"/>
    </row>
    <row r="61" s="1" customFormat="1" ht="15" customHeight="1">
      <c r="B61" s="288"/>
      <c r="C61" s="294"/>
      <c r="D61" s="292" t="s">
        <v>1291</v>
      </c>
      <c r="E61" s="292"/>
      <c r="F61" s="292"/>
      <c r="G61" s="292"/>
      <c r="H61" s="292"/>
      <c r="I61" s="292"/>
      <c r="J61" s="292"/>
      <c r="K61" s="290"/>
    </row>
    <row r="62" s="1" customFormat="1" ht="15" customHeight="1">
      <c r="B62" s="288"/>
      <c r="C62" s="294"/>
      <c r="D62" s="297" t="s">
        <v>1292</v>
      </c>
      <c r="E62" s="297"/>
      <c r="F62" s="297"/>
      <c r="G62" s="297"/>
      <c r="H62" s="297"/>
      <c r="I62" s="297"/>
      <c r="J62" s="297"/>
      <c r="K62" s="290"/>
    </row>
    <row r="63" s="1" customFormat="1" ht="15" customHeight="1">
      <c r="B63" s="288"/>
      <c r="C63" s="294"/>
      <c r="D63" s="292" t="s">
        <v>1293</v>
      </c>
      <c r="E63" s="292"/>
      <c r="F63" s="292"/>
      <c r="G63" s="292"/>
      <c r="H63" s="292"/>
      <c r="I63" s="292"/>
      <c r="J63" s="292"/>
      <c r="K63" s="290"/>
    </row>
    <row r="64" s="1" customFormat="1" ht="12.75" customHeight="1">
      <c r="B64" s="288"/>
      <c r="C64" s="294"/>
      <c r="D64" s="294"/>
      <c r="E64" s="298"/>
      <c r="F64" s="294"/>
      <c r="G64" s="294"/>
      <c r="H64" s="294"/>
      <c r="I64" s="294"/>
      <c r="J64" s="294"/>
      <c r="K64" s="290"/>
    </row>
    <row r="65" s="1" customFormat="1" ht="15" customHeight="1">
      <c r="B65" s="288"/>
      <c r="C65" s="294"/>
      <c r="D65" s="292" t="s">
        <v>1294</v>
      </c>
      <c r="E65" s="292"/>
      <c r="F65" s="292"/>
      <c r="G65" s="292"/>
      <c r="H65" s="292"/>
      <c r="I65" s="292"/>
      <c r="J65" s="292"/>
      <c r="K65" s="290"/>
    </row>
    <row r="66" s="1" customFormat="1" ht="15" customHeight="1">
      <c r="B66" s="288"/>
      <c r="C66" s="294"/>
      <c r="D66" s="297" t="s">
        <v>1295</v>
      </c>
      <c r="E66" s="297"/>
      <c r="F66" s="297"/>
      <c r="G66" s="297"/>
      <c r="H66" s="297"/>
      <c r="I66" s="297"/>
      <c r="J66" s="297"/>
      <c r="K66" s="290"/>
    </row>
    <row r="67" s="1" customFormat="1" ht="15" customHeight="1">
      <c r="B67" s="288"/>
      <c r="C67" s="294"/>
      <c r="D67" s="292" t="s">
        <v>1296</v>
      </c>
      <c r="E67" s="292"/>
      <c r="F67" s="292"/>
      <c r="G67" s="292"/>
      <c r="H67" s="292"/>
      <c r="I67" s="292"/>
      <c r="J67" s="292"/>
      <c r="K67" s="290"/>
    </row>
    <row r="68" s="1" customFormat="1" ht="15" customHeight="1">
      <c r="B68" s="288"/>
      <c r="C68" s="294"/>
      <c r="D68" s="292" t="s">
        <v>1297</v>
      </c>
      <c r="E68" s="292"/>
      <c r="F68" s="292"/>
      <c r="G68" s="292"/>
      <c r="H68" s="292"/>
      <c r="I68" s="292"/>
      <c r="J68" s="292"/>
      <c r="K68" s="290"/>
    </row>
    <row r="69" s="1" customFormat="1" ht="15" customHeight="1">
      <c r="B69" s="288"/>
      <c r="C69" s="294"/>
      <c r="D69" s="292" t="s">
        <v>1298</v>
      </c>
      <c r="E69" s="292"/>
      <c r="F69" s="292"/>
      <c r="G69" s="292"/>
      <c r="H69" s="292"/>
      <c r="I69" s="292"/>
      <c r="J69" s="292"/>
      <c r="K69" s="290"/>
    </row>
    <row r="70" s="1" customFormat="1" ht="15" customHeight="1">
      <c r="B70" s="288"/>
      <c r="C70" s="294"/>
      <c r="D70" s="292" t="s">
        <v>1299</v>
      </c>
      <c r="E70" s="292"/>
      <c r="F70" s="292"/>
      <c r="G70" s="292"/>
      <c r="H70" s="292"/>
      <c r="I70" s="292"/>
      <c r="J70" s="292"/>
      <c r="K70" s="290"/>
    </row>
    <row r="71" s="1" customFormat="1" ht="12.75" customHeight="1">
      <c r="B71" s="299"/>
      <c r="C71" s="300"/>
      <c r="D71" s="300"/>
      <c r="E71" s="300"/>
      <c r="F71" s="300"/>
      <c r="G71" s="300"/>
      <c r="H71" s="300"/>
      <c r="I71" s="300"/>
      <c r="J71" s="300"/>
      <c r="K71" s="301"/>
    </row>
    <row r="72" s="1" customFormat="1" ht="18.75" customHeight="1">
      <c r="B72" s="302"/>
      <c r="C72" s="302"/>
      <c r="D72" s="302"/>
      <c r="E72" s="302"/>
      <c r="F72" s="302"/>
      <c r="G72" s="302"/>
      <c r="H72" s="302"/>
      <c r="I72" s="302"/>
      <c r="J72" s="302"/>
      <c r="K72" s="303"/>
    </row>
    <row r="73" s="1" customFormat="1" ht="18.75" customHeight="1">
      <c r="B73" s="303"/>
      <c r="C73" s="303"/>
      <c r="D73" s="303"/>
      <c r="E73" s="303"/>
      <c r="F73" s="303"/>
      <c r="G73" s="303"/>
      <c r="H73" s="303"/>
      <c r="I73" s="303"/>
      <c r="J73" s="303"/>
      <c r="K73" s="303"/>
    </row>
    <row r="74" s="1" customFormat="1" ht="7.5" customHeight="1">
      <c r="B74" s="304"/>
      <c r="C74" s="305"/>
      <c r="D74" s="305"/>
      <c r="E74" s="305"/>
      <c r="F74" s="305"/>
      <c r="G74" s="305"/>
      <c r="H74" s="305"/>
      <c r="I74" s="305"/>
      <c r="J74" s="305"/>
      <c r="K74" s="306"/>
    </row>
    <row r="75" s="1" customFormat="1" ht="45" customHeight="1">
      <c r="B75" s="307"/>
      <c r="C75" s="308" t="s">
        <v>1300</v>
      </c>
      <c r="D75" s="308"/>
      <c r="E75" s="308"/>
      <c r="F75" s="308"/>
      <c r="G75" s="308"/>
      <c r="H75" s="308"/>
      <c r="I75" s="308"/>
      <c r="J75" s="308"/>
      <c r="K75" s="309"/>
    </row>
    <row r="76" s="1" customFormat="1" ht="17.25" customHeight="1">
      <c r="B76" s="307"/>
      <c r="C76" s="310" t="s">
        <v>1301</v>
      </c>
      <c r="D76" s="310"/>
      <c r="E76" s="310"/>
      <c r="F76" s="310" t="s">
        <v>1302</v>
      </c>
      <c r="G76" s="311"/>
      <c r="H76" s="310" t="s">
        <v>59</v>
      </c>
      <c r="I76" s="310" t="s">
        <v>62</v>
      </c>
      <c r="J76" s="310" t="s">
        <v>1303</v>
      </c>
      <c r="K76" s="309"/>
    </row>
    <row r="77" s="1" customFormat="1" ht="17.25" customHeight="1">
      <c r="B77" s="307"/>
      <c r="C77" s="312" t="s">
        <v>1304</v>
      </c>
      <c r="D77" s="312"/>
      <c r="E77" s="312"/>
      <c r="F77" s="313" t="s">
        <v>1305</v>
      </c>
      <c r="G77" s="314"/>
      <c r="H77" s="312"/>
      <c r="I77" s="312"/>
      <c r="J77" s="312" t="s">
        <v>1306</v>
      </c>
      <c r="K77" s="309"/>
    </row>
    <row r="78" s="1" customFormat="1" ht="5.25" customHeight="1">
      <c r="B78" s="307"/>
      <c r="C78" s="315"/>
      <c r="D78" s="315"/>
      <c r="E78" s="315"/>
      <c r="F78" s="315"/>
      <c r="G78" s="316"/>
      <c r="H78" s="315"/>
      <c r="I78" s="315"/>
      <c r="J78" s="315"/>
      <c r="K78" s="309"/>
    </row>
    <row r="79" s="1" customFormat="1" ht="15" customHeight="1">
      <c r="B79" s="307"/>
      <c r="C79" s="295" t="s">
        <v>58</v>
      </c>
      <c r="D79" s="317"/>
      <c r="E79" s="317"/>
      <c r="F79" s="318" t="s">
        <v>1307</v>
      </c>
      <c r="G79" s="319"/>
      <c r="H79" s="295" t="s">
        <v>1308</v>
      </c>
      <c r="I79" s="295" t="s">
        <v>1309</v>
      </c>
      <c r="J79" s="295">
        <v>20</v>
      </c>
      <c r="K79" s="309"/>
    </row>
    <row r="80" s="1" customFormat="1" ht="15" customHeight="1">
      <c r="B80" s="307"/>
      <c r="C80" s="295" t="s">
        <v>1310</v>
      </c>
      <c r="D80" s="295"/>
      <c r="E80" s="295"/>
      <c r="F80" s="318" t="s">
        <v>1307</v>
      </c>
      <c r="G80" s="319"/>
      <c r="H80" s="295" t="s">
        <v>1311</v>
      </c>
      <c r="I80" s="295" t="s">
        <v>1309</v>
      </c>
      <c r="J80" s="295">
        <v>120</v>
      </c>
      <c r="K80" s="309"/>
    </row>
    <row r="81" s="1" customFormat="1" ht="15" customHeight="1">
      <c r="B81" s="320"/>
      <c r="C81" s="295" t="s">
        <v>1312</v>
      </c>
      <c r="D81" s="295"/>
      <c r="E81" s="295"/>
      <c r="F81" s="318" t="s">
        <v>1313</v>
      </c>
      <c r="G81" s="319"/>
      <c r="H81" s="295" t="s">
        <v>1314</v>
      </c>
      <c r="I81" s="295" t="s">
        <v>1309</v>
      </c>
      <c r="J81" s="295">
        <v>50</v>
      </c>
      <c r="K81" s="309"/>
    </row>
    <row r="82" s="1" customFormat="1" ht="15" customHeight="1">
      <c r="B82" s="320"/>
      <c r="C82" s="295" t="s">
        <v>1315</v>
      </c>
      <c r="D82" s="295"/>
      <c r="E82" s="295"/>
      <c r="F82" s="318" t="s">
        <v>1307</v>
      </c>
      <c r="G82" s="319"/>
      <c r="H82" s="295" t="s">
        <v>1316</v>
      </c>
      <c r="I82" s="295" t="s">
        <v>1317</v>
      </c>
      <c r="J82" s="295"/>
      <c r="K82" s="309"/>
    </row>
    <row r="83" s="1" customFormat="1" ht="15" customHeight="1">
      <c r="B83" s="320"/>
      <c r="C83" s="321" t="s">
        <v>1318</v>
      </c>
      <c r="D83" s="321"/>
      <c r="E83" s="321"/>
      <c r="F83" s="322" t="s">
        <v>1313</v>
      </c>
      <c r="G83" s="321"/>
      <c r="H83" s="321" t="s">
        <v>1319</v>
      </c>
      <c r="I83" s="321" t="s">
        <v>1309</v>
      </c>
      <c r="J83" s="321">
        <v>15</v>
      </c>
      <c r="K83" s="309"/>
    </row>
    <row r="84" s="1" customFormat="1" ht="15" customHeight="1">
      <c r="B84" s="320"/>
      <c r="C84" s="321" t="s">
        <v>1320</v>
      </c>
      <c r="D84" s="321"/>
      <c r="E84" s="321"/>
      <c r="F84" s="322" t="s">
        <v>1313</v>
      </c>
      <c r="G84" s="321"/>
      <c r="H84" s="321" t="s">
        <v>1321</v>
      </c>
      <c r="I84" s="321" t="s">
        <v>1309</v>
      </c>
      <c r="J84" s="321">
        <v>15</v>
      </c>
      <c r="K84" s="309"/>
    </row>
    <row r="85" s="1" customFormat="1" ht="15" customHeight="1">
      <c r="B85" s="320"/>
      <c r="C85" s="321" t="s">
        <v>1322</v>
      </c>
      <c r="D85" s="321"/>
      <c r="E85" s="321"/>
      <c r="F85" s="322" t="s">
        <v>1313</v>
      </c>
      <c r="G85" s="321"/>
      <c r="H85" s="321" t="s">
        <v>1323</v>
      </c>
      <c r="I85" s="321" t="s">
        <v>1309</v>
      </c>
      <c r="J85" s="321">
        <v>20</v>
      </c>
      <c r="K85" s="309"/>
    </row>
    <row r="86" s="1" customFormat="1" ht="15" customHeight="1">
      <c r="B86" s="320"/>
      <c r="C86" s="321" t="s">
        <v>1324</v>
      </c>
      <c r="D86" s="321"/>
      <c r="E86" s="321"/>
      <c r="F86" s="322" t="s">
        <v>1313</v>
      </c>
      <c r="G86" s="321"/>
      <c r="H86" s="321" t="s">
        <v>1325</v>
      </c>
      <c r="I86" s="321" t="s">
        <v>1309</v>
      </c>
      <c r="J86" s="321">
        <v>20</v>
      </c>
      <c r="K86" s="309"/>
    </row>
    <row r="87" s="1" customFormat="1" ht="15" customHeight="1">
      <c r="B87" s="320"/>
      <c r="C87" s="295" t="s">
        <v>1326</v>
      </c>
      <c r="D87" s="295"/>
      <c r="E87" s="295"/>
      <c r="F87" s="318" t="s">
        <v>1313</v>
      </c>
      <c r="G87" s="319"/>
      <c r="H87" s="295" t="s">
        <v>1327</v>
      </c>
      <c r="I87" s="295" t="s">
        <v>1309</v>
      </c>
      <c r="J87" s="295">
        <v>50</v>
      </c>
      <c r="K87" s="309"/>
    </row>
    <row r="88" s="1" customFormat="1" ht="15" customHeight="1">
      <c r="B88" s="320"/>
      <c r="C88" s="295" t="s">
        <v>1328</v>
      </c>
      <c r="D88" s="295"/>
      <c r="E88" s="295"/>
      <c r="F88" s="318" t="s">
        <v>1313</v>
      </c>
      <c r="G88" s="319"/>
      <c r="H88" s="295" t="s">
        <v>1329</v>
      </c>
      <c r="I88" s="295" t="s">
        <v>1309</v>
      </c>
      <c r="J88" s="295">
        <v>20</v>
      </c>
      <c r="K88" s="309"/>
    </row>
    <row r="89" s="1" customFormat="1" ht="15" customHeight="1">
      <c r="B89" s="320"/>
      <c r="C89" s="295" t="s">
        <v>1330</v>
      </c>
      <c r="D89" s="295"/>
      <c r="E89" s="295"/>
      <c r="F89" s="318" t="s">
        <v>1313</v>
      </c>
      <c r="G89" s="319"/>
      <c r="H89" s="295" t="s">
        <v>1331</v>
      </c>
      <c r="I89" s="295" t="s">
        <v>1309</v>
      </c>
      <c r="J89" s="295">
        <v>20</v>
      </c>
      <c r="K89" s="309"/>
    </row>
    <row r="90" s="1" customFormat="1" ht="15" customHeight="1">
      <c r="B90" s="320"/>
      <c r="C90" s="295" t="s">
        <v>1332</v>
      </c>
      <c r="D90" s="295"/>
      <c r="E90" s="295"/>
      <c r="F90" s="318" t="s">
        <v>1313</v>
      </c>
      <c r="G90" s="319"/>
      <c r="H90" s="295" t="s">
        <v>1333</v>
      </c>
      <c r="I90" s="295" t="s">
        <v>1309</v>
      </c>
      <c r="J90" s="295">
        <v>50</v>
      </c>
      <c r="K90" s="309"/>
    </row>
    <row r="91" s="1" customFormat="1" ht="15" customHeight="1">
      <c r="B91" s="320"/>
      <c r="C91" s="295" t="s">
        <v>1334</v>
      </c>
      <c r="D91" s="295"/>
      <c r="E91" s="295"/>
      <c r="F91" s="318" t="s">
        <v>1313</v>
      </c>
      <c r="G91" s="319"/>
      <c r="H91" s="295" t="s">
        <v>1334</v>
      </c>
      <c r="I91" s="295" t="s">
        <v>1309</v>
      </c>
      <c r="J91" s="295">
        <v>50</v>
      </c>
      <c r="K91" s="309"/>
    </row>
    <row r="92" s="1" customFormat="1" ht="15" customHeight="1">
      <c r="B92" s="320"/>
      <c r="C92" s="295" t="s">
        <v>1335</v>
      </c>
      <c r="D92" s="295"/>
      <c r="E92" s="295"/>
      <c r="F92" s="318" t="s">
        <v>1313</v>
      </c>
      <c r="G92" s="319"/>
      <c r="H92" s="295" t="s">
        <v>1336</v>
      </c>
      <c r="I92" s="295" t="s">
        <v>1309</v>
      </c>
      <c r="J92" s="295">
        <v>255</v>
      </c>
      <c r="K92" s="309"/>
    </row>
    <row r="93" s="1" customFormat="1" ht="15" customHeight="1">
      <c r="B93" s="320"/>
      <c r="C93" s="295" t="s">
        <v>1337</v>
      </c>
      <c r="D93" s="295"/>
      <c r="E93" s="295"/>
      <c r="F93" s="318" t="s">
        <v>1307</v>
      </c>
      <c r="G93" s="319"/>
      <c r="H93" s="295" t="s">
        <v>1338</v>
      </c>
      <c r="I93" s="295" t="s">
        <v>1339</v>
      </c>
      <c r="J93" s="295"/>
      <c r="K93" s="309"/>
    </row>
    <row r="94" s="1" customFormat="1" ht="15" customHeight="1">
      <c r="B94" s="320"/>
      <c r="C94" s="295" t="s">
        <v>1340</v>
      </c>
      <c r="D94" s="295"/>
      <c r="E94" s="295"/>
      <c r="F94" s="318" t="s">
        <v>1307</v>
      </c>
      <c r="G94" s="319"/>
      <c r="H94" s="295" t="s">
        <v>1341</v>
      </c>
      <c r="I94" s="295" t="s">
        <v>1342</v>
      </c>
      <c r="J94" s="295"/>
      <c r="K94" s="309"/>
    </row>
    <row r="95" s="1" customFormat="1" ht="15" customHeight="1">
      <c r="B95" s="320"/>
      <c r="C95" s="295" t="s">
        <v>1343</v>
      </c>
      <c r="D95" s="295"/>
      <c r="E95" s="295"/>
      <c r="F95" s="318" t="s">
        <v>1307</v>
      </c>
      <c r="G95" s="319"/>
      <c r="H95" s="295" t="s">
        <v>1343</v>
      </c>
      <c r="I95" s="295" t="s">
        <v>1342</v>
      </c>
      <c r="J95" s="295"/>
      <c r="K95" s="309"/>
    </row>
    <row r="96" s="1" customFormat="1" ht="15" customHeight="1">
      <c r="B96" s="320"/>
      <c r="C96" s="295" t="s">
        <v>43</v>
      </c>
      <c r="D96" s="295"/>
      <c r="E96" s="295"/>
      <c r="F96" s="318" t="s">
        <v>1307</v>
      </c>
      <c r="G96" s="319"/>
      <c r="H96" s="295" t="s">
        <v>1344</v>
      </c>
      <c r="I96" s="295" t="s">
        <v>1342</v>
      </c>
      <c r="J96" s="295"/>
      <c r="K96" s="309"/>
    </row>
    <row r="97" s="1" customFormat="1" ht="15" customHeight="1">
      <c r="B97" s="320"/>
      <c r="C97" s="295" t="s">
        <v>53</v>
      </c>
      <c r="D97" s="295"/>
      <c r="E97" s="295"/>
      <c r="F97" s="318" t="s">
        <v>1307</v>
      </c>
      <c r="G97" s="319"/>
      <c r="H97" s="295" t="s">
        <v>1345</v>
      </c>
      <c r="I97" s="295" t="s">
        <v>1342</v>
      </c>
      <c r="J97" s="295"/>
      <c r="K97" s="309"/>
    </row>
    <row r="98" s="1" customFormat="1" ht="15" customHeight="1">
      <c r="B98" s="323"/>
      <c r="C98" s="324"/>
      <c r="D98" s="324"/>
      <c r="E98" s="324"/>
      <c r="F98" s="324"/>
      <c r="G98" s="324"/>
      <c r="H98" s="324"/>
      <c r="I98" s="324"/>
      <c r="J98" s="324"/>
      <c r="K98" s="325"/>
    </row>
    <row r="99" s="1" customFormat="1" ht="18.75" customHeight="1">
      <c r="B99" s="326"/>
      <c r="C99" s="327"/>
      <c r="D99" s="327"/>
      <c r="E99" s="327"/>
      <c r="F99" s="327"/>
      <c r="G99" s="327"/>
      <c r="H99" s="327"/>
      <c r="I99" s="327"/>
      <c r="J99" s="327"/>
      <c r="K99" s="326"/>
    </row>
    <row r="100" s="1" customFormat="1" ht="18.75" customHeight="1">
      <c r="B100" s="303"/>
      <c r="C100" s="303"/>
      <c r="D100" s="303"/>
      <c r="E100" s="303"/>
      <c r="F100" s="303"/>
      <c r="G100" s="303"/>
      <c r="H100" s="303"/>
      <c r="I100" s="303"/>
      <c r="J100" s="303"/>
      <c r="K100" s="303"/>
    </row>
    <row r="101" s="1" customFormat="1" ht="7.5" customHeight="1">
      <c r="B101" s="304"/>
      <c r="C101" s="305"/>
      <c r="D101" s="305"/>
      <c r="E101" s="305"/>
      <c r="F101" s="305"/>
      <c r="G101" s="305"/>
      <c r="H101" s="305"/>
      <c r="I101" s="305"/>
      <c r="J101" s="305"/>
      <c r="K101" s="306"/>
    </row>
    <row r="102" s="1" customFormat="1" ht="45" customHeight="1">
      <c r="B102" s="307"/>
      <c r="C102" s="308" t="s">
        <v>1346</v>
      </c>
      <c r="D102" s="308"/>
      <c r="E102" s="308"/>
      <c r="F102" s="308"/>
      <c r="G102" s="308"/>
      <c r="H102" s="308"/>
      <c r="I102" s="308"/>
      <c r="J102" s="308"/>
      <c r="K102" s="309"/>
    </row>
    <row r="103" s="1" customFormat="1" ht="17.25" customHeight="1">
      <c r="B103" s="307"/>
      <c r="C103" s="310" t="s">
        <v>1301</v>
      </c>
      <c r="D103" s="310"/>
      <c r="E103" s="310"/>
      <c r="F103" s="310" t="s">
        <v>1302</v>
      </c>
      <c r="G103" s="311"/>
      <c r="H103" s="310" t="s">
        <v>59</v>
      </c>
      <c r="I103" s="310" t="s">
        <v>62</v>
      </c>
      <c r="J103" s="310" t="s">
        <v>1303</v>
      </c>
      <c r="K103" s="309"/>
    </row>
    <row r="104" s="1" customFormat="1" ht="17.25" customHeight="1">
      <c r="B104" s="307"/>
      <c r="C104" s="312" t="s">
        <v>1304</v>
      </c>
      <c r="D104" s="312"/>
      <c r="E104" s="312"/>
      <c r="F104" s="313" t="s">
        <v>1305</v>
      </c>
      <c r="G104" s="314"/>
      <c r="H104" s="312"/>
      <c r="I104" s="312"/>
      <c r="J104" s="312" t="s">
        <v>1306</v>
      </c>
      <c r="K104" s="309"/>
    </row>
    <row r="105" s="1" customFormat="1" ht="5.25" customHeight="1">
      <c r="B105" s="307"/>
      <c r="C105" s="310"/>
      <c r="D105" s="310"/>
      <c r="E105" s="310"/>
      <c r="F105" s="310"/>
      <c r="G105" s="328"/>
      <c r="H105" s="310"/>
      <c r="I105" s="310"/>
      <c r="J105" s="310"/>
      <c r="K105" s="309"/>
    </row>
    <row r="106" s="1" customFormat="1" ht="15" customHeight="1">
      <c r="B106" s="307"/>
      <c r="C106" s="295" t="s">
        <v>58</v>
      </c>
      <c r="D106" s="317"/>
      <c r="E106" s="317"/>
      <c r="F106" s="318" t="s">
        <v>1307</v>
      </c>
      <c r="G106" s="295"/>
      <c r="H106" s="295" t="s">
        <v>1347</v>
      </c>
      <c r="I106" s="295" t="s">
        <v>1309</v>
      </c>
      <c r="J106" s="295">
        <v>20</v>
      </c>
      <c r="K106" s="309"/>
    </row>
    <row r="107" s="1" customFormat="1" ht="15" customHeight="1">
      <c r="B107" s="307"/>
      <c r="C107" s="295" t="s">
        <v>1310</v>
      </c>
      <c r="D107" s="295"/>
      <c r="E107" s="295"/>
      <c r="F107" s="318" t="s">
        <v>1307</v>
      </c>
      <c r="G107" s="295"/>
      <c r="H107" s="295" t="s">
        <v>1347</v>
      </c>
      <c r="I107" s="295" t="s">
        <v>1309</v>
      </c>
      <c r="J107" s="295">
        <v>120</v>
      </c>
      <c r="K107" s="309"/>
    </row>
    <row r="108" s="1" customFormat="1" ht="15" customHeight="1">
      <c r="B108" s="320"/>
      <c r="C108" s="295" t="s">
        <v>1312</v>
      </c>
      <c r="D108" s="295"/>
      <c r="E108" s="295"/>
      <c r="F108" s="318" t="s">
        <v>1313</v>
      </c>
      <c r="G108" s="295"/>
      <c r="H108" s="295" t="s">
        <v>1347</v>
      </c>
      <c r="I108" s="295" t="s">
        <v>1309</v>
      </c>
      <c r="J108" s="295">
        <v>50</v>
      </c>
      <c r="K108" s="309"/>
    </row>
    <row r="109" s="1" customFormat="1" ht="15" customHeight="1">
      <c r="B109" s="320"/>
      <c r="C109" s="295" t="s">
        <v>1315</v>
      </c>
      <c r="D109" s="295"/>
      <c r="E109" s="295"/>
      <c r="F109" s="318" t="s">
        <v>1307</v>
      </c>
      <c r="G109" s="295"/>
      <c r="H109" s="295" t="s">
        <v>1347</v>
      </c>
      <c r="I109" s="295" t="s">
        <v>1317</v>
      </c>
      <c r="J109" s="295"/>
      <c r="K109" s="309"/>
    </row>
    <row r="110" s="1" customFormat="1" ht="15" customHeight="1">
      <c r="B110" s="320"/>
      <c r="C110" s="295" t="s">
        <v>1326</v>
      </c>
      <c r="D110" s="295"/>
      <c r="E110" s="295"/>
      <c r="F110" s="318" t="s">
        <v>1313</v>
      </c>
      <c r="G110" s="295"/>
      <c r="H110" s="295" t="s">
        <v>1347</v>
      </c>
      <c r="I110" s="295" t="s">
        <v>1309</v>
      </c>
      <c r="J110" s="295">
        <v>50</v>
      </c>
      <c r="K110" s="309"/>
    </row>
    <row r="111" s="1" customFormat="1" ht="15" customHeight="1">
      <c r="B111" s="320"/>
      <c r="C111" s="295" t="s">
        <v>1334</v>
      </c>
      <c r="D111" s="295"/>
      <c r="E111" s="295"/>
      <c r="F111" s="318" t="s">
        <v>1313</v>
      </c>
      <c r="G111" s="295"/>
      <c r="H111" s="295" t="s">
        <v>1347</v>
      </c>
      <c r="I111" s="295" t="s">
        <v>1309</v>
      </c>
      <c r="J111" s="295">
        <v>50</v>
      </c>
      <c r="K111" s="309"/>
    </row>
    <row r="112" s="1" customFormat="1" ht="15" customHeight="1">
      <c r="B112" s="320"/>
      <c r="C112" s="295" t="s">
        <v>1332</v>
      </c>
      <c r="D112" s="295"/>
      <c r="E112" s="295"/>
      <c r="F112" s="318" t="s">
        <v>1313</v>
      </c>
      <c r="G112" s="295"/>
      <c r="H112" s="295" t="s">
        <v>1347</v>
      </c>
      <c r="I112" s="295" t="s">
        <v>1309</v>
      </c>
      <c r="J112" s="295">
        <v>50</v>
      </c>
      <c r="K112" s="309"/>
    </row>
    <row r="113" s="1" customFormat="1" ht="15" customHeight="1">
      <c r="B113" s="320"/>
      <c r="C113" s="295" t="s">
        <v>58</v>
      </c>
      <c r="D113" s="295"/>
      <c r="E113" s="295"/>
      <c r="F113" s="318" t="s">
        <v>1307</v>
      </c>
      <c r="G113" s="295"/>
      <c r="H113" s="295" t="s">
        <v>1348</v>
      </c>
      <c r="I113" s="295" t="s">
        <v>1309</v>
      </c>
      <c r="J113" s="295">
        <v>20</v>
      </c>
      <c r="K113" s="309"/>
    </row>
    <row r="114" s="1" customFormat="1" ht="15" customHeight="1">
      <c r="B114" s="320"/>
      <c r="C114" s="295" t="s">
        <v>1349</v>
      </c>
      <c r="D114" s="295"/>
      <c r="E114" s="295"/>
      <c r="F114" s="318" t="s">
        <v>1307</v>
      </c>
      <c r="G114" s="295"/>
      <c r="H114" s="295" t="s">
        <v>1350</v>
      </c>
      <c r="I114" s="295" t="s">
        <v>1309</v>
      </c>
      <c r="J114" s="295">
        <v>120</v>
      </c>
      <c r="K114" s="309"/>
    </row>
    <row r="115" s="1" customFormat="1" ht="15" customHeight="1">
      <c r="B115" s="320"/>
      <c r="C115" s="295" t="s">
        <v>43</v>
      </c>
      <c r="D115" s="295"/>
      <c r="E115" s="295"/>
      <c r="F115" s="318" t="s">
        <v>1307</v>
      </c>
      <c r="G115" s="295"/>
      <c r="H115" s="295" t="s">
        <v>1351</v>
      </c>
      <c r="I115" s="295" t="s">
        <v>1342</v>
      </c>
      <c r="J115" s="295"/>
      <c r="K115" s="309"/>
    </row>
    <row r="116" s="1" customFormat="1" ht="15" customHeight="1">
      <c r="B116" s="320"/>
      <c r="C116" s="295" t="s">
        <v>53</v>
      </c>
      <c r="D116" s="295"/>
      <c r="E116" s="295"/>
      <c r="F116" s="318" t="s">
        <v>1307</v>
      </c>
      <c r="G116" s="295"/>
      <c r="H116" s="295" t="s">
        <v>1352</v>
      </c>
      <c r="I116" s="295" t="s">
        <v>1342</v>
      </c>
      <c r="J116" s="295"/>
      <c r="K116" s="309"/>
    </row>
    <row r="117" s="1" customFormat="1" ht="15" customHeight="1">
      <c r="B117" s="320"/>
      <c r="C117" s="295" t="s">
        <v>62</v>
      </c>
      <c r="D117" s="295"/>
      <c r="E117" s="295"/>
      <c r="F117" s="318" t="s">
        <v>1307</v>
      </c>
      <c r="G117" s="295"/>
      <c r="H117" s="295" t="s">
        <v>1353</v>
      </c>
      <c r="I117" s="295" t="s">
        <v>1354</v>
      </c>
      <c r="J117" s="295"/>
      <c r="K117" s="309"/>
    </row>
    <row r="118" s="1" customFormat="1" ht="15" customHeight="1">
      <c r="B118" s="323"/>
      <c r="C118" s="329"/>
      <c r="D118" s="329"/>
      <c r="E118" s="329"/>
      <c r="F118" s="329"/>
      <c r="G118" s="329"/>
      <c r="H118" s="329"/>
      <c r="I118" s="329"/>
      <c r="J118" s="329"/>
      <c r="K118" s="325"/>
    </row>
    <row r="119" s="1" customFormat="1" ht="18.75" customHeight="1">
      <c r="B119" s="330"/>
      <c r="C119" s="331"/>
      <c r="D119" s="331"/>
      <c r="E119" s="331"/>
      <c r="F119" s="332"/>
      <c r="G119" s="331"/>
      <c r="H119" s="331"/>
      <c r="I119" s="331"/>
      <c r="J119" s="331"/>
      <c r="K119" s="330"/>
    </row>
    <row r="120" s="1" customFormat="1" ht="18.75" customHeight="1">
      <c r="B120" s="303"/>
      <c r="C120" s="303"/>
      <c r="D120" s="303"/>
      <c r="E120" s="303"/>
      <c r="F120" s="303"/>
      <c r="G120" s="303"/>
      <c r="H120" s="303"/>
      <c r="I120" s="303"/>
      <c r="J120" s="303"/>
      <c r="K120" s="303"/>
    </row>
    <row r="121" s="1" customFormat="1" ht="7.5" customHeight="1">
      <c r="B121" s="333"/>
      <c r="C121" s="334"/>
      <c r="D121" s="334"/>
      <c r="E121" s="334"/>
      <c r="F121" s="334"/>
      <c r="G121" s="334"/>
      <c r="H121" s="334"/>
      <c r="I121" s="334"/>
      <c r="J121" s="334"/>
      <c r="K121" s="335"/>
    </row>
    <row r="122" s="1" customFormat="1" ht="45" customHeight="1">
      <c r="B122" s="336"/>
      <c r="C122" s="286" t="s">
        <v>1355</v>
      </c>
      <c r="D122" s="286"/>
      <c r="E122" s="286"/>
      <c r="F122" s="286"/>
      <c r="G122" s="286"/>
      <c r="H122" s="286"/>
      <c r="I122" s="286"/>
      <c r="J122" s="286"/>
      <c r="K122" s="337"/>
    </row>
    <row r="123" s="1" customFormat="1" ht="17.25" customHeight="1">
      <c r="B123" s="338"/>
      <c r="C123" s="310" t="s">
        <v>1301</v>
      </c>
      <c r="D123" s="310"/>
      <c r="E123" s="310"/>
      <c r="F123" s="310" t="s">
        <v>1302</v>
      </c>
      <c r="G123" s="311"/>
      <c r="H123" s="310" t="s">
        <v>59</v>
      </c>
      <c r="I123" s="310" t="s">
        <v>62</v>
      </c>
      <c r="J123" s="310" t="s">
        <v>1303</v>
      </c>
      <c r="K123" s="339"/>
    </row>
    <row r="124" s="1" customFormat="1" ht="17.25" customHeight="1">
      <c r="B124" s="338"/>
      <c r="C124" s="312" t="s">
        <v>1304</v>
      </c>
      <c r="D124" s="312"/>
      <c r="E124" s="312"/>
      <c r="F124" s="313" t="s">
        <v>1305</v>
      </c>
      <c r="G124" s="314"/>
      <c r="H124" s="312"/>
      <c r="I124" s="312"/>
      <c r="J124" s="312" t="s">
        <v>1306</v>
      </c>
      <c r="K124" s="339"/>
    </row>
    <row r="125" s="1" customFormat="1" ht="5.25" customHeight="1">
      <c r="B125" s="340"/>
      <c r="C125" s="315"/>
      <c r="D125" s="315"/>
      <c r="E125" s="315"/>
      <c r="F125" s="315"/>
      <c r="G125" s="341"/>
      <c r="H125" s="315"/>
      <c r="I125" s="315"/>
      <c r="J125" s="315"/>
      <c r="K125" s="342"/>
    </row>
    <row r="126" s="1" customFormat="1" ht="15" customHeight="1">
      <c r="B126" s="340"/>
      <c r="C126" s="295" t="s">
        <v>1310</v>
      </c>
      <c r="D126" s="317"/>
      <c r="E126" s="317"/>
      <c r="F126" s="318" t="s">
        <v>1307</v>
      </c>
      <c r="G126" s="295"/>
      <c r="H126" s="295" t="s">
        <v>1347</v>
      </c>
      <c r="I126" s="295" t="s">
        <v>1309</v>
      </c>
      <c r="J126" s="295">
        <v>120</v>
      </c>
      <c r="K126" s="343"/>
    </row>
    <row r="127" s="1" customFormat="1" ht="15" customHeight="1">
      <c r="B127" s="340"/>
      <c r="C127" s="295" t="s">
        <v>1356</v>
      </c>
      <c r="D127" s="295"/>
      <c r="E127" s="295"/>
      <c r="F127" s="318" t="s">
        <v>1307</v>
      </c>
      <c r="G127" s="295"/>
      <c r="H127" s="295" t="s">
        <v>1357</v>
      </c>
      <c r="I127" s="295" t="s">
        <v>1309</v>
      </c>
      <c r="J127" s="295" t="s">
        <v>1358</v>
      </c>
      <c r="K127" s="343"/>
    </row>
    <row r="128" s="1" customFormat="1" ht="15" customHeight="1">
      <c r="B128" s="340"/>
      <c r="C128" s="295" t="s">
        <v>90</v>
      </c>
      <c r="D128" s="295"/>
      <c r="E128" s="295"/>
      <c r="F128" s="318" t="s">
        <v>1307</v>
      </c>
      <c r="G128" s="295"/>
      <c r="H128" s="295" t="s">
        <v>1359</v>
      </c>
      <c r="I128" s="295" t="s">
        <v>1309</v>
      </c>
      <c r="J128" s="295" t="s">
        <v>1358</v>
      </c>
      <c r="K128" s="343"/>
    </row>
    <row r="129" s="1" customFormat="1" ht="15" customHeight="1">
      <c r="B129" s="340"/>
      <c r="C129" s="295" t="s">
        <v>1318</v>
      </c>
      <c r="D129" s="295"/>
      <c r="E129" s="295"/>
      <c r="F129" s="318" t="s">
        <v>1313</v>
      </c>
      <c r="G129" s="295"/>
      <c r="H129" s="295" t="s">
        <v>1319</v>
      </c>
      <c r="I129" s="295" t="s">
        <v>1309</v>
      </c>
      <c r="J129" s="295">
        <v>15</v>
      </c>
      <c r="K129" s="343"/>
    </row>
    <row r="130" s="1" customFormat="1" ht="15" customHeight="1">
      <c r="B130" s="340"/>
      <c r="C130" s="321" t="s">
        <v>1320</v>
      </c>
      <c r="D130" s="321"/>
      <c r="E130" s="321"/>
      <c r="F130" s="322" t="s">
        <v>1313</v>
      </c>
      <c r="G130" s="321"/>
      <c r="H130" s="321" t="s">
        <v>1321</v>
      </c>
      <c r="I130" s="321" t="s">
        <v>1309</v>
      </c>
      <c r="J130" s="321">
        <v>15</v>
      </c>
      <c r="K130" s="343"/>
    </row>
    <row r="131" s="1" customFormat="1" ht="15" customHeight="1">
      <c r="B131" s="340"/>
      <c r="C131" s="321" t="s">
        <v>1322</v>
      </c>
      <c r="D131" s="321"/>
      <c r="E131" s="321"/>
      <c r="F131" s="322" t="s">
        <v>1313</v>
      </c>
      <c r="G131" s="321"/>
      <c r="H131" s="321" t="s">
        <v>1323</v>
      </c>
      <c r="I131" s="321" t="s">
        <v>1309</v>
      </c>
      <c r="J131" s="321">
        <v>20</v>
      </c>
      <c r="K131" s="343"/>
    </row>
    <row r="132" s="1" customFormat="1" ht="15" customHeight="1">
      <c r="B132" s="340"/>
      <c r="C132" s="321" t="s">
        <v>1324</v>
      </c>
      <c r="D132" s="321"/>
      <c r="E132" s="321"/>
      <c r="F132" s="322" t="s">
        <v>1313</v>
      </c>
      <c r="G132" s="321"/>
      <c r="H132" s="321" t="s">
        <v>1325</v>
      </c>
      <c r="I132" s="321" t="s">
        <v>1309</v>
      </c>
      <c r="J132" s="321">
        <v>20</v>
      </c>
      <c r="K132" s="343"/>
    </row>
    <row r="133" s="1" customFormat="1" ht="15" customHeight="1">
      <c r="B133" s="340"/>
      <c r="C133" s="295" t="s">
        <v>1312</v>
      </c>
      <c r="D133" s="295"/>
      <c r="E133" s="295"/>
      <c r="F133" s="318" t="s">
        <v>1313</v>
      </c>
      <c r="G133" s="295"/>
      <c r="H133" s="295" t="s">
        <v>1347</v>
      </c>
      <c r="I133" s="295" t="s">
        <v>1309</v>
      </c>
      <c r="J133" s="295">
        <v>50</v>
      </c>
      <c r="K133" s="343"/>
    </row>
    <row r="134" s="1" customFormat="1" ht="15" customHeight="1">
      <c r="B134" s="340"/>
      <c r="C134" s="295" t="s">
        <v>1326</v>
      </c>
      <c r="D134" s="295"/>
      <c r="E134" s="295"/>
      <c r="F134" s="318" t="s">
        <v>1313</v>
      </c>
      <c r="G134" s="295"/>
      <c r="H134" s="295" t="s">
        <v>1347</v>
      </c>
      <c r="I134" s="295" t="s">
        <v>1309</v>
      </c>
      <c r="J134" s="295">
        <v>50</v>
      </c>
      <c r="K134" s="343"/>
    </row>
    <row r="135" s="1" customFormat="1" ht="15" customHeight="1">
      <c r="B135" s="340"/>
      <c r="C135" s="295" t="s">
        <v>1332</v>
      </c>
      <c r="D135" s="295"/>
      <c r="E135" s="295"/>
      <c r="F135" s="318" t="s">
        <v>1313</v>
      </c>
      <c r="G135" s="295"/>
      <c r="H135" s="295" t="s">
        <v>1347</v>
      </c>
      <c r="I135" s="295" t="s">
        <v>1309</v>
      </c>
      <c r="J135" s="295">
        <v>50</v>
      </c>
      <c r="K135" s="343"/>
    </row>
    <row r="136" s="1" customFormat="1" ht="15" customHeight="1">
      <c r="B136" s="340"/>
      <c r="C136" s="295" t="s">
        <v>1334</v>
      </c>
      <c r="D136" s="295"/>
      <c r="E136" s="295"/>
      <c r="F136" s="318" t="s">
        <v>1313</v>
      </c>
      <c r="G136" s="295"/>
      <c r="H136" s="295" t="s">
        <v>1347</v>
      </c>
      <c r="I136" s="295" t="s">
        <v>1309</v>
      </c>
      <c r="J136" s="295">
        <v>50</v>
      </c>
      <c r="K136" s="343"/>
    </row>
    <row r="137" s="1" customFormat="1" ht="15" customHeight="1">
      <c r="B137" s="340"/>
      <c r="C137" s="295" t="s">
        <v>1335</v>
      </c>
      <c r="D137" s="295"/>
      <c r="E137" s="295"/>
      <c r="F137" s="318" t="s">
        <v>1313</v>
      </c>
      <c r="G137" s="295"/>
      <c r="H137" s="295" t="s">
        <v>1360</v>
      </c>
      <c r="I137" s="295" t="s">
        <v>1309</v>
      </c>
      <c r="J137" s="295">
        <v>255</v>
      </c>
      <c r="K137" s="343"/>
    </row>
    <row r="138" s="1" customFormat="1" ht="15" customHeight="1">
      <c r="B138" s="340"/>
      <c r="C138" s="295" t="s">
        <v>1337</v>
      </c>
      <c r="D138" s="295"/>
      <c r="E138" s="295"/>
      <c r="F138" s="318" t="s">
        <v>1307</v>
      </c>
      <c r="G138" s="295"/>
      <c r="H138" s="295" t="s">
        <v>1361</v>
      </c>
      <c r="I138" s="295" t="s">
        <v>1339</v>
      </c>
      <c r="J138" s="295"/>
      <c r="K138" s="343"/>
    </row>
    <row r="139" s="1" customFormat="1" ht="15" customHeight="1">
      <c r="B139" s="340"/>
      <c r="C139" s="295" t="s">
        <v>1340</v>
      </c>
      <c r="D139" s="295"/>
      <c r="E139" s="295"/>
      <c r="F139" s="318" t="s">
        <v>1307</v>
      </c>
      <c r="G139" s="295"/>
      <c r="H139" s="295" t="s">
        <v>1362</v>
      </c>
      <c r="I139" s="295" t="s">
        <v>1342</v>
      </c>
      <c r="J139" s="295"/>
      <c r="K139" s="343"/>
    </row>
    <row r="140" s="1" customFormat="1" ht="15" customHeight="1">
      <c r="B140" s="340"/>
      <c r="C140" s="295" t="s">
        <v>1343</v>
      </c>
      <c r="D140" s="295"/>
      <c r="E140" s="295"/>
      <c r="F140" s="318" t="s">
        <v>1307</v>
      </c>
      <c r="G140" s="295"/>
      <c r="H140" s="295" t="s">
        <v>1343</v>
      </c>
      <c r="I140" s="295" t="s">
        <v>1342</v>
      </c>
      <c r="J140" s="295"/>
      <c r="K140" s="343"/>
    </row>
    <row r="141" s="1" customFormat="1" ht="15" customHeight="1">
      <c r="B141" s="340"/>
      <c r="C141" s="295" t="s">
        <v>43</v>
      </c>
      <c r="D141" s="295"/>
      <c r="E141" s="295"/>
      <c r="F141" s="318" t="s">
        <v>1307</v>
      </c>
      <c r="G141" s="295"/>
      <c r="H141" s="295" t="s">
        <v>1363</v>
      </c>
      <c r="I141" s="295" t="s">
        <v>1342</v>
      </c>
      <c r="J141" s="295"/>
      <c r="K141" s="343"/>
    </row>
    <row r="142" s="1" customFormat="1" ht="15" customHeight="1">
      <c r="B142" s="340"/>
      <c r="C142" s="295" t="s">
        <v>1364</v>
      </c>
      <c r="D142" s="295"/>
      <c r="E142" s="295"/>
      <c r="F142" s="318" t="s">
        <v>1307</v>
      </c>
      <c r="G142" s="295"/>
      <c r="H142" s="295" t="s">
        <v>1365</v>
      </c>
      <c r="I142" s="295" t="s">
        <v>1342</v>
      </c>
      <c r="J142" s="295"/>
      <c r="K142" s="343"/>
    </row>
    <row r="143" s="1" customFormat="1" ht="15" customHeight="1">
      <c r="B143" s="344"/>
      <c r="C143" s="345"/>
      <c r="D143" s="345"/>
      <c r="E143" s="345"/>
      <c r="F143" s="345"/>
      <c r="G143" s="345"/>
      <c r="H143" s="345"/>
      <c r="I143" s="345"/>
      <c r="J143" s="345"/>
      <c r="K143" s="346"/>
    </row>
    <row r="144" s="1" customFormat="1" ht="18.75" customHeight="1">
      <c r="B144" s="331"/>
      <c r="C144" s="331"/>
      <c r="D144" s="331"/>
      <c r="E144" s="331"/>
      <c r="F144" s="332"/>
      <c r="G144" s="331"/>
      <c r="H144" s="331"/>
      <c r="I144" s="331"/>
      <c r="J144" s="331"/>
      <c r="K144" s="331"/>
    </row>
    <row r="145" s="1" customFormat="1" ht="18.75" customHeight="1">
      <c r="B145" s="303"/>
      <c r="C145" s="303"/>
      <c r="D145" s="303"/>
      <c r="E145" s="303"/>
      <c r="F145" s="303"/>
      <c r="G145" s="303"/>
      <c r="H145" s="303"/>
      <c r="I145" s="303"/>
      <c r="J145" s="303"/>
      <c r="K145" s="303"/>
    </row>
    <row r="146" s="1" customFormat="1" ht="7.5" customHeight="1">
      <c r="B146" s="304"/>
      <c r="C146" s="305"/>
      <c r="D146" s="305"/>
      <c r="E146" s="305"/>
      <c r="F146" s="305"/>
      <c r="G146" s="305"/>
      <c r="H146" s="305"/>
      <c r="I146" s="305"/>
      <c r="J146" s="305"/>
      <c r="K146" s="306"/>
    </row>
    <row r="147" s="1" customFormat="1" ht="45" customHeight="1">
      <c r="B147" s="307"/>
      <c r="C147" s="308" t="s">
        <v>1366</v>
      </c>
      <c r="D147" s="308"/>
      <c r="E147" s="308"/>
      <c r="F147" s="308"/>
      <c r="G147" s="308"/>
      <c r="H147" s="308"/>
      <c r="I147" s="308"/>
      <c r="J147" s="308"/>
      <c r="K147" s="309"/>
    </row>
    <row r="148" s="1" customFormat="1" ht="17.25" customHeight="1">
      <c r="B148" s="307"/>
      <c r="C148" s="310" t="s">
        <v>1301</v>
      </c>
      <c r="D148" s="310"/>
      <c r="E148" s="310"/>
      <c r="F148" s="310" t="s">
        <v>1302</v>
      </c>
      <c r="G148" s="311"/>
      <c r="H148" s="310" t="s">
        <v>59</v>
      </c>
      <c r="I148" s="310" t="s">
        <v>62</v>
      </c>
      <c r="J148" s="310" t="s">
        <v>1303</v>
      </c>
      <c r="K148" s="309"/>
    </row>
    <row r="149" s="1" customFormat="1" ht="17.25" customHeight="1">
      <c r="B149" s="307"/>
      <c r="C149" s="312" t="s">
        <v>1304</v>
      </c>
      <c r="D149" s="312"/>
      <c r="E149" s="312"/>
      <c r="F149" s="313" t="s">
        <v>1305</v>
      </c>
      <c r="G149" s="314"/>
      <c r="H149" s="312"/>
      <c r="I149" s="312"/>
      <c r="J149" s="312" t="s">
        <v>1306</v>
      </c>
      <c r="K149" s="309"/>
    </row>
    <row r="150" s="1" customFormat="1" ht="5.25" customHeight="1">
      <c r="B150" s="320"/>
      <c r="C150" s="315"/>
      <c r="D150" s="315"/>
      <c r="E150" s="315"/>
      <c r="F150" s="315"/>
      <c r="G150" s="316"/>
      <c r="H150" s="315"/>
      <c r="I150" s="315"/>
      <c r="J150" s="315"/>
      <c r="K150" s="343"/>
    </row>
    <row r="151" s="1" customFormat="1" ht="15" customHeight="1">
      <c r="B151" s="320"/>
      <c r="C151" s="347" t="s">
        <v>1310</v>
      </c>
      <c r="D151" s="295"/>
      <c r="E151" s="295"/>
      <c r="F151" s="348" t="s">
        <v>1307</v>
      </c>
      <c r="G151" s="295"/>
      <c r="H151" s="347" t="s">
        <v>1347</v>
      </c>
      <c r="I151" s="347" t="s">
        <v>1309</v>
      </c>
      <c r="J151" s="347">
        <v>120</v>
      </c>
      <c r="K151" s="343"/>
    </row>
    <row r="152" s="1" customFormat="1" ht="15" customHeight="1">
      <c r="B152" s="320"/>
      <c r="C152" s="347" t="s">
        <v>1356</v>
      </c>
      <c r="D152" s="295"/>
      <c r="E152" s="295"/>
      <c r="F152" s="348" t="s">
        <v>1307</v>
      </c>
      <c r="G152" s="295"/>
      <c r="H152" s="347" t="s">
        <v>1367</v>
      </c>
      <c r="I152" s="347" t="s">
        <v>1309</v>
      </c>
      <c r="J152" s="347" t="s">
        <v>1358</v>
      </c>
      <c r="K152" s="343"/>
    </row>
    <row r="153" s="1" customFormat="1" ht="15" customHeight="1">
      <c r="B153" s="320"/>
      <c r="C153" s="347" t="s">
        <v>90</v>
      </c>
      <c r="D153" s="295"/>
      <c r="E153" s="295"/>
      <c r="F153" s="348" t="s">
        <v>1307</v>
      </c>
      <c r="G153" s="295"/>
      <c r="H153" s="347" t="s">
        <v>1368</v>
      </c>
      <c r="I153" s="347" t="s">
        <v>1309</v>
      </c>
      <c r="J153" s="347" t="s">
        <v>1358</v>
      </c>
      <c r="K153" s="343"/>
    </row>
    <row r="154" s="1" customFormat="1" ht="15" customHeight="1">
      <c r="B154" s="320"/>
      <c r="C154" s="347" t="s">
        <v>1312</v>
      </c>
      <c r="D154" s="295"/>
      <c r="E154" s="295"/>
      <c r="F154" s="348" t="s">
        <v>1313</v>
      </c>
      <c r="G154" s="295"/>
      <c r="H154" s="347" t="s">
        <v>1347</v>
      </c>
      <c r="I154" s="347" t="s">
        <v>1309</v>
      </c>
      <c r="J154" s="347">
        <v>50</v>
      </c>
      <c r="K154" s="343"/>
    </row>
    <row r="155" s="1" customFormat="1" ht="15" customHeight="1">
      <c r="B155" s="320"/>
      <c r="C155" s="347" t="s">
        <v>1315</v>
      </c>
      <c r="D155" s="295"/>
      <c r="E155" s="295"/>
      <c r="F155" s="348" t="s">
        <v>1307</v>
      </c>
      <c r="G155" s="295"/>
      <c r="H155" s="347" t="s">
        <v>1347</v>
      </c>
      <c r="I155" s="347" t="s">
        <v>1317</v>
      </c>
      <c r="J155" s="347"/>
      <c r="K155" s="343"/>
    </row>
    <row r="156" s="1" customFormat="1" ht="15" customHeight="1">
      <c r="B156" s="320"/>
      <c r="C156" s="347" t="s">
        <v>1326</v>
      </c>
      <c r="D156" s="295"/>
      <c r="E156" s="295"/>
      <c r="F156" s="348" t="s">
        <v>1313</v>
      </c>
      <c r="G156" s="295"/>
      <c r="H156" s="347" t="s">
        <v>1347</v>
      </c>
      <c r="I156" s="347" t="s">
        <v>1309</v>
      </c>
      <c r="J156" s="347">
        <v>50</v>
      </c>
      <c r="K156" s="343"/>
    </row>
    <row r="157" s="1" customFormat="1" ht="15" customHeight="1">
      <c r="B157" s="320"/>
      <c r="C157" s="347" t="s">
        <v>1334</v>
      </c>
      <c r="D157" s="295"/>
      <c r="E157" s="295"/>
      <c r="F157" s="348" t="s">
        <v>1313</v>
      </c>
      <c r="G157" s="295"/>
      <c r="H157" s="347" t="s">
        <v>1347</v>
      </c>
      <c r="I157" s="347" t="s">
        <v>1309</v>
      </c>
      <c r="J157" s="347">
        <v>50</v>
      </c>
      <c r="K157" s="343"/>
    </row>
    <row r="158" s="1" customFormat="1" ht="15" customHeight="1">
      <c r="B158" s="320"/>
      <c r="C158" s="347" t="s">
        <v>1332</v>
      </c>
      <c r="D158" s="295"/>
      <c r="E158" s="295"/>
      <c r="F158" s="348" t="s">
        <v>1313</v>
      </c>
      <c r="G158" s="295"/>
      <c r="H158" s="347" t="s">
        <v>1347</v>
      </c>
      <c r="I158" s="347" t="s">
        <v>1309</v>
      </c>
      <c r="J158" s="347">
        <v>50</v>
      </c>
      <c r="K158" s="343"/>
    </row>
    <row r="159" s="1" customFormat="1" ht="15" customHeight="1">
      <c r="B159" s="320"/>
      <c r="C159" s="347" t="s">
        <v>112</v>
      </c>
      <c r="D159" s="295"/>
      <c r="E159" s="295"/>
      <c r="F159" s="348" t="s">
        <v>1307</v>
      </c>
      <c r="G159" s="295"/>
      <c r="H159" s="347" t="s">
        <v>1369</v>
      </c>
      <c r="I159" s="347" t="s">
        <v>1309</v>
      </c>
      <c r="J159" s="347" t="s">
        <v>1370</v>
      </c>
      <c r="K159" s="343"/>
    </row>
    <row r="160" s="1" customFormat="1" ht="15" customHeight="1">
      <c r="B160" s="320"/>
      <c r="C160" s="347" t="s">
        <v>1371</v>
      </c>
      <c r="D160" s="295"/>
      <c r="E160" s="295"/>
      <c r="F160" s="348" t="s">
        <v>1307</v>
      </c>
      <c r="G160" s="295"/>
      <c r="H160" s="347" t="s">
        <v>1372</v>
      </c>
      <c r="I160" s="347" t="s">
        <v>1342</v>
      </c>
      <c r="J160" s="347"/>
      <c r="K160" s="343"/>
    </row>
    <row r="161" s="1" customFormat="1" ht="15" customHeight="1">
      <c r="B161" s="349"/>
      <c r="C161" s="329"/>
      <c r="D161" s="329"/>
      <c r="E161" s="329"/>
      <c r="F161" s="329"/>
      <c r="G161" s="329"/>
      <c r="H161" s="329"/>
      <c r="I161" s="329"/>
      <c r="J161" s="329"/>
      <c r="K161" s="350"/>
    </row>
    <row r="162" s="1" customFormat="1" ht="18.75" customHeight="1">
      <c r="B162" s="331"/>
      <c r="C162" s="341"/>
      <c r="D162" s="341"/>
      <c r="E162" s="341"/>
      <c r="F162" s="351"/>
      <c r="G162" s="341"/>
      <c r="H162" s="341"/>
      <c r="I162" s="341"/>
      <c r="J162" s="341"/>
      <c r="K162" s="331"/>
    </row>
    <row r="163" s="1" customFormat="1" ht="18.75" customHeight="1">
      <c r="B163" s="303"/>
      <c r="C163" s="303"/>
      <c r="D163" s="303"/>
      <c r="E163" s="303"/>
      <c r="F163" s="303"/>
      <c r="G163" s="303"/>
      <c r="H163" s="303"/>
      <c r="I163" s="303"/>
      <c r="J163" s="303"/>
      <c r="K163" s="303"/>
    </row>
    <row r="164" s="1" customFormat="1" ht="7.5" customHeight="1">
      <c r="B164" s="282"/>
      <c r="C164" s="283"/>
      <c r="D164" s="283"/>
      <c r="E164" s="283"/>
      <c r="F164" s="283"/>
      <c r="G164" s="283"/>
      <c r="H164" s="283"/>
      <c r="I164" s="283"/>
      <c r="J164" s="283"/>
      <c r="K164" s="284"/>
    </row>
    <row r="165" s="1" customFormat="1" ht="45" customHeight="1">
      <c r="B165" s="285"/>
      <c r="C165" s="286" t="s">
        <v>1373</v>
      </c>
      <c r="D165" s="286"/>
      <c r="E165" s="286"/>
      <c r="F165" s="286"/>
      <c r="G165" s="286"/>
      <c r="H165" s="286"/>
      <c r="I165" s="286"/>
      <c r="J165" s="286"/>
      <c r="K165" s="287"/>
    </row>
    <row r="166" s="1" customFormat="1" ht="17.25" customHeight="1">
      <c r="B166" s="285"/>
      <c r="C166" s="310" t="s">
        <v>1301</v>
      </c>
      <c r="D166" s="310"/>
      <c r="E166" s="310"/>
      <c r="F166" s="310" t="s">
        <v>1302</v>
      </c>
      <c r="G166" s="352"/>
      <c r="H166" s="353" t="s">
        <v>59</v>
      </c>
      <c r="I166" s="353" t="s">
        <v>62</v>
      </c>
      <c r="J166" s="310" t="s">
        <v>1303</v>
      </c>
      <c r="K166" s="287"/>
    </row>
    <row r="167" s="1" customFormat="1" ht="17.25" customHeight="1">
      <c r="B167" s="288"/>
      <c r="C167" s="312" t="s">
        <v>1304</v>
      </c>
      <c r="D167" s="312"/>
      <c r="E167" s="312"/>
      <c r="F167" s="313" t="s">
        <v>1305</v>
      </c>
      <c r="G167" s="354"/>
      <c r="H167" s="355"/>
      <c r="I167" s="355"/>
      <c r="J167" s="312" t="s">
        <v>1306</v>
      </c>
      <c r="K167" s="290"/>
    </row>
    <row r="168" s="1" customFormat="1" ht="5.25" customHeight="1">
      <c r="B168" s="320"/>
      <c r="C168" s="315"/>
      <c r="D168" s="315"/>
      <c r="E168" s="315"/>
      <c r="F168" s="315"/>
      <c r="G168" s="316"/>
      <c r="H168" s="315"/>
      <c r="I168" s="315"/>
      <c r="J168" s="315"/>
      <c r="K168" s="343"/>
    </row>
    <row r="169" s="1" customFormat="1" ht="15" customHeight="1">
      <c r="B169" s="320"/>
      <c r="C169" s="295" t="s">
        <v>1310</v>
      </c>
      <c r="D169" s="295"/>
      <c r="E169" s="295"/>
      <c r="F169" s="318" t="s">
        <v>1307</v>
      </c>
      <c r="G169" s="295"/>
      <c r="H169" s="295" t="s">
        <v>1347</v>
      </c>
      <c r="I169" s="295" t="s">
        <v>1309</v>
      </c>
      <c r="J169" s="295">
        <v>120</v>
      </c>
      <c r="K169" s="343"/>
    </row>
    <row r="170" s="1" customFormat="1" ht="15" customHeight="1">
      <c r="B170" s="320"/>
      <c r="C170" s="295" t="s">
        <v>1356</v>
      </c>
      <c r="D170" s="295"/>
      <c r="E170" s="295"/>
      <c r="F170" s="318" t="s">
        <v>1307</v>
      </c>
      <c r="G170" s="295"/>
      <c r="H170" s="295" t="s">
        <v>1357</v>
      </c>
      <c r="I170" s="295" t="s">
        <v>1309</v>
      </c>
      <c r="J170" s="295" t="s">
        <v>1358</v>
      </c>
      <c r="K170" s="343"/>
    </row>
    <row r="171" s="1" customFormat="1" ht="15" customHeight="1">
      <c r="B171" s="320"/>
      <c r="C171" s="295" t="s">
        <v>90</v>
      </c>
      <c r="D171" s="295"/>
      <c r="E171" s="295"/>
      <c r="F171" s="318" t="s">
        <v>1307</v>
      </c>
      <c r="G171" s="295"/>
      <c r="H171" s="295" t="s">
        <v>1374</v>
      </c>
      <c r="I171" s="295" t="s">
        <v>1309</v>
      </c>
      <c r="J171" s="295" t="s">
        <v>1358</v>
      </c>
      <c r="K171" s="343"/>
    </row>
    <row r="172" s="1" customFormat="1" ht="15" customHeight="1">
      <c r="B172" s="320"/>
      <c r="C172" s="295" t="s">
        <v>1312</v>
      </c>
      <c r="D172" s="295"/>
      <c r="E172" s="295"/>
      <c r="F172" s="318" t="s">
        <v>1313</v>
      </c>
      <c r="G172" s="295"/>
      <c r="H172" s="295" t="s">
        <v>1374</v>
      </c>
      <c r="I172" s="295" t="s">
        <v>1309</v>
      </c>
      <c r="J172" s="295">
        <v>50</v>
      </c>
      <c r="K172" s="343"/>
    </row>
    <row r="173" s="1" customFormat="1" ht="15" customHeight="1">
      <c r="B173" s="320"/>
      <c r="C173" s="295" t="s">
        <v>1315</v>
      </c>
      <c r="D173" s="295"/>
      <c r="E173" s="295"/>
      <c r="F173" s="318" t="s">
        <v>1307</v>
      </c>
      <c r="G173" s="295"/>
      <c r="H173" s="295" t="s">
        <v>1374</v>
      </c>
      <c r="I173" s="295" t="s">
        <v>1317</v>
      </c>
      <c r="J173" s="295"/>
      <c r="K173" s="343"/>
    </row>
    <row r="174" s="1" customFormat="1" ht="15" customHeight="1">
      <c r="B174" s="320"/>
      <c r="C174" s="295" t="s">
        <v>1326</v>
      </c>
      <c r="D174" s="295"/>
      <c r="E174" s="295"/>
      <c r="F174" s="318" t="s">
        <v>1313</v>
      </c>
      <c r="G174" s="295"/>
      <c r="H174" s="295" t="s">
        <v>1374</v>
      </c>
      <c r="I174" s="295" t="s">
        <v>1309</v>
      </c>
      <c r="J174" s="295">
        <v>50</v>
      </c>
      <c r="K174" s="343"/>
    </row>
    <row r="175" s="1" customFormat="1" ht="15" customHeight="1">
      <c r="B175" s="320"/>
      <c r="C175" s="295" t="s">
        <v>1334</v>
      </c>
      <c r="D175" s="295"/>
      <c r="E175" s="295"/>
      <c r="F175" s="318" t="s">
        <v>1313</v>
      </c>
      <c r="G175" s="295"/>
      <c r="H175" s="295" t="s">
        <v>1374</v>
      </c>
      <c r="I175" s="295" t="s">
        <v>1309</v>
      </c>
      <c r="J175" s="295">
        <v>50</v>
      </c>
      <c r="K175" s="343"/>
    </row>
    <row r="176" s="1" customFormat="1" ht="15" customHeight="1">
      <c r="B176" s="320"/>
      <c r="C176" s="295" t="s">
        <v>1332</v>
      </c>
      <c r="D176" s="295"/>
      <c r="E176" s="295"/>
      <c r="F176" s="318" t="s">
        <v>1313</v>
      </c>
      <c r="G176" s="295"/>
      <c r="H176" s="295" t="s">
        <v>1374</v>
      </c>
      <c r="I176" s="295" t="s">
        <v>1309</v>
      </c>
      <c r="J176" s="295">
        <v>50</v>
      </c>
      <c r="K176" s="343"/>
    </row>
    <row r="177" s="1" customFormat="1" ht="15" customHeight="1">
      <c r="B177" s="320"/>
      <c r="C177" s="295" t="s">
        <v>127</v>
      </c>
      <c r="D177" s="295"/>
      <c r="E177" s="295"/>
      <c r="F177" s="318" t="s">
        <v>1307</v>
      </c>
      <c r="G177" s="295"/>
      <c r="H177" s="295" t="s">
        <v>1375</v>
      </c>
      <c r="I177" s="295" t="s">
        <v>1376</v>
      </c>
      <c r="J177" s="295"/>
      <c r="K177" s="343"/>
    </row>
    <row r="178" s="1" customFormat="1" ht="15" customHeight="1">
      <c r="B178" s="320"/>
      <c r="C178" s="295" t="s">
        <v>62</v>
      </c>
      <c r="D178" s="295"/>
      <c r="E178" s="295"/>
      <c r="F178" s="318" t="s">
        <v>1307</v>
      </c>
      <c r="G178" s="295"/>
      <c r="H178" s="295" t="s">
        <v>1377</v>
      </c>
      <c r="I178" s="295" t="s">
        <v>1378</v>
      </c>
      <c r="J178" s="295">
        <v>1</v>
      </c>
      <c r="K178" s="343"/>
    </row>
    <row r="179" s="1" customFormat="1" ht="15" customHeight="1">
      <c r="B179" s="320"/>
      <c r="C179" s="295" t="s">
        <v>58</v>
      </c>
      <c r="D179" s="295"/>
      <c r="E179" s="295"/>
      <c r="F179" s="318" t="s">
        <v>1307</v>
      </c>
      <c r="G179" s="295"/>
      <c r="H179" s="295" t="s">
        <v>1379</v>
      </c>
      <c r="I179" s="295" t="s">
        <v>1309</v>
      </c>
      <c r="J179" s="295">
        <v>20</v>
      </c>
      <c r="K179" s="343"/>
    </row>
    <row r="180" s="1" customFormat="1" ht="15" customHeight="1">
      <c r="B180" s="320"/>
      <c r="C180" s="295" t="s">
        <v>59</v>
      </c>
      <c r="D180" s="295"/>
      <c r="E180" s="295"/>
      <c r="F180" s="318" t="s">
        <v>1307</v>
      </c>
      <c r="G180" s="295"/>
      <c r="H180" s="295" t="s">
        <v>1380</v>
      </c>
      <c r="I180" s="295" t="s">
        <v>1309</v>
      </c>
      <c r="J180" s="295">
        <v>255</v>
      </c>
      <c r="K180" s="343"/>
    </row>
    <row r="181" s="1" customFormat="1" ht="15" customHeight="1">
      <c r="B181" s="320"/>
      <c r="C181" s="295" t="s">
        <v>128</v>
      </c>
      <c r="D181" s="295"/>
      <c r="E181" s="295"/>
      <c r="F181" s="318" t="s">
        <v>1307</v>
      </c>
      <c r="G181" s="295"/>
      <c r="H181" s="295" t="s">
        <v>1271</v>
      </c>
      <c r="I181" s="295" t="s">
        <v>1309</v>
      </c>
      <c r="J181" s="295">
        <v>10</v>
      </c>
      <c r="K181" s="343"/>
    </row>
    <row r="182" s="1" customFormat="1" ht="15" customHeight="1">
      <c r="B182" s="320"/>
      <c r="C182" s="295" t="s">
        <v>129</v>
      </c>
      <c r="D182" s="295"/>
      <c r="E182" s="295"/>
      <c r="F182" s="318" t="s">
        <v>1307</v>
      </c>
      <c r="G182" s="295"/>
      <c r="H182" s="295" t="s">
        <v>1381</v>
      </c>
      <c r="I182" s="295" t="s">
        <v>1342</v>
      </c>
      <c r="J182" s="295"/>
      <c r="K182" s="343"/>
    </row>
    <row r="183" s="1" customFormat="1" ht="15" customHeight="1">
      <c r="B183" s="320"/>
      <c r="C183" s="295" t="s">
        <v>1382</v>
      </c>
      <c r="D183" s="295"/>
      <c r="E183" s="295"/>
      <c r="F183" s="318" t="s">
        <v>1307</v>
      </c>
      <c r="G183" s="295"/>
      <c r="H183" s="295" t="s">
        <v>1383</v>
      </c>
      <c r="I183" s="295" t="s">
        <v>1342</v>
      </c>
      <c r="J183" s="295"/>
      <c r="K183" s="343"/>
    </row>
    <row r="184" s="1" customFormat="1" ht="15" customHeight="1">
      <c r="B184" s="320"/>
      <c r="C184" s="295" t="s">
        <v>1371</v>
      </c>
      <c r="D184" s="295"/>
      <c r="E184" s="295"/>
      <c r="F184" s="318" t="s">
        <v>1307</v>
      </c>
      <c r="G184" s="295"/>
      <c r="H184" s="295" t="s">
        <v>1384</v>
      </c>
      <c r="I184" s="295" t="s">
        <v>1342</v>
      </c>
      <c r="J184" s="295"/>
      <c r="K184" s="343"/>
    </row>
    <row r="185" s="1" customFormat="1" ht="15" customHeight="1">
      <c r="B185" s="320"/>
      <c r="C185" s="295" t="s">
        <v>131</v>
      </c>
      <c r="D185" s="295"/>
      <c r="E185" s="295"/>
      <c r="F185" s="318" t="s">
        <v>1313</v>
      </c>
      <c r="G185" s="295"/>
      <c r="H185" s="295" t="s">
        <v>1385</v>
      </c>
      <c r="I185" s="295" t="s">
        <v>1309</v>
      </c>
      <c r="J185" s="295">
        <v>50</v>
      </c>
      <c r="K185" s="343"/>
    </row>
    <row r="186" s="1" customFormat="1" ht="15" customHeight="1">
      <c r="B186" s="320"/>
      <c r="C186" s="295" t="s">
        <v>1386</v>
      </c>
      <c r="D186" s="295"/>
      <c r="E186" s="295"/>
      <c r="F186" s="318" t="s">
        <v>1313</v>
      </c>
      <c r="G186" s="295"/>
      <c r="H186" s="295" t="s">
        <v>1387</v>
      </c>
      <c r="I186" s="295" t="s">
        <v>1388</v>
      </c>
      <c r="J186" s="295"/>
      <c r="K186" s="343"/>
    </row>
    <row r="187" s="1" customFormat="1" ht="15" customHeight="1">
      <c r="B187" s="320"/>
      <c r="C187" s="295" t="s">
        <v>1389</v>
      </c>
      <c r="D187" s="295"/>
      <c r="E187" s="295"/>
      <c r="F187" s="318" t="s">
        <v>1313</v>
      </c>
      <c r="G187" s="295"/>
      <c r="H187" s="295" t="s">
        <v>1390</v>
      </c>
      <c r="I187" s="295" t="s">
        <v>1388</v>
      </c>
      <c r="J187" s="295"/>
      <c r="K187" s="343"/>
    </row>
    <row r="188" s="1" customFormat="1" ht="15" customHeight="1">
      <c r="B188" s="320"/>
      <c r="C188" s="295" t="s">
        <v>1391</v>
      </c>
      <c r="D188" s="295"/>
      <c r="E188" s="295"/>
      <c r="F188" s="318" t="s">
        <v>1313</v>
      </c>
      <c r="G188" s="295"/>
      <c r="H188" s="295" t="s">
        <v>1392</v>
      </c>
      <c r="I188" s="295" t="s">
        <v>1388</v>
      </c>
      <c r="J188" s="295"/>
      <c r="K188" s="343"/>
    </row>
    <row r="189" s="1" customFormat="1" ht="15" customHeight="1">
      <c r="B189" s="320"/>
      <c r="C189" s="356" t="s">
        <v>1393</v>
      </c>
      <c r="D189" s="295"/>
      <c r="E189" s="295"/>
      <c r="F189" s="318" t="s">
        <v>1313</v>
      </c>
      <c r="G189" s="295"/>
      <c r="H189" s="295" t="s">
        <v>1394</v>
      </c>
      <c r="I189" s="295" t="s">
        <v>1395</v>
      </c>
      <c r="J189" s="357" t="s">
        <v>1396</v>
      </c>
      <c r="K189" s="343"/>
    </row>
    <row r="190" s="17" customFormat="1" ht="15" customHeight="1">
      <c r="B190" s="358"/>
      <c r="C190" s="359" t="s">
        <v>1397</v>
      </c>
      <c r="D190" s="360"/>
      <c r="E190" s="360"/>
      <c r="F190" s="361" t="s">
        <v>1313</v>
      </c>
      <c r="G190" s="360"/>
      <c r="H190" s="360" t="s">
        <v>1398</v>
      </c>
      <c r="I190" s="360" t="s">
        <v>1395</v>
      </c>
      <c r="J190" s="362" t="s">
        <v>1396</v>
      </c>
      <c r="K190" s="363"/>
    </row>
    <row r="191" s="1" customFormat="1" ht="15" customHeight="1">
      <c r="B191" s="320"/>
      <c r="C191" s="356" t="s">
        <v>47</v>
      </c>
      <c r="D191" s="295"/>
      <c r="E191" s="295"/>
      <c r="F191" s="318" t="s">
        <v>1307</v>
      </c>
      <c r="G191" s="295"/>
      <c r="H191" s="292" t="s">
        <v>1399</v>
      </c>
      <c r="I191" s="295" t="s">
        <v>1400</v>
      </c>
      <c r="J191" s="295"/>
      <c r="K191" s="343"/>
    </row>
    <row r="192" s="1" customFormat="1" ht="15" customHeight="1">
      <c r="B192" s="320"/>
      <c r="C192" s="356" t="s">
        <v>1401</v>
      </c>
      <c r="D192" s="295"/>
      <c r="E192" s="295"/>
      <c r="F192" s="318" t="s">
        <v>1307</v>
      </c>
      <c r="G192" s="295"/>
      <c r="H192" s="295" t="s">
        <v>1402</v>
      </c>
      <c r="I192" s="295" t="s">
        <v>1342</v>
      </c>
      <c r="J192" s="295"/>
      <c r="K192" s="343"/>
    </row>
    <row r="193" s="1" customFormat="1" ht="15" customHeight="1">
      <c r="B193" s="320"/>
      <c r="C193" s="356" t="s">
        <v>1403</v>
      </c>
      <c r="D193" s="295"/>
      <c r="E193" s="295"/>
      <c r="F193" s="318" t="s">
        <v>1307</v>
      </c>
      <c r="G193" s="295"/>
      <c r="H193" s="295" t="s">
        <v>1404</v>
      </c>
      <c r="I193" s="295" t="s">
        <v>1342</v>
      </c>
      <c r="J193" s="295"/>
      <c r="K193" s="343"/>
    </row>
    <row r="194" s="1" customFormat="1" ht="15" customHeight="1">
      <c r="B194" s="320"/>
      <c r="C194" s="356" t="s">
        <v>1405</v>
      </c>
      <c r="D194" s="295"/>
      <c r="E194" s="295"/>
      <c r="F194" s="318" t="s">
        <v>1313</v>
      </c>
      <c r="G194" s="295"/>
      <c r="H194" s="295" t="s">
        <v>1406</v>
      </c>
      <c r="I194" s="295" t="s">
        <v>1342</v>
      </c>
      <c r="J194" s="295"/>
      <c r="K194" s="343"/>
    </row>
    <row r="195" s="1" customFormat="1" ht="15" customHeight="1">
      <c r="B195" s="349"/>
      <c r="C195" s="364"/>
      <c r="D195" s="329"/>
      <c r="E195" s="329"/>
      <c r="F195" s="329"/>
      <c r="G195" s="329"/>
      <c r="H195" s="329"/>
      <c r="I195" s="329"/>
      <c r="J195" s="329"/>
      <c r="K195" s="350"/>
    </row>
    <row r="196" s="1" customFormat="1" ht="18.75" customHeight="1">
      <c r="B196" s="331"/>
      <c r="C196" s="341"/>
      <c r="D196" s="341"/>
      <c r="E196" s="341"/>
      <c r="F196" s="351"/>
      <c r="G196" s="341"/>
      <c r="H196" s="341"/>
      <c r="I196" s="341"/>
      <c r="J196" s="341"/>
      <c r="K196" s="331"/>
    </row>
    <row r="197" s="1" customFormat="1" ht="18.75" customHeight="1">
      <c r="B197" s="331"/>
      <c r="C197" s="341"/>
      <c r="D197" s="341"/>
      <c r="E197" s="341"/>
      <c r="F197" s="351"/>
      <c r="G197" s="341"/>
      <c r="H197" s="341"/>
      <c r="I197" s="341"/>
      <c r="J197" s="341"/>
      <c r="K197" s="331"/>
    </row>
    <row r="198" s="1" customFormat="1" ht="18.75" customHeight="1">
      <c r="B198" s="303"/>
      <c r="C198" s="303"/>
      <c r="D198" s="303"/>
      <c r="E198" s="303"/>
      <c r="F198" s="303"/>
      <c r="G198" s="303"/>
      <c r="H198" s="303"/>
      <c r="I198" s="303"/>
      <c r="J198" s="303"/>
      <c r="K198" s="303"/>
    </row>
    <row r="199" s="1" customFormat="1" ht="13.5">
      <c r="B199" s="282"/>
      <c r="C199" s="283"/>
      <c r="D199" s="283"/>
      <c r="E199" s="283"/>
      <c r="F199" s="283"/>
      <c r="G199" s="283"/>
      <c r="H199" s="283"/>
      <c r="I199" s="283"/>
      <c r="J199" s="283"/>
      <c r="K199" s="284"/>
    </row>
    <row r="200" s="1" customFormat="1" ht="21">
      <c r="B200" s="285"/>
      <c r="C200" s="286" t="s">
        <v>1407</v>
      </c>
      <c r="D200" s="286"/>
      <c r="E200" s="286"/>
      <c r="F200" s="286"/>
      <c r="G200" s="286"/>
      <c r="H200" s="286"/>
      <c r="I200" s="286"/>
      <c r="J200" s="286"/>
      <c r="K200" s="287"/>
    </row>
    <row r="201" s="1" customFormat="1" ht="25.5" customHeight="1">
      <c r="B201" s="285"/>
      <c r="C201" s="365" t="s">
        <v>1408</v>
      </c>
      <c r="D201" s="365"/>
      <c r="E201" s="365"/>
      <c r="F201" s="365" t="s">
        <v>1409</v>
      </c>
      <c r="G201" s="366"/>
      <c r="H201" s="365" t="s">
        <v>1410</v>
      </c>
      <c r="I201" s="365"/>
      <c r="J201" s="365"/>
      <c r="K201" s="287"/>
    </row>
    <row r="202" s="1" customFormat="1" ht="5.25" customHeight="1">
      <c r="B202" s="320"/>
      <c r="C202" s="315"/>
      <c r="D202" s="315"/>
      <c r="E202" s="315"/>
      <c r="F202" s="315"/>
      <c r="G202" s="341"/>
      <c r="H202" s="315"/>
      <c r="I202" s="315"/>
      <c r="J202" s="315"/>
      <c r="K202" s="343"/>
    </row>
    <row r="203" s="1" customFormat="1" ht="15" customHeight="1">
      <c r="B203" s="320"/>
      <c r="C203" s="295" t="s">
        <v>1400</v>
      </c>
      <c r="D203" s="295"/>
      <c r="E203" s="295"/>
      <c r="F203" s="318" t="s">
        <v>48</v>
      </c>
      <c r="G203" s="295"/>
      <c r="H203" s="295" t="s">
        <v>1411</v>
      </c>
      <c r="I203" s="295"/>
      <c r="J203" s="295"/>
      <c r="K203" s="343"/>
    </row>
    <row r="204" s="1" customFormat="1" ht="15" customHeight="1">
      <c r="B204" s="320"/>
      <c r="C204" s="295"/>
      <c r="D204" s="295"/>
      <c r="E204" s="295"/>
      <c r="F204" s="318" t="s">
        <v>49</v>
      </c>
      <c r="G204" s="295"/>
      <c r="H204" s="295" t="s">
        <v>1412</v>
      </c>
      <c r="I204" s="295"/>
      <c r="J204" s="295"/>
      <c r="K204" s="343"/>
    </row>
    <row r="205" s="1" customFormat="1" ht="15" customHeight="1">
      <c r="B205" s="320"/>
      <c r="C205" s="295"/>
      <c r="D205" s="295"/>
      <c r="E205" s="295"/>
      <c r="F205" s="318" t="s">
        <v>52</v>
      </c>
      <c r="G205" s="295"/>
      <c r="H205" s="295" t="s">
        <v>1413</v>
      </c>
      <c r="I205" s="295"/>
      <c r="J205" s="295"/>
      <c r="K205" s="343"/>
    </row>
    <row r="206" s="1" customFormat="1" ht="15" customHeight="1">
      <c r="B206" s="320"/>
      <c r="C206" s="295"/>
      <c r="D206" s="295"/>
      <c r="E206" s="295"/>
      <c r="F206" s="318" t="s">
        <v>50</v>
      </c>
      <c r="G206" s="295"/>
      <c r="H206" s="295" t="s">
        <v>1414</v>
      </c>
      <c r="I206" s="295"/>
      <c r="J206" s="295"/>
      <c r="K206" s="343"/>
    </row>
    <row r="207" s="1" customFormat="1" ht="15" customHeight="1">
      <c r="B207" s="320"/>
      <c r="C207" s="295"/>
      <c r="D207" s="295"/>
      <c r="E207" s="295"/>
      <c r="F207" s="318" t="s">
        <v>51</v>
      </c>
      <c r="G207" s="295"/>
      <c r="H207" s="295" t="s">
        <v>1415</v>
      </c>
      <c r="I207" s="295"/>
      <c r="J207" s="295"/>
      <c r="K207" s="343"/>
    </row>
    <row r="208" s="1" customFormat="1" ht="15" customHeight="1">
      <c r="B208" s="320"/>
      <c r="C208" s="295"/>
      <c r="D208" s="295"/>
      <c r="E208" s="295"/>
      <c r="F208" s="318"/>
      <c r="G208" s="295"/>
      <c r="H208" s="295"/>
      <c r="I208" s="295"/>
      <c r="J208" s="295"/>
      <c r="K208" s="343"/>
    </row>
    <row r="209" s="1" customFormat="1" ht="15" customHeight="1">
      <c r="B209" s="320"/>
      <c r="C209" s="295" t="s">
        <v>1354</v>
      </c>
      <c r="D209" s="295"/>
      <c r="E209" s="295"/>
      <c r="F209" s="318" t="s">
        <v>83</v>
      </c>
      <c r="G209" s="295"/>
      <c r="H209" s="295" t="s">
        <v>1416</v>
      </c>
      <c r="I209" s="295"/>
      <c r="J209" s="295"/>
      <c r="K209" s="343"/>
    </row>
    <row r="210" s="1" customFormat="1" ht="15" customHeight="1">
      <c r="B210" s="320"/>
      <c r="C210" s="295"/>
      <c r="D210" s="295"/>
      <c r="E210" s="295"/>
      <c r="F210" s="318" t="s">
        <v>1250</v>
      </c>
      <c r="G210" s="295"/>
      <c r="H210" s="295" t="s">
        <v>1251</v>
      </c>
      <c r="I210" s="295"/>
      <c r="J210" s="295"/>
      <c r="K210" s="343"/>
    </row>
    <row r="211" s="1" customFormat="1" ht="15" customHeight="1">
      <c r="B211" s="320"/>
      <c r="C211" s="295"/>
      <c r="D211" s="295"/>
      <c r="E211" s="295"/>
      <c r="F211" s="318" t="s">
        <v>1248</v>
      </c>
      <c r="G211" s="295"/>
      <c r="H211" s="295" t="s">
        <v>1417</v>
      </c>
      <c r="I211" s="295"/>
      <c r="J211" s="295"/>
      <c r="K211" s="343"/>
    </row>
    <row r="212" s="1" customFormat="1" ht="15" customHeight="1">
      <c r="B212" s="367"/>
      <c r="C212" s="295"/>
      <c r="D212" s="295"/>
      <c r="E212" s="295"/>
      <c r="F212" s="318" t="s">
        <v>1252</v>
      </c>
      <c r="G212" s="356"/>
      <c r="H212" s="347" t="s">
        <v>1253</v>
      </c>
      <c r="I212" s="347"/>
      <c r="J212" s="347"/>
      <c r="K212" s="368"/>
    </row>
    <row r="213" s="1" customFormat="1" ht="15" customHeight="1">
      <c r="B213" s="367"/>
      <c r="C213" s="295"/>
      <c r="D213" s="295"/>
      <c r="E213" s="295"/>
      <c r="F213" s="318" t="s">
        <v>1254</v>
      </c>
      <c r="G213" s="356"/>
      <c r="H213" s="347" t="s">
        <v>1418</v>
      </c>
      <c r="I213" s="347"/>
      <c r="J213" s="347"/>
      <c r="K213" s="368"/>
    </row>
    <row r="214" s="1" customFormat="1" ht="15" customHeight="1">
      <c r="B214" s="367"/>
      <c r="C214" s="295"/>
      <c r="D214" s="295"/>
      <c r="E214" s="295"/>
      <c r="F214" s="318"/>
      <c r="G214" s="356"/>
      <c r="H214" s="347"/>
      <c r="I214" s="347"/>
      <c r="J214" s="347"/>
      <c r="K214" s="368"/>
    </row>
    <row r="215" s="1" customFormat="1" ht="15" customHeight="1">
      <c r="B215" s="367"/>
      <c r="C215" s="295" t="s">
        <v>1378</v>
      </c>
      <c r="D215" s="295"/>
      <c r="E215" s="295"/>
      <c r="F215" s="318">
        <v>1</v>
      </c>
      <c r="G215" s="356"/>
      <c r="H215" s="347" t="s">
        <v>1419</v>
      </c>
      <c r="I215" s="347"/>
      <c r="J215" s="347"/>
      <c r="K215" s="368"/>
    </row>
    <row r="216" s="1" customFormat="1" ht="15" customHeight="1">
      <c r="B216" s="367"/>
      <c r="C216" s="295"/>
      <c r="D216" s="295"/>
      <c r="E216" s="295"/>
      <c r="F216" s="318">
        <v>2</v>
      </c>
      <c r="G216" s="356"/>
      <c r="H216" s="347" t="s">
        <v>1420</v>
      </c>
      <c r="I216" s="347"/>
      <c r="J216" s="347"/>
      <c r="K216" s="368"/>
    </row>
    <row r="217" s="1" customFormat="1" ht="15" customHeight="1">
      <c r="B217" s="367"/>
      <c r="C217" s="295"/>
      <c r="D217" s="295"/>
      <c r="E217" s="295"/>
      <c r="F217" s="318">
        <v>3</v>
      </c>
      <c r="G217" s="356"/>
      <c r="H217" s="347" t="s">
        <v>1421</v>
      </c>
      <c r="I217" s="347"/>
      <c r="J217" s="347"/>
      <c r="K217" s="368"/>
    </row>
    <row r="218" s="1" customFormat="1" ht="15" customHeight="1">
      <c r="B218" s="367"/>
      <c r="C218" s="295"/>
      <c r="D218" s="295"/>
      <c r="E218" s="295"/>
      <c r="F218" s="318">
        <v>4</v>
      </c>
      <c r="G218" s="356"/>
      <c r="H218" s="347" t="s">
        <v>1422</v>
      </c>
      <c r="I218" s="347"/>
      <c r="J218" s="347"/>
      <c r="K218" s="368"/>
    </row>
    <row r="219" s="1" customFormat="1" ht="12.75" customHeight="1">
      <c r="B219" s="369"/>
      <c r="C219" s="370"/>
      <c r="D219" s="370"/>
      <c r="E219" s="370"/>
      <c r="F219" s="370"/>
      <c r="G219" s="370"/>
      <c r="H219" s="370"/>
      <c r="I219" s="370"/>
      <c r="J219" s="370"/>
      <c r="K219" s="371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2F02266BEDC44D995AD1A4DCD306BC" ma:contentTypeVersion="15" ma:contentTypeDescription="Vytvoří nový dokument" ma:contentTypeScope="" ma:versionID="285a3f7f4cd66fbe86d80d903fccd881">
  <xsd:schema xmlns:xsd="http://www.w3.org/2001/XMLSchema" xmlns:xs="http://www.w3.org/2001/XMLSchema" xmlns:p="http://schemas.microsoft.com/office/2006/metadata/properties" xmlns:ns2="2b870d30-e543-4857-8181-1e439428867c" xmlns:ns3="ebf73d20-a26e-4321-b5dc-75ca7bbfa1fe" targetNamespace="http://schemas.microsoft.com/office/2006/metadata/properties" ma:root="true" ma:fieldsID="2b792370a9ff614e2359203779be1ea7" ns2:_="" ns3:_="">
    <xsd:import namespace="2b870d30-e543-4857-8181-1e439428867c"/>
    <xsd:import namespace="ebf73d20-a26e-4321-b5dc-75ca7bbfa1fe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870d30-e543-4857-8181-1e439428867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Značky obrázků" ma:readOnly="false" ma:fieldId="{5cf76f15-5ced-4ddc-b409-7134ff3c332f}" ma:taxonomyMulti="true" ma:sspId="b654b4cd-2104-4107-9f38-d10f8718bf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73d20-a26e-4321-b5dc-75ca7bbfa1fe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a11adf6-e173-4b7a-8b29-45bae0333ed4}" ma:internalName="TaxCatchAll" ma:showField="CatchAllData" ma:web="ebf73d20-a26e-4321-b5dc-75ca7bbfa1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870d30-e543-4857-8181-1e439428867c">
      <Terms xmlns="http://schemas.microsoft.com/office/infopath/2007/PartnerControls"/>
    </lcf76f155ced4ddcb4097134ff3c332f>
    <TaxCatchAll xmlns="ebf73d20-a26e-4321-b5dc-75ca7bbfa1fe" xsi:nil="true"/>
  </documentManagement>
</p:properties>
</file>

<file path=customXml/itemProps1.xml><?xml version="1.0" encoding="utf-8"?>
<ds:datastoreItem xmlns:ds="http://schemas.openxmlformats.org/officeDocument/2006/customXml" ds:itemID="{FBFE9586-DF5B-4641-9394-27D152BFCAC0}"/>
</file>

<file path=customXml/itemProps2.xml><?xml version="1.0" encoding="utf-8"?>
<ds:datastoreItem xmlns:ds="http://schemas.openxmlformats.org/officeDocument/2006/customXml" ds:itemID="{73C9C6CC-E43F-4C94-9651-F2D1143B2E33}"/>
</file>

<file path=customXml/itemProps3.xml><?xml version="1.0" encoding="utf-8"?>
<ds:datastoreItem xmlns:ds="http://schemas.openxmlformats.org/officeDocument/2006/customXml" ds:itemID="{4BF902DA-2190-4193-8D88-A59CC4C9B83D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PC-HP\Káťa</dc:creator>
  <cp:lastModifiedBy>PC-HP\Káťa</cp:lastModifiedBy>
  <dcterms:created xsi:type="dcterms:W3CDTF">2024-05-20T16:55:31Z</dcterms:created>
  <dcterms:modified xsi:type="dcterms:W3CDTF">2024-05-20T16:55:34Z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0x010100FE2F02266BEDC44D995AD1A4DCD306BC</vt:lpwstr>
  </property>
</Properties>
</file>